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925" windowHeight="6645"/>
  </bookViews>
  <sheets>
    <sheet name="Basics" sheetId="1" r:id="rId1"/>
    <sheet name="Mapping" sheetId="2" r:id="rId2"/>
    <sheet name="Hexagons" sheetId="3" r:id="rId3"/>
    <sheet name="RandGen" sheetId="4" r:id="rId4"/>
  </sheets>
  <definedNames>
    <definedName name="height">Hexagons!$B$2</definedName>
    <definedName name="width">Hexagons!$B$1</definedName>
  </definedNames>
  <calcPr calcId="125725" calcOnSave="0"/>
</workbook>
</file>

<file path=xl/calcChain.xml><?xml version="1.0" encoding="utf-8"?>
<calcChain xmlns="http://schemas.openxmlformats.org/spreadsheetml/2006/main">
  <c r="G61" i="1"/>
  <c r="G59"/>
  <c r="G54"/>
  <c r="G53"/>
  <c r="G26"/>
  <c r="G42"/>
  <c r="G31"/>
  <c r="G47"/>
  <c r="G25"/>
  <c r="G60"/>
  <c r="G29"/>
  <c r="G38"/>
  <c r="G40"/>
  <c r="G57"/>
  <c r="G56"/>
  <c r="G55"/>
  <c r="G46"/>
  <c r="G43"/>
  <c r="G39"/>
  <c r="G37"/>
  <c r="C9" i="3"/>
  <c r="C7"/>
  <c r="C6"/>
  <c r="B10"/>
  <c r="C10"/>
  <c r="B9"/>
  <c r="B7"/>
  <c r="B6"/>
  <c r="B5"/>
  <c r="G28" i="1"/>
  <c r="G62"/>
  <c r="G51"/>
  <c r="G58"/>
  <c r="G32"/>
  <c r="G36"/>
  <c r="G45"/>
  <c r="G49"/>
  <c r="G66"/>
  <c r="G65"/>
  <c r="G64"/>
  <c r="G63"/>
  <c r="G24"/>
  <c r="G27"/>
  <c r="G30"/>
  <c r="G52"/>
  <c r="G34"/>
  <c r="G41"/>
  <c r="G69"/>
  <c r="G68"/>
  <c r="G67"/>
  <c r="G50"/>
  <c r="G48"/>
  <c r="G33"/>
  <c r="G35"/>
  <c r="G44"/>
</calcChain>
</file>

<file path=xl/sharedStrings.xml><?xml version="1.0" encoding="utf-8"?>
<sst xmlns="http://schemas.openxmlformats.org/spreadsheetml/2006/main" count="321" uniqueCount="150">
  <si>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</si>
  <si>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</si>
  <si>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</si>
  <si>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</si>
  <si>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</si>
  <si>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</si>
  <si>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</si>
  <si>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</si>
  <si>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</si>
  <si>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</si>
  <si>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</si>
  <si>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</si>
  <si>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</si>
  <si>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</si>
  <si>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</si>
  <si>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</si>
  <si>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</si>
  <si>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</si>
  <si>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</si>
  <si>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</si>
  <si>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</si>
  <si>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</si>
  <si>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</si>
  <si>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</si>
  <si>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</si>
  <si>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</si>
  <si>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</si>
  <si>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</si>
  <si>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</si>
  <si>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</si>
  <si>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</si>
  <si>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</si>
  <si>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</si>
  <si>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</si>
  <si>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</si>
  <si>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</si>
  <si>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</si>
  <si>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</si>
  <si>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</si>
  <si>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</si>
  <si>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</si>
  <si>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</si>
  <si>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</si>
  <si>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</si>
  <si>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</si>
  <si>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</si>
  <si>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</si>
  <si>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</si>
  <si>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</si>
  <si>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</si>
  <si>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7M</t>
  </si>
  <si>
    <t>The player who builds the most ships wins, when a ship is made is sails away</t>
  </si>
  <si>
    <t>3M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</si>
  <si>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</si>
  <si>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</si>
  <si>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</si>
  <si>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</si>
  <si>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</si>
  <si>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</si>
  <si>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</si>
  <si>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</si>
  <si>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</si>
  <si>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</si>
  <si>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Rocky Shore</t>
  </si>
  <si>
    <t>2F, 2M, 2T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</si>
  <si>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</si>
  <si>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</si>
  <si>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</si>
  <si>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</si>
  <si>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</si>
  <si>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</si>
  <si>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</si>
  <si>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</si>
  <si>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</si>
  <si>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</si>
  <si>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</si>
  <si>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</si>
  <si>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</si>
  <si>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</si>
  <si>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</si>
  <si>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</si>
  <si>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</si>
  <si>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</si>
  <si>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</si>
  <si>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</si>
  <si>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</si>
  <si>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</si>
  <si>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</si>
  <si>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</si>
  <si>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</si>
  <si>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</si>
  <si>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</si>
  <si>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</si>
  <si>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</si>
  <si>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</si>
  <si>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</si>
  <si>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</si>
  <si>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</si>
  <si>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</si>
  <si>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</si>
  <si>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</si>
  <si>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</si>
  <si>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</si>
  <si>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</si>
  <si>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</si>
  <si>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</si>
  <si>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</si>
  <si>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</si>
  <si>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</si>
  <si>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</si>
  <si>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</si>
  <si>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</si>
  <si>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</si>
  <si>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</si>
  <si>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</si>
  <si>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</si>
  <si>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</si>
  <si>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</si>
  <si>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</si>
  <si>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</si>
  <si>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</si>
  <si>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</si>
  <si>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</si>
  <si>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</si>
  <si>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</si>
  <si>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</si>
  <si>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</si>
  <si>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</si>
  <si>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</si>
  <si>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</si>
  <si>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</si>
  <si>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</si>
  <si>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</si>
  <si>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</si>
  <si>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</si>
  <si>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</si>
  <si>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</si>
  <si>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This process repeats at least twice, with similar tiles being more likely to be created next to one another</t>
  </si>
  <si>
    <t>On the final pass, shore is created on any tile bordering sea</t>
  </si>
  <si>
    <t>Beginning from the center, grass is changed randomly to the other types</t>
  </si>
  <si>
    <t>An array is made reflecting all the neighboring landscape types</t>
  </si>
  <si>
    <t>This array is adjusted so that it adds up to a maximum of 0.5</t>
  </si>
  <si>
    <t>This array is multiplied by the landscape's climate array</t>
  </si>
  <si>
    <t>If a non-sea tile borders the sea, there is a n/6/2 chance that it will be changed into a sea tile.</t>
  </si>
  <si>
    <t>If a sea tile borders the land, there is a n/6/2 chance that it will be changed into a non-sea tile.</t>
  </si>
  <si>
    <t>Shepherd Village</t>
  </si>
  <si>
    <t>6F, 2M</t>
  </si>
  <si>
    <t>3T, 2M</t>
  </si>
  <si>
    <t>2T, 1M</t>
  </si>
  <si>
    <t>4F, 1M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</si>
</sst>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</c:v>
                </c:pt>
                <c:pt idx="1">
                  <c:v>-0.75</c:v>
                </c:pt>
                <c:pt idx="2">
                  <c:v>-0.75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</c:ser>
        <c:axId val="80375168"/>
        <c:axId val="80630912"/>
      </c:scatterChart>
      <c:valAx>
        <c:axId val="80375168"/>
        <c:scaling>
          <c:orientation val="minMax"/>
        </c:scaling>
        <c:axPos val="b"/>
        <c:numFmt formatCode="General" sourceLinked="1"/>
        <c:tickLblPos val="nextTo"/>
        <c:crossAx val="80630912"/>
        <c:crosses val="autoZero"/>
        <c:crossBetween val="midCat"/>
      </c:valAx>
      <c:valAx>
        <c:axId val="80630912"/>
        <c:scaling>
          <c:orientation val="minMax"/>
        </c:scaling>
        <c:axPos val="l"/>
        <c:majorGridlines/>
        <c:numFmt formatCode="General" sourceLinked="1"/>
        <c:tickLblPos val="nextTo"/>
        <c:crossAx val="80375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8" dataDxfId="7">
  <autoFilter ref="A18:G69">
    <filterColumn colId="1"/>
    <filterColumn colId="3"/>
    <filterColumn colId="4">
      <filters>
        <filter val="Basic"/>
      </filters>
    </filterColumn>
    <filterColumn colId="5"/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topLeftCell="A41" zoomScaleNormal="100" workbookViewId="0">
      <selection activeCell="C64" sqref="C64"/>
    </sheetView>
  </sheetViews>
  <sheetFormatPr defaultRowHeight="15"/>
  <cols>
    <col min="1" max="1" width="18.28515625" customWidth="1"/>
    <col min="2" max="2" width="14" hidden="1" customWidth="1"/>
    <col min="3" max="4" width="10.140625" customWidth="1"/>
    <col min="5" max="5" width="8" bestFit="1" customWidth="1"/>
    <col min="7" max="7" width="99.140625" customWidth="1"/>
  </cols>
  <sheetData>
    <row r="1" spans="1:7">
      <c r="A1" s="7" t="s">
        <v>0</v>
      </c>
      <c r="B1" s="7"/>
      <c r="C1" s="8" t="s">
        <v>102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100</v>
      </c>
      <c r="D3" s="6"/>
      <c r="E3" s="6"/>
      <c r="F3" s="6"/>
      <c r="G3" s="6"/>
    </row>
    <row r="4" spans="1:7">
      <c r="A4" s="8" t="s">
        <v>2</v>
      </c>
      <c r="B4" s="8"/>
      <c r="C4" s="8" t="s">
        <v>127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44</v>
      </c>
      <c r="B7" s="8"/>
      <c r="C7" s="8" t="s">
        <v>51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83</v>
      </c>
      <c r="B9" s="5"/>
      <c r="C9" s="6" t="s">
        <v>128</v>
      </c>
      <c r="D9" s="6"/>
      <c r="E9" s="6"/>
      <c r="F9" s="6"/>
      <c r="G9" s="6"/>
    </row>
    <row r="10" spans="1:7">
      <c r="A10" s="8" t="s">
        <v>79</v>
      </c>
      <c r="C10" s="8" t="s">
        <v>85</v>
      </c>
      <c r="D10" s="8"/>
      <c r="E10" s="8"/>
      <c r="F10" s="8"/>
      <c r="G10" s="8"/>
    </row>
    <row r="11" spans="1:7">
      <c r="A11" s="8" t="s">
        <v>78</v>
      </c>
      <c r="B11" s="8"/>
      <c r="C11" s="8" t="s">
        <v>84</v>
      </c>
      <c r="D11" s="8"/>
      <c r="E11" s="8"/>
      <c r="F11" s="8"/>
      <c r="G11" s="8"/>
    </row>
    <row r="12" spans="1:7">
      <c r="A12" s="8" t="s">
        <v>80</v>
      </c>
      <c r="B12" s="8"/>
      <c r="C12" s="8" t="s">
        <v>130</v>
      </c>
      <c r="D12" s="8"/>
      <c r="E12" s="8"/>
      <c r="F12" s="8"/>
      <c r="G12" s="8"/>
    </row>
    <row r="13" spans="1:7">
      <c r="A13" s="8" t="s">
        <v>82</v>
      </c>
      <c r="B13" s="8"/>
      <c r="C13" s="8" t="s">
        <v>86</v>
      </c>
      <c r="D13" s="8"/>
      <c r="E13" s="8"/>
      <c r="F13" s="8"/>
      <c r="G13" s="8"/>
    </row>
    <row r="14" spans="1:7">
      <c r="A14" s="8" t="s">
        <v>87</v>
      </c>
      <c r="B14" s="8"/>
      <c r="C14" s="8" t="s">
        <v>88</v>
      </c>
      <c r="D14" s="8"/>
      <c r="E14" s="8"/>
      <c r="F14" s="8"/>
      <c r="G14" s="8"/>
    </row>
    <row r="15" spans="1:7">
      <c r="A15" s="8" t="s">
        <v>90</v>
      </c>
      <c r="B15" s="8"/>
      <c r="C15" s="8" t="s">
        <v>125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126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75</v>
      </c>
      <c r="E18" s="2" t="s">
        <v>122</v>
      </c>
      <c r="F18" s="2" t="s">
        <v>27</v>
      </c>
      <c r="G18" s="2" t="s">
        <v>10</v>
      </c>
    </row>
    <row r="19" spans="1:7">
      <c r="A19" s="8" t="s">
        <v>73</v>
      </c>
      <c r="B19" s="8"/>
      <c r="C19" s="8"/>
      <c r="D19" s="8" t="s">
        <v>80</v>
      </c>
      <c r="E19" s="8" t="s">
        <v>123</v>
      </c>
      <c r="F19" s="14" t="s">
        <v>37</v>
      </c>
      <c r="G19" s="8" t="s">
        <v>38</v>
      </c>
    </row>
    <row r="20" spans="1:7">
      <c r="A20" s="8" t="s">
        <v>129</v>
      </c>
      <c r="B20" s="8"/>
      <c r="C20" s="8"/>
      <c r="D20" s="8" t="s">
        <v>79</v>
      </c>
      <c r="E20" s="8" t="s">
        <v>123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82</v>
      </c>
      <c r="E21" s="8" t="s">
        <v>123</v>
      </c>
      <c r="F21" s="14" t="s">
        <v>37</v>
      </c>
      <c r="G21" s="8" t="s">
        <v>38</v>
      </c>
    </row>
    <row r="22" spans="1:7" hidden="1">
      <c r="A22" s="16" t="s">
        <v>104</v>
      </c>
      <c r="B22" s="16"/>
      <c r="C22" s="16"/>
      <c r="D22" s="16" t="s">
        <v>87</v>
      </c>
      <c r="E22" s="16" t="s">
        <v>124</v>
      </c>
      <c r="F22" s="14" t="s">
        <v>37</v>
      </c>
      <c r="G22" s="8" t="s">
        <v>38</v>
      </c>
    </row>
    <row r="23" spans="1:7" hidden="1">
      <c r="A23" s="8" t="s">
        <v>63</v>
      </c>
      <c r="B23" s="8"/>
      <c r="C23" s="8"/>
      <c r="D23" s="8" t="s">
        <v>78</v>
      </c>
      <c r="E23" s="16" t="s">
        <v>124</v>
      </c>
      <c r="F23" s="14" t="s">
        <v>37</v>
      </c>
      <c r="G23" s="8" t="s">
        <v>38</v>
      </c>
    </row>
    <row r="24" spans="1:7">
      <c r="A24" s="16" t="s">
        <v>74</v>
      </c>
      <c r="B24" s="16"/>
      <c r="C24" s="16"/>
      <c r="D24" s="16" t="s">
        <v>78</v>
      </c>
      <c r="E24" s="8" t="s">
        <v>123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78</v>
      </c>
      <c r="E25" s="8" t="s">
        <v>123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56</v>
      </c>
      <c r="B26" s="2" t="s">
        <v>14</v>
      </c>
      <c r="C26" s="2" t="s">
        <v>70</v>
      </c>
      <c r="D26" s="16" t="s">
        <v>78</v>
      </c>
      <c r="E26" s="8" t="s">
        <v>123</v>
      </c>
      <c r="F26" s="12" t="s">
        <v>30</v>
      </c>
      <c r="G26" s="2" t="str">
        <f>"-1 Treasure, +3 Active"</f>
        <v>-1 Treasure, +3 Active</v>
      </c>
    </row>
    <row r="27" spans="1:7" hidden="1">
      <c r="A27" s="8" t="s">
        <v>69</v>
      </c>
      <c r="B27" s="8"/>
      <c r="C27" s="8" t="s">
        <v>70</v>
      </c>
      <c r="D27" s="16" t="s">
        <v>78</v>
      </c>
      <c r="E27" s="16" t="s">
        <v>124</v>
      </c>
      <c r="F27" s="12" t="s">
        <v>30</v>
      </c>
      <c r="G27" s="8" t="str">
        <f>"-2 Treasure, build any development"</f>
        <v>-2 Treasure, build any development</v>
      </c>
    </row>
    <row r="28" spans="1:7" hidden="1">
      <c r="A28" s="16" t="s">
        <v>133</v>
      </c>
      <c r="B28" s="16"/>
      <c r="C28" s="16" t="s">
        <v>105</v>
      </c>
      <c r="D28" s="16" t="s">
        <v>78</v>
      </c>
      <c r="E28" s="16" t="s">
        <v>124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hidden="1">
      <c r="A29" s="16" t="s">
        <v>132</v>
      </c>
      <c r="B29" s="16"/>
      <c r="C29" s="16" t="s">
        <v>105</v>
      </c>
      <c r="D29" s="16" t="s">
        <v>78</v>
      </c>
      <c r="E29" s="16" t="s">
        <v>124</v>
      </c>
      <c r="F29" s="12" t="s">
        <v>30</v>
      </c>
      <c r="G29" s="16" t="str">
        <f xml:space="preserve"> "Destroy a Black development, +2 Food"</f>
        <v>Destroy a Black development, +2 Food</v>
      </c>
    </row>
    <row r="30" spans="1:7">
      <c r="A30" s="8" t="s">
        <v>71</v>
      </c>
      <c r="B30" s="8"/>
      <c r="C30" s="8" t="s">
        <v>64</v>
      </c>
      <c r="D30" s="16" t="s">
        <v>78</v>
      </c>
      <c r="E30" s="8" t="s">
        <v>123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55</v>
      </c>
      <c r="B31" s="2" t="s">
        <v>25</v>
      </c>
      <c r="C31" s="2" t="s">
        <v>21</v>
      </c>
      <c r="D31" s="16" t="s">
        <v>78</v>
      </c>
      <c r="E31" s="8" t="s">
        <v>123</v>
      </c>
      <c r="F31" s="12" t="s">
        <v>30</v>
      </c>
      <c r="G31" s="2" t="str">
        <f>"-1 Food, -1 Material, +1 Treasure"</f>
        <v>-1 Food, -1 Material, +1 Treasure</v>
      </c>
    </row>
    <row r="32" spans="1:7" hidden="1">
      <c r="A32" s="16" t="s">
        <v>93</v>
      </c>
      <c r="B32" s="16"/>
      <c r="C32" s="16" t="s">
        <v>92</v>
      </c>
      <c r="D32" s="16" t="s">
        <v>78</v>
      </c>
      <c r="E32" s="16" t="s">
        <v>124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78</v>
      </c>
      <c r="E33" s="8" t="s">
        <v>123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72</v>
      </c>
      <c r="B34" s="8"/>
      <c r="C34" s="8" t="s">
        <v>60</v>
      </c>
      <c r="D34" s="16" t="s">
        <v>78</v>
      </c>
      <c r="E34" s="8" t="s">
        <v>123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79</v>
      </c>
      <c r="E35" s="8" t="s">
        <v>123</v>
      </c>
      <c r="F35" s="9" t="s">
        <v>28</v>
      </c>
      <c r="G35" s="2" t="str">
        <f>"+1 Food"</f>
        <v>+1 Food</v>
      </c>
    </row>
    <row r="36" spans="1:7" hidden="1">
      <c r="A36" s="16" t="s">
        <v>91</v>
      </c>
      <c r="B36" s="16"/>
      <c r="C36" s="16" t="s">
        <v>20</v>
      </c>
      <c r="D36" s="16" t="s">
        <v>77</v>
      </c>
      <c r="E36" s="16" t="s">
        <v>124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hidden="1">
      <c r="A37" s="16" t="s">
        <v>106</v>
      </c>
      <c r="B37" s="16"/>
      <c r="C37" s="16" t="s">
        <v>96</v>
      </c>
      <c r="D37" s="16" t="s">
        <v>76</v>
      </c>
      <c r="E37" s="16" t="s">
        <v>124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2" t="s">
        <v>131</v>
      </c>
      <c r="B38" s="2" t="s">
        <v>16</v>
      </c>
      <c r="C38" s="2" t="s">
        <v>96</v>
      </c>
      <c r="D38" s="2" t="s">
        <v>79</v>
      </c>
      <c r="E38" s="8" t="s">
        <v>123</v>
      </c>
      <c r="F38" s="9" t="s">
        <v>28</v>
      </c>
      <c r="G38" s="2" t="str">
        <f>"-1 Food, +3 Food"</f>
        <v>-1 Food, +3 Food</v>
      </c>
    </row>
    <row r="39" spans="1:7">
      <c r="A39" s="8" t="s">
        <v>36</v>
      </c>
      <c r="B39" s="8" t="s">
        <v>36</v>
      </c>
      <c r="C39" s="8" t="s">
        <v>21</v>
      </c>
      <c r="D39" s="2" t="s">
        <v>80</v>
      </c>
      <c r="E39" s="8" t="s">
        <v>123</v>
      </c>
      <c r="F39" s="9" t="s">
        <v>28</v>
      </c>
      <c r="G39" s="8" t="str">
        <f>"+1 Food, +1 Active"</f>
        <v>+1 Food, +1 Active</v>
      </c>
    </row>
    <row r="40" spans="1:7" hidden="1">
      <c r="A40" s="8" t="s">
        <v>48</v>
      </c>
      <c r="B40" s="8"/>
      <c r="C40" s="8" t="s">
        <v>21</v>
      </c>
      <c r="D40" s="2" t="s">
        <v>81</v>
      </c>
      <c r="E40" s="16" t="s">
        <v>124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>
      <c r="A41" s="8" t="s">
        <v>59</v>
      </c>
      <c r="B41" s="8"/>
      <c r="C41" s="8" t="s">
        <v>21</v>
      </c>
      <c r="D41" s="2" t="s">
        <v>79</v>
      </c>
      <c r="E41" s="8" t="s">
        <v>123</v>
      </c>
      <c r="F41" s="9" t="s">
        <v>28</v>
      </c>
      <c r="G41" s="8" t="str">
        <f>"-1 Material, +3 Food"</f>
        <v>-1 Material, +3 Food</v>
      </c>
    </row>
    <row r="42" spans="1:7">
      <c r="A42" s="8" t="s">
        <v>101</v>
      </c>
      <c r="B42" s="8"/>
      <c r="C42" s="8" t="s">
        <v>21</v>
      </c>
      <c r="D42" s="8" t="s">
        <v>79</v>
      </c>
      <c r="E42" s="8" t="s">
        <v>123</v>
      </c>
      <c r="F42" s="9" t="s">
        <v>28</v>
      </c>
      <c r="G42" s="8" t="str">
        <f>"+2 Food"</f>
        <v>+2 Food</v>
      </c>
    </row>
    <row r="43" spans="1:7" hidden="1">
      <c r="A43" s="8" t="s">
        <v>65</v>
      </c>
      <c r="B43" s="8"/>
      <c r="C43" s="8" t="s">
        <v>52</v>
      </c>
      <c r="D43" s="2" t="s">
        <v>79</v>
      </c>
      <c r="E43" s="16" t="s">
        <v>124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80</v>
      </c>
      <c r="E44" s="8" t="s">
        <v>123</v>
      </c>
      <c r="F44" s="10" t="s">
        <v>47</v>
      </c>
      <c r="G44" s="2" t="str">
        <f>"+1 Material"</f>
        <v>+1 Material</v>
      </c>
    </row>
    <row r="45" spans="1:7" hidden="1">
      <c r="A45" s="16" t="s">
        <v>89</v>
      </c>
      <c r="B45" s="16"/>
      <c r="C45" s="16" t="s">
        <v>20</v>
      </c>
      <c r="D45" s="16" t="s">
        <v>90</v>
      </c>
      <c r="E45" s="16" t="s">
        <v>124</v>
      </c>
      <c r="F45" s="18" t="s">
        <v>47</v>
      </c>
      <c r="G45" s="16" t="str">
        <f>"Build another Rope Weaver"</f>
        <v>Build another Rope Weaver</v>
      </c>
    </row>
    <row r="46" spans="1:7" hidden="1">
      <c r="A46" s="16" t="s">
        <v>107</v>
      </c>
      <c r="B46" s="16"/>
      <c r="C46" s="16" t="s">
        <v>96</v>
      </c>
      <c r="D46" s="16" t="s">
        <v>76</v>
      </c>
      <c r="E46" s="16" t="s">
        <v>124</v>
      </c>
      <c r="F46" s="18" t="s">
        <v>47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82</v>
      </c>
      <c r="E47" s="8" t="s">
        <v>123</v>
      </c>
      <c r="F47" s="10" t="s">
        <v>47</v>
      </c>
      <c r="G47" s="2" t="str">
        <f>"-2 Food, +1 Treasure"</f>
        <v>-2 Food, +1 Treasure</v>
      </c>
    </row>
    <row r="48" spans="1:7">
      <c r="A48" s="8" t="s">
        <v>99</v>
      </c>
      <c r="B48" s="8" t="s">
        <v>26</v>
      </c>
      <c r="C48" s="8" t="s">
        <v>21</v>
      </c>
      <c r="D48" s="2" t="s">
        <v>82</v>
      </c>
      <c r="E48" s="8" t="s">
        <v>123</v>
      </c>
      <c r="F48" s="10" t="s">
        <v>47</v>
      </c>
      <c r="G48" s="8" t="str">
        <f>"-1 Food, +3 Material"</f>
        <v>-1 Food, +3 Material</v>
      </c>
    </row>
    <row r="49" spans="1:7" hidden="1">
      <c r="A49" s="8" t="s">
        <v>42</v>
      </c>
      <c r="B49" s="8"/>
      <c r="C49" s="8" t="s">
        <v>21</v>
      </c>
      <c r="D49" s="2" t="s">
        <v>81</v>
      </c>
      <c r="E49" s="16" t="s">
        <v>124</v>
      </c>
      <c r="F49" s="10" t="s">
        <v>47</v>
      </c>
      <c r="G49" s="8" t="str">
        <f>"Destroy 1 Cave to build this, +1 Treasure"</f>
        <v>Destroy 1 Cave to build this, +1 Treasure</v>
      </c>
    </row>
    <row r="50" spans="1:7">
      <c r="A50" s="8" t="s">
        <v>12</v>
      </c>
      <c r="B50" s="8"/>
      <c r="C50" s="8" t="s">
        <v>21</v>
      </c>
      <c r="D50" s="2" t="s">
        <v>80</v>
      </c>
      <c r="E50" s="8" t="s">
        <v>123</v>
      </c>
      <c r="F50" s="10" t="s">
        <v>47</v>
      </c>
      <c r="G50" s="8" t="str">
        <f>"+2 Material"</f>
        <v>+2 Material</v>
      </c>
    </row>
    <row r="51" spans="1:7" hidden="1">
      <c r="A51" s="16" t="s">
        <v>94</v>
      </c>
      <c r="B51" s="16"/>
      <c r="C51" s="16" t="s">
        <v>21</v>
      </c>
      <c r="D51" s="16" t="s">
        <v>87</v>
      </c>
      <c r="E51" s="16" t="s">
        <v>124</v>
      </c>
      <c r="F51" s="18" t="s">
        <v>47</v>
      </c>
      <c r="G51" s="16" t="str">
        <f>"+1 Material"</f>
        <v>+1 Material</v>
      </c>
    </row>
    <row r="52" spans="1:7">
      <c r="A52" s="8" t="s">
        <v>62</v>
      </c>
      <c r="B52" s="8"/>
      <c r="C52" s="8" t="s">
        <v>53</v>
      </c>
      <c r="D52" s="2" t="s">
        <v>82</v>
      </c>
      <c r="E52" s="8" t="s">
        <v>123</v>
      </c>
      <c r="F52" s="10" t="s">
        <v>47</v>
      </c>
      <c r="G52" s="8" t="str">
        <f>"+1 Treasure"</f>
        <v>+1 Treasure</v>
      </c>
    </row>
    <row r="53" spans="1:7" hidden="1">
      <c r="A53" s="8" t="s">
        <v>40</v>
      </c>
      <c r="B53" s="8"/>
      <c r="C53" s="8" t="s">
        <v>20</v>
      </c>
      <c r="D53" s="8" t="s">
        <v>81</v>
      </c>
      <c r="E53" s="16" t="s">
        <v>124</v>
      </c>
      <c r="F53" s="11" t="s">
        <v>29</v>
      </c>
      <c r="G53" s="8" t="str">
        <f>"Destroy 1 Jungle to build this, -1 Food, +3 Active"</f>
        <v>Destroy 1 Jungle to build this, -1 Food, +3 Active</v>
      </c>
    </row>
    <row r="54" spans="1:7">
      <c r="A54" s="2" t="s">
        <v>58</v>
      </c>
      <c r="B54" s="2" t="s">
        <v>13</v>
      </c>
      <c r="C54" s="2" t="s">
        <v>20</v>
      </c>
      <c r="D54" s="8" t="s">
        <v>76</v>
      </c>
      <c r="E54" s="8" t="s">
        <v>123</v>
      </c>
      <c r="F54" s="11" t="s">
        <v>29</v>
      </c>
      <c r="G54" s="2" t="str">
        <f>"-1 Food, +2 Active"</f>
        <v>-1 Food, +2 Active</v>
      </c>
    </row>
    <row r="55" spans="1:7">
      <c r="A55" s="8" t="s">
        <v>61</v>
      </c>
      <c r="B55" s="8"/>
      <c r="C55" s="8" t="s">
        <v>70</v>
      </c>
      <c r="D55" s="8" t="s">
        <v>76</v>
      </c>
      <c r="E55" s="8" t="s">
        <v>123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hidden="1">
      <c r="A56" s="16" t="s">
        <v>103</v>
      </c>
      <c r="B56" s="16"/>
      <c r="C56" s="16" t="s">
        <v>20</v>
      </c>
      <c r="D56" s="16" t="s">
        <v>90</v>
      </c>
      <c r="E56" s="16" t="s">
        <v>124</v>
      </c>
      <c r="F56" s="11" t="s">
        <v>29</v>
      </c>
      <c r="G56" s="16" t="str">
        <f>"+1 Active"</f>
        <v>+1 Active</v>
      </c>
    </row>
    <row r="57" spans="1:7" hidden="1">
      <c r="A57" s="16" t="s">
        <v>95</v>
      </c>
      <c r="B57" s="16"/>
      <c r="C57" s="16" t="s">
        <v>96</v>
      </c>
      <c r="D57" s="8" t="s">
        <v>76</v>
      </c>
      <c r="E57" s="16" t="s">
        <v>124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76</v>
      </c>
      <c r="E58" s="8" t="s">
        <v>123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145</v>
      </c>
      <c r="B59" s="2" t="s">
        <v>17</v>
      </c>
      <c r="C59" s="2" t="s">
        <v>22</v>
      </c>
      <c r="D59" s="8" t="s">
        <v>79</v>
      </c>
      <c r="E59" s="8" t="s">
        <v>123</v>
      </c>
      <c r="F59" s="11" t="s">
        <v>29</v>
      </c>
      <c r="G59" s="2" t="str">
        <f>"-1 Food, +2 Active, +1 Material"</f>
        <v>-1 Food, +2 Active,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76</v>
      </c>
      <c r="E60" s="16" t="s">
        <v>124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76</v>
      </c>
      <c r="E61" s="8" t="s">
        <v>123</v>
      </c>
      <c r="F61" s="11" t="s">
        <v>29</v>
      </c>
      <c r="G61" s="8" t="str">
        <f>"-2 Food, +3 Active"</f>
        <v>-2 Food, +3 Active</v>
      </c>
    </row>
    <row r="62" spans="1:7" hidden="1">
      <c r="A62" s="16" t="s">
        <v>98</v>
      </c>
      <c r="B62" s="16"/>
      <c r="C62" s="16" t="s">
        <v>97</v>
      </c>
      <c r="D62" s="16"/>
      <c r="E62" s="16" t="s">
        <v>124</v>
      </c>
      <c r="F62" s="15" t="s">
        <v>57</v>
      </c>
      <c r="G62" s="16" t="str">
        <f>"Destroy 2 Black developments to build this, +1 Ship"</f>
        <v>Destroy 2 Black developments to build this, +1 Ship</v>
      </c>
    </row>
    <row r="63" spans="1:7">
      <c r="A63" s="8" t="s">
        <v>43</v>
      </c>
      <c r="B63" s="8"/>
      <c r="C63" s="8" t="s">
        <v>148</v>
      </c>
      <c r="D63" s="8"/>
      <c r="E63" s="8" t="s">
        <v>123</v>
      </c>
      <c r="F63" s="15" t="s">
        <v>57</v>
      </c>
      <c r="G63" s="8" t="str">
        <f>"Destroy 1 Blue development to build this, +1 Ship"</f>
        <v>Destroy 1 Blue development to build this, +1 Ship</v>
      </c>
    </row>
    <row r="64" spans="1:7">
      <c r="A64" s="8" t="s">
        <v>45</v>
      </c>
      <c r="B64" s="8"/>
      <c r="C64" s="8" t="s">
        <v>149</v>
      </c>
      <c r="D64" s="8"/>
      <c r="E64" s="8" t="s">
        <v>123</v>
      </c>
      <c r="F64" s="15" t="s">
        <v>57</v>
      </c>
      <c r="G64" s="8" t="str">
        <f>"Destroy 1 Green development to build this, +1 Ship"</f>
        <v>Destroy 1 Green development to build this, +1 Ship</v>
      </c>
    </row>
    <row r="65" spans="1:7" hidden="1">
      <c r="A65" s="8" t="s">
        <v>49</v>
      </c>
      <c r="B65" s="8"/>
      <c r="C65" s="8" t="s">
        <v>54</v>
      </c>
      <c r="D65" s="8"/>
      <c r="E65" s="16" t="s">
        <v>124</v>
      </c>
      <c r="F65" s="15" t="s">
        <v>57</v>
      </c>
      <c r="G65" s="8" t="str">
        <f>"Destroy 1 Red development to build this, +2 Ships"</f>
        <v>Destroy 1 Red development to build this, +2 Ships</v>
      </c>
    </row>
    <row r="66" spans="1:7">
      <c r="A66" s="8" t="s">
        <v>46</v>
      </c>
      <c r="B66" s="8"/>
      <c r="C66" s="8" t="s">
        <v>53</v>
      </c>
      <c r="D66" s="8"/>
      <c r="E66" s="8" t="s">
        <v>123</v>
      </c>
      <c r="F66" s="15" t="s">
        <v>57</v>
      </c>
      <c r="G66" s="8" t="str">
        <f>"Destroy 1 Orange development to build this, +1 Ship"</f>
        <v>Destroy 1 Orange development to build this, +1 Ship</v>
      </c>
    </row>
    <row r="67" spans="1:7">
      <c r="A67" s="8" t="s">
        <v>66</v>
      </c>
      <c r="B67" s="8"/>
      <c r="C67" s="8" t="s">
        <v>147</v>
      </c>
      <c r="D67" s="8"/>
      <c r="E67" s="8" t="s">
        <v>123</v>
      </c>
      <c r="F67" s="15" t="s">
        <v>57</v>
      </c>
      <c r="G67" s="8" t="str">
        <f>"+1 Ship"</f>
        <v>+1 Ship</v>
      </c>
    </row>
    <row r="68" spans="1:7">
      <c r="A68" s="8" t="s">
        <v>68</v>
      </c>
      <c r="B68" s="8"/>
      <c r="C68" s="8" t="s">
        <v>146</v>
      </c>
      <c r="D68" s="8"/>
      <c r="E68" s="8" t="s">
        <v>123</v>
      </c>
      <c r="F68" s="15" t="s">
        <v>57</v>
      </c>
      <c r="G68" s="8" t="str">
        <f>"+1 Ship"</f>
        <v>+1 Ship</v>
      </c>
    </row>
    <row r="69" spans="1:7">
      <c r="A69" s="8" t="s">
        <v>67</v>
      </c>
      <c r="B69" s="8"/>
      <c r="C69" s="8" t="s">
        <v>50</v>
      </c>
      <c r="D69" s="8"/>
      <c r="E69" s="8" t="s">
        <v>123</v>
      </c>
      <c r="F69" s="15" t="s">
        <v>57</v>
      </c>
      <c r="G69" s="8" t="str">
        <f>"+1 Ship"</f>
        <v>+1 Ship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"/>
  <sheetViews>
    <sheetView topLeftCell="A7" zoomScaleNormal="100" workbookViewId="0">
      <selection activeCell="L11" sqref="L11"/>
    </sheetView>
  </sheetViews>
  <sheetFormatPr defaultColWidth="5.7109375" defaultRowHeight="30" customHeight="1"/>
  <cols>
    <col min="1" max="1" width="5.7109375" style="19" customWidth="1"/>
    <col min="2" max="16384" width="5.710937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118</v>
      </c>
    </row>
    <row r="34" spans="10:18" ht="30" customHeight="1">
      <c r="J34" s="32"/>
      <c r="O34" s="26"/>
      <c r="R34" s="19" t="s">
        <v>121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119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120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1" sqref="D1"/>
    </sheetView>
  </sheetViews>
  <sheetFormatPr defaultRowHeight="15"/>
  <sheetData>
    <row r="1" spans="1:3">
      <c r="A1" t="s">
        <v>108</v>
      </c>
      <c r="B1">
        <v>3</v>
      </c>
    </row>
    <row r="2" spans="1:3">
      <c r="A2" t="s">
        <v>109</v>
      </c>
      <c r="B2">
        <v>1.5</v>
      </c>
    </row>
    <row r="4" spans="1:3">
      <c r="B4" t="s">
        <v>116</v>
      </c>
      <c r="C4" t="s">
        <v>117</v>
      </c>
    </row>
    <row r="5" spans="1:3">
      <c r="A5" t="s">
        <v>110</v>
      </c>
      <c r="B5">
        <f>0.5*width</f>
        <v>1.5</v>
      </c>
      <c r="C5">
        <v>0</v>
      </c>
    </row>
    <row r="6" spans="1:3">
      <c r="A6" t="s">
        <v>111</v>
      </c>
      <c r="B6">
        <f>(0.5*width-0.5*height)</f>
        <v>0.75</v>
      </c>
      <c r="C6">
        <f>-0.5*height</f>
        <v>-0.75</v>
      </c>
    </row>
    <row r="7" spans="1:3">
      <c r="A7" t="s">
        <v>112</v>
      </c>
      <c r="B7">
        <f>-(0.5*width-0.5*height)</f>
        <v>-0.75</v>
      </c>
      <c r="C7">
        <f>-0.5*height</f>
        <v>-0.75</v>
      </c>
    </row>
    <row r="8" spans="1:3">
      <c r="A8" t="s">
        <v>113</v>
      </c>
      <c r="B8">
        <v>-1.5</v>
      </c>
      <c r="C8">
        <v>0</v>
      </c>
    </row>
    <row r="9" spans="1:3">
      <c r="A9" t="s">
        <v>114</v>
      </c>
      <c r="B9">
        <f>-(0.5*width-0.5*height)</f>
        <v>-0.75</v>
      </c>
      <c r="C9">
        <f>0.5*height</f>
        <v>0.75</v>
      </c>
    </row>
    <row r="10" spans="1:3">
      <c r="A10" t="s">
        <v>115</v>
      </c>
      <c r="B10">
        <f>(0.5*width-0.5*height)</f>
        <v>0.75</v>
      </c>
      <c r="C10">
        <f>0.5*height</f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H7" sqref="H7"/>
    </sheetView>
  </sheetViews>
  <sheetFormatPr defaultRowHeight="15"/>
  <cols>
    <col min="1" max="1" width="4" style="44" bestFit="1" customWidth="1"/>
    <col min="2" max="2" width="44" style="45" customWidth="1"/>
    <col min="3" max="16384" width="9.140625" style="44"/>
  </cols>
  <sheetData>
    <row r="1" spans="1:2" ht="18.75">
      <c r="A1" s="50" t="s">
        <v>134</v>
      </c>
      <c r="B1" s="50"/>
    </row>
    <row r="2" spans="1:2">
      <c r="A2" s="48">
        <v>1</v>
      </c>
      <c r="B2" s="49" t="s">
        <v>135</v>
      </c>
    </row>
    <row r="3" spans="1:2">
      <c r="A3" s="48">
        <v>2</v>
      </c>
      <c r="B3" s="49" t="s">
        <v>136</v>
      </c>
    </row>
    <row r="4" spans="1:2" ht="30">
      <c r="A4" s="48">
        <v>3</v>
      </c>
      <c r="B4" s="49" t="s">
        <v>139</v>
      </c>
    </row>
    <row r="5" spans="1:2" ht="30">
      <c r="A5" s="46">
        <v>3.1</v>
      </c>
      <c r="B5" s="47" t="s">
        <v>140</v>
      </c>
    </row>
    <row r="6" spans="1:2" ht="30">
      <c r="A6" s="46">
        <v>3.2</v>
      </c>
      <c r="B6" s="47" t="s">
        <v>142</v>
      </c>
    </row>
    <row r="7" spans="1:2" ht="30">
      <c r="A7" s="46">
        <v>3.3</v>
      </c>
      <c r="B7" s="47" t="s">
        <v>141</v>
      </c>
    </row>
    <row r="8" spans="1:2" ht="30">
      <c r="A8" s="46">
        <v>3.4</v>
      </c>
      <c r="B8" s="47" t="s">
        <v>143</v>
      </c>
    </row>
    <row r="9" spans="1:2" ht="45">
      <c r="A9" s="46">
        <v>3.5</v>
      </c>
      <c r="B9" s="47" t="s">
        <v>144</v>
      </c>
    </row>
    <row r="10" spans="1:2" ht="45">
      <c r="A10" s="48">
        <v>4</v>
      </c>
      <c r="B10" s="49" t="s">
        <v>137</v>
      </c>
    </row>
    <row r="11" spans="1:2" ht="30">
      <c r="A11" s="48">
        <v>5</v>
      </c>
      <c r="B11" s="49" t="s">
        <v>138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Basics</vt:lpstr>
      <vt:lpstr>Mapping</vt:lpstr>
      <vt:lpstr>Hexagons</vt:lpstr>
      <vt:lpstr>RandGen</vt:lpstr>
      <vt:lpstr>height</vt:lpstr>
      <vt:lpstr>width</vt:lpstr>
    </vt:vector>
  </TitlesOfParts>
  <Company>Accuray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2016-05-02T17:13:17Z</dcterms:created>
  <dcterms:modified xsi:type="dcterms:W3CDTF">2016-06-24T22:24:20Z</dcterms:modified>
</cp:coreProperties>
</file>