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0" windowWidth="24320" windowHeight="14040" activeTab="1"/>
  </bookViews>
  <sheets>
    <sheet name="Basics" sheetId="1" r:id="rId1"/>
    <sheet name="Basics v2" sheetId="6" r:id="rId2"/>
    <sheet name="Mapping" sheetId="2" r:id="rId3"/>
    <sheet name="Hexagons" sheetId="3" r:id="rId4"/>
    <sheet name="RandGen" sheetId="4" r:id="rId5"/>
    <sheet name="Ideas" sheetId="5" r:id="rId6"/>
  </sheets>
  <definedNames>
    <definedName name="height">Hexagons!$B$2</definedName>
    <definedName name="width">Hexagons!$B$1</definedName>
  </definedNames>
  <calcPr calcId="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6" l="1"/>
  <c r="G47" i="6"/>
  <c r="G63" i="6"/>
  <c r="G67" i="6"/>
  <c r="G64" i="6"/>
  <c r="G50" i="6"/>
  <c r="G35" i="6"/>
  <c r="G42" i="6"/>
  <c r="G61" i="6"/>
  <c r="G27" i="6"/>
  <c r="G55" i="6"/>
  <c r="G34" i="6"/>
  <c r="G48" i="6"/>
  <c r="G39" i="6"/>
  <c r="G26" i="6"/>
  <c r="G68" i="6"/>
  <c r="G69" i="6"/>
  <c r="G66" i="6"/>
  <c r="G65" i="6"/>
  <c r="G62" i="6"/>
  <c r="G60" i="6"/>
  <c r="G59" i="6"/>
  <c r="G57" i="6"/>
  <c r="G56" i="6"/>
  <c r="G58" i="6"/>
  <c r="G54" i="6"/>
  <c r="G53" i="6"/>
  <c r="G51" i="6"/>
  <c r="G49" i="6"/>
  <c r="G46" i="6"/>
  <c r="G45" i="6"/>
  <c r="G44" i="6"/>
  <c r="G43" i="6"/>
  <c r="G40" i="6"/>
  <c r="G41" i="6"/>
  <c r="G37" i="6"/>
  <c r="G36" i="6"/>
  <c r="G38" i="6"/>
  <c r="G32" i="6"/>
  <c r="G31" i="6"/>
  <c r="G30" i="6"/>
  <c r="G29" i="6"/>
  <c r="G28" i="6"/>
  <c r="G33" i="6"/>
  <c r="G25" i="6"/>
  <c r="G24" i="6"/>
  <c r="C6" i="5"/>
  <c r="G37" i="1"/>
  <c r="G29" i="1"/>
  <c r="G61" i="1"/>
  <c r="G59" i="1"/>
  <c r="G54" i="1"/>
  <c r="G53" i="1"/>
  <c r="G26" i="1"/>
  <c r="G42" i="1"/>
  <c r="G31" i="1"/>
  <c r="G47" i="1"/>
  <c r="G25" i="1"/>
  <c r="G60" i="1"/>
  <c r="G38" i="1"/>
  <c r="G40" i="1"/>
  <c r="G57" i="1"/>
  <c r="G56" i="1"/>
  <c r="G55" i="1"/>
  <c r="G46" i="1"/>
  <c r="G43" i="1"/>
  <c r="G39" i="1"/>
  <c r="C9" i="3"/>
  <c r="C7" i="3"/>
  <c r="C6" i="3"/>
  <c r="B10" i="3"/>
  <c r="C10" i="3"/>
  <c r="B9" i="3"/>
  <c r="B7" i="3"/>
  <c r="B6" i="3"/>
  <c r="B5" i="3"/>
  <c r="G28" i="1"/>
  <c r="G62" i="1"/>
  <c r="G51" i="1"/>
  <c r="G58" i="1"/>
  <c r="G32" i="1"/>
  <c r="G36" i="1"/>
  <c r="G45" i="1"/>
  <c r="G49" i="1"/>
  <c r="G66" i="1"/>
  <c r="G65" i="1"/>
  <c r="G64" i="1"/>
  <c r="G63" i="1"/>
  <c r="G24" i="1"/>
  <c r="G27" i="1"/>
  <c r="G30" i="1"/>
  <c r="G52" i="1"/>
  <c r="G34" i="1"/>
  <c r="G41" i="1"/>
  <c r="G69" i="1"/>
  <c r="G68" i="1"/>
  <c r="G67" i="1"/>
  <c r="G50" i="1"/>
  <c r="G48" i="1"/>
  <c r="G33" i="1"/>
  <c r="G35" i="1"/>
  <c r="G44" i="1"/>
</calcChain>
</file>

<file path=xl/sharedStrings.xml><?xml version="1.0" encoding="utf-8"?>
<sst xmlns="http://schemas.openxmlformats.org/spreadsheetml/2006/main" count="663" uniqueCount="212">
  <si>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</si>
  <si>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</si>
  <si>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</si>
  <si>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</si>
  <si>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</si>
  <si>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</si>
  <si>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</si>
  <si>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</si>
  <si>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</si>
  <si>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</si>
  <si>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</si>
  <si>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</si>
  <si>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</si>
  <si>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</si>
  <si>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</si>
  <si>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</si>
  <si>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</si>
  <si>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</si>
  <si>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</si>
  <si>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</si>
  <si>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</si>
  <si>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</si>
  <si>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</si>
  <si>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</si>
  <si>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</si>
  <si>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</si>
  <si>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</si>
  <si>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</si>
  <si>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</si>
  <si>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</si>
  <si>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</si>
  <si>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</si>
  <si>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</si>
  <si>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</si>
  <si>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</si>
  <si>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</si>
  <si>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</si>
  <si>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</si>
  <si>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</si>
  <si>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</si>
  <si>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</si>
  <si>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</si>
  <si>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</si>
  <si>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</si>
  <si>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</si>
  <si>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</si>
  <si>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</si>
  <si>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</si>
  <si>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</si>
  <si>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</si>
  <si>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</si>
  <si>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</si>
  <si>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</si>
  <si>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</si>
  <si>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</si>
  <si>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</si>
  <si>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</si>
  <si>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</si>
  <si>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</si>
  <si>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</si>
  <si>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</si>
  <si>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</si>
  <si>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</si>
  <si>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</si>
  <si>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</si>
  <si>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</si>
  <si>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</si>
  <si>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</si>
  <si>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</si>
  <si>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</si>
  <si>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</si>
  <si>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</si>
  <si>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</si>
  <si>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</si>
  <si>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</si>
  <si>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</si>
  <si>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</si>
  <si>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</si>
  <si>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</si>
  <si>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</si>
  <si>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</si>
  <si>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</si>
  <si>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</si>
  <si>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</si>
  <si>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</si>
  <si>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</si>
  <si>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</si>
  <si>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</si>
  <si>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</si>
  <si>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</si>
  <si>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</si>
  <si>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</si>
  <si>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</si>
  <si>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</si>
  <si>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</si>
  <si>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</si>
  <si>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</si>
  <si>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</si>
  <si>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</si>
  <si>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</si>
  <si>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</si>
  <si>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</si>
  <si>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</si>
  <si>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</si>
  <si>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</si>
  <si>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</si>
  <si>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</si>
  <si>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</si>
  <si>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</si>
  <si>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</si>
  <si>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</si>
  <si>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</si>
  <si>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</si>
  <si>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</si>
  <si>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</si>
  <si>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</si>
  <si>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</si>
  <si>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</si>
  <si>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</si>
  <si>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</si>
  <si>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</si>
  <si>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</si>
  <si>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</si>
  <si>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</si>
  <si>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</si>
  <si>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</si>
  <si>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</si>
  <si>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</si>
  <si>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</si>
  <si>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</si>
  <si>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</si>
  <si>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</si>
  <si>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</si>
  <si>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</si>
  <si>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</si>
  <si>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</si>
  <si>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</si>
  <si>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</si>
  <si>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</si>
  <si>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</si>
  <si>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</si>
  <si>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</si>
  <si>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</si>
  <si>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</si>
  <si>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</si>
  <si>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</si>
  <si>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</si>
  <si>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</si>
  <si>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</si>
  <si>
    <t>Thematic</t>
  </si>
  <si>
    <t>Function</t>
  </si>
  <si>
    <t>Cliffs</t>
  </si>
  <si>
    <t>Lighthouse</t>
  </si>
  <si>
    <t>Larder</t>
  </si>
  <si>
    <t>No Food spoilage next month</t>
  </si>
  <si>
    <t>No Material spoilage next month</t>
  </si>
  <si>
    <t>Increase buid distance for this month</t>
  </si>
  <si>
    <t>Storehouse</t>
  </si>
  <si>
    <t>Aviary</t>
  </si>
  <si>
    <t>Metalsmith</t>
  </si>
  <si>
    <t>Sluice</t>
  </si>
  <si>
    <t>Windmill</t>
  </si>
  <si>
    <t>Watermill</t>
  </si>
  <si>
    <t>Palace</t>
  </si>
  <si>
    <t>Watchtower</t>
  </si>
  <si>
    <t>View/re-order upcoming developments</t>
  </si>
  <si>
    <t>Mushroom Farm</t>
  </si>
  <si>
    <t>Coconut Grove</t>
  </si>
  <si>
    <t>Mechanics</t>
  </si>
  <si>
    <t>Developments that generate things every month, without needing to be used</t>
  </si>
  <si>
    <t>Graveyard</t>
  </si>
  <si>
    <t>Bath House</t>
  </si>
  <si>
    <t>Rebuild destroyed development</t>
  </si>
  <si>
    <t>Observatory</t>
  </si>
  <si>
    <t>Cloth Market</t>
  </si>
  <si>
    <t>Build on a certain space equidistant from either player</t>
  </si>
  <si>
    <t>Destroys itself when used</t>
  </si>
  <si>
    <t>Circus</t>
  </si>
  <si>
    <t>Destroy the most developments</t>
  </si>
  <si>
    <t>Tournament</t>
  </si>
  <si>
    <t>Decrease development cost</t>
  </si>
  <si>
    <t>Gain the most territory</t>
  </si>
  <si>
    <t>Build most valuable development</t>
  </si>
  <si>
    <t>Control the most black developments</t>
  </si>
  <si>
    <t>Build black developments regardless of distance</t>
  </si>
  <si>
    <t>Build a development without using an action</t>
  </si>
  <si>
    <t>Events, which are smaller goals that both players attempt to achieve:</t>
  </si>
  <si>
    <t>Effect + when surrounded by other developments</t>
  </si>
  <si>
    <t>Effect - when surrounded by other developments</t>
  </si>
  <si>
    <t>Garden</t>
  </si>
  <si>
    <t>Grove</t>
  </si>
  <si>
    <t>Mercantile</t>
  </si>
  <si>
    <t>2F, 2M</t>
  </si>
  <si>
    <t>Hamlet</t>
  </si>
  <si>
    <t>1F, 2M</t>
  </si>
  <si>
    <t>3F, 3M, 2T</t>
  </si>
  <si>
    <t>2F, 2M, 3T</t>
  </si>
  <si>
    <t>2F, 3M</t>
  </si>
  <si>
    <t>1F, 4M</t>
  </si>
  <si>
    <t>3F, 4M</t>
  </si>
  <si>
    <t>2F, 4M</t>
  </si>
  <si>
    <t>1F, 6M</t>
  </si>
  <si>
    <t>3F, 3M</t>
  </si>
  <si>
    <t>3F, 4M, 1T</t>
  </si>
  <si>
    <t>3M, 3T</t>
  </si>
  <si>
    <t>5M, 5T</t>
  </si>
  <si>
    <t>9F, 4M</t>
  </si>
  <si>
    <t>6F, 6M</t>
  </si>
  <si>
    <t>Grassy, Forested</t>
  </si>
  <si>
    <t>The player who builds the most ships wins, a ship can be built on any sea tile, regardless of distance</t>
  </si>
  <si>
    <t>Effects change based on color of surrounding developments</t>
  </si>
  <si>
    <t>1F,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</si>
</sst>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1F497D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0.0</c:v>
                </c:pt>
                <c:pt idx="1">
                  <c:v>-0.75</c:v>
                </c:pt>
                <c:pt idx="2">
                  <c:v>-0.75</c:v>
                </c:pt>
                <c:pt idx="3">
                  <c:v>0.0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1C-4F0E-B068-D899AF2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97192"/>
        <c:axId val="2145994776"/>
      </c:scatterChart>
      <c:valAx>
        <c:axId val="214599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94776"/>
        <c:crosses val="autoZero"/>
        <c:crossBetween val="midCat"/>
      </c:valAx>
      <c:valAx>
        <c:axId val="214599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997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17" dataDxfId="16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15"/>
    <tableColumn id="6" name="Alt Name" dataDxfId="14"/>
    <tableColumn id="2" name="Cost" dataDxfId="13"/>
    <tableColumn id="5" name="Place" dataDxfId="12"/>
    <tableColumn id="7" name="Set" dataDxfId="11"/>
    <tableColumn id="4" name="Color" dataDxfId="10"/>
    <tableColumn id="3" name="Effect" dataDxfId="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8:G69" totalsRowShown="0" headerRowDxfId="8" dataDxfId="7">
  <autoFilter ref="A18:G69">
    <filterColumn colId="4">
      <filters>
        <filter val="Basic"/>
      </filters>
    </filterColumn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0" workbookViewId="0">
      <selection activeCell="G25" sqref="G25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51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/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/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/>
      <c r="D24" s="16" t="s">
        <v>77</v>
      </c>
      <c r="E24" s="8" t="s">
        <v>122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77</v>
      </c>
      <c r="E25" s="8" t="s">
        <v>122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56</v>
      </c>
      <c r="B26" s="2" t="s">
        <v>14</v>
      </c>
      <c r="C26" s="2" t="s">
        <v>69</v>
      </c>
      <c r="D26" s="16" t="s">
        <v>77</v>
      </c>
      <c r="E26" s="8" t="s">
        <v>122</v>
      </c>
      <c r="F26" s="12" t="s">
        <v>30</v>
      </c>
      <c r="G26" s="2" t="str">
        <f>"-1 Treasure, +3 Active"</f>
        <v>-1 Treasure, +3 Active</v>
      </c>
    </row>
    <row r="27" spans="1:7" hidden="1">
      <c r="A27" s="8" t="s">
        <v>68</v>
      </c>
      <c r="B27" s="8"/>
      <c r="C27" s="8" t="s">
        <v>69</v>
      </c>
      <c r="D27" s="16" t="s">
        <v>77</v>
      </c>
      <c r="E27" s="16" t="s">
        <v>123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132</v>
      </c>
      <c r="B28" s="16"/>
      <c r="C28" s="16" t="s">
        <v>104</v>
      </c>
      <c r="D28" s="16" t="s">
        <v>77</v>
      </c>
      <c r="E28" s="16" t="s">
        <v>123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131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xml:space="preserve"> "Destroy a Black development, +3 Food"</f>
        <v>Destroy a Black development, +3 Food</v>
      </c>
    </row>
    <row r="30" spans="1:7">
      <c r="A30" s="8" t="s">
        <v>70</v>
      </c>
      <c r="B30" s="8"/>
      <c r="C30" s="8" t="s">
        <v>63</v>
      </c>
      <c r="D30" s="16" t="s">
        <v>77</v>
      </c>
      <c r="E30" s="8" t="s">
        <v>122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55</v>
      </c>
      <c r="B31" s="2" t="s">
        <v>25</v>
      </c>
      <c r="C31" s="2" t="s">
        <v>21</v>
      </c>
      <c r="D31" s="16" t="s">
        <v>77</v>
      </c>
      <c r="E31" s="8" t="s">
        <v>122</v>
      </c>
      <c r="F31" s="12" t="s">
        <v>30</v>
      </c>
      <c r="G31" s="2" t="str">
        <f>"-1 Food, -1 Material, +1 Treasure"</f>
        <v>-1 Food, -1 Material,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77</v>
      </c>
      <c r="E33" s="8" t="s">
        <v>122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71</v>
      </c>
      <c r="B34" s="8"/>
      <c r="C34" s="8" t="s">
        <v>60</v>
      </c>
      <c r="D34" s="16" t="s">
        <v>77</v>
      </c>
      <c r="E34" s="8" t="s">
        <v>122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78</v>
      </c>
      <c r="E35" s="8" t="s">
        <v>122</v>
      </c>
      <c r="F35" s="9" t="s">
        <v>28</v>
      </c>
      <c r="G35" s="2" t="str">
        <f>"+1 Food"</f>
        <v>+1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2" t="s">
        <v>130</v>
      </c>
      <c r="B38" s="2" t="s">
        <v>16</v>
      </c>
      <c r="C38" s="2" t="s">
        <v>95</v>
      </c>
      <c r="D38" s="2" t="s">
        <v>78</v>
      </c>
      <c r="E38" s="8" t="s">
        <v>122</v>
      </c>
      <c r="F38" s="9" t="s">
        <v>28</v>
      </c>
      <c r="G38" s="2" t="str">
        <f>"-1 Food, +3 Food"</f>
        <v>-1 Food, +3 Food</v>
      </c>
    </row>
    <row r="39" spans="1:7">
      <c r="A39" s="8" t="s">
        <v>36</v>
      </c>
      <c r="B39" s="8" t="s">
        <v>36</v>
      </c>
      <c r="C39" s="8" t="s">
        <v>21</v>
      </c>
      <c r="D39" s="2" t="s">
        <v>79</v>
      </c>
      <c r="E39" s="8" t="s">
        <v>122</v>
      </c>
      <c r="F39" s="9" t="s">
        <v>28</v>
      </c>
      <c r="G39" s="8" t="str">
        <f>"+1 Food, +1 Active"</f>
        <v>+1 Food, +1 Active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>
      <c r="A41" s="8" t="s">
        <v>59</v>
      </c>
      <c r="B41" s="8"/>
      <c r="C41" s="8" t="s">
        <v>21</v>
      </c>
      <c r="D41" s="2" t="s">
        <v>78</v>
      </c>
      <c r="E41" s="8" t="s">
        <v>122</v>
      </c>
      <c r="F41" s="9" t="s">
        <v>28</v>
      </c>
      <c r="G41" s="8" t="str">
        <f>"-1 Material, +3 Food"</f>
        <v>-1 Material, +3 Food</v>
      </c>
    </row>
    <row r="42" spans="1:7">
      <c r="A42" s="8" t="s">
        <v>100</v>
      </c>
      <c r="B42" s="8"/>
      <c r="C42" s="8" t="s">
        <v>21</v>
      </c>
      <c r="D42" s="8" t="s">
        <v>78</v>
      </c>
      <c r="E42" s="8" t="s">
        <v>122</v>
      </c>
      <c r="F42" s="9" t="s">
        <v>28</v>
      </c>
      <c r="G42" s="8" t="str">
        <f>"+2 Food"</f>
        <v>+2 Food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79</v>
      </c>
      <c r="E44" s="8" t="s">
        <v>122</v>
      </c>
      <c r="F44" s="10" t="s">
        <v>47</v>
      </c>
      <c r="G44" s="2" t="str">
        <f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81</v>
      </c>
      <c r="E47" s="8" t="s">
        <v>122</v>
      </c>
      <c r="F47" s="10" t="s">
        <v>47</v>
      </c>
      <c r="G47" s="2" t="str">
        <f>"-2 Food, +1 Treasure"</f>
        <v>-2 Food, +1 Treasure</v>
      </c>
    </row>
    <row r="48" spans="1:7">
      <c r="A48" s="8" t="s">
        <v>98</v>
      </c>
      <c r="B48" s="8" t="s">
        <v>26</v>
      </c>
      <c r="C48" s="8" t="s">
        <v>21</v>
      </c>
      <c r="D48" s="2" t="s">
        <v>81</v>
      </c>
      <c r="E48" s="8" t="s">
        <v>122</v>
      </c>
      <c r="F48" s="10" t="s">
        <v>47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>"Destroy 1 Cave to build this, +1 Treasure"</f>
        <v>Destroy 1 Cave to build this, +1 Treasure</v>
      </c>
    </row>
    <row r="50" spans="1:7">
      <c r="A50" s="8" t="s">
        <v>12</v>
      </c>
      <c r="B50" s="8"/>
      <c r="C50" s="8" t="s">
        <v>21</v>
      </c>
      <c r="D50" s="2" t="s">
        <v>79</v>
      </c>
      <c r="E50" s="8" t="s">
        <v>122</v>
      </c>
      <c r="F50" s="10" t="s">
        <v>47</v>
      </c>
      <c r="G50" s="8" t="str">
        <f>"+2 Material"</f>
        <v>+2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>"+1 Material"</f>
        <v>+1 Material</v>
      </c>
    </row>
    <row r="52" spans="1:7">
      <c r="A52" s="8" t="s">
        <v>62</v>
      </c>
      <c r="B52" s="8"/>
      <c r="C52" s="8" t="s">
        <v>53</v>
      </c>
      <c r="D52" s="2" t="s">
        <v>81</v>
      </c>
      <c r="E52" s="8" t="s">
        <v>122</v>
      </c>
      <c r="F52" s="10" t="s">
        <v>47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>
      <c r="A54" s="2" t="s">
        <v>58</v>
      </c>
      <c r="B54" s="2" t="s">
        <v>13</v>
      </c>
      <c r="C54" s="2" t="s">
        <v>20</v>
      </c>
      <c r="D54" s="8" t="s">
        <v>75</v>
      </c>
      <c r="E54" s="8" t="s">
        <v>122</v>
      </c>
      <c r="F54" s="11" t="s">
        <v>29</v>
      </c>
      <c r="G54" s="2" t="str">
        <f>"-1 Food, +2 Active"</f>
        <v>-1 Food, +2 Active</v>
      </c>
    </row>
    <row r="55" spans="1:7">
      <c r="A55" s="8" t="s">
        <v>61</v>
      </c>
      <c r="B55" s="8"/>
      <c r="C55" s="8" t="s">
        <v>69</v>
      </c>
      <c r="D55" s="8" t="s">
        <v>75</v>
      </c>
      <c r="E55" s="8" t="s">
        <v>122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75</v>
      </c>
      <c r="E58" s="8" t="s">
        <v>122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144</v>
      </c>
      <c r="B59" s="2" t="s">
        <v>17</v>
      </c>
      <c r="C59" s="2" t="s">
        <v>22</v>
      </c>
      <c r="D59" s="8" t="s">
        <v>78</v>
      </c>
      <c r="E59" s="8" t="s">
        <v>122</v>
      </c>
      <c r="F59" s="11" t="s">
        <v>29</v>
      </c>
      <c r="G59" s="2" t="str">
        <f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75</v>
      </c>
      <c r="E61" s="8" t="s">
        <v>122</v>
      </c>
      <c r="F61" s="11" t="s">
        <v>29</v>
      </c>
      <c r="G61" s="8" t="str">
        <f>"-2 Food, +3 Active"</f>
        <v>-2 Food, +3 Active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>
      <c r="A63" s="8" t="s">
        <v>43</v>
      </c>
      <c r="B63" s="8"/>
      <c r="C63" s="8" t="s">
        <v>147</v>
      </c>
      <c r="D63" s="8"/>
      <c r="E63" s="8" t="s">
        <v>122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>
      <c r="A64" s="8" t="s">
        <v>45</v>
      </c>
      <c r="B64" s="8"/>
      <c r="C64" s="8" t="s">
        <v>148</v>
      </c>
      <c r="D64" s="8"/>
      <c r="E64" s="8" t="s">
        <v>122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>
      <c r="A66" s="8" t="s">
        <v>46</v>
      </c>
      <c r="B66" s="8"/>
      <c r="C66" s="8" t="s">
        <v>53</v>
      </c>
      <c r="D66" s="8"/>
      <c r="E66" s="8" t="s">
        <v>122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>
      <c r="A67" s="8" t="s">
        <v>65</v>
      </c>
      <c r="B67" s="8"/>
      <c r="C67" s="8" t="s">
        <v>146</v>
      </c>
      <c r="D67" s="8"/>
      <c r="E67" s="8" t="s">
        <v>122</v>
      </c>
      <c r="F67" s="15" t="s">
        <v>57</v>
      </c>
      <c r="G67" s="8" t="str">
        <f>"+1 Ship"</f>
        <v>+1 Ship</v>
      </c>
    </row>
    <row r="68" spans="1:7">
      <c r="A68" s="8" t="s">
        <v>67</v>
      </c>
      <c r="B68" s="8"/>
      <c r="C68" s="8" t="s">
        <v>145</v>
      </c>
      <c r="D68" s="8"/>
      <c r="E68" s="8" t="s">
        <v>122</v>
      </c>
      <c r="F68" s="15" t="s">
        <v>57</v>
      </c>
      <c r="G68" s="8" t="str">
        <f>"+1 Ship"</f>
        <v>+1 Ship</v>
      </c>
    </row>
    <row r="69" spans="1:7">
      <c r="A69" s="8" t="s">
        <v>66</v>
      </c>
      <c r="B69" s="8"/>
      <c r="C69" s="8" t="s">
        <v>50</v>
      </c>
      <c r="D69" s="8"/>
      <c r="E69" s="8" t="s">
        <v>122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34" zoomScale="125" zoomScaleNormal="125" zoomScalePageLayoutView="125" workbookViewId="0">
      <selection activeCell="G73" sqref="G73"/>
    </sheetView>
  </sheetViews>
  <sheetFormatPr baseColWidth="10" defaultColWidth="8.83203125" defaultRowHeight="14" x14ac:dyDescent="0"/>
  <cols>
    <col min="1" max="1" width="18.33203125" customWidth="1"/>
    <col min="2" max="2" width="14" hidden="1" customWidth="1"/>
    <col min="3" max="4" width="10.1640625" customWidth="1"/>
    <col min="5" max="5" width="8" bestFit="1" customWidth="1"/>
    <col min="7" max="7" width="99.1640625" customWidth="1"/>
  </cols>
  <sheetData>
    <row r="1" spans="1:7">
      <c r="A1" s="7" t="s">
        <v>0</v>
      </c>
      <c r="B1" s="7"/>
      <c r="C1" s="8" t="s">
        <v>101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99</v>
      </c>
      <c r="D3" s="6"/>
      <c r="E3" s="6"/>
      <c r="F3" s="6"/>
      <c r="G3" s="6"/>
    </row>
    <row r="4" spans="1:7">
      <c r="A4" s="8" t="s">
        <v>2</v>
      </c>
      <c r="B4" s="8"/>
      <c r="C4" s="8" t="s">
        <v>126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44</v>
      </c>
      <c r="B7" s="8"/>
      <c r="C7" s="8" t="s">
        <v>209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82</v>
      </c>
      <c r="B9" s="5"/>
      <c r="C9" s="6" t="s">
        <v>127</v>
      </c>
      <c r="D9" s="6"/>
      <c r="E9" s="6"/>
      <c r="F9" s="6"/>
      <c r="G9" s="6"/>
    </row>
    <row r="10" spans="1:7">
      <c r="A10" s="8" t="s">
        <v>78</v>
      </c>
      <c r="C10" s="8" t="s">
        <v>84</v>
      </c>
      <c r="D10" s="8"/>
      <c r="E10" s="8"/>
      <c r="F10" s="8"/>
      <c r="G10" s="8"/>
    </row>
    <row r="11" spans="1:7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>
      <c r="A19" s="8" t="s">
        <v>72</v>
      </c>
      <c r="B19" s="8"/>
      <c r="C19" s="8">
        <v>0</v>
      </c>
      <c r="D19" s="8" t="s">
        <v>79</v>
      </c>
      <c r="E19" s="8" t="s">
        <v>122</v>
      </c>
      <c r="F19" s="14" t="s">
        <v>37</v>
      </c>
      <c r="G19" s="8" t="s">
        <v>38</v>
      </c>
    </row>
    <row r="20" spans="1:7">
      <c r="A20" s="8" t="s">
        <v>128</v>
      </c>
      <c r="B20" s="8"/>
      <c r="C20" s="8">
        <v>0</v>
      </c>
      <c r="D20" s="8" t="s">
        <v>78</v>
      </c>
      <c r="E20" s="8" t="s">
        <v>122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>
        <v>0</v>
      </c>
      <c r="D21" s="8" t="s">
        <v>81</v>
      </c>
      <c r="E21" s="8" t="s">
        <v>122</v>
      </c>
      <c r="F21" s="14" t="s">
        <v>37</v>
      </c>
      <c r="G21" s="8" t="s">
        <v>38</v>
      </c>
    </row>
    <row r="22" spans="1:7" hidden="1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hidden="1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>
      <c r="A24" s="16" t="s">
        <v>73</v>
      </c>
      <c r="B24" s="16"/>
      <c r="C24" s="16">
        <v>0</v>
      </c>
      <c r="D24" s="16" t="s">
        <v>77</v>
      </c>
      <c r="E24" s="8" t="s">
        <v>122</v>
      </c>
      <c r="F24" s="14" t="s">
        <v>37</v>
      </c>
      <c r="G24" s="16" t="str">
        <f ca="1">"+1 Food, +1 Material"</f>
        <v>+1 Food, +1 Material</v>
      </c>
    </row>
    <row r="25" spans="1:7">
      <c r="A25" s="8" t="s">
        <v>31</v>
      </c>
      <c r="B25" s="8" t="s">
        <v>31</v>
      </c>
      <c r="C25" s="13" t="s">
        <v>194</v>
      </c>
      <c r="D25" s="16" t="s">
        <v>77</v>
      </c>
      <c r="E25" s="8" t="s">
        <v>122</v>
      </c>
      <c r="F25" s="12" t="s">
        <v>30</v>
      </c>
      <c r="G25" s="8" t="str">
        <f ca="1">"Destroy Development, +1 Active"</f>
        <v>Destroy Development, +1 Active</v>
      </c>
    </row>
    <row r="26" spans="1:7">
      <c r="A26" s="2" t="s">
        <v>191</v>
      </c>
      <c r="B26" s="2" t="s">
        <v>25</v>
      </c>
      <c r="C26" s="2" t="s">
        <v>202</v>
      </c>
      <c r="D26" s="16" t="s">
        <v>77</v>
      </c>
      <c r="E26" s="8" t="s">
        <v>122</v>
      </c>
      <c r="F26" s="12" t="s">
        <v>30</v>
      </c>
      <c r="G26" s="2" t="str">
        <f ca="1">"+1 Treasure"</f>
        <v>+1 Treasure</v>
      </c>
    </row>
    <row r="27" spans="1:7">
      <c r="A27" s="8" t="s">
        <v>71</v>
      </c>
      <c r="B27" s="8"/>
      <c r="C27" s="8" t="s">
        <v>196</v>
      </c>
      <c r="D27" s="16" t="s">
        <v>77</v>
      </c>
      <c r="E27" s="8" t="s">
        <v>122</v>
      </c>
      <c r="F27" s="12" t="s">
        <v>30</v>
      </c>
      <c r="G27" s="8" t="str">
        <f ca="1">"-1 Treasure, +2 Food, +1 Material"</f>
        <v>-1 Treasure, +2 Food, +1 Material</v>
      </c>
    </row>
    <row r="28" spans="1:7" hidden="1">
      <c r="A28" s="8" t="s">
        <v>68</v>
      </c>
      <c r="B28" s="8"/>
      <c r="C28" s="8" t="s">
        <v>69</v>
      </c>
      <c r="D28" s="16" t="s">
        <v>77</v>
      </c>
      <c r="E28" s="16" t="s">
        <v>123</v>
      </c>
      <c r="F28" s="12" t="s">
        <v>30</v>
      </c>
      <c r="G28" s="8" t="str">
        <f ca="1">"-2 Treasure, build any development"</f>
        <v>-2 Treasure, build any development</v>
      </c>
    </row>
    <row r="29" spans="1:7" hidden="1">
      <c r="A29" s="16" t="s">
        <v>132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ca="1" xml:space="preserve"> "Destroy a Black development, +2 Material"</f>
        <v>Destroy a Black development, +2 Material</v>
      </c>
    </row>
    <row r="30" spans="1:7" hidden="1">
      <c r="A30" s="16" t="s">
        <v>131</v>
      </c>
      <c r="B30" s="16"/>
      <c r="C30" s="16" t="s">
        <v>104</v>
      </c>
      <c r="D30" s="16" t="s">
        <v>77</v>
      </c>
      <c r="E30" s="16" t="s">
        <v>123</v>
      </c>
      <c r="F30" s="12" t="s">
        <v>30</v>
      </c>
      <c r="G30" s="16" t="str">
        <f ca="1" xml:space="preserve"> "Destroy a Black development, +3 Food"</f>
        <v>Destroy a Black development, +3 Food</v>
      </c>
    </row>
    <row r="31" spans="1:7">
      <c r="A31" s="8" t="s">
        <v>70</v>
      </c>
      <c r="B31" s="8"/>
      <c r="C31" s="8" t="s">
        <v>195</v>
      </c>
      <c r="D31" s="16" t="s">
        <v>77</v>
      </c>
      <c r="E31" s="8" t="s">
        <v>122</v>
      </c>
      <c r="F31" s="12" t="s">
        <v>30</v>
      </c>
      <c r="G31" s="8" t="str">
        <f ca="1">"-1 Material, For the rest of the month, all Blue developments give an additional +1 Treasure"</f>
        <v>-1 Material, For the rest of the month, all Blue developments give an additional +1 Treasure</v>
      </c>
    </row>
    <row r="32" spans="1:7" hidden="1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 ca="1">"Build a Base Camp on any Shore, destroy this Journey Pier"</f>
        <v>Build a Base Camp on any Shore, destroy this Journey Pier</v>
      </c>
    </row>
    <row r="33" spans="1:7">
      <c r="A33" s="2" t="s">
        <v>56</v>
      </c>
      <c r="B33" s="2" t="s">
        <v>14</v>
      </c>
      <c r="C33" s="2" t="s">
        <v>24</v>
      </c>
      <c r="D33" s="16" t="s">
        <v>77</v>
      </c>
      <c r="E33" s="8" t="s">
        <v>122</v>
      </c>
      <c r="F33" s="12" t="s">
        <v>30</v>
      </c>
      <c r="G33" s="2" t="str">
        <f ca="1">"-1 Treasure, +3 Active"</f>
        <v>-1 Treasure, +3 Active</v>
      </c>
    </row>
    <row r="34" spans="1:7">
      <c r="A34" s="8" t="s">
        <v>23</v>
      </c>
      <c r="B34" s="8" t="s">
        <v>23</v>
      </c>
      <c r="C34" s="8" t="s">
        <v>24</v>
      </c>
      <c r="D34" s="16" t="s">
        <v>77</v>
      </c>
      <c r="E34" s="8" t="s">
        <v>122</v>
      </c>
      <c r="F34" s="12" t="s">
        <v>30</v>
      </c>
      <c r="G34" s="8" t="str">
        <f ca="1">"-2 Treasure, +3 Treasure"</f>
        <v>-2 Treasure, +3 Treasure</v>
      </c>
    </row>
    <row r="35" spans="1:7">
      <c r="A35" s="8" t="s">
        <v>59</v>
      </c>
      <c r="B35" s="8"/>
      <c r="C35" s="8" t="s">
        <v>198</v>
      </c>
      <c r="D35" s="2" t="s">
        <v>208</v>
      </c>
      <c r="E35" s="8" t="s">
        <v>122</v>
      </c>
      <c r="F35" s="9" t="s">
        <v>28</v>
      </c>
      <c r="G35" s="8" t="str">
        <f ca="1">"-1 Material, +4 Food"</f>
        <v>-1 Material, +4 Food</v>
      </c>
    </row>
    <row r="36" spans="1:7" hidden="1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 ca="1">"For the rest of the month, Jungle, Cave, and Bog give +1 Food when used"</f>
        <v>For the rest of the month, Jungle, Cave, and Bog give +1 Food when used</v>
      </c>
    </row>
    <row r="37" spans="1:7" hidden="1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 ca="1">"Build a Jungle on Forested land, +1 Active"</f>
        <v>Build a Jungle on Forested land, +1 Active</v>
      </c>
    </row>
    <row r="38" spans="1:7">
      <c r="A38" s="2" t="s">
        <v>189</v>
      </c>
      <c r="B38" s="2" t="s">
        <v>11</v>
      </c>
      <c r="C38" s="2" t="s">
        <v>20</v>
      </c>
      <c r="D38" s="2" t="s">
        <v>208</v>
      </c>
      <c r="E38" s="8" t="s">
        <v>122</v>
      </c>
      <c r="F38" s="9" t="s">
        <v>28</v>
      </c>
      <c r="G38" s="2" t="str">
        <f ca="1">"+1 Food"</f>
        <v>+1 Food</v>
      </c>
    </row>
    <row r="39" spans="1:7">
      <c r="A39" s="2" t="s">
        <v>130</v>
      </c>
      <c r="B39" s="2" t="s">
        <v>16</v>
      </c>
      <c r="C39" s="2" t="s">
        <v>192</v>
      </c>
      <c r="D39" s="2" t="s">
        <v>78</v>
      </c>
      <c r="E39" s="8" t="s">
        <v>122</v>
      </c>
      <c r="F39" s="9" t="s">
        <v>28</v>
      </c>
      <c r="G39" s="2" t="str">
        <f ca="1">"+6 Food, -1 Food for each surrounding development"</f>
        <v>+6 Food, -1 Food for each surrounding development</v>
      </c>
    </row>
    <row r="40" spans="1:7" hidden="1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 ca="1">"Destroy 1 Freshwater to build this, +1 Food, +1 Material"</f>
        <v>Destroy 1 Freshwater to build this, +1 Food, +1 Material</v>
      </c>
    </row>
    <row r="41" spans="1:7">
      <c r="A41" s="8" t="s">
        <v>36</v>
      </c>
      <c r="B41" s="8" t="s">
        <v>36</v>
      </c>
      <c r="C41" s="8" t="s">
        <v>197</v>
      </c>
      <c r="D41" s="2" t="s">
        <v>208</v>
      </c>
      <c r="E41" s="8" t="s">
        <v>122</v>
      </c>
      <c r="F41" s="9" t="s">
        <v>28</v>
      </c>
      <c r="G41" s="8" t="str">
        <f ca="1">"+1 Food, +1 Active"</f>
        <v>+1 Food, +1 Active</v>
      </c>
    </row>
    <row r="42" spans="1:7">
      <c r="A42" s="8" t="s">
        <v>100</v>
      </c>
      <c r="B42" s="8"/>
      <c r="C42" s="8" t="s">
        <v>199</v>
      </c>
      <c r="D42" s="2" t="s">
        <v>208</v>
      </c>
      <c r="E42" s="8" t="s">
        <v>122</v>
      </c>
      <c r="F42" s="9" t="s">
        <v>28</v>
      </c>
      <c r="G42" s="8" t="str">
        <f ca="1">"-2 Material, +1 Food, +1 Treasure"</f>
        <v>-2 Material, +1 Food, +1 Treasure</v>
      </c>
    </row>
    <row r="43" spans="1:7" hidden="1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 ca="1">"-1 Active, +1 Treasure"</f>
        <v>-1 Active, +1 Treasure</v>
      </c>
    </row>
    <row r="44" spans="1:7">
      <c r="A44" s="2" t="s">
        <v>190</v>
      </c>
      <c r="B44" s="2" t="s">
        <v>12</v>
      </c>
      <c r="C44" s="2" t="s">
        <v>211</v>
      </c>
      <c r="D44" s="2" t="s">
        <v>208</v>
      </c>
      <c r="E44" s="8" t="s">
        <v>122</v>
      </c>
      <c r="F44" s="10" t="s">
        <v>47</v>
      </c>
      <c r="G44" s="2" t="str">
        <f ca="1">"+1 Material"</f>
        <v>+1 Material</v>
      </c>
    </row>
    <row r="45" spans="1:7" hidden="1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 ca="1">"Build another Rope Weaver"</f>
        <v>Build another Rope Weaver</v>
      </c>
    </row>
    <row r="46" spans="1:7" hidden="1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 ca="1">"Build a Cave on Rocky land, +1 Active"</f>
        <v>Build a Cave on Rocky land, +1 Active</v>
      </c>
    </row>
    <row r="47" spans="1:7">
      <c r="A47" s="8" t="s">
        <v>12</v>
      </c>
      <c r="B47" s="8"/>
      <c r="C47" s="8" t="s">
        <v>194</v>
      </c>
      <c r="D47" s="2" t="s">
        <v>208</v>
      </c>
      <c r="E47" s="8" t="s">
        <v>122</v>
      </c>
      <c r="F47" s="10" t="s">
        <v>47</v>
      </c>
      <c r="G47" s="8" t="str">
        <f ca="1">"+1 Material, +2 additional Material if bordering a Green development"</f>
        <v>+1 Material, +2 additional Material if bordering a Green development</v>
      </c>
    </row>
    <row r="48" spans="1:7">
      <c r="A48" s="8" t="s">
        <v>62</v>
      </c>
      <c r="B48" s="8"/>
      <c r="C48" s="8" t="s">
        <v>201</v>
      </c>
      <c r="D48" s="2" t="s">
        <v>81</v>
      </c>
      <c r="E48" s="8" t="s">
        <v>122</v>
      </c>
      <c r="F48" s="10" t="s">
        <v>47</v>
      </c>
      <c r="G48" s="8" t="str">
        <f ca="1">"+1 Material, +1 Treasure"</f>
        <v>+1 Material, +1 Treasure</v>
      </c>
    </row>
    <row r="49" spans="1:7" hidden="1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 ca="1">"Destroy 1 Cave to build this, +1 Treasure"</f>
        <v>Destroy 1 Cave to build this, +1 Treasure</v>
      </c>
    </row>
    <row r="50" spans="1:7">
      <c r="A50" s="8" t="s">
        <v>98</v>
      </c>
      <c r="B50" s="8" t="s">
        <v>26</v>
      </c>
      <c r="C50" s="8" t="s">
        <v>197</v>
      </c>
      <c r="D50" s="2" t="s">
        <v>81</v>
      </c>
      <c r="E50" s="8" t="s">
        <v>122</v>
      </c>
      <c r="F50" s="10" t="s">
        <v>47</v>
      </c>
      <c r="G50" s="8" t="str">
        <f ca="1">"-2 Food, +4 Material"</f>
        <v>-2 Food, +4 Material</v>
      </c>
    </row>
    <row r="51" spans="1:7" hidden="1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 ca="1">"+1 Material"</f>
        <v>+1 Material</v>
      </c>
    </row>
    <row r="52" spans="1:7">
      <c r="A52" s="2" t="s">
        <v>41</v>
      </c>
      <c r="B52" s="2" t="s">
        <v>15</v>
      </c>
      <c r="C52" s="2" t="s">
        <v>200</v>
      </c>
      <c r="D52" s="2" t="s">
        <v>81</v>
      </c>
      <c r="E52" s="8" t="s">
        <v>122</v>
      </c>
      <c r="F52" s="10" t="s">
        <v>47</v>
      </c>
      <c r="G52" s="2" t="str">
        <f ca="1">"-3 Food, +2 Treasure"</f>
        <v>-3 Food, +2 Treasure</v>
      </c>
    </row>
    <row r="53" spans="1:7" hidden="1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 ca="1">"Destroy 1 Jungle to build this, -1 Food, +3 Active"</f>
        <v>Destroy 1 Jungle to build this, -1 Food, +3 Active</v>
      </c>
    </row>
    <row r="54" spans="1:7">
      <c r="A54" s="2" t="s">
        <v>193</v>
      </c>
      <c r="B54" s="2" t="s">
        <v>13</v>
      </c>
      <c r="C54" s="2" t="s">
        <v>194</v>
      </c>
      <c r="D54" s="8" t="s">
        <v>75</v>
      </c>
      <c r="E54" s="8" t="s">
        <v>122</v>
      </c>
      <c r="F54" s="11" t="s">
        <v>29</v>
      </c>
      <c r="G54" s="2" t="str">
        <f ca="1">"-1 Food, +2 Active"</f>
        <v>-1 Food, +2 Active</v>
      </c>
    </row>
    <row r="55" spans="1:7">
      <c r="A55" s="2" t="s">
        <v>18</v>
      </c>
      <c r="B55" s="2" t="s">
        <v>18</v>
      </c>
      <c r="C55" s="2" t="s">
        <v>194</v>
      </c>
      <c r="D55" s="8" t="s">
        <v>75</v>
      </c>
      <c r="E55" s="8" t="s">
        <v>122</v>
      </c>
      <c r="F55" s="11" t="s">
        <v>29</v>
      </c>
      <c r="G55" s="2" t="str">
        <f ca="1">"Destroy development, +2 Material"</f>
        <v>Destroy development, +2 Material</v>
      </c>
    </row>
    <row r="56" spans="1:7" hidden="1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 ca="1">"+1 Active"</f>
        <v>+1 Active</v>
      </c>
    </row>
    <row r="57" spans="1:7" hidden="1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 ca="1">"+1 Active, Perform the effect of an adjacent development"</f>
        <v>+1 Active, Perform the effect of an adjacent development</v>
      </c>
    </row>
    <row r="58" spans="1:7">
      <c r="A58" s="8" t="s">
        <v>61</v>
      </c>
      <c r="B58" s="8"/>
      <c r="C58" s="8" t="s">
        <v>96</v>
      </c>
      <c r="D58" s="2" t="s">
        <v>208</v>
      </c>
      <c r="E58" s="8" t="s">
        <v>122</v>
      </c>
      <c r="F58" s="11" t="s">
        <v>29</v>
      </c>
      <c r="G58" s="8" t="str">
        <f ca="1">"-1 Food, For the rest of the month, all Red developments give an additional +1 Active"</f>
        <v>-1 Food, For the rest of the month, all Red developments give an additional +1 Active</v>
      </c>
    </row>
    <row r="59" spans="1:7">
      <c r="A59" s="2" t="s">
        <v>144</v>
      </c>
      <c r="B59" s="2" t="s">
        <v>17</v>
      </c>
      <c r="C59" s="2" t="s">
        <v>202</v>
      </c>
      <c r="D59" s="8" t="s">
        <v>78</v>
      </c>
      <c r="E59" s="8" t="s">
        <v>122</v>
      </c>
      <c r="F59" s="11" t="s">
        <v>29</v>
      </c>
      <c r="G59" s="2" t="str">
        <f ca="1">"-1 Food, +2 Active, +1 Material"</f>
        <v>-1 Food, +2 Active,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 ca="1"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203</v>
      </c>
      <c r="D61" s="8" t="s">
        <v>78</v>
      </c>
      <c r="E61" s="8" t="s">
        <v>122</v>
      </c>
      <c r="F61" s="11" t="s">
        <v>29</v>
      </c>
      <c r="G61" s="8" t="str">
        <f ca="1">"-2 Food, +1 Active for every two surrounding developments, rouned down"</f>
        <v>-2 Food, +1 Active for every two surrounding developments, rouned down</v>
      </c>
    </row>
    <row r="62" spans="1:7" hidden="1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 ca="1">"Destroy 2 Black developments to build this, +1 Ship"</f>
        <v>Destroy 2 Black developments to build this, +1 Ship</v>
      </c>
    </row>
    <row r="63" spans="1:7">
      <c r="A63" s="8" t="s">
        <v>46</v>
      </c>
      <c r="B63" s="8"/>
      <c r="C63" s="8" t="s">
        <v>199</v>
      </c>
      <c r="D63" s="8" t="s">
        <v>89</v>
      </c>
      <c r="E63" s="8" t="s">
        <v>122</v>
      </c>
      <c r="F63" s="15" t="s">
        <v>57</v>
      </c>
      <c r="G63" s="8" t="str">
        <f ca="1">"Destroy 2 Orange developments to build this, +1 Ship"</f>
        <v>Destroy 2 Orange developments to build this, +1 Ship</v>
      </c>
    </row>
    <row r="64" spans="1:7">
      <c r="A64" s="8" t="s">
        <v>43</v>
      </c>
      <c r="B64" s="8"/>
      <c r="C64" s="8" t="s">
        <v>204</v>
      </c>
      <c r="D64" s="8" t="s">
        <v>89</v>
      </c>
      <c r="E64" s="8" t="s">
        <v>122</v>
      </c>
      <c r="F64" s="15" t="s">
        <v>57</v>
      </c>
      <c r="G64" s="8" t="str">
        <f ca="1">"Destroy 2 Blue developments to build this, +1 Ship"</f>
        <v>Destroy 2 Blue developments to build this, +1 Ship</v>
      </c>
    </row>
    <row r="65" spans="1:7" hidden="1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 ca="1">"Destroy 1 Red development to build this, +2 Ships"</f>
        <v>Destroy 1 Red development to build this, +2 Ships</v>
      </c>
    </row>
    <row r="66" spans="1:7">
      <c r="A66" s="8" t="s">
        <v>65</v>
      </c>
      <c r="B66" s="8"/>
      <c r="C66" s="8" t="s">
        <v>205</v>
      </c>
      <c r="D66" s="8" t="s">
        <v>89</v>
      </c>
      <c r="E66" s="8" t="s">
        <v>122</v>
      </c>
      <c r="F66" s="15" t="s">
        <v>57</v>
      </c>
      <c r="G66" s="8" t="str">
        <f ca="1">"+1 Ship"</f>
        <v>+1 Ship</v>
      </c>
    </row>
    <row r="67" spans="1:7">
      <c r="A67" s="8" t="s">
        <v>45</v>
      </c>
      <c r="B67" s="8"/>
      <c r="C67" s="8" t="s">
        <v>145</v>
      </c>
      <c r="D67" s="8" t="s">
        <v>89</v>
      </c>
      <c r="E67" s="8" t="s">
        <v>122</v>
      </c>
      <c r="F67" s="15" t="s">
        <v>57</v>
      </c>
      <c r="G67" s="8" t="str">
        <f ca="1">"Destroy 2 Green developments to build this, +1 Ship"</f>
        <v>Destroy 2 Green developments to build this, +1 Ship</v>
      </c>
    </row>
    <row r="68" spans="1:7">
      <c r="A68" s="8" t="s">
        <v>66</v>
      </c>
      <c r="B68" s="8"/>
      <c r="C68" s="8" t="s">
        <v>207</v>
      </c>
      <c r="D68" s="8" t="s">
        <v>89</v>
      </c>
      <c r="E68" s="8" t="s">
        <v>122</v>
      </c>
      <c r="F68" s="15" t="s">
        <v>57</v>
      </c>
      <c r="G68" s="8" t="str">
        <f ca="1">"+1 Ship"</f>
        <v>+1 Ship</v>
      </c>
    </row>
    <row r="69" spans="1:7">
      <c r="A69" s="8" t="s">
        <v>67</v>
      </c>
      <c r="B69" s="8"/>
      <c r="C69" s="8" t="s">
        <v>206</v>
      </c>
      <c r="D69" s="8" t="s">
        <v>89</v>
      </c>
      <c r="E69" s="8" t="s">
        <v>122</v>
      </c>
      <c r="F69" s="15" t="s">
        <v>57</v>
      </c>
      <c r="G69" s="8" t="str">
        <f ca="1">"+1 Ship"</f>
        <v>+1 Ship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7" workbookViewId="0">
      <selection activeCell="L11" sqref="L11"/>
    </sheetView>
  </sheetViews>
  <sheetFormatPr baseColWidth="10" defaultColWidth="5.6640625" defaultRowHeight="30" customHeight="1" x14ac:dyDescent="0"/>
  <cols>
    <col min="1" max="1" width="5.6640625" style="19" customWidth="1"/>
    <col min="2" max="16384" width="5.664062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117</v>
      </c>
    </row>
    <row r="34" spans="10:18" ht="30" customHeight="1">
      <c r="J34" s="32"/>
      <c r="O34" s="26"/>
      <c r="R34" s="19" t="s">
        <v>120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118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119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" sqref="D1"/>
    </sheetView>
  </sheetViews>
  <sheetFormatPr baseColWidth="10" defaultColWidth="8.83203125" defaultRowHeight="14" x14ac:dyDescent="0"/>
  <sheetData>
    <row r="1" spans="1:3">
      <c r="A1" t="s">
        <v>107</v>
      </c>
      <c r="B1">
        <v>3</v>
      </c>
    </row>
    <row r="2" spans="1:3">
      <c r="A2" t="s">
        <v>108</v>
      </c>
      <c r="B2">
        <v>1.5</v>
      </c>
    </row>
    <row r="4" spans="1:3">
      <c r="B4" t="s">
        <v>115</v>
      </c>
      <c r="C4" t="s">
        <v>116</v>
      </c>
    </row>
    <row r="5" spans="1:3">
      <c r="A5" t="s">
        <v>109</v>
      </c>
      <c r="B5">
        <f ca="1">0.5*width</f>
        <v>1.5</v>
      </c>
      <c r="C5">
        <v>0</v>
      </c>
    </row>
    <row r="6" spans="1:3">
      <c r="A6" t="s">
        <v>110</v>
      </c>
      <c r="B6">
        <f ca="1">(0.5*width-0.5*height)</f>
        <v>0.75</v>
      </c>
      <c r="C6">
        <f ca="1">-0.5*height</f>
        <v>-0.75</v>
      </c>
    </row>
    <row r="7" spans="1:3">
      <c r="A7" t="s">
        <v>111</v>
      </c>
      <c r="B7">
        <f ca="1">-(0.5*width-0.5*height)</f>
        <v>-0.75</v>
      </c>
      <c r="C7">
        <f ca="1">-0.5*height</f>
        <v>-0.75</v>
      </c>
    </row>
    <row r="8" spans="1:3">
      <c r="A8" t="s">
        <v>112</v>
      </c>
      <c r="B8">
        <v>-1.5</v>
      </c>
      <c r="C8">
        <v>0</v>
      </c>
    </row>
    <row r="9" spans="1:3">
      <c r="A9" t="s">
        <v>113</v>
      </c>
      <c r="B9">
        <f ca="1">-(0.5*width-0.5*height)</f>
        <v>-0.75</v>
      </c>
      <c r="C9">
        <f ca="1">0.5*height</f>
        <v>0.75</v>
      </c>
    </row>
    <row r="10" spans="1:3">
      <c r="A10" t="s">
        <v>114</v>
      </c>
      <c r="B10">
        <f ca="1">(0.5*width-0.5*height)</f>
        <v>0.75</v>
      </c>
      <c r="C10">
        <f ca="1">0.5*height</f>
        <v>0.75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4" style="44" bestFit="1" customWidth="1"/>
    <col min="2" max="2" width="44" style="45" customWidth="1"/>
    <col min="3" max="16384" width="8.83203125" style="44"/>
  </cols>
  <sheetData>
    <row r="1" spans="1:2" ht="18">
      <c r="A1" s="51" t="s">
        <v>133</v>
      </c>
      <c r="B1" s="51"/>
    </row>
    <row r="2" spans="1:2">
      <c r="A2" s="48">
        <v>1</v>
      </c>
      <c r="B2" s="49" t="s">
        <v>134</v>
      </c>
    </row>
    <row r="3" spans="1:2">
      <c r="A3" s="48">
        <v>2</v>
      </c>
      <c r="B3" s="49" t="s">
        <v>135</v>
      </c>
    </row>
    <row r="4" spans="1:2" ht="28">
      <c r="A4" s="48">
        <v>3</v>
      </c>
      <c r="B4" s="49" t="s">
        <v>138</v>
      </c>
    </row>
    <row r="5" spans="1:2" ht="28">
      <c r="A5" s="46">
        <v>3.1</v>
      </c>
      <c r="B5" s="47" t="s">
        <v>139</v>
      </c>
    </row>
    <row r="6" spans="1:2">
      <c r="A6" s="46">
        <v>3.2</v>
      </c>
      <c r="B6" s="47" t="s">
        <v>141</v>
      </c>
    </row>
    <row r="7" spans="1:2" ht="28">
      <c r="A7" s="46">
        <v>3.3</v>
      </c>
      <c r="B7" s="47" t="s">
        <v>140</v>
      </c>
    </row>
    <row r="8" spans="1:2" ht="28">
      <c r="A8" s="46">
        <v>3.4</v>
      </c>
      <c r="B8" s="47" t="s">
        <v>142</v>
      </c>
    </row>
    <row r="9" spans="1:2" ht="28">
      <c r="A9" s="46">
        <v>3.5</v>
      </c>
      <c r="B9" s="47" t="s">
        <v>143</v>
      </c>
    </row>
    <row r="10" spans="1:2" ht="28">
      <c r="A10" s="48">
        <v>4</v>
      </c>
      <c r="B10" s="49" t="s">
        <v>136</v>
      </c>
    </row>
    <row r="11" spans="1:2" ht="28">
      <c r="A11" s="48">
        <v>5</v>
      </c>
      <c r="B11" s="49" t="s">
        <v>137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6.33203125" customWidth="1"/>
    <col min="2" max="2" width="2.83203125" customWidth="1"/>
    <col min="3" max="3" width="46" customWidth="1"/>
    <col min="4" max="4" width="2.83203125" customWidth="1"/>
    <col min="5" max="5" width="70.83203125" customWidth="1"/>
  </cols>
  <sheetData>
    <row r="1" spans="1:5">
      <c r="A1" s="50" t="s">
        <v>149</v>
      </c>
      <c r="B1" s="50"/>
      <c r="C1" s="50" t="s">
        <v>150</v>
      </c>
      <c r="E1" s="50" t="s">
        <v>168</v>
      </c>
    </row>
    <row r="2" spans="1:5">
      <c r="A2" t="s">
        <v>152</v>
      </c>
      <c r="C2" t="s">
        <v>154</v>
      </c>
      <c r="E2" t="s">
        <v>169</v>
      </c>
    </row>
    <row r="3" spans="1:5">
      <c r="A3" t="s">
        <v>153</v>
      </c>
      <c r="C3" t="s">
        <v>155</v>
      </c>
      <c r="E3" t="s">
        <v>186</v>
      </c>
    </row>
    <row r="4" spans="1:5">
      <c r="A4" t="s">
        <v>157</v>
      </c>
      <c r="C4" t="s">
        <v>185</v>
      </c>
      <c r="E4" t="s">
        <v>175</v>
      </c>
    </row>
    <row r="5" spans="1:5">
      <c r="A5" t="s">
        <v>158</v>
      </c>
      <c r="C5" t="s">
        <v>156</v>
      </c>
      <c r="E5" t="s">
        <v>183</v>
      </c>
    </row>
    <row r="6" spans="1:5">
      <c r="A6" t="s">
        <v>159</v>
      </c>
      <c r="C6" t="str">
        <f>"-# Actions, +# Actions"</f>
        <v>-# Actions, +# Actions</v>
      </c>
      <c r="E6" t="s">
        <v>178</v>
      </c>
    </row>
    <row r="7" spans="1:5">
      <c r="A7" t="s">
        <v>160</v>
      </c>
      <c r="C7" t="s">
        <v>165</v>
      </c>
      <c r="E7" t="s">
        <v>181</v>
      </c>
    </row>
    <row r="8" spans="1:5">
      <c r="A8" t="s">
        <v>161</v>
      </c>
      <c r="C8" t="s">
        <v>172</v>
      </c>
      <c r="E8" t="s">
        <v>182</v>
      </c>
    </row>
    <row r="9" spans="1:5">
      <c r="A9" t="s">
        <v>162</v>
      </c>
      <c r="C9" t="s">
        <v>176</v>
      </c>
    </row>
    <row r="10" spans="1:5">
      <c r="A10" t="s">
        <v>164</v>
      </c>
      <c r="C10" t="s">
        <v>180</v>
      </c>
    </row>
    <row r="11" spans="1:5">
      <c r="A11" t="s">
        <v>163</v>
      </c>
      <c r="C11" t="s">
        <v>184</v>
      </c>
    </row>
    <row r="12" spans="1:5">
      <c r="A12" t="s">
        <v>174</v>
      </c>
      <c r="C12" t="s">
        <v>187</v>
      </c>
    </row>
    <row r="13" spans="1:5">
      <c r="A13" t="s">
        <v>166</v>
      </c>
      <c r="C13" t="s">
        <v>188</v>
      </c>
    </row>
    <row r="14" spans="1:5">
      <c r="A14" t="s">
        <v>167</v>
      </c>
      <c r="C14" t="s">
        <v>210</v>
      </c>
    </row>
    <row r="15" spans="1:5">
      <c r="A15" t="s">
        <v>170</v>
      </c>
    </row>
    <row r="16" spans="1:5">
      <c r="A16" t="s">
        <v>171</v>
      </c>
    </row>
    <row r="17" spans="1:1">
      <c r="A17" t="s">
        <v>173</v>
      </c>
    </row>
    <row r="18" spans="1:1">
      <c r="A18" t="s">
        <v>177</v>
      </c>
    </row>
    <row r="19" spans="1:1">
      <c r="A19" t="s">
        <v>179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Basics v2</vt:lpstr>
      <vt:lpstr>Mapping</vt:lpstr>
      <vt:lpstr>Hexagons</vt:lpstr>
      <vt:lpstr>RandGen</vt:lpstr>
      <vt:lpstr>Ideas</vt:lpstr>
    </vt:vector>
  </TitlesOfParts>
  <Company>Accuray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Caleb Matthews</cp:lastModifiedBy>
  <dcterms:created xsi:type="dcterms:W3CDTF">2016-05-02T17:13:17Z</dcterms:created>
  <dcterms:modified xsi:type="dcterms:W3CDTF">2016-11-30T19:05:36Z</dcterms:modified>
</cp:coreProperties>
</file>