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Basics" sheetId="1" r:id="rId1"/>
    <sheet name="Mapping" sheetId="2" r:id="rId2"/>
    <sheet name="Hexagons" sheetId="3" r:id="rId3"/>
  </sheets>
  <definedNames>
    <definedName name="height">Hexagons!$B$2</definedName>
    <definedName name="width">Hexagons!$B$1</definedName>
  </definedNames>
  <calcPr calcId="125725" calcOnSave="0"/>
</workbook>
</file>

<file path=xl/calcChain.xml><?xml version="1.0" encoding="utf-8"?>
<calcChain xmlns="http://schemas.openxmlformats.org/spreadsheetml/2006/main">
  <c r="G60" i="1"/>
  <c r="G29"/>
  <c r="G42"/>
  <c r="G41"/>
  <c r="G39"/>
  <c r="G53"/>
  <c r="G61"/>
  <c r="G59"/>
  <c r="G57"/>
  <c r="G56"/>
  <c r="G55"/>
  <c r="G54"/>
  <c r="G46"/>
  <c r="G43"/>
  <c r="G38"/>
  <c r="G37"/>
  <c r="G26"/>
  <c r="G25"/>
  <c r="C9" i="3"/>
  <c r="C7"/>
  <c r="C6"/>
  <c r="B10"/>
  <c r="C10"/>
  <c r="B9"/>
  <c r="B7"/>
  <c r="B6"/>
  <c r="B5"/>
  <c r="G28" i="1"/>
  <c r="G62"/>
  <c r="G51"/>
  <c r="G58"/>
  <c r="G32"/>
  <c r="G36"/>
  <c r="G45"/>
  <c r="G49"/>
  <c r="G66"/>
  <c r="G65"/>
  <c r="G64"/>
  <c r="G63"/>
  <c r="G24"/>
  <c r="G27"/>
  <c r="G30"/>
  <c r="G52"/>
  <c r="G34"/>
  <c r="G40"/>
  <c r="G69"/>
  <c r="G68"/>
  <c r="G67"/>
  <c r="G50"/>
  <c r="G48"/>
  <c r="G31"/>
  <c r="G33"/>
  <c r="G47"/>
  <c r="G35"/>
  <c r="G44"/>
</calcChain>
</file>

<file path=xl/sharedStrings.xml><?xml version="1.0" encoding="utf-8"?>
<sst xmlns="http://schemas.openxmlformats.org/spreadsheetml/2006/main" count="310" uniqueCount="140">
  <si>
    <t>Conceit</t>
  </si>
  <si>
    <t>Resources</t>
  </si>
  <si>
    <t>Material</t>
  </si>
  <si>
    <t>Used to feed people/animals</t>
  </si>
  <si>
    <t>Used to trade for material/food/developments</t>
  </si>
  <si>
    <t>Food</t>
  </si>
  <si>
    <t>Treasure</t>
  </si>
  <si>
    <t>Developments</t>
  </si>
  <si>
    <t>Name</t>
  </si>
  <si>
    <t>Cost</t>
  </si>
  <si>
    <t>Effect</t>
  </si>
  <si>
    <t>Wheat Field</t>
  </si>
  <si>
    <t>Woodcutters</t>
  </si>
  <si>
    <t>Village</t>
  </si>
  <si>
    <t>Wanderers</t>
  </si>
  <si>
    <t>Mine</t>
  </si>
  <si>
    <t>Cattle Ranch</t>
  </si>
  <si>
    <t>Horse Ranch</t>
  </si>
  <si>
    <t>Demolition</t>
  </si>
  <si>
    <t>Renovation</t>
  </si>
  <si>
    <t>1M</t>
  </si>
  <si>
    <t>2M</t>
  </si>
  <si>
    <t>2M, 1F</t>
  </si>
  <si>
    <t>Auction House</t>
  </si>
  <si>
    <t>3M, 1T</t>
  </si>
  <si>
    <t>Trade Route</t>
  </si>
  <si>
    <t>Quarry</t>
  </si>
  <si>
    <t>Color</t>
  </si>
  <si>
    <t>Green</t>
  </si>
  <si>
    <t>Red</t>
  </si>
  <si>
    <t>Blue</t>
  </si>
  <si>
    <t>Fire Crew</t>
  </si>
  <si>
    <t>Rice Paddy</t>
  </si>
  <si>
    <t>Alt Name</t>
  </si>
  <si>
    <t>Bamboo Cutters</t>
  </si>
  <si>
    <t>Town</t>
  </si>
  <si>
    <t>Hunting Camp</t>
  </si>
  <si>
    <t>Black</t>
  </si>
  <si>
    <t>None</t>
  </si>
  <si>
    <t>Cave</t>
  </si>
  <si>
    <t>Hidden Village</t>
  </si>
  <si>
    <t>Silver Mine</t>
  </si>
  <si>
    <t>Copper Mine</t>
  </si>
  <si>
    <t>Wood Cutters</t>
  </si>
  <si>
    <t>Merchant Ship</t>
  </si>
  <si>
    <t>Ship</t>
  </si>
  <si>
    <t>Venture Ship</t>
  </si>
  <si>
    <t>Workman Ship</t>
  </si>
  <si>
    <t>Orange</t>
  </si>
  <si>
    <t>Cane Fields</t>
  </si>
  <si>
    <t>Pilgrim Ship</t>
  </si>
  <si>
    <t>4T</t>
  </si>
  <si>
    <t>7F</t>
  </si>
  <si>
    <t>7M</t>
  </si>
  <si>
    <t>The player who builds the most ships wins, when a ship is made is sails away</t>
  </si>
  <si>
    <t>3M</t>
  </si>
  <si>
    <t>2T</t>
  </si>
  <si>
    <t>4F</t>
  </si>
  <si>
    <t>4M</t>
  </si>
  <si>
    <t>4F, 4M, 2T</t>
  </si>
  <si>
    <t>Trade Harbor</t>
  </si>
  <si>
    <t>Labor Port</t>
  </si>
  <si>
    <t>Violet</t>
  </si>
  <si>
    <t>Worker Village</t>
  </si>
  <si>
    <t>Smoke House</t>
  </si>
  <si>
    <t>3T</t>
  </si>
  <si>
    <t>Tea House</t>
  </si>
  <si>
    <t>Cobalt Mine</t>
  </si>
  <si>
    <t>Rocky Shore</t>
  </si>
  <si>
    <t>2F, 2M, 2T</t>
  </si>
  <si>
    <t>Horseman Village</t>
  </si>
  <si>
    <t>Spice Farm</t>
  </si>
  <si>
    <t>Opulent Vessel</t>
  </si>
  <si>
    <t>Steady Vessel</t>
  </si>
  <si>
    <t>Abundant Vessel</t>
  </si>
  <si>
    <t>Craftsman Port</t>
  </si>
  <si>
    <t>1M, 1T</t>
  </si>
  <si>
    <t>Seaside Parade</t>
  </si>
  <si>
    <t>Envoy Harbor</t>
  </si>
  <si>
    <t>Jungle</t>
  </si>
  <si>
    <t>Base Camp</t>
  </si>
  <si>
    <t>Place</t>
  </si>
  <si>
    <t>Any</t>
  </si>
  <si>
    <t>Inland</t>
  </si>
  <si>
    <t>Shore</t>
  </si>
  <si>
    <t>Grassy</t>
  </si>
  <si>
    <t>Forested</t>
  </si>
  <si>
    <t>Special</t>
  </si>
  <si>
    <t>Rocky</t>
  </si>
  <si>
    <t>Landscape</t>
  </si>
  <si>
    <t>Faces the sea, the initial Base Camp must be built here, Blue developments are built here</t>
  </si>
  <si>
    <t>Good for growing, the dominant type in most islands, many Green developments are built here</t>
  </si>
  <si>
    <t>Mountainous and ore-rich, many Orange developments built here</t>
  </si>
  <si>
    <t>Desert</t>
  </si>
  <si>
    <t>Rarer, usually suitable only for Red developments</t>
  </si>
  <si>
    <t>Rope Weaver</t>
  </si>
  <si>
    <t>Sea</t>
  </si>
  <si>
    <t>Foraging Camp</t>
  </si>
  <si>
    <t>3M, 1F</t>
  </si>
  <si>
    <t>Journey Pier</t>
  </si>
  <si>
    <t>Glassmaker</t>
  </si>
  <si>
    <t>School</t>
  </si>
  <si>
    <t>1M, 1F</t>
  </si>
  <si>
    <t>2F, 2M, 1T</t>
  </si>
  <si>
    <t>Raider Ship</t>
  </si>
  <si>
    <t>Stone Quarry</t>
  </si>
  <si>
    <t>Three basic currencies used to build up a colony; half of Material and Food decays each month, rounded down</t>
  </si>
  <si>
    <t>Peach Orchard</t>
  </si>
  <si>
    <t>Strategically develop an island to survive the rainy season or compete with other players</t>
  </si>
  <si>
    <t>Raft Village</t>
  </si>
  <si>
    <t>Ruins</t>
  </si>
  <si>
    <t>1T</t>
  </si>
  <si>
    <t>Forest Shrine</t>
  </si>
  <si>
    <t>Blasting Camp</t>
  </si>
  <si>
    <t>width:</t>
  </si>
  <si>
    <t>height:</t>
  </si>
  <si>
    <t>pt0</t>
  </si>
  <si>
    <t>pt1</t>
  </si>
  <si>
    <t>pt2</t>
  </si>
  <si>
    <t>pt3</t>
  </si>
  <si>
    <t>pt4</t>
  </si>
  <si>
    <t>pt5</t>
  </si>
  <si>
    <t>x</t>
  </si>
  <si>
    <t>y</t>
  </si>
  <si>
    <t>Neighbors are:</t>
  </si>
  <si>
    <t>axialRow, axialCol+1/axialCol-1</t>
  </si>
  <si>
    <t>axialRow-1, axialCol/axialCol+1</t>
  </si>
  <si>
    <t>axialRow+1, axialCol-1/axialCol</t>
  </si>
  <si>
    <t>Set</t>
  </si>
  <si>
    <t>Basic</t>
  </si>
  <si>
    <t>Journey</t>
  </si>
  <si>
    <t>Beyond the edge of the shore, usually can't be built upon</t>
  </si>
  <si>
    <t>Begin with three random active developments from the existing supply, can use effects to activate more developments</t>
  </si>
  <si>
    <t>Used to build developments</t>
  </si>
  <si>
    <t>Empty landscape of the island, developments can only be built on certain landscapes</t>
  </si>
  <si>
    <t>Freshwater</t>
  </si>
  <si>
    <t>Covered with bamboo or arboreal forest, some Green or Orange developments built here</t>
  </si>
  <si>
    <t>Boar Ranch</t>
  </si>
  <si>
    <t>Poacher's Dock</t>
  </si>
  <si>
    <t>Explorer's Quarters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</si>
</sst>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scheme val="minor"/>
    </font>
    <font>
      <b/>
      <sz val="11"/>
      <color theme="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8" tint="0.39997558519241921"/>
      </left>
      <right style="thin">
        <color theme="0"/>
      </right>
      <top/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0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0"/>
      </right>
      <top style="thin">
        <color theme="0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0"/>
      </bottom>
      <diagonal/>
    </border>
    <border>
      <left/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1" fillId="0" borderId="0" xfId="0" applyFont="1" applyBorder="1"/>
    <xf numFmtId="0" fontId="2" fillId="0" borderId="0" xfId="0" applyFont="1" applyBorder="1"/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4" borderId="0" xfId="0" applyFont="1" applyFill="1"/>
    <xf numFmtId="0" fontId="2" fillId="0" borderId="0" xfId="0" applyFont="1" applyBorder="1" applyAlignment="1">
      <alignment horizontal="left"/>
    </xf>
    <xf numFmtId="0" fontId="3" fillId="7" borderId="0" xfId="0" applyFont="1" applyFill="1" applyBorder="1"/>
    <xf numFmtId="0" fontId="3" fillId="6" borderId="0" xfId="0" applyFont="1" applyFill="1" applyBorder="1"/>
    <xf numFmtId="0" fontId="4" fillId="0" borderId="0" xfId="0" applyFont="1" applyBorder="1"/>
    <xf numFmtId="0" fontId="5" fillId="7" borderId="0" xfId="0" applyFont="1" applyFill="1" applyBorder="1"/>
    <xf numFmtId="0" fontId="5" fillId="3" borderId="0" xfId="0" applyFont="1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2" fillId="0" borderId="6" xfId="0" applyFont="1" applyBorder="1"/>
    <xf numFmtId="0" fontId="2" fillId="0" borderId="4" xfId="0" applyFont="1" applyBorder="1"/>
    <xf numFmtId="0" fontId="0" fillId="0" borderId="7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8" borderId="5" xfId="0" applyFill="1" applyBorder="1"/>
    <xf numFmtId="0" fontId="0" fillId="8" borderId="6" xfId="0" applyFill="1" applyBorder="1" applyAlignment="1">
      <alignment horizontal="left"/>
    </xf>
    <xf numFmtId="0" fontId="0" fillId="9" borderId="5" xfId="0" applyFill="1" applyBorder="1"/>
    <xf numFmtId="0" fontId="0" fillId="9" borderId="6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10" borderId="5" xfId="0" applyFill="1" applyBorder="1"/>
    <xf numFmtId="0" fontId="0" fillId="10" borderId="6" xfId="0" applyFill="1" applyBorder="1" applyAlignment="1">
      <alignment horizontal="left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Hexagons!$C$4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Hexagons!$B$5:$B$10</c:f>
              <c:numCache>
                <c:formatCode>General</c:formatCode>
                <c:ptCount val="6"/>
                <c:pt idx="0">
                  <c:v>1.5</c:v>
                </c:pt>
                <c:pt idx="1">
                  <c:v>0.75</c:v>
                </c:pt>
                <c:pt idx="2">
                  <c:v>-0.75</c:v>
                </c:pt>
                <c:pt idx="3">
                  <c:v>-1.5</c:v>
                </c:pt>
                <c:pt idx="4">
                  <c:v>-0.75</c:v>
                </c:pt>
                <c:pt idx="5">
                  <c:v>0.75</c:v>
                </c:pt>
              </c:numCache>
            </c:numRef>
          </c:xVal>
          <c:yVal>
            <c:numRef>
              <c:f>Hexagons!$C$5:$C$10</c:f>
              <c:numCache>
                <c:formatCode>General</c:formatCode>
                <c:ptCount val="6"/>
                <c:pt idx="0">
                  <c:v>0</c:v>
                </c:pt>
                <c:pt idx="1">
                  <c:v>-0.75</c:v>
                </c:pt>
                <c:pt idx="2">
                  <c:v>-0.75</c:v>
                </c:pt>
                <c:pt idx="3">
                  <c:v>0</c:v>
                </c:pt>
                <c:pt idx="4">
                  <c:v>0.75</c:v>
                </c:pt>
                <c:pt idx="5">
                  <c:v>0.75</c:v>
                </c:pt>
              </c:numCache>
            </c:numRef>
          </c:yVal>
        </c:ser>
        <c:axId val="94792704"/>
        <c:axId val="121558912"/>
      </c:scatterChart>
      <c:valAx>
        <c:axId val="94792704"/>
        <c:scaling>
          <c:orientation val="minMax"/>
        </c:scaling>
        <c:axPos val="b"/>
        <c:numFmt formatCode="General" sourceLinked="1"/>
        <c:tickLblPos val="nextTo"/>
        <c:crossAx val="121558912"/>
        <c:crosses val="autoZero"/>
        <c:crossBetween val="midCat"/>
      </c:valAx>
      <c:valAx>
        <c:axId val="121558912"/>
        <c:scaling>
          <c:orientation val="minMax"/>
        </c:scaling>
        <c:axPos val="l"/>
        <c:majorGridlines/>
        <c:numFmt formatCode="General" sourceLinked="1"/>
        <c:tickLblPos val="nextTo"/>
        <c:crossAx val="94792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133350</xdr:rowOff>
    </xdr:from>
    <xdr:to>
      <xdr:col>13</xdr:col>
      <xdr:colOff>28575</xdr:colOff>
      <xdr:row>18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8:G69" totalsRowShown="0" headerRowDxfId="8" dataDxfId="7">
  <autoFilter ref="A18:G69">
    <filterColumn colId="1"/>
    <filterColumn colId="3"/>
    <filterColumn colId="4"/>
    <filterColumn colId="5"/>
  </autoFilter>
  <sortState ref="A19:G69">
    <sortCondition ref="F18:F69"/>
  </sortState>
  <tableColumns count="7">
    <tableColumn id="1" name="Name" dataDxfId="6"/>
    <tableColumn id="6" name="Alt Name" dataDxfId="5"/>
    <tableColumn id="2" name="Cost" dataDxfId="4"/>
    <tableColumn id="5" name="Place" dataDxfId="3"/>
    <tableColumn id="7" name="Set" dataDxfId="2"/>
    <tableColumn id="4" name="Color" dataDxfId="1"/>
    <tableColumn id="3" name="Effec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"/>
  <sheetViews>
    <sheetView tabSelected="1" zoomScaleNormal="100" workbookViewId="0">
      <selection activeCell="G61" sqref="G61"/>
    </sheetView>
  </sheetViews>
  <sheetFormatPr defaultRowHeight="15"/>
  <cols>
    <col min="1" max="1" width="18.28515625" customWidth="1"/>
    <col min="2" max="2" width="14" hidden="1" customWidth="1"/>
    <col min="3" max="4" width="10.140625" customWidth="1"/>
    <col min="5" max="5" width="8" bestFit="1" customWidth="1"/>
    <col min="7" max="7" width="99.140625" customWidth="1"/>
  </cols>
  <sheetData>
    <row r="1" spans="1:7">
      <c r="A1" s="7" t="s">
        <v>0</v>
      </c>
      <c r="B1" s="7"/>
      <c r="C1" s="8" t="s">
        <v>108</v>
      </c>
      <c r="D1" s="8"/>
      <c r="E1" s="8"/>
      <c r="F1" s="8"/>
      <c r="G1" s="8"/>
    </row>
    <row r="2" spans="1:7">
      <c r="A2" s="1"/>
      <c r="B2" s="1"/>
      <c r="C2" s="2"/>
      <c r="D2" s="2"/>
      <c r="E2" s="2"/>
      <c r="F2" s="2"/>
      <c r="G2" s="8"/>
    </row>
    <row r="3" spans="1:7">
      <c r="A3" s="5" t="s">
        <v>1</v>
      </c>
      <c r="B3" s="5"/>
      <c r="C3" s="6" t="s">
        <v>106</v>
      </c>
      <c r="D3" s="6"/>
      <c r="E3" s="6"/>
      <c r="F3" s="6"/>
      <c r="G3" s="6"/>
    </row>
    <row r="4" spans="1:7">
      <c r="A4" s="8" t="s">
        <v>2</v>
      </c>
      <c r="B4" s="8"/>
      <c r="C4" s="8" t="s">
        <v>133</v>
      </c>
      <c r="D4" s="8"/>
      <c r="E4" s="8"/>
      <c r="F4" s="8"/>
      <c r="G4" s="8"/>
    </row>
    <row r="5" spans="1:7">
      <c r="A5" s="8" t="s">
        <v>5</v>
      </c>
      <c r="B5" s="8"/>
      <c r="C5" s="8" t="s">
        <v>3</v>
      </c>
      <c r="D5" s="8"/>
      <c r="E5" s="8"/>
      <c r="F5" s="8"/>
      <c r="G5" s="8"/>
    </row>
    <row r="6" spans="1:7">
      <c r="A6" s="8" t="s">
        <v>6</v>
      </c>
      <c r="B6" s="8"/>
      <c r="C6" s="8" t="s">
        <v>4</v>
      </c>
      <c r="D6" s="8"/>
      <c r="E6" s="8"/>
      <c r="F6" s="8"/>
      <c r="G6" s="8"/>
    </row>
    <row r="7" spans="1:7">
      <c r="A7" s="8" t="s">
        <v>45</v>
      </c>
      <c r="B7" s="8"/>
      <c r="C7" s="8" t="s">
        <v>54</v>
      </c>
      <c r="D7" s="8"/>
      <c r="E7" s="8"/>
      <c r="F7" s="8"/>
      <c r="G7" s="8"/>
    </row>
    <row r="8" spans="1:7">
      <c r="A8" s="8"/>
      <c r="B8" s="8"/>
      <c r="C8" s="8"/>
      <c r="D8" s="8"/>
      <c r="E8" s="8"/>
      <c r="F8" s="8"/>
      <c r="G8" s="8"/>
    </row>
    <row r="9" spans="1:7">
      <c r="A9" s="5" t="s">
        <v>89</v>
      </c>
      <c r="B9" s="5"/>
      <c r="C9" s="6" t="s">
        <v>134</v>
      </c>
      <c r="D9" s="6"/>
      <c r="E9" s="6"/>
      <c r="F9" s="6"/>
      <c r="G9" s="6"/>
    </row>
    <row r="10" spans="1:7">
      <c r="A10" s="8" t="s">
        <v>85</v>
      </c>
      <c r="C10" s="8" t="s">
        <v>91</v>
      </c>
      <c r="D10" s="8"/>
      <c r="E10" s="8"/>
      <c r="F10" s="8"/>
      <c r="G10" s="8"/>
    </row>
    <row r="11" spans="1:7">
      <c r="A11" s="8" t="s">
        <v>84</v>
      </c>
      <c r="B11" s="8"/>
      <c r="C11" s="8" t="s">
        <v>90</v>
      </c>
      <c r="D11" s="8"/>
      <c r="E11" s="8"/>
      <c r="F11" s="8"/>
      <c r="G11" s="8"/>
    </row>
    <row r="12" spans="1:7">
      <c r="A12" s="8" t="s">
        <v>86</v>
      </c>
      <c r="B12" s="8"/>
      <c r="C12" s="8" t="s">
        <v>136</v>
      </c>
      <c r="D12" s="8"/>
      <c r="E12" s="8"/>
      <c r="F12" s="8"/>
      <c r="G12" s="8"/>
    </row>
    <row r="13" spans="1:7">
      <c r="A13" s="8" t="s">
        <v>88</v>
      </c>
      <c r="B13" s="8"/>
      <c r="C13" s="8" t="s">
        <v>92</v>
      </c>
      <c r="D13" s="8"/>
      <c r="E13" s="8"/>
      <c r="F13" s="8"/>
      <c r="G13" s="8"/>
    </row>
    <row r="14" spans="1:7">
      <c r="A14" s="8" t="s">
        <v>93</v>
      </c>
      <c r="B14" s="8"/>
      <c r="C14" s="8" t="s">
        <v>94</v>
      </c>
      <c r="D14" s="8"/>
      <c r="E14" s="8"/>
      <c r="F14" s="8"/>
      <c r="G14" s="8"/>
    </row>
    <row r="15" spans="1:7">
      <c r="A15" s="8" t="s">
        <v>96</v>
      </c>
      <c r="B15" s="8"/>
      <c r="C15" s="8" t="s">
        <v>131</v>
      </c>
      <c r="D15" s="8"/>
      <c r="E15" s="8"/>
      <c r="F15" s="8"/>
      <c r="G15" s="8"/>
    </row>
    <row r="16" spans="1:7">
      <c r="A16" s="8"/>
      <c r="B16" s="8"/>
      <c r="C16" s="8"/>
      <c r="D16" s="2"/>
      <c r="E16" s="2"/>
      <c r="F16" s="2"/>
      <c r="G16" s="2"/>
    </row>
    <row r="17" spans="1:7">
      <c r="A17" s="3" t="s">
        <v>7</v>
      </c>
      <c r="B17" s="3"/>
      <c r="C17" s="4" t="s">
        <v>132</v>
      </c>
      <c r="D17" s="4"/>
      <c r="E17" s="4"/>
      <c r="F17" s="4"/>
      <c r="G17" s="4"/>
    </row>
    <row r="18" spans="1:7">
      <c r="A18" s="2" t="s">
        <v>8</v>
      </c>
      <c r="B18" s="2" t="s">
        <v>33</v>
      </c>
      <c r="C18" s="2" t="s">
        <v>9</v>
      </c>
      <c r="D18" s="2" t="s">
        <v>81</v>
      </c>
      <c r="E18" s="2" t="s">
        <v>128</v>
      </c>
      <c r="F18" s="2" t="s">
        <v>27</v>
      </c>
      <c r="G18" s="2" t="s">
        <v>10</v>
      </c>
    </row>
    <row r="19" spans="1:7">
      <c r="A19" s="8" t="s">
        <v>79</v>
      </c>
      <c r="B19" s="8"/>
      <c r="C19" s="8"/>
      <c r="D19" s="8" t="s">
        <v>86</v>
      </c>
      <c r="E19" s="8" t="s">
        <v>129</v>
      </c>
      <c r="F19" s="14" t="s">
        <v>37</v>
      </c>
      <c r="G19" s="8" t="s">
        <v>38</v>
      </c>
    </row>
    <row r="20" spans="1:7">
      <c r="A20" s="8" t="s">
        <v>135</v>
      </c>
      <c r="B20" s="8"/>
      <c r="C20" s="8"/>
      <c r="D20" s="8" t="s">
        <v>85</v>
      </c>
      <c r="E20" s="8" t="s">
        <v>129</v>
      </c>
      <c r="F20" s="14" t="s">
        <v>37</v>
      </c>
      <c r="G20" s="8" t="s">
        <v>38</v>
      </c>
    </row>
    <row r="21" spans="1:7">
      <c r="A21" s="8" t="s">
        <v>39</v>
      </c>
      <c r="B21" s="8"/>
      <c r="C21" s="8"/>
      <c r="D21" s="8" t="s">
        <v>83</v>
      </c>
      <c r="E21" s="8" t="s">
        <v>129</v>
      </c>
      <c r="F21" s="14" t="s">
        <v>37</v>
      </c>
      <c r="G21" s="8" t="s">
        <v>38</v>
      </c>
    </row>
    <row r="22" spans="1:7">
      <c r="A22" s="16" t="s">
        <v>110</v>
      </c>
      <c r="B22" s="16"/>
      <c r="C22" s="16"/>
      <c r="D22" s="16" t="s">
        <v>93</v>
      </c>
      <c r="E22" s="16" t="s">
        <v>130</v>
      </c>
      <c r="F22" s="14" t="s">
        <v>37</v>
      </c>
      <c r="G22" s="8" t="s">
        <v>38</v>
      </c>
    </row>
    <row r="23" spans="1:7">
      <c r="A23" s="8" t="s">
        <v>68</v>
      </c>
      <c r="B23" s="8"/>
      <c r="C23" s="8"/>
      <c r="D23" s="8" t="s">
        <v>84</v>
      </c>
      <c r="E23" s="16" t="s">
        <v>130</v>
      </c>
      <c r="F23" s="14" t="s">
        <v>37</v>
      </c>
      <c r="G23" s="8" t="s">
        <v>38</v>
      </c>
    </row>
    <row r="24" spans="1:7">
      <c r="A24" s="16" t="s">
        <v>80</v>
      </c>
      <c r="B24" s="16"/>
      <c r="C24" s="16"/>
      <c r="D24" s="16" t="s">
        <v>84</v>
      </c>
      <c r="E24" s="8" t="s">
        <v>129</v>
      </c>
      <c r="F24" s="17" t="s">
        <v>37</v>
      </c>
      <c r="G24" s="16" t="str">
        <f>"+1 Food, +1 Material"</f>
        <v>+1 Food, +1 Material</v>
      </c>
    </row>
    <row r="25" spans="1:7">
      <c r="A25" s="8" t="s">
        <v>31</v>
      </c>
      <c r="B25" s="8" t="s">
        <v>31</v>
      </c>
      <c r="C25" s="13" t="s">
        <v>20</v>
      </c>
      <c r="D25" s="16" t="s">
        <v>84</v>
      </c>
      <c r="E25" s="8" t="s">
        <v>129</v>
      </c>
      <c r="F25" s="12" t="s">
        <v>30</v>
      </c>
      <c r="G25" s="8" t="str">
        <f>"Destroy Development, +1 Active"</f>
        <v>Destroy Development, +1 Active</v>
      </c>
    </row>
    <row r="26" spans="1:7">
      <c r="A26" s="2" t="s">
        <v>61</v>
      </c>
      <c r="B26" s="2" t="s">
        <v>14</v>
      </c>
      <c r="C26" s="2" t="s">
        <v>76</v>
      </c>
      <c r="D26" s="16" t="s">
        <v>84</v>
      </c>
      <c r="E26" s="8" t="s">
        <v>129</v>
      </c>
      <c r="F26" s="12" t="s">
        <v>30</v>
      </c>
      <c r="G26" s="2" t="str">
        <f>"-1 Treasure, +3 Actives"</f>
        <v>-1 Treasure, +3 Actives</v>
      </c>
    </row>
    <row r="27" spans="1:7">
      <c r="A27" s="8" t="s">
        <v>75</v>
      </c>
      <c r="B27" s="8"/>
      <c r="C27" s="8" t="s">
        <v>76</v>
      </c>
      <c r="D27" s="16" t="s">
        <v>84</v>
      </c>
      <c r="E27" s="16" t="s">
        <v>130</v>
      </c>
      <c r="F27" s="12" t="s">
        <v>30</v>
      </c>
      <c r="G27" s="8" t="str">
        <f>"-2 Treasure, build any development"</f>
        <v>-2 Treasure, build any development</v>
      </c>
    </row>
    <row r="28" spans="1:7">
      <c r="A28" s="16" t="s">
        <v>139</v>
      </c>
      <c r="B28" s="16"/>
      <c r="C28" s="16" t="s">
        <v>111</v>
      </c>
      <c r="D28" s="16" t="s">
        <v>84</v>
      </c>
      <c r="E28" s="16" t="s">
        <v>130</v>
      </c>
      <c r="F28" s="12" t="s">
        <v>30</v>
      </c>
      <c r="G28" s="16" t="str">
        <f xml:space="preserve"> "Destroy a Black development, +2 Material"</f>
        <v>Destroy a Black development, +2 Material</v>
      </c>
    </row>
    <row r="29" spans="1:7">
      <c r="A29" s="16" t="s">
        <v>138</v>
      </c>
      <c r="B29" s="16"/>
      <c r="C29" s="16" t="s">
        <v>111</v>
      </c>
      <c r="D29" s="16" t="s">
        <v>84</v>
      </c>
      <c r="E29" s="16" t="s">
        <v>130</v>
      </c>
      <c r="F29" s="12" t="s">
        <v>30</v>
      </c>
      <c r="G29" s="16" t="str">
        <f xml:space="preserve"> "Destroy a Black development, +2 Food"</f>
        <v>Destroy a Black development, +2 Food</v>
      </c>
    </row>
    <row r="30" spans="1:7">
      <c r="A30" s="8" t="s">
        <v>77</v>
      </c>
      <c r="B30" s="8"/>
      <c r="C30" s="8" t="s">
        <v>69</v>
      </c>
      <c r="D30" s="16" t="s">
        <v>84</v>
      </c>
      <c r="E30" s="8" t="s">
        <v>129</v>
      </c>
      <c r="F30" s="12" t="s">
        <v>30</v>
      </c>
      <c r="G30" s="8" t="str">
        <f>"-1 Material, For the rest of the month, all Blue developments give an additional +1 Treasure"</f>
        <v>-1 Material, For the rest of the month, all Blue developments give an additional +1 Treasure</v>
      </c>
    </row>
    <row r="31" spans="1:7">
      <c r="A31" s="2" t="s">
        <v>60</v>
      </c>
      <c r="B31" s="2" t="s">
        <v>25</v>
      </c>
      <c r="C31" s="2" t="s">
        <v>21</v>
      </c>
      <c r="D31" s="16" t="s">
        <v>84</v>
      </c>
      <c r="E31" s="8" t="s">
        <v>129</v>
      </c>
      <c r="F31" s="12" t="s">
        <v>30</v>
      </c>
      <c r="G31" s="2" t="str">
        <f>"-1 Treasure, +3 Food; or -3 Food, +1 Treasure"</f>
        <v>-1 Treasure, +3 Food; or -3 Food, +1 Treasure</v>
      </c>
    </row>
    <row r="32" spans="1:7">
      <c r="A32" s="16" t="s">
        <v>99</v>
      </c>
      <c r="B32" s="16"/>
      <c r="C32" s="16" t="s">
        <v>98</v>
      </c>
      <c r="D32" s="16" t="s">
        <v>84</v>
      </c>
      <c r="E32" s="16" t="s">
        <v>130</v>
      </c>
      <c r="F32" s="12" t="s">
        <v>30</v>
      </c>
      <c r="G32" s="16" t="str">
        <f>"Build a Base Camp on any Shore, destroy this Journey Pier"</f>
        <v>Build a Base Camp on any Shore, destroy this Journey Pier</v>
      </c>
    </row>
    <row r="33" spans="1:7">
      <c r="A33" s="8" t="s">
        <v>23</v>
      </c>
      <c r="B33" s="8" t="s">
        <v>23</v>
      </c>
      <c r="C33" s="8" t="s">
        <v>24</v>
      </c>
      <c r="D33" s="16" t="s">
        <v>84</v>
      </c>
      <c r="E33" s="8" t="s">
        <v>129</v>
      </c>
      <c r="F33" s="12" t="s">
        <v>30</v>
      </c>
      <c r="G33" s="8" t="str">
        <f>"-1 Treasure, +2 Treasure"</f>
        <v>-1 Treasure, +2 Treasure</v>
      </c>
    </row>
    <row r="34" spans="1:7">
      <c r="A34" s="8" t="s">
        <v>78</v>
      </c>
      <c r="B34" s="8"/>
      <c r="C34" s="8" t="s">
        <v>65</v>
      </c>
      <c r="D34" s="16" t="s">
        <v>84</v>
      </c>
      <c r="E34" s="8" t="s">
        <v>129</v>
      </c>
      <c r="F34" s="12" t="s">
        <v>30</v>
      </c>
      <c r="G34" s="8" t="str">
        <f>"-1 Treasure, +2 Food, +2 Material"</f>
        <v>-1 Treasure, +2 Food, +2 Material</v>
      </c>
    </row>
    <row r="35" spans="1:7">
      <c r="A35" s="2" t="s">
        <v>32</v>
      </c>
      <c r="B35" s="2" t="s">
        <v>11</v>
      </c>
      <c r="C35" s="2" t="s">
        <v>20</v>
      </c>
      <c r="D35" s="2" t="s">
        <v>85</v>
      </c>
      <c r="E35" s="8" t="s">
        <v>129</v>
      </c>
      <c r="F35" s="9" t="s">
        <v>28</v>
      </c>
      <c r="G35" s="2" t="str">
        <f>"+1 Food"</f>
        <v>+1 Food</v>
      </c>
    </row>
    <row r="36" spans="1:7">
      <c r="A36" s="16" t="s">
        <v>97</v>
      </c>
      <c r="B36" s="16"/>
      <c r="C36" s="16" t="s">
        <v>20</v>
      </c>
      <c r="D36" s="16" t="s">
        <v>83</v>
      </c>
      <c r="E36" s="16" t="s">
        <v>130</v>
      </c>
      <c r="F36" s="9" t="s">
        <v>28</v>
      </c>
      <c r="G36" s="16" t="str">
        <f>"For the rest of the month, Jungle, Cave, and Bog give +1 Food when used"</f>
        <v>For the rest of the month, Jungle, Cave, and Bog give +1 Food when used</v>
      </c>
    </row>
    <row r="37" spans="1:7">
      <c r="A37" s="16" t="s">
        <v>112</v>
      </c>
      <c r="B37" s="16"/>
      <c r="C37" s="16" t="s">
        <v>102</v>
      </c>
      <c r="D37" s="16" t="s">
        <v>82</v>
      </c>
      <c r="E37" s="16" t="s">
        <v>130</v>
      </c>
      <c r="F37" s="9" t="s">
        <v>28</v>
      </c>
      <c r="G37" s="16" t="str">
        <f>"Build a Jungle on Forested land, +1 Active"</f>
        <v>Build a Jungle on Forested land, +1 Active</v>
      </c>
    </row>
    <row r="38" spans="1:7">
      <c r="A38" s="8" t="s">
        <v>36</v>
      </c>
      <c r="B38" s="8" t="s">
        <v>36</v>
      </c>
      <c r="C38" s="8" t="s">
        <v>21</v>
      </c>
      <c r="D38" s="2" t="s">
        <v>86</v>
      </c>
      <c r="E38" s="8" t="s">
        <v>129</v>
      </c>
      <c r="F38" s="9" t="s">
        <v>28</v>
      </c>
      <c r="G38" s="8" t="str">
        <f>"+1 Food, +1 Active"</f>
        <v>+1 Food, +1 Active</v>
      </c>
    </row>
    <row r="39" spans="1:7">
      <c r="A39" s="8" t="s">
        <v>49</v>
      </c>
      <c r="B39" s="8"/>
      <c r="C39" s="8" t="s">
        <v>21</v>
      </c>
      <c r="D39" s="2" t="s">
        <v>87</v>
      </c>
      <c r="E39" s="16" t="s">
        <v>130</v>
      </c>
      <c r="F39" s="9" t="s">
        <v>28</v>
      </c>
      <c r="G39" s="8" t="str">
        <f>"Destroy 1 Freshwater to build this, +1 Food, +1 Material"</f>
        <v>Destroy 1 Freshwater to build this, +1 Food, +1 Material</v>
      </c>
    </row>
    <row r="40" spans="1:7">
      <c r="A40" s="8" t="s">
        <v>64</v>
      </c>
      <c r="B40" s="8"/>
      <c r="C40" s="8" t="s">
        <v>21</v>
      </c>
      <c r="D40" s="2" t="s">
        <v>85</v>
      </c>
      <c r="E40" s="8" t="s">
        <v>129</v>
      </c>
      <c r="F40" s="9" t="s">
        <v>28</v>
      </c>
      <c r="G40" s="8" t="str">
        <f>"-1 Material, +3 Food"</f>
        <v>-1 Material, +3 Food</v>
      </c>
    </row>
    <row r="41" spans="1:7">
      <c r="A41" s="8" t="s">
        <v>107</v>
      </c>
      <c r="B41" s="8"/>
      <c r="C41" s="8" t="s">
        <v>21</v>
      </c>
      <c r="D41" s="8" t="s">
        <v>85</v>
      </c>
      <c r="E41" s="8" t="s">
        <v>129</v>
      </c>
      <c r="F41" s="9" t="s">
        <v>28</v>
      </c>
      <c r="G41" s="8" t="str">
        <f>"+2 Food; or +1 Active"</f>
        <v>+2 Food; or +1 Active</v>
      </c>
    </row>
    <row r="42" spans="1:7">
      <c r="A42" s="2" t="s">
        <v>137</v>
      </c>
      <c r="B42" s="2" t="s">
        <v>16</v>
      </c>
      <c r="C42" s="2" t="s">
        <v>22</v>
      </c>
      <c r="D42" s="2" t="s">
        <v>85</v>
      </c>
      <c r="E42" s="8" t="s">
        <v>129</v>
      </c>
      <c r="F42" s="9" t="s">
        <v>28</v>
      </c>
      <c r="G42" s="2" t="str">
        <f>"-1 Food, +3 Food"</f>
        <v>-1 Food, +3 Food</v>
      </c>
    </row>
    <row r="43" spans="1:7">
      <c r="A43" s="8" t="s">
        <v>71</v>
      </c>
      <c r="B43" s="8"/>
      <c r="C43" s="8" t="s">
        <v>55</v>
      </c>
      <c r="D43" s="2" t="s">
        <v>85</v>
      </c>
      <c r="E43" s="16" t="s">
        <v>130</v>
      </c>
      <c r="F43" s="9" t="s">
        <v>28</v>
      </c>
      <c r="G43" s="8" t="str">
        <f>"-1 Active, +1 Treasure"</f>
        <v>-1 Active, +1 Treasure</v>
      </c>
    </row>
    <row r="44" spans="1:7">
      <c r="A44" s="2" t="s">
        <v>34</v>
      </c>
      <c r="B44" s="2" t="s">
        <v>12</v>
      </c>
      <c r="C44" s="2" t="s">
        <v>20</v>
      </c>
      <c r="D44" s="2" t="s">
        <v>86</v>
      </c>
      <c r="E44" s="8" t="s">
        <v>129</v>
      </c>
      <c r="F44" s="10" t="s">
        <v>48</v>
      </c>
      <c r="G44" s="2" t="str">
        <f>"+1 Material"</f>
        <v>+1 Material</v>
      </c>
    </row>
    <row r="45" spans="1:7">
      <c r="A45" s="16" t="s">
        <v>95</v>
      </c>
      <c r="B45" s="16"/>
      <c r="C45" s="16" t="s">
        <v>20</v>
      </c>
      <c r="D45" s="16" t="s">
        <v>96</v>
      </c>
      <c r="E45" s="16" t="s">
        <v>130</v>
      </c>
      <c r="F45" s="18" t="s">
        <v>48</v>
      </c>
      <c r="G45" s="16" t="str">
        <f>"Build another Rope Weaver"</f>
        <v>Build another Rope Weaver</v>
      </c>
    </row>
    <row r="46" spans="1:7">
      <c r="A46" s="16" t="s">
        <v>113</v>
      </c>
      <c r="B46" s="16"/>
      <c r="C46" s="16" t="s">
        <v>102</v>
      </c>
      <c r="D46" s="16" t="s">
        <v>82</v>
      </c>
      <c r="E46" s="16" t="s">
        <v>130</v>
      </c>
      <c r="F46" s="18" t="s">
        <v>48</v>
      </c>
      <c r="G46" s="16" t="str">
        <f>"Build a Cave on Rocky land, +1 Active"</f>
        <v>Build a Cave on Rocky land, +1 Active</v>
      </c>
    </row>
    <row r="47" spans="1:7">
      <c r="A47" s="2" t="s">
        <v>41</v>
      </c>
      <c r="B47" s="2" t="s">
        <v>15</v>
      </c>
      <c r="C47" s="2" t="s">
        <v>21</v>
      </c>
      <c r="D47" s="2" t="s">
        <v>88</v>
      </c>
      <c r="E47" s="8" t="s">
        <v>129</v>
      </c>
      <c r="F47" s="10" t="s">
        <v>48</v>
      </c>
      <c r="G47" s="2" t="str">
        <f>"-1 Food, +1 Treasure"</f>
        <v>-1 Food, +1 Treasure</v>
      </c>
    </row>
    <row r="48" spans="1:7">
      <c r="A48" s="8" t="s">
        <v>105</v>
      </c>
      <c r="B48" s="8" t="s">
        <v>26</v>
      </c>
      <c r="C48" s="8" t="s">
        <v>21</v>
      </c>
      <c r="D48" s="2" t="s">
        <v>88</v>
      </c>
      <c r="E48" s="8" t="s">
        <v>129</v>
      </c>
      <c r="F48" s="10" t="s">
        <v>48</v>
      </c>
      <c r="G48" s="8" t="str">
        <f>"-1 Food, +3 Material"</f>
        <v>-1 Food, +3 Material</v>
      </c>
    </row>
    <row r="49" spans="1:7">
      <c r="A49" s="8" t="s">
        <v>42</v>
      </c>
      <c r="B49" s="8"/>
      <c r="C49" s="8" t="s">
        <v>21</v>
      </c>
      <c r="D49" s="2" t="s">
        <v>87</v>
      </c>
      <c r="E49" s="16" t="s">
        <v>130</v>
      </c>
      <c r="F49" s="10" t="s">
        <v>48</v>
      </c>
      <c r="G49" s="8" t="str">
        <f>"Destroy 1 Cave to build this, +1 Treasure"</f>
        <v>Destroy 1 Cave to build this, +1 Treasure</v>
      </c>
    </row>
    <row r="50" spans="1:7">
      <c r="A50" s="8" t="s">
        <v>43</v>
      </c>
      <c r="B50" s="8"/>
      <c r="C50" s="8" t="s">
        <v>21</v>
      </c>
      <c r="D50" s="2" t="s">
        <v>86</v>
      </c>
      <c r="E50" s="8" t="s">
        <v>129</v>
      </c>
      <c r="F50" s="10" t="s">
        <v>48</v>
      </c>
      <c r="G50" s="8" t="str">
        <f>"+2 Material"</f>
        <v>+2 Material</v>
      </c>
    </row>
    <row r="51" spans="1:7">
      <c r="A51" s="16" t="s">
        <v>100</v>
      </c>
      <c r="B51" s="16"/>
      <c r="C51" s="16" t="s">
        <v>21</v>
      </c>
      <c r="D51" s="16" t="s">
        <v>93</v>
      </c>
      <c r="E51" s="16" t="s">
        <v>130</v>
      </c>
      <c r="F51" s="18" t="s">
        <v>48</v>
      </c>
      <c r="G51" s="16" t="str">
        <f>"+1 Material"</f>
        <v>+1 Material</v>
      </c>
    </row>
    <row r="52" spans="1:7">
      <c r="A52" s="8" t="s">
        <v>67</v>
      </c>
      <c r="B52" s="8"/>
      <c r="C52" s="8" t="s">
        <v>58</v>
      </c>
      <c r="D52" s="2" t="s">
        <v>88</v>
      </c>
      <c r="E52" s="8" t="s">
        <v>129</v>
      </c>
      <c r="F52" s="10" t="s">
        <v>48</v>
      </c>
      <c r="G52" s="8" t="str">
        <f>"+1 Treasure"</f>
        <v>+1 Treasure</v>
      </c>
    </row>
    <row r="53" spans="1:7">
      <c r="A53" s="8" t="s">
        <v>40</v>
      </c>
      <c r="B53" s="8"/>
      <c r="C53" s="8" t="s">
        <v>20</v>
      </c>
      <c r="D53" s="8" t="s">
        <v>87</v>
      </c>
      <c r="E53" s="16" t="s">
        <v>130</v>
      </c>
      <c r="F53" s="11" t="s">
        <v>29</v>
      </c>
      <c r="G53" s="8" t="str">
        <f>"Destroy 1 Jungle to build this, -1 Food, +3 Actives"</f>
        <v>Destroy 1 Jungle to build this, -1 Food, +3 Actives</v>
      </c>
    </row>
    <row r="54" spans="1:7">
      <c r="A54" s="2" t="s">
        <v>63</v>
      </c>
      <c r="B54" s="2" t="s">
        <v>13</v>
      </c>
      <c r="C54" s="2" t="s">
        <v>20</v>
      </c>
      <c r="D54" s="8" t="s">
        <v>82</v>
      </c>
      <c r="E54" s="8" t="s">
        <v>129</v>
      </c>
      <c r="F54" s="11" t="s">
        <v>29</v>
      </c>
      <c r="G54" s="2" t="str">
        <f>"-1 Food, +2 Actives"</f>
        <v>-1 Food, +2 Actives</v>
      </c>
    </row>
    <row r="55" spans="1:7">
      <c r="A55" s="8" t="s">
        <v>66</v>
      </c>
      <c r="B55" s="8"/>
      <c r="C55" s="8" t="s">
        <v>20</v>
      </c>
      <c r="D55" s="8" t="s">
        <v>82</v>
      </c>
      <c r="E55" s="8" t="s">
        <v>129</v>
      </c>
      <c r="F55" s="11" t="s">
        <v>29</v>
      </c>
      <c r="G55" s="8" t="str">
        <f>"-1 Food, For the rest of the month, all Red developments give an additional +1 Active"</f>
        <v>-1 Food, For the rest of the month, all Red developments give an additional +1 Active</v>
      </c>
    </row>
    <row r="56" spans="1:7">
      <c r="A56" s="16" t="s">
        <v>109</v>
      </c>
      <c r="B56" s="16"/>
      <c r="C56" s="16" t="s">
        <v>20</v>
      </c>
      <c r="D56" s="16" t="s">
        <v>96</v>
      </c>
      <c r="E56" s="16" t="s">
        <v>130</v>
      </c>
      <c r="F56" s="11" t="s">
        <v>29</v>
      </c>
      <c r="G56" s="16" t="str">
        <f>"+1 Active"</f>
        <v>+1 Active</v>
      </c>
    </row>
    <row r="57" spans="1:7">
      <c r="A57" s="16" t="s">
        <v>101</v>
      </c>
      <c r="B57" s="16"/>
      <c r="C57" s="16" t="s">
        <v>102</v>
      </c>
      <c r="D57" s="8" t="s">
        <v>82</v>
      </c>
      <c r="E57" s="16" t="s">
        <v>130</v>
      </c>
      <c r="F57" s="11" t="s">
        <v>29</v>
      </c>
      <c r="G57" s="16" t="str">
        <f>"+1 Active, Perform the effect of an adjacent development"</f>
        <v>+1 Active, Perform the effect of an adjacent development</v>
      </c>
    </row>
    <row r="58" spans="1:7">
      <c r="A58" s="2" t="s">
        <v>18</v>
      </c>
      <c r="B58" s="2" t="s">
        <v>18</v>
      </c>
      <c r="C58" s="2" t="s">
        <v>21</v>
      </c>
      <c r="D58" s="8" t="s">
        <v>82</v>
      </c>
      <c r="E58" s="8" t="s">
        <v>129</v>
      </c>
      <c r="F58" s="11" t="s">
        <v>29</v>
      </c>
      <c r="G58" s="2" t="str">
        <f>"Destroy development, +1 Material"</f>
        <v>Destroy development, +1 Material</v>
      </c>
    </row>
    <row r="59" spans="1:7">
      <c r="A59" s="2" t="s">
        <v>70</v>
      </c>
      <c r="B59" s="2" t="s">
        <v>17</v>
      </c>
      <c r="C59" s="2" t="s">
        <v>22</v>
      </c>
      <c r="D59" s="8" t="s">
        <v>82</v>
      </c>
      <c r="E59" s="8" t="s">
        <v>129</v>
      </c>
      <c r="F59" s="11" t="s">
        <v>29</v>
      </c>
      <c r="G59" s="2" t="str">
        <f>"-1 Food, +2 Actives, +1 Material"</f>
        <v>-1 Food, +2 Actives, +1 Material</v>
      </c>
    </row>
    <row r="60" spans="1:7">
      <c r="A60" s="2" t="s">
        <v>19</v>
      </c>
      <c r="B60" s="2" t="s">
        <v>19</v>
      </c>
      <c r="C60" s="2" t="s">
        <v>24</v>
      </c>
      <c r="D60" s="8" t="s">
        <v>82</v>
      </c>
      <c r="E60" s="16" t="s">
        <v>130</v>
      </c>
      <c r="F60" s="11" t="s">
        <v>29</v>
      </c>
      <c r="G60" s="2" t="str">
        <f>"-1 Food, Destroy a non-Black development, Replace with any non-Violet development"</f>
        <v>-1 Food, Destroy a non-Black development, Replace with any non-Violet development</v>
      </c>
    </row>
    <row r="61" spans="1:7">
      <c r="A61" s="8" t="s">
        <v>35</v>
      </c>
      <c r="B61" s="8" t="s">
        <v>35</v>
      </c>
      <c r="C61" s="8" t="s">
        <v>24</v>
      </c>
      <c r="D61" s="8" t="s">
        <v>82</v>
      </c>
      <c r="E61" s="8" t="s">
        <v>129</v>
      </c>
      <c r="F61" s="11" t="s">
        <v>29</v>
      </c>
      <c r="G61" s="8" t="str">
        <f>"-2 Food, +3 Actives"</f>
        <v>-2 Food, +3 Actives</v>
      </c>
    </row>
    <row r="62" spans="1:7">
      <c r="A62" s="16" t="s">
        <v>104</v>
      </c>
      <c r="B62" s="16"/>
      <c r="C62" s="16" t="s">
        <v>103</v>
      </c>
      <c r="D62" s="16"/>
      <c r="E62" s="16" t="s">
        <v>130</v>
      </c>
      <c r="F62" s="15" t="s">
        <v>62</v>
      </c>
      <c r="G62" s="16" t="str">
        <f>"Destroy 2 Black developments to build this, +1 Ship"</f>
        <v>Destroy 2 Black developments to build this, +1 Ship</v>
      </c>
    </row>
    <row r="63" spans="1:7">
      <c r="A63" s="8" t="s">
        <v>44</v>
      </c>
      <c r="B63" s="8"/>
      <c r="C63" s="8" t="s">
        <v>56</v>
      </c>
      <c r="D63" s="8"/>
      <c r="E63" s="8" t="s">
        <v>129</v>
      </c>
      <c r="F63" s="15" t="s">
        <v>62</v>
      </c>
      <c r="G63" s="8" t="str">
        <f>"Destroy 1 Blue development to build this, +1 Ship"</f>
        <v>Destroy 1 Blue development to build this, +1 Ship</v>
      </c>
    </row>
    <row r="64" spans="1:7">
      <c r="A64" s="8" t="s">
        <v>46</v>
      </c>
      <c r="B64" s="8"/>
      <c r="C64" s="8" t="s">
        <v>57</v>
      </c>
      <c r="D64" s="8"/>
      <c r="E64" s="8" t="s">
        <v>129</v>
      </c>
      <c r="F64" s="15" t="s">
        <v>62</v>
      </c>
      <c r="G64" s="8" t="str">
        <f>"Destroy 1 Green development to build this, +1 Ship"</f>
        <v>Destroy 1 Green development to build this, +1 Ship</v>
      </c>
    </row>
    <row r="65" spans="1:7">
      <c r="A65" s="8" t="s">
        <v>50</v>
      </c>
      <c r="B65" s="8"/>
      <c r="C65" s="8" t="s">
        <v>59</v>
      </c>
      <c r="D65" s="8"/>
      <c r="E65" s="16" t="s">
        <v>130</v>
      </c>
      <c r="F65" s="15" t="s">
        <v>62</v>
      </c>
      <c r="G65" s="8" t="str">
        <f>"Destroy 1 Red development to build this, +2 Ships"</f>
        <v>Destroy 1 Red development to build this, +2 Ships</v>
      </c>
    </row>
    <row r="66" spans="1:7">
      <c r="A66" s="8" t="s">
        <v>47</v>
      </c>
      <c r="B66" s="8"/>
      <c r="C66" s="8" t="s">
        <v>58</v>
      </c>
      <c r="D66" s="8"/>
      <c r="E66" s="8" t="s">
        <v>129</v>
      </c>
      <c r="F66" s="15" t="s">
        <v>62</v>
      </c>
      <c r="G66" s="8" t="str">
        <f>"Destroy 1 Orange development to build this, +1 Ship"</f>
        <v>Destroy 1 Orange development to build this, +1 Ship</v>
      </c>
    </row>
    <row r="67" spans="1:7">
      <c r="A67" s="8" t="s">
        <v>72</v>
      </c>
      <c r="B67" s="8"/>
      <c r="C67" s="8" t="s">
        <v>51</v>
      </c>
      <c r="D67" s="8"/>
      <c r="E67" s="8" t="s">
        <v>129</v>
      </c>
      <c r="F67" s="15" t="s">
        <v>62</v>
      </c>
      <c r="G67" s="8" t="str">
        <f>"+1 Ship"</f>
        <v>+1 Ship</v>
      </c>
    </row>
    <row r="68" spans="1:7">
      <c r="A68" s="8" t="s">
        <v>74</v>
      </c>
      <c r="B68" s="8"/>
      <c r="C68" s="8" t="s">
        <v>52</v>
      </c>
      <c r="D68" s="8"/>
      <c r="E68" s="8" t="s">
        <v>129</v>
      </c>
      <c r="F68" s="15" t="s">
        <v>62</v>
      </c>
      <c r="G68" s="8" t="str">
        <f>"+1 Ship"</f>
        <v>+1 Ship</v>
      </c>
    </row>
    <row r="69" spans="1:7">
      <c r="A69" s="8" t="s">
        <v>73</v>
      </c>
      <c r="B69" s="8"/>
      <c r="C69" s="8" t="s">
        <v>53</v>
      </c>
      <c r="D69" s="8"/>
      <c r="E69" s="8" t="s">
        <v>129</v>
      </c>
      <c r="F69" s="15" t="s">
        <v>62</v>
      </c>
      <c r="G69" s="8" t="str">
        <f>"+1 Ship"</f>
        <v>+1 Ship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E38"/>
  <sheetViews>
    <sheetView topLeftCell="A7" zoomScaleNormal="100" workbookViewId="0">
      <selection activeCell="U10" sqref="U10"/>
    </sheetView>
  </sheetViews>
  <sheetFormatPr defaultColWidth="5.7109375" defaultRowHeight="30" customHeight="1"/>
  <cols>
    <col min="1" max="1" width="5.7109375" style="19" customWidth="1"/>
    <col min="2" max="16384" width="5.7109375" style="19"/>
  </cols>
  <sheetData>
    <row r="1" spans="1:31" ht="30" customHeight="1">
      <c r="A1" s="22">
        <v>0</v>
      </c>
      <c r="B1" s="23"/>
      <c r="C1" s="22">
        <v>1</v>
      </c>
      <c r="D1" s="23"/>
      <c r="E1" s="22">
        <v>2</v>
      </c>
      <c r="F1" s="23"/>
      <c r="G1" s="22">
        <v>3</v>
      </c>
      <c r="H1" s="23"/>
      <c r="I1" s="22">
        <v>4</v>
      </c>
      <c r="J1" s="23"/>
      <c r="K1" s="22">
        <v>5</v>
      </c>
      <c r="L1" s="23"/>
      <c r="M1" s="22">
        <v>6</v>
      </c>
      <c r="N1" s="23"/>
      <c r="O1" s="22">
        <v>7</v>
      </c>
      <c r="P1" s="23"/>
      <c r="Q1" s="22">
        <v>8</v>
      </c>
      <c r="R1" s="23"/>
      <c r="S1" s="22">
        <v>9</v>
      </c>
      <c r="T1" s="23"/>
      <c r="U1" s="22">
        <v>10</v>
      </c>
      <c r="V1" s="23"/>
      <c r="W1" s="22">
        <v>11</v>
      </c>
      <c r="X1" s="23"/>
      <c r="Y1" s="22">
        <v>12</v>
      </c>
      <c r="Z1" s="23"/>
      <c r="AA1" s="22">
        <v>13</v>
      </c>
      <c r="AB1" s="23"/>
      <c r="AC1" s="22">
        <v>14</v>
      </c>
      <c r="AD1" s="21"/>
    </row>
    <row r="2" spans="1:31" ht="30" customHeight="1">
      <c r="A2" s="22">
        <v>-9</v>
      </c>
      <c r="B2" s="20">
        <v>-9</v>
      </c>
      <c r="C2" s="27">
        <v>0</v>
      </c>
      <c r="D2" s="20">
        <v>-9</v>
      </c>
      <c r="E2" s="27">
        <v>1</v>
      </c>
      <c r="F2" s="20">
        <v>-9</v>
      </c>
      <c r="G2" s="27">
        <v>2</v>
      </c>
      <c r="H2" s="20">
        <v>-9</v>
      </c>
      <c r="I2" s="27">
        <v>3</v>
      </c>
      <c r="J2" s="20">
        <v>-9</v>
      </c>
      <c r="K2" s="27">
        <v>4</v>
      </c>
      <c r="L2" s="20">
        <v>-9</v>
      </c>
      <c r="M2" s="27">
        <v>5</v>
      </c>
      <c r="N2" s="20">
        <v>-9</v>
      </c>
      <c r="O2" s="27">
        <v>6</v>
      </c>
      <c r="P2" s="20">
        <v>-9</v>
      </c>
      <c r="Q2" s="27">
        <v>7</v>
      </c>
      <c r="R2" s="20">
        <v>-9</v>
      </c>
      <c r="S2" s="27">
        <v>8</v>
      </c>
      <c r="T2" s="20">
        <v>-9</v>
      </c>
      <c r="U2" s="27">
        <v>9</v>
      </c>
      <c r="V2" s="20">
        <v>-9</v>
      </c>
      <c r="W2" s="27">
        <v>10</v>
      </c>
      <c r="X2" s="20">
        <v>-9</v>
      </c>
      <c r="Y2" s="27">
        <v>11</v>
      </c>
      <c r="Z2" s="20">
        <v>-9</v>
      </c>
      <c r="AA2" s="27">
        <v>12</v>
      </c>
      <c r="AB2" s="20">
        <v>-9</v>
      </c>
      <c r="AC2" s="27">
        <v>13</v>
      </c>
      <c r="AD2" s="20">
        <v>-9</v>
      </c>
      <c r="AE2" s="27">
        <v>14</v>
      </c>
    </row>
    <row r="3" spans="1:31" ht="30" customHeight="1">
      <c r="A3" s="22">
        <v>-8</v>
      </c>
      <c r="B3" s="21"/>
      <c r="C3" s="20">
        <v>-8</v>
      </c>
      <c r="D3" s="27">
        <v>0</v>
      </c>
      <c r="E3" s="20">
        <v>-8</v>
      </c>
      <c r="F3" s="27">
        <v>1</v>
      </c>
      <c r="G3" s="20">
        <v>-8</v>
      </c>
      <c r="H3" s="27">
        <v>2</v>
      </c>
      <c r="I3" s="20">
        <v>-8</v>
      </c>
      <c r="J3" s="27">
        <v>3</v>
      </c>
      <c r="K3" s="20">
        <v>-8</v>
      </c>
      <c r="L3" s="27">
        <v>4</v>
      </c>
      <c r="M3" s="20">
        <v>-8</v>
      </c>
      <c r="N3" s="27">
        <v>5</v>
      </c>
      <c r="O3" s="20">
        <v>-8</v>
      </c>
      <c r="P3" s="27">
        <v>6</v>
      </c>
      <c r="Q3" s="20">
        <v>-8</v>
      </c>
      <c r="R3" s="27">
        <v>7</v>
      </c>
      <c r="S3" s="20">
        <v>-8</v>
      </c>
      <c r="T3" s="27">
        <v>8</v>
      </c>
      <c r="U3" s="20">
        <v>-8</v>
      </c>
      <c r="V3" s="27">
        <v>9</v>
      </c>
      <c r="W3" s="20">
        <v>-8</v>
      </c>
      <c r="X3" s="27">
        <v>10</v>
      </c>
      <c r="Y3" s="20">
        <v>-8</v>
      </c>
      <c r="Z3" s="27">
        <v>11</v>
      </c>
      <c r="AA3" s="20">
        <v>-8</v>
      </c>
      <c r="AB3" s="27">
        <v>12</v>
      </c>
      <c r="AC3" s="20">
        <v>-8</v>
      </c>
      <c r="AD3" s="27">
        <v>13</v>
      </c>
    </row>
    <row r="4" spans="1:31" ht="30" customHeight="1">
      <c r="A4" s="24">
        <v>-7</v>
      </c>
      <c r="B4" s="20">
        <v>-7</v>
      </c>
      <c r="C4" s="27">
        <v>-1</v>
      </c>
      <c r="D4" s="20">
        <v>-7</v>
      </c>
      <c r="E4" s="27">
        <v>0</v>
      </c>
      <c r="F4" s="20">
        <v>-7</v>
      </c>
      <c r="G4" s="27">
        <v>1</v>
      </c>
      <c r="H4" s="20">
        <v>-7</v>
      </c>
      <c r="I4" s="27">
        <v>2</v>
      </c>
      <c r="J4" s="20">
        <v>-7</v>
      </c>
      <c r="K4" s="27">
        <v>3</v>
      </c>
      <c r="L4" s="20">
        <v>-7</v>
      </c>
      <c r="M4" s="27">
        <v>4</v>
      </c>
      <c r="N4" s="20">
        <v>-7</v>
      </c>
      <c r="O4" s="27">
        <v>5</v>
      </c>
      <c r="P4" s="20">
        <v>-7</v>
      </c>
      <c r="Q4" s="27">
        <v>6</v>
      </c>
      <c r="R4" s="20">
        <v>-7</v>
      </c>
      <c r="S4" s="27">
        <v>7</v>
      </c>
      <c r="T4" s="20">
        <v>-7</v>
      </c>
      <c r="U4" s="27">
        <v>8</v>
      </c>
      <c r="V4" s="20">
        <v>-7</v>
      </c>
      <c r="W4" s="27">
        <v>9</v>
      </c>
      <c r="X4" s="20">
        <v>-7</v>
      </c>
      <c r="Y4" s="27">
        <v>10</v>
      </c>
      <c r="Z4" s="20">
        <v>-7</v>
      </c>
      <c r="AA4" s="27">
        <v>11</v>
      </c>
      <c r="AB4" s="20">
        <v>-7</v>
      </c>
      <c r="AC4" s="27">
        <v>12</v>
      </c>
      <c r="AD4" s="20">
        <v>-7</v>
      </c>
      <c r="AE4" s="27">
        <v>13</v>
      </c>
    </row>
    <row r="5" spans="1:31" ht="30" customHeight="1">
      <c r="A5" s="22">
        <v>-6</v>
      </c>
      <c r="B5" s="21"/>
      <c r="C5" s="20">
        <v>-6</v>
      </c>
      <c r="D5" s="27">
        <v>-1</v>
      </c>
      <c r="E5" s="20">
        <v>-6</v>
      </c>
      <c r="F5" s="27">
        <v>0</v>
      </c>
      <c r="G5" s="20">
        <v>-6</v>
      </c>
      <c r="H5" s="27">
        <v>1</v>
      </c>
      <c r="I5" s="20">
        <v>-6</v>
      </c>
      <c r="J5" s="27">
        <v>2</v>
      </c>
      <c r="K5" s="20">
        <v>-6</v>
      </c>
      <c r="L5" s="27">
        <v>3</v>
      </c>
      <c r="M5" s="20">
        <v>-6</v>
      </c>
      <c r="N5" s="27">
        <v>4</v>
      </c>
      <c r="O5" s="20">
        <v>-6</v>
      </c>
      <c r="P5" s="27">
        <v>5</v>
      </c>
      <c r="Q5" s="20">
        <v>-6</v>
      </c>
      <c r="R5" s="27">
        <v>6</v>
      </c>
      <c r="S5" s="20">
        <v>-6</v>
      </c>
      <c r="T5" s="27">
        <v>7</v>
      </c>
      <c r="U5" s="20">
        <v>-6</v>
      </c>
      <c r="V5" s="27">
        <v>8</v>
      </c>
      <c r="W5" s="20">
        <v>-6</v>
      </c>
      <c r="X5" s="27">
        <v>9</v>
      </c>
      <c r="Y5" s="20">
        <v>-6</v>
      </c>
      <c r="Z5" s="27">
        <v>10</v>
      </c>
      <c r="AA5" s="20">
        <v>-6</v>
      </c>
      <c r="AB5" s="27">
        <v>11</v>
      </c>
      <c r="AC5" s="20">
        <v>-6</v>
      </c>
      <c r="AD5" s="27">
        <v>12</v>
      </c>
    </row>
    <row r="6" spans="1:31" ht="30" customHeight="1">
      <c r="A6" s="22">
        <v>-5</v>
      </c>
      <c r="B6" s="20">
        <v>-5</v>
      </c>
      <c r="C6" s="27">
        <v>-2</v>
      </c>
      <c r="D6" s="20">
        <v>-5</v>
      </c>
      <c r="E6" s="27">
        <v>-1</v>
      </c>
      <c r="F6" s="20">
        <v>-5</v>
      </c>
      <c r="G6" s="27">
        <v>0</v>
      </c>
      <c r="H6" s="20">
        <v>-5</v>
      </c>
      <c r="I6" s="27">
        <v>1</v>
      </c>
      <c r="J6" s="20">
        <v>-5</v>
      </c>
      <c r="K6" s="27">
        <v>2</v>
      </c>
      <c r="L6" s="20">
        <v>-5</v>
      </c>
      <c r="M6" s="27">
        <v>3</v>
      </c>
      <c r="N6" s="20">
        <v>-5</v>
      </c>
      <c r="O6" s="27">
        <v>4</v>
      </c>
      <c r="P6" s="20">
        <v>-5</v>
      </c>
      <c r="Q6" s="27">
        <v>5</v>
      </c>
      <c r="R6" s="20">
        <v>-5</v>
      </c>
      <c r="S6" s="27">
        <v>6</v>
      </c>
      <c r="T6" s="20">
        <v>-5</v>
      </c>
      <c r="U6" s="27">
        <v>7</v>
      </c>
      <c r="V6" s="20">
        <v>-5</v>
      </c>
      <c r="W6" s="27">
        <v>8</v>
      </c>
      <c r="X6" s="20">
        <v>-5</v>
      </c>
      <c r="Y6" s="27">
        <v>9</v>
      </c>
      <c r="Z6" s="20">
        <v>-5</v>
      </c>
      <c r="AA6" s="27">
        <v>10</v>
      </c>
      <c r="AB6" s="20">
        <v>-5</v>
      </c>
      <c r="AC6" s="27">
        <v>11</v>
      </c>
      <c r="AD6" s="20">
        <v>-5</v>
      </c>
      <c r="AE6" s="27">
        <v>12</v>
      </c>
    </row>
    <row r="7" spans="1:31" ht="30" customHeight="1">
      <c r="A7" s="24">
        <v>-4</v>
      </c>
      <c r="B7" s="21"/>
      <c r="C7" s="20">
        <v>-4</v>
      </c>
      <c r="D7" s="27">
        <v>-2</v>
      </c>
      <c r="E7" s="20">
        <v>-4</v>
      </c>
      <c r="F7" s="27">
        <v>-1</v>
      </c>
      <c r="G7" s="20">
        <v>-4</v>
      </c>
      <c r="H7" s="27">
        <v>0</v>
      </c>
      <c r="I7" s="20">
        <v>-4</v>
      </c>
      <c r="J7" s="27">
        <v>1</v>
      </c>
      <c r="K7" s="20">
        <v>-4</v>
      </c>
      <c r="L7" s="27">
        <v>2</v>
      </c>
      <c r="M7" s="20">
        <v>-4</v>
      </c>
      <c r="N7" s="27">
        <v>3</v>
      </c>
      <c r="O7" s="20">
        <v>-4</v>
      </c>
      <c r="P7" s="27">
        <v>4</v>
      </c>
      <c r="Q7" s="20">
        <v>-4</v>
      </c>
      <c r="R7" s="27">
        <v>5</v>
      </c>
      <c r="S7" s="20">
        <v>-4</v>
      </c>
      <c r="T7" s="27">
        <v>6</v>
      </c>
      <c r="U7" s="20">
        <v>-4</v>
      </c>
      <c r="V7" s="27">
        <v>7</v>
      </c>
      <c r="W7" s="20">
        <v>-4</v>
      </c>
      <c r="X7" s="27">
        <v>8</v>
      </c>
      <c r="Y7" s="20">
        <v>-4</v>
      </c>
      <c r="Z7" s="27">
        <v>9</v>
      </c>
      <c r="AA7" s="20">
        <v>-4</v>
      </c>
      <c r="AB7" s="27">
        <v>10</v>
      </c>
      <c r="AC7" s="20">
        <v>-4</v>
      </c>
      <c r="AD7" s="27">
        <v>11</v>
      </c>
    </row>
    <row r="8" spans="1:31" ht="30" customHeight="1">
      <c r="A8" s="22">
        <v>-3</v>
      </c>
      <c r="B8" s="20">
        <v>-3</v>
      </c>
      <c r="C8" s="27">
        <v>-3</v>
      </c>
      <c r="D8" s="20">
        <v>-3</v>
      </c>
      <c r="E8" s="27">
        <v>-2</v>
      </c>
      <c r="F8" s="42">
        <v>-3</v>
      </c>
      <c r="G8" s="43">
        <v>-1</v>
      </c>
      <c r="H8" s="42">
        <v>-3</v>
      </c>
      <c r="I8" s="43">
        <v>0</v>
      </c>
      <c r="J8" s="42">
        <v>-3</v>
      </c>
      <c r="K8" s="43">
        <v>1</v>
      </c>
      <c r="L8" s="42">
        <v>-3</v>
      </c>
      <c r="M8" s="43">
        <v>2</v>
      </c>
      <c r="N8" s="42">
        <v>-3</v>
      </c>
      <c r="O8" s="43">
        <v>3</v>
      </c>
      <c r="P8" s="42">
        <v>-3</v>
      </c>
      <c r="Q8" s="43">
        <v>4</v>
      </c>
      <c r="R8" s="20">
        <v>-3</v>
      </c>
      <c r="S8" s="27">
        <v>5</v>
      </c>
      <c r="T8" s="20">
        <v>-3</v>
      </c>
      <c r="U8" s="27">
        <v>6</v>
      </c>
      <c r="V8" s="20">
        <v>-3</v>
      </c>
      <c r="W8" s="27">
        <v>7</v>
      </c>
      <c r="X8" s="20">
        <v>-3</v>
      </c>
      <c r="Y8" s="27">
        <v>8</v>
      </c>
      <c r="Z8" s="20">
        <v>-3</v>
      </c>
      <c r="AA8" s="27">
        <v>9</v>
      </c>
      <c r="AB8" s="20">
        <v>-3</v>
      </c>
      <c r="AC8" s="27">
        <v>10</v>
      </c>
      <c r="AD8" s="20">
        <v>-3</v>
      </c>
      <c r="AE8" s="27">
        <v>11</v>
      </c>
    </row>
    <row r="9" spans="1:31" ht="30" customHeight="1">
      <c r="A9" s="22">
        <v>-2</v>
      </c>
      <c r="B9" s="21"/>
      <c r="C9" s="20">
        <v>-2</v>
      </c>
      <c r="D9" s="27">
        <v>-3</v>
      </c>
      <c r="E9" s="42">
        <v>-2</v>
      </c>
      <c r="F9" s="43">
        <v>-2</v>
      </c>
      <c r="G9" s="42">
        <v>-2</v>
      </c>
      <c r="H9" s="43">
        <v>-1</v>
      </c>
      <c r="I9" s="39">
        <v>-2</v>
      </c>
      <c r="J9" s="40">
        <v>0</v>
      </c>
      <c r="K9" s="39">
        <v>-2</v>
      </c>
      <c r="L9" s="40">
        <v>1</v>
      </c>
      <c r="M9" s="39">
        <v>-2</v>
      </c>
      <c r="N9" s="40">
        <v>2</v>
      </c>
      <c r="O9" s="42">
        <v>-2</v>
      </c>
      <c r="P9" s="43">
        <v>3</v>
      </c>
      <c r="Q9" s="42">
        <v>-2</v>
      </c>
      <c r="R9" s="43">
        <v>4</v>
      </c>
      <c r="S9" s="20">
        <v>-2</v>
      </c>
      <c r="T9" s="27">
        <v>5</v>
      </c>
      <c r="U9" s="20">
        <v>-2</v>
      </c>
      <c r="V9" s="27">
        <v>6</v>
      </c>
      <c r="W9" s="20">
        <v>-2</v>
      </c>
      <c r="X9" s="27">
        <v>7</v>
      </c>
      <c r="Y9" s="20">
        <v>-2</v>
      </c>
      <c r="Z9" s="27">
        <v>8</v>
      </c>
      <c r="AA9" s="20">
        <v>-2</v>
      </c>
      <c r="AB9" s="27">
        <v>9</v>
      </c>
      <c r="AC9" s="20">
        <v>-2</v>
      </c>
      <c r="AD9" s="27">
        <v>10</v>
      </c>
    </row>
    <row r="10" spans="1:31" ht="30" customHeight="1">
      <c r="A10" s="24">
        <v>-1</v>
      </c>
      <c r="B10" s="20">
        <v>-1</v>
      </c>
      <c r="C10" s="27">
        <v>-4</v>
      </c>
      <c r="D10" s="20">
        <v>-1</v>
      </c>
      <c r="E10" s="27">
        <v>-3</v>
      </c>
      <c r="F10" s="42">
        <v>-1</v>
      </c>
      <c r="G10" s="43">
        <v>-2</v>
      </c>
      <c r="H10" s="39">
        <v>-1</v>
      </c>
      <c r="I10" s="40">
        <v>-1</v>
      </c>
      <c r="J10" s="37">
        <v>-1</v>
      </c>
      <c r="K10" s="38">
        <v>0</v>
      </c>
      <c r="L10" s="37">
        <v>-1</v>
      </c>
      <c r="M10" s="38">
        <v>1</v>
      </c>
      <c r="N10" s="39">
        <v>-1</v>
      </c>
      <c r="O10" s="40">
        <v>2</v>
      </c>
      <c r="P10" s="42">
        <v>-1</v>
      </c>
      <c r="Q10" s="43">
        <v>3</v>
      </c>
      <c r="R10" s="20">
        <v>-1</v>
      </c>
      <c r="S10" s="27">
        <v>4</v>
      </c>
      <c r="T10" s="20">
        <v>-1</v>
      </c>
      <c r="U10" s="27">
        <v>5</v>
      </c>
      <c r="V10" s="20">
        <v>-1</v>
      </c>
      <c r="W10" s="27">
        <v>6</v>
      </c>
      <c r="X10" s="20">
        <v>-1</v>
      </c>
      <c r="Y10" s="27">
        <v>7</v>
      </c>
      <c r="Z10" s="20">
        <v>-1</v>
      </c>
      <c r="AA10" s="27">
        <v>8</v>
      </c>
      <c r="AB10" s="20">
        <v>-1</v>
      </c>
      <c r="AC10" s="27">
        <v>9</v>
      </c>
      <c r="AD10" s="20">
        <v>-1</v>
      </c>
      <c r="AE10" s="27">
        <v>10</v>
      </c>
    </row>
    <row r="11" spans="1:31" ht="30" customHeight="1">
      <c r="A11" s="22">
        <v>0</v>
      </c>
      <c r="B11" s="21"/>
      <c r="C11" s="20">
        <v>0</v>
      </c>
      <c r="D11" s="27">
        <v>-4</v>
      </c>
      <c r="E11" s="42">
        <v>0</v>
      </c>
      <c r="F11" s="43">
        <v>-3</v>
      </c>
      <c r="G11" s="39">
        <v>0</v>
      </c>
      <c r="H11" s="40">
        <v>-2</v>
      </c>
      <c r="I11" s="37">
        <v>0</v>
      </c>
      <c r="J11" s="38">
        <v>-1</v>
      </c>
      <c r="K11" s="37">
        <v>0</v>
      </c>
      <c r="L11" s="38">
        <v>0</v>
      </c>
      <c r="M11" s="37">
        <v>0</v>
      </c>
      <c r="N11" s="38">
        <v>1</v>
      </c>
      <c r="O11" s="39">
        <v>0</v>
      </c>
      <c r="P11" s="40">
        <v>2</v>
      </c>
      <c r="Q11" s="42">
        <v>0</v>
      </c>
      <c r="R11" s="43">
        <v>3</v>
      </c>
      <c r="S11" s="20">
        <v>0</v>
      </c>
      <c r="T11" s="27">
        <v>4</v>
      </c>
      <c r="U11" s="20">
        <v>0</v>
      </c>
      <c r="V11" s="27">
        <v>5</v>
      </c>
      <c r="W11" s="20">
        <v>0</v>
      </c>
      <c r="X11" s="27">
        <v>6</v>
      </c>
      <c r="Y11" s="20">
        <v>0</v>
      </c>
      <c r="Z11" s="27">
        <v>7</v>
      </c>
      <c r="AA11" s="20">
        <v>0</v>
      </c>
      <c r="AB11" s="27">
        <v>8</v>
      </c>
      <c r="AC11" s="20">
        <v>0</v>
      </c>
      <c r="AD11" s="27">
        <v>9</v>
      </c>
    </row>
    <row r="12" spans="1:31" ht="30" customHeight="1">
      <c r="A12" s="24">
        <v>1</v>
      </c>
      <c r="B12" s="20">
        <v>1</v>
      </c>
      <c r="C12" s="27">
        <v>-5</v>
      </c>
      <c r="D12" s="20">
        <v>1</v>
      </c>
      <c r="E12" s="27">
        <v>-4</v>
      </c>
      <c r="F12" s="42">
        <v>1</v>
      </c>
      <c r="G12" s="43">
        <v>-3</v>
      </c>
      <c r="H12" s="39">
        <v>1</v>
      </c>
      <c r="I12" s="40">
        <v>-2</v>
      </c>
      <c r="J12" s="37">
        <v>1</v>
      </c>
      <c r="K12" s="38">
        <v>-1</v>
      </c>
      <c r="L12" s="37">
        <v>1</v>
      </c>
      <c r="M12" s="38">
        <v>0</v>
      </c>
      <c r="N12" s="39">
        <v>1</v>
      </c>
      <c r="O12" s="40">
        <v>1</v>
      </c>
      <c r="P12" s="42">
        <v>1</v>
      </c>
      <c r="Q12" s="43">
        <v>2</v>
      </c>
      <c r="R12" s="20">
        <v>1</v>
      </c>
      <c r="S12" s="27">
        <v>3</v>
      </c>
      <c r="T12" s="20">
        <v>1</v>
      </c>
      <c r="U12" s="27">
        <v>4</v>
      </c>
      <c r="V12" s="20">
        <v>1</v>
      </c>
      <c r="W12" s="27">
        <v>5</v>
      </c>
      <c r="X12" s="20">
        <v>1</v>
      </c>
      <c r="Y12" s="36">
        <v>6</v>
      </c>
      <c r="Z12" s="20">
        <v>1</v>
      </c>
      <c r="AA12" s="27">
        <v>7</v>
      </c>
      <c r="AB12" s="20">
        <v>1</v>
      </c>
      <c r="AC12" s="27">
        <v>8</v>
      </c>
      <c r="AD12" s="20">
        <v>1</v>
      </c>
      <c r="AE12" s="27">
        <v>9</v>
      </c>
    </row>
    <row r="13" spans="1:31" ht="30" customHeight="1">
      <c r="A13" s="22">
        <v>2</v>
      </c>
      <c r="B13" s="21"/>
      <c r="C13" s="20">
        <v>2</v>
      </c>
      <c r="D13" s="27">
        <v>-5</v>
      </c>
      <c r="E13" s="42">
        <v>2</v>
      </c>
      <c r="F13" s="43">
        <v>-4</v>
      </c>
      <c r="G13" s="42">
        <v>2</v>
      </c>
      <c r="H13" s="43">
        <v>-3</v>
      </c>
      <c r="I13" s="39">
        <v>2</v>
      </c>
      <c r="J13" s="40">
        <v>-2</v>
      </c>
      <c r="K13" s="39">
        <v>2</v>
      </c>
      <c r="L13" s="40">
        <v>-1</v>
      </c>
      <c r="M13" s="39">
        <v>2</v>
      </c>
      <c r="N13" s="41">
        <v>0</v>
      </c>
      <c r="O13" s="42">
        <v>2</v>
      </c>
      <c r="P13" s="43">
        <v>1</v>
      </c>
      <c r="Q13" s="42">
        <v>2</v>
      </c>
      <c r="R13" s="43">
        <v>2</v>
      </c>
      <c r="S13" s="20">
        <v>2</v>
      </c>
      <c r="T13" s="27">
        <v>3</v>
      </c>
      <c r="U13" s="20">
        <v>2</v>
      </c>
      <c r="V13" s="27">
        <v>4</v>
      </c>
      <c r="W13" s="20">
        <v>2</v>
      </c>
      <c r="X13" s="27">
        <v>5</v>
      </c>
      <c r="Y13" s="20">
        <v>2</v>
      </c>
      <c r="Z13" s="27">
        <v>6</v>
      </c>
      <c r="AA13" s="20">
        <v>2</v>
      </c>
      <c r="AB13" s="27">
        <v>7</v>
      </c>
      <c r="AC13" s="20">
        <v>2</v>
      </c>
      <c r="AD13" s="27">
        <v>8</v>
      </c>
    </row>
    <row r="14" spans="1:31" ht="30" customHeight="1">
      <c r="A14" s="22">
        <v>3</v>
      </c>
      <c r="B14" s="20">
        <v>3</v>
      </c>
      <c r="C14" s="27">
        <v>-6</v>
      </c>
      <c r="D14" s="20">
        <v>3</v>
      </c>
      <c r="E14" s="27">
        <v>-5</v>
      </c>
      <c r="F14" s="42">
        <v>3</v>
      </c>
      <c r="G14" s="43">
        <v>-4</v>
      </c>
      <c r="H14" s="42">
        <v>3</v>
      </c>
      <c r="I14" s="43">
        <v>-3</v>
      </c>
      <c r="J14" s="42">
        <v>3</v>
      </c>
      <c r="K14" s="43">
        <v>-2</v>
      </c>
      <c r="L14" s="42">
        <v>3</v>
      </c>
      <c r="M14" s="43">
        <v>-1</v>
      </c>
      <c r="N14" s="42">
        <v>3</v>
      </c>
      <c r="O14" s="43">
        <v>0</v>
      </c>
      <c r="P14" s="42">
        <v>3</v>
      </c>
      <c r="Q14" s="43">
        <v>1</v>
      </c>
      <c r="R14" s="20">
        <v>3</v>
      </c>
      <c r="S14" s="27">
        <v>2</v>
      </c>
      <c r="T14" s="20">
        <v>3</v>
      </c>
      <c r="U14" s="27">
        <v>3</v>
      </c>
      <c r="V14" s="20">
        <v>3</v>
      </c>
      <c r="W14" s="27">
        <v>4</v>
      </c>
      <c r="X14" s="20">
        <v>3</v>
      </c>
      <c r="Y14" s="27">
        <v>5</v>
      </c>
      <c r="Z14" s="20">
        <v>3</v>
      </c>
      <c r="AA14" s="27">
        <v>6</v>
      </c>
      <c r="AB14" s="20">
        <v>3</v>
      </c>
      <c r="AC14" s="27">
        <v>7</v>
      </c>
      <c r="AD14" s="20">
        <v>3</v>
      </c>
      <c r="AE14" s="27">
        <v>8</v>
      </c>
    </row>
    <row r="15" spans="1:31" ht="30" customHeight="1">
      <c r="A15" s="24">
        <v>4</v>
      </c>
      <c r="B15" s="21"/>
      <c r="C15" s="20">
        <v>4</v>
      </c>
      <c r="D15" s="27">
        <v>-6</v>
      </c>
      <c r="E15" s="20">
        <v>4</v>
      </c>
      <c r="F15" s="27">
        <v>-5</v>
      </c>
      <c r="G15" s="20">
        <v>4</v>
      </c>
      <c r="H15" s="27">
        <v>-4</v>
      </c>
      <c r="I15" s="20">
        <v>4</v>
      </c>
      <c r="J15" s="27">
        <v>-3</v>
      </c>
      <c r="K15" s="20">
        <v>4</v>
      </c>
      <c r="L15" s="27">
        <v>-2</v>
      </c>
      <c r="M15" s="20">
        <v>4</v>
      </c>
      <c r="N15" s="27">
        <v>-1</v>
      </c>
      <c r="O15" s="20">
        <v>4</v>
      </c>
      <c r="P15" s="27">
        <v>0</v>
      </c>
      <c r="Q15" s="20">
        <v>4</v>
      </c>
      <c r="R15" s="27">
        <v>1</v>
      </c>
      <c r="S15" s="20">
        <v>4</v>
      </c>
      <c r="T15" s="27">
        <v>2</v>
      </c>
      <c r="U15" s="20">
        <v>4</v>
      </c>
      <c r="V15" s="27">
        <v>3</v>
      </c>
      <c r="W15" s="20">
        <v>4</v>
      </c>
      <c r="X15" s="27">
        <v>4</v>
      </c>
      <c r="Y15" s="20">
        <v>4</v>
      </c>
      <c r="Z15" s="27">
        <v>5</v>
      </c>
      <c r="AA15" s="20">
        <v>4</v>
      </c>
      <c r="AB15" s="27">
        <v>6</v>
      </c>
      <c r="AC15" s="20">
        <v>4</v>
      </c>
      <c r="AD15" s="27">
        <v>7</v>
      </c>
    </row>
    <row r="16" spans="1:31" ht="30" customHeight="1">
      <c r="A16" s="22">
        <v>5</v>
      </c>
      <c r="B16" s="20"/>
      <c r="C16" s="21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20"/>
      <c r="O16" s="21"/>
      <c r="P16" s="20"/>
      <c r="Q16" s="21"/>
      <c r="R16" s="20"/>
      <c r="S16" s="21"/>
      <c r="T16" s="20"/>
      <c r="U16" s="21"/>
      <c r="V16" s="20"/>
      <c r="W16" s="21"/>
      <c r="X16" s="20"/>
      <c r="Y16" s="21"/>
      <c r="Z16" s="20"/>
      <c r="AA16" s="21"/>
      <c r="AB16" s="20"/>
      <c r="AC16" s="21"/>
      <c r="AD16" s="20"/>
      <c r="AE16" s="21"/>
    </row>
    <row r="17" spans="1:31" ht="30" customHeight="1">
      <c r="A17" s="22">
        <v>6</v>
      </c>
      <c r="B17" s="21"/>
      <c r="C17" s="20"/>
      <c r="D17" s="21"/>
      <c r="E17" s="20"/>
      <c r="F17" s="21"/>
      <c r="G17" s="20"/>
      <c r="H17" s="21"/>
      <c r="I17" s="20"/>
      <c r="J17" s="21"/>
      <c r="K17" s="20"/>
      <c r="L17" s="21"/>
      <c r="M17" s="20"/>
      <c r="N17" s="21"/>
      <c r="O17" s="20"/>
      <c r="P17" s="21"/>
      <c r="Q17" s="20"/>
      <c r="R17" s="21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</row>
    <row r="18" spans="1:31" ht="30" customHeight="1">
      <c r="A18" s="24">
        <v>7</v>
      </c>
      <c r="B18" s="20"/>
      <c r="C18" s="21"/>
      <c r="D18" s="20"/>
      <c r="E18" s="21"/>
      <c r="F18" s="20"/>
      <c r="G18" s="21"/>
      <c r="H18" s="20"/>
      <c r="I18" s="21"/>
      <c r="J18" s="20"/>
      <c r="K18" s="21"/>
      <c r="L18" s="20"/>
      <c r="M18" s="21"/>
      <c r="N18" s="20"/>
      <c r="O18" s="21"/>
      <c r="P18" s="20"/>
      <c r="Q18" s="21"/>
      <c r="R18" s="20"/>
      <c r="S18" s="21"/>
      <c r="T18" s="20"/>
      <c r="U18" s="21"/>
      <c r="V18" s="20"/>
      <c r="W18" s="21"/>
      <c r="X18" s="20"/>
      <c r="Y18" s="21"/>
      <c r="Z18" s="20"/>
      <c r="AA18" s="21"/>
      <c r="AB18" s="20"/>
      <c r="AC18" s="21"/>
      <c r="AD18" s="20"/>
      <c r="AE18" s="21"/>
    </row>
    <row r="19" spans="1:31" ht="30" customHeight="1">
      <c r="A19" s="22">
        <v>8</v>
      </c>
      <c r="B19" s="21"/>
      <c r="C19" s="20"/>
      <c r="D19" s="21"/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  <c r="Q19" s="20"/>
      <c r="R19" s="21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</row>
    <row r="20" spans="1:31" ht="30" customHeight="1">
      <c r="A20" s="22">
        <v>9</v>
      </c>
      <c r="B20" s="20"/>
      <c r="C20" s="21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20"/>
      <c r="O20" s="21"/>
      <c r="P20" s="20"/>
      <c r="Q20" s="21"/>
      <c r="R20" s="20"/>
      <c r="S20" s="21"/>
      <c r="T20" s="20"/>
      <c r="U20" s="21"/>
      <c r="V20" s="20"/>
      <c r="W20" s="21"/>
      <c r="X20" s="20"/>
      <c r="Y20" s="21"/>
      <c r="Z20" s="20"/>
      <c r="AA20" s="21"/>
      <c r="AB20" s="20"/>
      <c r="AC20" s="21"/>
      <c r="AD20" s="20"/>
      <c r="AE20" s="21"/>
    </row>
    <row r="30" spans="1:31" ht="30" customHeight="1">
      <c r="J30" s="25"/>
      <c r="O30" s="25"/>
    </row>
    <row r="31" spans="1:31" ht="30" customHeight="1">
      <c r="J31" s="30"/>
      <c r="K31" s="20">
        <v>-9</v>
      </c>
      <c r="L31" s="27">
        <v>6</v>
      </c>
      <c r="M31" s="20">
        <v>-9</v>
      </c>
      <c r="N31" s="27">
        <v>7</v>
      </c>
      <c r="O31" s="31"/>
    </row>
    <row r="32" spans="1:31" ht="30" customHeight="1">
      <c r="J32" s="20">
        <v>-8</v>
      </c>
      <c r="K32" s="27">
        <v>5</v>
      </c>
      <c r="L32" s="20">
        <v>-8</v>
      </c>
      <c r="M32" s="27">
        <v>6</v>
      </c>
      <c r="N32" s="20">
        <v>-8</v>
      </c>
      <c r="O32" s="27">
        <v>7</v>
      </c>
    </row>
    <row r="33" spans="10:18" ht="30" customHeight="1">
      <c r="J33" s="33"/>
      <c r="K33" s="20">
        <v>-7</v>
      </c>
      <c r="L33" s="27">
        <v>5</v>
      </c>
      <c r="M33" s="20">
        <v>-7</v>
      </c>
      <c r="N33" s="27">
        <v>6</v>
      </c>
      <c r="O33" s="34"/>
      <c r="R33" s="19" t="s">
        <v>124</v>
      </c>
    </row>
    <row r="34" spans="10:18" ht="30" customHeight="1">
      <c r="J34" s="32"/>
      <c r="O34" s="26"/>
      <c r="R34" s="19" t="s">
        <v>127</v>
      </c>
    </row>
    <row r="35" spans="10:18" ht="30" customHeight="1">
      <c r="J35" s="29"/>
      <c r="K35" s="20">
        <v>-8</v>
      </c>
      <c r="L35" s="27">
        <v>7</v>
      </c>
      <c r="M35" s="20">
        <v>-8</v>
      </c>
      <c r="N35" s="27">
        <v>8</v>
      </c>
      <c r="O35" s="28"/>
      <c r="R35" s="19" t="s">
        <v>125</v>
      </c>
    </row>
    <row r="36" spans="10:18" ht="30" customHeight="1">
      <c r="J36" s="20">
        <v>-7</v>
      </c>
      <c r="K36" s="27">
        <v>6</v>
      </c>
      <c r="L36" s="20">
        <v>-7</v>
      </c>
      <c r="M36" s="27">
        <v>7</v>
      </c>
      <c r="N36" s="20">
        <v>-7</v>
      </c>
      <c r="O36" s="27">
        <v>8</v>
      </c>
      <c r="R36" s="19" t="s">
        <v>126</v>
      </c>
    </row>
    <row r="37" spans="10:18" ht="30" customHeight="1">
      <c r="J37" s="35"/>
      <c r="K37" s="20">
        <v>-6</v>
      </c>
      <c r="L37" s="27">
        <v>6</v>
      </c>
      <c r="M37" s="20">
        <v>-6</v>
      </c>
      <c r="N37" s="27">
        <v>7</v>
      </c>
      <c r="O37" s="34"/>
    </row>
    <row r="38" spans="10:18" ht="30" customHeight="1">
      <c r="J38" s="26"/>
      <c r="O38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D1" sqref="D1"/>
    </sheetView>
  </sheetViews>
  <sheetFormatPr defaultRowHeight="15"/>
  <sheetData>
    <row r="1" spans="1:3">
      <c r="A1" t="s">
        <v>114</v>
      </c>
      <c r="B1">
        <v>3</v>
      </c>
    </row>
    <row r="2" spans="1:3">
      <c r="A2" t="s">
        <v>115</v>
      </c>
      <c r="B2">
        <v>1.5</v>
      </c>
    </row>
    <row r="4" spans="1:3">
      <c r="B4" t="s">
        <v>122</v>
      </c>
      <c r="C4" t="s">
        <v>123</v>
      </c>
    </row>
    <row r="5" spans="1:3">
      <c r="A5" t="s">
        <v>116</v>
      </c>
      <c r="B5">
        <f>0.5*width</f>
        <v>1.5</v>
      </c>
      <c r="C5">
        <v>0</v>
      </c>
    </row>
    <row r="6" spans="1:3">
      <c r="A6" t="s">
        <v>117</v>
      </c>
      <c r="B6">
        <f>(0.5*width-0.5*height)</f>
        <v>0.75</v>
      </c>
      <c r="C6">
        <f>-0.5*height</f>
        <v>-0.75</v>
      </c>
    </row>
    <row r="7" spans="1:3">
      <c r="A7" t="s">
        <v>118</v>
      </c>
      <c r="B7">
        <f>-(0.5*width-0.5*height)</f>
        <v>-0.75</v>
      </c>
      <c r="C7">
        <f>-0.5*height</f>
        <v>-0.75</v>
      </c>
    </row>
    <row r="8" spans="1:3">
      <c r="A8" t="s">
        <v>119</v>
      </c>
      <c r="B8">
        <v>-1.5</v>
      </c>
      <c r="C8">
        <v>0</v>
      </c>
    </row>
    <row r="9" spans="1:3">
      <c r="A9" t="s">
        <v>120</v>
      </c>
      <c r="B9">
        <f>-(0.5*width-0.5*height)</f>
        <v>-0.75</v>
      </c>
      <c r="C9">
        <f>0.5*height</f>
        <v>0.75</v>
      </c>
    </row>
    <row r="10" spans="1:3">
      <c r="A10" t="s">
        <v>121</v>
      </c>
      <c r="B10">
        <f>(0.5*width-0.5*height)</f>
        <v>0.75</v>
      </c>
      <c r="C10">
        <f>0.5*height</f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Basics</vt:lpstr>
      <vt:lpstr>Mapping</vt:lpstr>
      <vt:lpstr>Hexagons</vt:lpstr>
      <vt:lpstr>height</vt:lpstr>
      <vt:lpstr>width</vt:lpstr>
    </vt:vector>
  </TitlesOfParts>
  <Company>Accuray Incorporated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cmatthews</dc:creator>
  <cp:lastModifiedBy>cmatthews</cp:lastModifiedBy>
  <dcterms:created xsi:type="dcterms:W3CDTF">2016-05-02T17:13:17Z</dcterms:created>
  <dcterms:modified xsi:type="dcterms:W3CDTF">2016-06-01T20:53:25Z</dcterms:modified>
</cp:coreProperties>
</file>