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ull.sms.ed.ac.uk\home\s1888145\metaanalysisproject\"/>
    </mc:Choice>
  </mc:AlternateContent>
  <xr:revisionPtr revIDLastSave="0" documentId="8_{0BF6BE71-D525-4360-8BFB-CEDF0E9E8F4E}" xr6:coauthVersionLast="47" xr6:coauthVersionMax="47" xr10:uidLastSave="{00000000-0000-0000-0000-000000000000}"/>
  <bookViews>
    <workbookView xWindow="780" yWindow="780" windowWidth="24150" windowHeight="11325" tabRatio="816" xr2:uid="{B5593750-4DC7-426F-AAFE-85C3454EB8ED}"/>
  </bookViews>
  <sheets>
    <sheet name="Sheet1" sheetId="1" r:id="rId1"/>
    <sheet name="Table001 (Page 1)" sheetId="3" r:id="rId2"/>
  </sheets>
  <definedNames>
    <definedName name="CIQWBGuid" hidden="1">"c7b0b5fc-cdf1-4c6e-ada1-6a9595fc94a6"</definedName>
    <definedName name="CIQWBInfo" hidden="1">"{ ""CIQVersion"":""9.50.2716.4594"" }"</definedName>
    <definedName name="ExternalData_1" localSheetId="1" hidden="1">'Table001 (Page 1)'!$A$1:$I$573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7  Page 7_941d9dba-bd9f-4897-8e5a-7e0e1b9356bf" name="Table007  Page 7" connection="Query - Table007 (Page 7)"/>
          <x15:modelTable id="Table008  Page 8_7fe285b3-83e2-46ca-bde2-b8dffbe47188" name="Table008  Page 8" connection="Query - Table008 (Page 8)"/>
          <x15:modelTable id="Table009  Page 9_947c12b6-2a0e-425c-8ea3-09382a5fcb33" name="Table009  Page 9" connection="Query - Table009 (Page 9)"/>
          <x15:modelTable id="Table010  Page 10_eeed73e1-1f14-43ad-ae28-54f35f50f0fd" name="Table010  Page 10" connection="Query - Table010 (Page 10)"/>
          <x15:modelTable id="Table011  Page 11_ccbfee5f-95ec-4134-8636-ae1a14cbfdfc" name="Table011  Page 11" connection="Query - Table011 (Page 11)"/>
          <x15:modelTable id="Table012  Page 12_20091235-056a-4abc-8dbc-588b2be0bee5" name="Table012  Page 12" connection="Query - Table012 (Page 12)"/>
          <x15:modelTable id="Table013  Page 13_5cc4ecae-dd40-484c-a61d-50e1eec715ab" name="Table013  Page 13" connection="Query - Table013 (Page 13)"/>
          <x15:modelTable id="Table014  Page 14_efe72ffb-3685-4878-a20b-0fa0203884c6" name="Table014  Page 14" connection="Query - Table014 (Page 14)"/>
          <x15:modelTable id="Table015  Page 15_2a87998a-c5cd-4b49-aaf8-e7e3440862a3" name="Table015  Page 15" connection="Query - Table015 (Page 15)"/>
          <x15:modelTable id="Table016  Page 16_af9f027a-0cc0-46f9-b3c9-2d9fd2ef38f4" name="Table016  Page 16" connection="Query - Table016 (Page 16)"/>
          <x15:modelTable id="Table017  Page 17_0db3770f-02c1-405b-8c1c-e071a1903525" name="Table017  Page 17" connection="Query - Table017 (Page 17)"/>
          <x15:modelTable id="Table008  Page 8   2_7964c218-3840-472b-a649-577090510799" name="Table008  Page 8   2" connection="Query - Table008 (Page 8) (2)"/>
          <x15:modelTable id="Table009  Page 9   2_65313611-c64d-405e-ad02-ab04337fbf86" name="Table009  Page 9   2" connection="Query - Table009 (Page 9) (2)"/>
          <x15:modelTable id="Table010  Page 10   2_d89fd5bf-8d4c-46a0-a083-6898bf0083c7" name="Table010  Page 10   2" connection="Query - Table010 (Page 10) (2)"/>
          <x15:modelTable id="Table011  Page 11   2_c64874c3-77f4-49fb-96bb-6d852301f6fc" name="Table011  Page 11   2" connection="Query - Table011 (Page 11) (2)"/>
          <x15:modelTable id="Table012  Page 12   2_34270fa3-9479-4dc1-b214-b110c0d74984" name="Table012  Page 12   2" connection="Query - Table012 (Page 12) (2)"/>
          <x15:modelTable id="Table013  Page 13   2_0b0059b4-95df-468a-a604-802260df062c" name="Table013  Page 13   2" connection="Query - Table013 (Page 13) (2)"/>
          <x15:modelTable id="Table014  Page 14   2_05015117-7fb8-4e76-b849-324cdc22c545" name="Table014  Page 14   2" connection="Query - Table014 (Page 14) (2)"/>
          <x15:modelTable id="Table015  Page 15   2_29ce1962-e278-40ab-9408-2eaaa1ee5956" name="Table015  Page 15   2" connection="Query - Table015 (Page 15) (2)"/>
          <x15:modelTable id="Table016  Page 16   2_21a27a61-299c-4832-8a2c-c234502ee870" name="Table016  Page 16   2" connection="Query - Table016 (Page 16) (2)"/>
          <x15:modelTable id="Table017  Page 17   2_0e1ea03e-7d1b-4cac-989d-6341436f9cbf" name="Table017  Page 17   2" connection="Query - Table017 (Page 17)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K39" i="1"/>
  <c r="K40" i="1"/>
  <c r="K41" i="1"/>
  <c r="K42" i="1"/>
  <c r="K43" i="1"/>
  <c r="K44" i="1"/>
  <c r="K45" i="1"/>
  <c r="K46" i="1"/>
  <c r="K47" i="1"/>
  <c r="K48" i="1"/>
  <c r="H15" i="1"/>
  <c r="H14" i="1"/>
  <c r="H13" i="1"/>
  <c r="H12" i="1"/>
  <c r="H11" i="1"/>
  <c r="H10" i="1"/>
  <c r="H9" i="1"/>
  <c r="H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E2F24-492A-4BC7-945A-8CD53A98A812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2" xr16:uid="{E6447852-8959-41DA-B215-C8EB9F6A5A09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3" xr16:uid="{3EB8289A-3435-4D9A-88F3-865C7FDDBAC9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4" xr16:uid="{5B12B677-9B17-484C-91E0-D5407A23EBF9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5" xr16:uid="{94CAD013-DF19-434A-A6C2-82F543480946}" keepAlive="1" name="Query - Table005 (Page 5)" description="Connection to the 'Table005 (Page 5)' query in the workbook." type="5" refreshedVersion="0" background="1">
    <dbPr connection="Provider=Microsoft.Mashup.OleDb.1;Data Source=$Workbook$;Location=&quot;Table005 (Page 5)&quot;;Extended Properties=&quot;&quot;" command="SELECT * FROM [Table005 (Page 5)]"/>
  </connection>
  <connection id="6" xr16:uid="{D2F83A3A-3040-46D4-A042-CE9514650BF8}" keepAlive="1" name="Query - Table006 (Page 6)" description="Connection to the 'Table006 (Page 6)' query in the workbook." type="5" refreshedVersion="0" background="1">
    <dbPr connection="Provider=Microsoft.Mashup.OleDb.1;Data Source=$Workbook$;Location=&quot;Table006 (Page 6)&quot;;Extended Properties=&quot;&quot;" command="SELECT * FROM [Table006 (Page 6)]"/>
  </connection>
  <connection id="7" xr16:uid="{D3EB3AAF-071B-418E-8C5E-E9AB22AB7AB8}" name="Query - Table007 (Page 7)" description="Connection to the 'Table007 (Page 7)' query in the workbook." type="100" refreshedVersion="7" minRefreshableVersion="5">
    <extLst>
      <ext xmlns:x15="http://schemas.microsoft.com/office/spreadsheetml/2010/11/main" uri="{DE250136-89BD-433C-8126-D09CA5730AF9}">
        <x15:connection id="ed7cfd68-9085-4347-94fa-d091d4bb11ca"/>
      </ext>
    </extLst>
  </connection>
  <connection id="8" xr16:uid="{74554C66-5DBD-439E-89BD-534B6481C609}" keepAlive="1" name="Query - Table007 (Page 7) (2)" description="Connection to the 'Table007 (Page 7) (2)' query in the workbook." type="5" refreshedVersion="7" background="1" saveData="1">
    <dbPr connection="Provider=Microsoft.Mashup.OleDb.1;Data Source=$Workbook$;Location=&quot;Table007 (Page 7) (2)&quot;;Extended Properties=&quot;&quot;" command="SELECT * FROM [Table007 (Page 7) (2)]"/>
  </connection>
  <connection id="9" xr16:uid="{4A50919F-B682-4E4B-B8BD-7541A5172B2D}" name="Query - Table008 (Page 8)" description="Connection to the 'Table008 (Page 8)' query in the workbook." type="100" refreshedVersion="7" minRefreshableVersion="5">
    <extLst>
      <ext xmlns:x15="http://schemas.microsoft.com/office/spreadsheetml/2010/11/main" uri="{DE250136-89BD-433C-8126-D09CA5730AF9}">
        <x15:connection id="e823bb35-decc-4124-93e5-84faf8f2bc55"/>
      </ext>
    </extLst>
  </connection>
  <connection id="10" xr16:uid="{8ED704F4-C621-4BE1-ACBD-79A12F5BA199}" name="Query - Table008 (Page 8) (2)" description="Connection to the 'Table008 (Page 8) (2)' query in the workbook." type="100" refreshedVersion="7" minRefreshableVersion="5">
    <extLst>
      <ext xmlns:x15="http://schemas.microsoft.com/office/spreadsheetml/2010/11/main" uri="{DE250136-89BD-433C-8126-D09CA5730AF9}">
        <x15:connection id="41cca779-51a9-4c46-aba3-b230c078c83b"/>
      </ext>
    </extLst>
  </connection>
  <connection id="11" xr16:uid="{F35EF450-4A56-47C7-908D-35E805E03BF8}" keepAlive="1" name="Query - Table008 (Page 8) (3)" description="Connection to the 'Table008 (Page 8) (3)' query in the workbook." type="5" refreshedVersion="7" background="1" saveData="1">
    <dbPr connection="Provider=Microsoft.Mashup.OleDb.1;Data Source=$Workbook$;Location=&quot;Table008 (Page 8) (3)&quot;;Extended Properties=&quot;&quot;" command="SELECT * FROM [Table008 (Page 8) (3)]"/>
  </connection>
  <connection id="12" xr16:uid="{1643B51B-37C7-4162-B025-BAED33406041}" name="Query - Table009 (Page 9)" description="Connection to the 'Table009 (Page 9)' query in the workbook." type="100" refreshedVersion="7" minRefreshableVersion="5">
    <extLst>
      <ext xmlns:x15="http://schemas.microsoft.com/office/spreadsheetml/2010/11/main" uri="{DE250136-89BD-433C-8126-D09CA5730AF9}">
        <x15:connection id="6e7f21ab-d94c-4cf9-aa0d-7650a3668cc4"/>
      </ext>
    </extLst>
  </connection>
  <connection id="13" xr16:uid="{DCE902C7-3D1A-4C0F-BD29-CE52BC248292}" name="Query - Table009 (Page 9) (2)" description="Connection to the 'Table009 (Page 9) (2)' query in the workbook." type="100" refreshedVersion="7" minRefreshableVersion="5">
    <extLst>
      <ext xmlns:x15="http://schemas.microsoft.com/office/spreadsheetml/2010/11/main" uri="{DE250136-89BD-433C-8126-D09CA5730AF9}">
        <x15:connection id="beffe484-66f4-4867-b47d-2a4752fb4b5e"/>
      </ext>
    </extLst>
  </connection>
  <connection id="14" xr16:uid="{F5DA1EA8-D78C-4F2D-BB9B-D5614415FC26}" keepAlive="1" name="Query - Table009 (Page 9) (3)" description="Connection to the 'Table009 (Page 9) (3)' query in the workbook." type="5" refreshedVersion="7" background="1" saveData="1">
    <dbPr connection="Provider=Microsoft.Mashup.OleDb.1;Data Source=$Workbook$;Location=&quot;Table009 (Page 9) (3)&quot;;Extended Properties=&quot;&quot;" command="SELECT * FROM [Table009 (Page 9) (3)]"/>
  </connection>
  <connection id="15" xr16:uid="{460B47CB-5352-464C-81C6-9DF3E427562D}" name="Query - Table010 (Page 10)" description="Connection to the 'Table010 (Page 10)' query in the workbook." type="100" refreshedVersion="7" minRefreshableVersion="5">
    <extLst>
      <ext xmlns:x15="http://schemas.microsoft.com/office/spreadsheetml/2010/11/main" uri="{DE250136-89BD-433C-8126-D09CA5730AF9}">
        <x15:connection id="2ebbee99-8288-42ee-bfc2-652550a57ad4"/>
      </ext>
    </extLst>
  </connection>
  <connection id="16" xr16:uid="{560F1464-CCD7-4AF1-B1CD-744CB775ED98}" name="Query - Table010 (Page 10) (2)" description="Connection to the 'Table010 (Page 10) (2)' query in the workbook." type="100" refreshedVersion="7" minRefreshableVersion="5">
    <extLst>
      <ext xmlns:x15="http://schemas.microsoft.com/office/spreadsheetml/2010/11/main" uri="{DE250136-89BD-433C-8126-D09CA5730AF9}">
        <x15:connection id="22aa98a8-3c21-41c1-b496-9e13d58d1d56"/>
      </ext>
    </extLst>
  </connection>
  <connection id="17" xr16:uid="{2CAB9129-2FC3-4BC1-A6D6-0E7B61096988}" keepAlive="1" name="Query - Table010 (Page 10) (3)" description="Connection to the 'Table010 (Page 10) (3)' query in the workbook." type="5" refreshedVersion="7" background="1" saveData="1">
    <dbPr connection="Provider=Microsoft.Mashup.OleDb.1;Data Source=$Workbook$;Location=&quot;Table010 (Page 10) (3)&quot;;Extended Properties=&quot;&quot;" command="SELECT * FROM [Table010 (Page 10) (3)]"/>
  </connection>
  <connection id="18" xr16:uid="{D12BDA29-74CC-4F26-8C99-276E8AF11336}" name="Query - Table011 (Page 11)" description="Connection to the 'Table011 (Page 11)' query in the workbook." type="100" refreshedVersion="7" minRefreshableVersion="5">
    <extLst>
      <ext xmlns:x15="http://schemas.microsoft.com/office/spreadsheetml/2010/11/main" uri="{DE250136-89BD-433C-8126-D09CA5730AF9}">
        <x15:connection id="b6d834fa-d99d-43f1-b86a-bf57dc4229fa"/>
      </ext>
    </extLst>
  </connection>
  <connection id="19" xr16:uid="{8A052670-F6B8-4AA6-8102-9D414ED25677}" name="Query - Table011 (Page 11) (2)" description="Connection to the 'Table011 (Page 11) (2)' query in the workbook." type="100" refreshedVersion="7" minRefreshableVersion="5">
    <extLst>
      <ext xmlns:x15="http://schemas.microsoft.com/office/spreadsheetml/2010/11/main" uri="{DE250136-89BD-433C-8126-D09CA5730AF9}">
        <x15:connection id="a3db019e-c44b-42a5-8870-046a2e2ebc87"/>
      </ext>
    </extLst>
  </connection>
  <connection id="20" xr16:uid="{7DF405DB-4E73-483B-930E-7285ABA19A09}" keepAlive="1" name="Query - Table011 (Page 11) (3)" description="Connection to the 'Table011 (Page 11) (3)' query in the workbook." type="5" refreshedVersion="7" background="1" saveData="1">
    <dbPr connection="Provider=Microsoft.Mashup.OleDb.1;Data Source=$Workbook$;Location=&quot;Table011 (Page 11) (3)&quot;;Extended Properties=&quot;&quot;" command="SELECT * FROM [Table011 (Page 11) (3)]"/>
  </connection>
  <connection id="21" xr16:uid="{A4955CCD-37CF-4734-AB59-E9824C55C3E7}" name="Query - Table012 (Page 12)" description="Connection to the 'Table012 (Page 12)' query in the workbook." type="100" refreshedVersion="7" minRefreshableVersion="5">
    <extLst>
      <ext xmlns:x15="http://schemas.microsoft.com/office/spreadsheetml/2010/11/main" uri="{DE250136-89BD-433C-8126-D09CA5730AF9}">
        <x15:connection id="40ceb967-fa1c-4862-96ce-009714e9f76a"/>
      </ext>
    </extLst>
  </connection>
  <connection id="22" xr16:uid="{D573051B-7212-4E81-9702-48B70BA55528}" name="Query - Table012 (Page 12) (2)" description="Connection to the 'Table012 (Page 12) (2)' query in the workbook." type="100" refreshedVersion="7" minRefreshableVersion="5">
    <extLst>
      <ext xmlns:x15="http://schemas.microsoft.com/office/spreadsheetml/2010/11/main" uri="{DE250136-89BD-433C-8126-D09CA5730AF9}">
        <x15:connection id="97082201-1781-4107-9b7c-bcfd24f05bd0"/>
      </ext>
    </extLst>
  </connection>
  <connection id="23" xr16:uid="{E4142293-C902-4EDC-9D18-488B24EC9D4C}" keepAlive="1" name="Query - Table012 (Page 12) (3)" description="Connection to the 'Table012 (Page 12) (3)' query in the workbook." type="5" refreshedVersion="7" background="1" saveData="1">
    <dbPr connection="Provider=Microsoft.Mashup.OleDb.1;Data Source=$Workbook$;Location=&quot;Table012 (Page 12) (3)&quot;;Extended Properties=&quot;&quot;" command="SELECT * FROM [Table012 (Page 12) (3)]"/>
  </connection>
  <connection id="24" xr16:uid="{CCD368DB-E82A-4962-8A81-0F2F3A374632}" name="Query - Table013 (Page 13)" description="Connection to the 'Table013 (Page 13)' query in the workbook." type="100" refreshedVersion="7" minRefreshableVersion="5">
    <extLst>
      <ext xmlns:x15="http://schemas.microsoft.com/office/spreadsheetml/2010/11/main" uri="{DE250136-89BD-433C-8126-D09CA5730AF9}">
        <x15:connection id="5b1b1572-e779-4436-9789-a0eaf9fce4c5"/>
      </ext>
    </extLst>
  </connection>
  <connection id="25" xr16:uid="{1F442485-16A5-4BC0-8539-3F93F84A58C4}" name="Query - Table013 (Page 13) (2)" description="Connection to the 'Table013 (Page 13) (2)' query in the workbook." type="100" refreshedVersion="7" minRefreshableVersion="5">
    <extLst>
      <ext xmlns:x15="http://schemas.microsoft.com/office/spreadsheetml/2010/11/main" uri="{DE250136-89BD-433C-8126-D09CA5730AF9}">
        <x15:connection id="f668b42d-8921-4cf9-97c5-194ecb8f60e2"/>
      </ext>
    </extLst>
  </connection>
  <connection id="26" xr16:uid="{E513F355-E27D-4135-A52B-17B521B71477}" keepAlive="1" name="Query - Table013 (Page 13) (3)" description="Connection to the 'Table013 (Page 13) (3)' query in the workbook." type="5" refreshedVersion="7" background="1" saveData="1">
    <dbPr connection="Provider=Microsoft.Mashup.OleDb.1;Data Source=$Workbook$;Location=&quot;Table013 (Page 13) (3)&quot;;Extended Properties=&quot;&quot;" command="SELECT * FROM [Table013 (Page 13) (3)]"/>
  </connection>
  <connection id="27" xr16:uid="{8D8ADA2B-271E-4845-9E28-7FE5583B1119}" name="Query - Table014 (Page 14)" description="Connection to the 'Table014 (Page 14)' query in the workbook." type="100" refreshedVersion="7" minRefreshableVersion="5">
    <extLst>
      <ext xmlns:x15="http://schemas.microsoft.com/office/spreadsheetml/2010/11/main" uri="{DE250136-89BD-433C-8126-D09CA5730AF9}">
        <x15:connection id="454137f2-eaac-4384-b627-e3a0dc9edd73"/>
      </ext>
    </extLst>
  </connection>
  <connection id="28" xr16:uid="{8B288BC6-C884-4EAC-8F6C-A82ECB9A0F1D}" name="Query - Table014 (Page 14) (2)" description="Connection to the 'Table014 (Page 14) (2)' query in the workbook." type="100" refreshedVersion="7" minRefreshableVersion="5">
    <extLst>
      <ext xmlns:x15="http://schemas.microsoft.com/office/spreadsheetml/2010/11/main" uri="{DE250136-89BD-433C-8126-D09CA5730AF9}">
        <x15:connection id="59f421b8-2ab7-4d01-99b2-308afb496eb2"/>
      </ext>
    </extLst>
  </connection>
  <connection id="29" xr16:uid="{D492AB42-2921-411F-B811-236A18A347E0}" keepAlive="1" name="Query - Table014 (Page 14) (3)" description="Connection to the 'Table014 (Page 14) (3)' query in the workbook." type="5" refreshedVersion="7" background="1" saveData="1">
    <dbPr connection="Provider=Microsoft.Mashup.OleDb.1;Data Source=$Workbook$;Location=&quot;Table014 (Page 14) (3)&quot;;Extended Properties=&quot;&quot;" command="SELECT * FROM [Table014 (Page 14) (3)]"/>
  </connection>
  <connection id="30" xr16:uid="{44D9DB7D-F31C-4A89-B9E7-E7793C63C8F4}" name="Query - Table015 (Page 15)" description="Connection to the 'Table015 (Page 15)' query in the workbook." type="100" refreshedVersion="7" minRefreshableVersion="5">
    <extLst>
      <ext xmlns:x15="http://schemas.microsoft.com/office/spreadsheetml/2010/11/main" uri="{DE250136-89BD-433C-8126-D09CA5730AF9}">
        <x15:connection id="e92a6608-0b93-4867-a0ac-74187eb60b7c"/>
      </ext>
    </extLst>
  </connection>
  <connection id="31" xr16:uid="{0A4ACDC0-2AAB-4280-BDD7-729CA3086E91}" name="Query - Table015 (Page 15) (2)" description="Connection to the 'Table015 (Page 15) (2)' query in the workbook." type="100" refreshedVersion="7" minRefreshableVersion="5">
    <extLst>
      <ext xmlns:x15="http://schemas.microsoft.com/office/spreadsheetml/2010/11/main" uri="{DE250136-89BD-433C-8126-D09CA5730AF9}">
        <x15:connection id="7514f753-3faa-42ab-8353-4d73d194fd5a"/>
      </ext>
    </extLst>
  </connection>
  <connection id="32" xr16:uid="{2B9300AF-6787-4A7A-B6AB-9D3C393FE53D}" keepAlive="1" name="Query - Table015 (Page 15) (3)" description="Connection to the 'Table015 (Page 15) (3)' query in the workbook." type="5" refreshedVersion="7" background="1" saveData="1">
    <dbPr connection="Provider=Microsoft.Mashup.OleDb.1;Data Source=$Workbook$;Location=&quot;Table015 (Page 15) (3)&quot;;Extended Properties=&quot;&quot;" command="SELECT * FROM [Table015 (Page 15) (3)]"/>
  </connection>
  <connection id="33" xr16:uid="{74FBAED8-FC8C-4EED-91AC-B8FC39C99884}" name="Query - Table016 (Page 16)" description="Connection to the 'Table016 (Page 16)' query in the workbook." type="100" refreshedVersion="7" minRefreshableVersion="5">
    <extLst>
      <ext xmlns:x15="http://schemas.microsoft.com/office/spreadsheetml/2010/11/main" uri="{DE250136-89BD-433C-8126-D09CA5730AF9}">
        <x15:connection id="05719fdb-702f-435e-858a-7d031e100f72"/>
      </ext>
    </extLst>
  </connection>
  <connection id="34" xr16:uid="{4B438B76-4117-46BD-A7F8-CD246F349968}" name="Query - Table016 (Page 16) (2)" description="Connection to the 'Table016 (Page 16) (2)' query in the workbook." type="100" refreshedVersion="7" minRefreshableVersion="5">
    <extLst>
      <ext xmlns:x15="http://schemas.microsoft.com/office/spreadsheetml/2010/11/main" uri="{DE250136-89BD-433C-8126-D09CA5730AF9}">
        <x15:connection id="740c68b8-63eb-4d29-af4e-a4457ada42d4"/>
      </ext>
    </extLst>
  </connection>
  <connection id="35" xr16:uid="{D9C2D635-9D87-41A7-ADE5-AA57C1941A3D}" keepAlive="1" name="Query - Table016 (Page 16) (3)" description="Connection to the 'Table016 (Page 16) (3)' query in the workbook." type="5" refreshedVersion="7" background="1" saveData="1">
    <dbPr connection="Provider=Microsoft.Mashup.OleDb.1;Data Source=$Workbook$;Location=&quot;Table016 (Page 16) (3)&quot;;Extended Properties=&quot;&quot;" command="SELECT * FROM [Table016 (Page 16) (3)]"/>
  </connection>
  <connection id="36" xr16:uid="{02DAD89E-7F40-495A-8E1A-667D856775FC}" name="Query - Table017 (Page 17)" description="Connection to the 'Table017 (Page 17)' query in the workbook." type="100" refreshedVersion="7" minRefreshableVersion="5">
    <extLst>
      <ext xmlns:x15="http://schemas.microsoft.com/office/spreadsheetml/2010/11/main" uri="{DE250136-89BD-433C-8126-D09CA5730AF9}">
        <x15:connection id="e268d82e-87ea-4067-afc0-f3aff4c3286f"/>
      </ext>
    </extLst>
  </connection>
  <connection id="37" xr16:uid="{9B45D052-C041-484E-9BA3-F26BBD0D2656}" name="Query - Table017 (Page 17) (2)" description="Connection to the 'Table017 (Page 17) (2)' query in the workbook." type="100" refreshedVersion="7" minRefreshableVersion="5">
    <extLst>
      <ext xmlns:x15="http://schemas.microsoft.com/office/spreadsheetml/2010/11/main" uri="{DE250136-89BD-433C-8126-D09CA5730AF9}">
        <x15:connection id="f59a6965-e405-4c0f-a57b-04c66dc85c90"/>
      </ext>
    </extLst>
  </connection>
  <connection id="38" xr16:uid="{7E4966D1-FBB2-411A-ACBC-84628784C98C}" keepAlive="1" name="Query - Table017 (Page 17) (3)" description="Connection to the 'Table017 (Page 17) (3)' query in the workbook." type="5" refreshedVersion="7" background="1" saveData="1">
    <dbPr connection="Provider=Microsoft.Mashup.OleDb.1;Data Source=$Workbook$;Location=&quot;Table017 (Page 17) (3)&quot;;Extended Properties=&quot;&quot;" command="SELECT * FROM [Table017 (Page 17) (3)]"/>
  </connection>
  <connection id="39" xr16:uid="{C0F98928-0BFD-43EA-B446-AD8E08C4EB2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<sst xmlns="http://schemas.openxmlformats.org/spreadsheetml/2006/main" count="1403" uniqueCount="474">
  <si>
    <t>Original Source</t>
  </si>
  <si>
    <t>Specific Source</t>
  </si>
  <si>
    <t>Species</t>
  </si>
  <si>
    <t>Slope</t>
  </si>
  <si>
    <t>Notes</t>
  </si>
  <si>
    <t>SE</t>
  </si>
  <si>
    <t>Entomoscelis americana</t>
  </si>
  <si>
    <t>Units</t>
  </si>
  <si>
    <t>N</t>
  </si>
  <si>
    <t>Pearson's</t>
  </si>
  <si>
    <t>variance</t>
  </si>
  <si>
    <t>mg (dry mass)</t>
  </si>
  <si>
    <t>Agapanthia pustulifera</t>
  </si>
  <si>
    <t>Baar, Y., Friedman, A.L.L., Meiri, S. and Scharf, I. (2018), Little effect of climate change on body size of herbivorous beetles. Insect Science, 25: 309-316. https://doi.org/10.1111/1744-7917.12420</t>
  </si>
  <si>
    <t>Ian M Maher, Matan Shelomi, Increasing Body Sizes in Anomala expansa expansa (Coleoptera: Scarabaeidae) Populations in Response to Rising Temperatures Over Time, Environmental Entomology, Volume 51, Issue 4, August 2022, Pages 798–805, https://doi.org/10.1093/ee/nvac032</t>
  </si>
  <si>
    <t>Anomala expansa expansa</t>
  </si>
  <si>
    <t>Specimen number</t>
  </si>
  <si>
    <t>Date collected</t>
  </si>
  <si>
    <t>Year Collected</t>
  </si>
  <si>
    <t>Location</t>
  </si>
  <si>
    <t>Appx. Longitude</t>
  </si>
  <si>
    <t>Appx. Latitude</t>
  </si>
  <si>
    <t>Av. monthly temp,</t>
  </si>
  <si>
    <t>06/18/1970</t>
  </si>
  <si>
    <t>Taida</t>
  </si>
  <si>
    <t>06/01/1970</t>
  </si>
  <si>
    <t>Xindian</t>
  </si>
  <si>
    <t>Qizhang</t>
  </si>
  <si>
    <t>Huagang</t>
  </si>
  <si>
    <t>07/01/1970</t>
  </si>
  <si>
    <t>06/16/1970</t>
  </si>
  <si>
    <t>06/14/1970</t>
  </si>
  <si>
    <t>03/01/1969</t>
  </si>
  <si>
    <t>Yangmingshan</t>
  </si>
  <si>
    <t>05/14/1974</t>
  </si>
  <si>
    <t>07/05/1963</t>
  </si>
  <si>
    <t>06/01/1975</t>
  </si>
  <si>
    <t>06/29/1969</t>
  </si>
  <si>
    <t>Zhinangong</t>
  </si>
  <si>
    <t>07/15/1966</t>
  </si>
  <si>
    <t>Puli</t>
  </si>
  <si>
    <t>06/15/1959</t>
  </si>
  <si>
    <t>05/25/1972</t>
  </si>
  <si>
    <t>Keelung</t>
  </si>
  <si>
    <t>06/01/1963</t>
  </si>
  <si>
    <t>03/30/1972</t>
  </si>
  <si>
    <t>Guandaoxi</t>
  </si>
  <si>
    <t>06/01/1968</t>
  </si>
  <si>
    <t>05/08/1967</t>
  </si>
  <si>
    <t>05/10/1964</t>
  </si>
  <si>
    <t>05/21/1972</t>
  </si>
  <si>
    <t>Daxueshan</t>
  </si>
  <si>
    <t>06/25/1966</t>
  </si>
  <si>
    <t>Fulong</t>
  </si>
  <si>
    <t>Waishuangxi</t>
  </si>
  <si>
    <t>06/30/1969</t>
  </si>
  <si>
    <t>Songshan</t>
  </si>
  <si>
    <t>05/11/1970</t>
  </si>
  <si>
    <t>Shanzaihou</t>
  </si>
  <si>
    <t>05/20/1977</t>
  </si>
  <si>
    <t>05/11/1968</t>
  </si>
  <si>
    <t>06/20/1975</t>
  </si>
  <si>
    <t>01/08/1975</t>
  </si>
  <si>
    <t>Gongguan</t>
  </si>
  <si>
    <t>01/10/1979</t>
  </si>
  <si>
    <t>Shenkeng</t>
  </si>
  <si>
    <t>06/04/1970</t>
  </si>
  <si>
    <t>Wufengguozhong</t>
  </si>
  <si>
    <t>06/01/1977</t>
  </si>
  <si>
    <t>Muzhishan</t>
  </si>
  <si>
    <t>06/28/1976</t>
  </si>
  <si>
    <t>06/01/1976</t>
  </si>
  <si>
    <t>07/18/1966</t>
  </si>
  <si>
    <t>Taitung</t>
  </si>
  <si>
    <t>Banqiao</t>
  </si>
  <si>
    <t>08/24/1979</t>
  </si>
  <si>
    <t>Pinglin</t>
  </si>
  <si>
    <t>06/21/1975</t>
  </si>
  <si>
    <t>06/12/1959</t>
  </si>
  <si>
    <t>04/01/1977</t>
  </si>
  <si>
    <t>Qingtan</t>
  </si>
  <si>
    <t>05/02/1970</t>
  </si>
  <si>
    <t>Nangang</t>
  </si>
  <si>
    <t>06/07/1955</t>
  </si>
  <si>
    <t>06/12/1979</t>
  </si>
  <si>
    <t>05/25/1975</t>
  </si>
  <si>
    <t>Zhudong</t>
  </si>
  <si>
    <t>03/01/1976</t>
  </si>
  <si>
    <t>05/10/1975</t>
  </si>
  <si>
    <t>06/22/1979</t>
  </si>
  <si>
    <t>05/14/1966</t>
  </si>
  <si>
    <t>Nuannuan</t>
  </si>
  <si>
    <t>04/01/1966</t>
  </si>
  <si>
    <t>Sanxia</t>
  </si>
  <si>
    <t>06/05/1986</t>
  </si>
  <si>
    <t>06/11/1975</t>
  </si>
  <si>
    <t>06/01/1986</t>
  </si>
  <si>
    <t>Wulai</t>
  </si>
  <si>
    <t>06/21/1986</t>
  </si>
  <si>
    <t>06/27/1986</t>
  </si>
  <si>
    <t>Dazhi</t>
  </si>
  <si>
    <t>06/02/1986</t>
  </si>
  <si>
    <t>05/08/1975</t>
  </si>
  <si>
    <t>06/03/1984</t>
  </si>
  <si>
    <t>05/04/1986</t>
  </si>
  <si>
    <t>05/18/1981</t>
  </si>
  <si>
    <t>Hsinchu(qingquan</t>
  </si>
  <si>
    <t>05/24/1984</t>
  </si>
  <si>
    <t>Neihu</t>
  </si>
  <si>
    <t>05/21/1975</t>
  </si>
  <si>
    <t>05/20/1986</t>
  </si>
  <si>
    <t>05/23/1984</t>
  </si>
  <si>
    <t>Xianjiyan</t>
  </si>
  <si>
    <t>05/02/1986</t>
  </si>
  <si>
    <t>05/18/1975</t>
  </si>
  <si>
    <t>10/10/1974</t>
  </si>
  <si>
    <t>Taoyuan (Xinwu)</t>
  </si>
  <si>
    <t>06/20/1971</t>
  </si>
  <si>
    <t>06/01/1969</t>
  </si>
  <si>
    <t>04/01/1979</t>
  </si>
  <si>
    <t>Houli</t>
  </si>
  <si>
    <t>07/03/1979</t>
  </si>
  <si>
    <t>Yanshui</t>
  </si>
  <si>
    <t>06/22/1977</t>
  </si>
  <si>
    <t>06/04/1967</t>
  </si>
  <si>
    <t>05/11/1980</t>
  </si>
  <si>
    <t>Tainan</t>
  </si>
  <si>
    <t>12/03/1964</t>
  </si>
  <si>
    <t>06/24/1971</t>
  </si>
  <si>
    <t>05/26/1969</t>
  </si>
  <si>
    <t>Jingmei</t>
  </si>
  <si>
    <t>05/31/1979</t>
  </si>
  <si>
    <t>06/23/1969</t>
  </si>
  <si>
    <t>06/12/1980</t>
  </si>
  <si>
    <t>Chanchushan</t>
  </si>
  <si>
    <t>06/23/1980</t>
  </si>
  <si>
    <t>Miantianshan</t>
  </si>
  <si>
    <t>06/11/1979</t>
  </si>
  <si>
    <t>07/04/1968</t>
  </si>
  <si>
    <t>大屯山</t>
  </si>
  <si>
    <t>12/03/1961</t>
  </si>
  <si>
    <t>06/24/1969</t>
  </si>
  <si>
    <t>Shiding</t>
  </si>
  <si>
    <t>05/15/1975</t>
  </si>
  <si>
    <t>05/29/1969</t>
  </si>
  <si>
    <t>06/02/1968</t>
  </si>
  <si>
    <t>06/03/1970</t>
  </si>
  <si>
    <t>Muzha</t>
  </si>
  <si>
    <t>05/01/1970</t>
  </si>
  <si>
    <t>06/10/1970</t>
  </si>
  <si>
    <t>01/07/1970</t>
  </si>
  <si>
    <t>05/15/1969</t>
  </si>
  <si>
    <t>06/13/1969</t>
  </si>
  <si>
    <t>Tamsui</t>
  </si>
  <si>
    <t>05/30/1963</t>
  </si>
  <si>
    <t>06/18/1974</t>
  </si>
  <si>
    <t>Taipei</t>
  </si>
  <si>
    <t>06/15/1970</t>
  </si>
  <si>
    <t>05/04/1968</t>
  </si>
  <si>
    <t>06/04/1969</t>
  </si>
  <si>
    <t>06/07/1968</t>
  </si>
  <si>
    <t>06/08/1969</t>
  </si>
  <si>
    <t>03/01/1951</t>
  </si>
  <si>
    <t>06/12/1969</t>
  </si>
  <si>
    <t>06/03/1968</t>
  </si>
  <si>
    <t>06/05/1970</t>
  </si>
  <si>
    <t>06/26/1952</t>
  </si>
  <si>
    <t>06/26/1983</t>
  </si>
  <si>
    <t>04/13/2014</t>
  </si>
  <si>
    <t>05/17/2014</t>
  </si>
  <si>
    <t>12/24/1979</t>
  </si>
  <si>
    <t>05/24/2014</t>
  </si>
  <si>
    <t>06/10/1990</t>
  </si>
  <si>
    <t>10/01/2014</t>
  </si>
  <si>
    <t>05/01/2014</t>
  </si>
  <si>
    <t>Linkou</t>
  </si>
  <si>
    <t>11/17/1990</t>
  </si>
  <si>
    <t>12/25/1990</t>
  </si>
  <si>
    <t>Xindian(Hushi)</t>
  </si>
  <si>
    <t>08/13/1983</t>
  </si>
  <si>
    <t>Kenting</t>
  </si>
  <si>
    <t>06/25/1984</t>
  </si>
  <si>
    <t>05/08/1983</t>
  </si>
  <si>
    <t>Guishan</t>
  </si>
  <si>
    <t>07/25/1983</t>
  </si>
  <si>
    <t>Yilan(仁澤）</t>
  </si>
  <si>
    <t>07/21/1985</t>
  </si>
  <si>
    <t>Miaoli(Shitoushan</t>
  </si>
  <si>
    <t>05/19/1966</t>
  </si>
  <si>
    <t>Yunlin (Huwei)</t>
  </si>
  <si>
    <t>07/20/1971</t>
  </si>
  <si>
    <t>Yonghe</t>
  </si>
  <si>
    <t>05/11/1969</t>
  </si>
  <si>
    <t>Shuangxi</t>
  </si>
  <si>
    <t>08/27/1983</t>
  </si>
  <si>
    <t>05/07/1972</t>
  </si>
  <si>
    <t>05/28/1971</t>
  </si>
  <si>
    <t>05/15/1979</t>
  </si>
  <si>
    <t>05/01/1984</t>
  </si>
  <si>
    <t>05/15/1984</t>
  </si>
  <si>
    <t>01/09/1974</t>
  </si>
  <si>
    <t>Shilin</t>
  </si>
  <si>
    <t>09/10/1982</t>
  </si>
  <si>
    <t>Nantou</t>
  </si>
  <si>
    <t>06/21/1973</t>
  </si>
  <si>
    <t>06/01/1973</t>
  </si>
  <si>
    <t>10/22/1984</t>
  </si>
  <si>
    <t>05/11/1975</t>
  </si>
  <si>
    <t>06/19/1984</t>
  </si>
  <si>
    <t>02/06/1984</t>
  </si>
  <si>
    <t>06/24/1973</t>
  </si>
  <si>
    <t>aoyuan (huayuan</t>
  </si>
  <si>
    <t>06/21/1970</t>
  </si>
  <si>
    <t>01/28/1985</t>
  </si>
  <si>
    <t>07/16/1974</t>
  </si>
  <si>
    <t>05/01/1986</t>
  </si>
  <si>
    <t>Taichung</t>
  </si>
  <si>
    <t>05/26/1984</t>
  </si>
  <si>
    <t>06/10/1984</t>
  </si>
  <si>
    <t>06/19/1983</t>
  </si>
  <si>
    <t>06/20/1984</t>
  </si>
  <si>
    <t>06/02/1984</t>
  </si>
  <si>
    <t>05/27/1989</t>
  </si>
  <si>
    <t>12/11/1983</t>
  </si>
  <si>
    <t>Jiaoxi</t>
  </si>
  <si>
    <t>06/28/1981</t>
  </si>
  <si>
    <t>05/28/1978</t>
  </si>
  <si>
    <t>Xingda</t>
  </si>
  <si>
    <t>05/27/1967</t>
  </si>
  <si>
    <t>05/27/1978</t>
  </si>
  <si>
    <t>10/01/1967</t>
  </si>
  <si>
    <t>10/08/1978</t>
  </si>
  <si>
    <t>Nanshanxi</t>
  </si>
  <si>
    <t>06/05/1967</t>
  </si>
  <si>
    <t>08/08/1975</t>
  </si>
  <si>
    <t>04/25/1967</t>
  </si>
  <si>
    <t>Fengshan</t>
  </si>
  <si>
    <t>10/15/1978</t>
  </si>
  <si>
    <t>11/04/1983</t>
  </si>
  <si>
    <t>Taoyuan</t>
  </si>
  <si>
    <t>05/21/1978</t>
  </si>
  <si>
    <t>06/07/1979</t>
  </si>
  <si>
    <t>05/23/1978</t>
  </si>
  <si>
    <t>04/06/1959</t>
  </si>
  <si>
    <t>06/01/1962</t>
  </si>
  <si>
    <t>05/31/1970</t>
  </si>
  <si>
    <t>05/14/1961</t>
  </si>
  <si>
    <t>06/23/1962</t>
  </si>
  <si>
    <t>05/01/1951</t>
  </si>
  <si>
    <t>06/01/1951</t>
  </si>
  <si>
    <t>05/01/1963</t>
  </si>
  <si>
    <t>05/20/1970</t>
  </si>
  <si>
    <t>05/01/1968</t>
  </si>
  <si>
    <t>06/10/1963</t>
  </si>
  <si>
    <t>05/23/1970</t>
  </si>
  <si>
    <t>07/16/1980</t>
  </si>
  <si>
    <t>Miaoli(Taian)</t>
  </si>
  <si>
    <t>06/20/1974</t>
  </si>
  <si>
    <t>06/02/1985</t>
  </si>
  <si>
    <t>06/26/1974</t>
  </si>
  <si>
    <t>05/24/1970</t>
  </si>
  <si>
    <t>05/20/1974</t>
  </si>
  <si>
    <t>07/20/1986</t>
  </si>
  <si>
    <t>06/24/1992</t>
  </si>
  <si>
    <t>05/10/1992</t>
  </si>
  <si>
    <t>07/13/1975</t>
  </si>
  <si>
    <t>05/04/1992</t>
  </si>
  <si>
    <t>Hemei</t>
  </si>
  <si>
    <t>05/06/1980</t>
  </si>
  <si>
    <t>06/23/1992</t>
  </si>
  <si>
    <t>06/25/1992</t>
  </si>
  <si>
    <t>06/20/1969</t>
  </si>
  <si>
    <t>06/10/1979</t>
  </si>
  <si>
    <t>06/28/1970</t>
  </si>
  <si>
    <t>12/01/1977</t>
  </si>
  <si>
    <t>06/18/1983</t>
  </si>
  <si>
    <t>Shuiyuandi</t>
  </si>
  <si>
    <t>06/23/1933</t>
  </si>
  <si>
    <t>07/08/1983</t>
  </si>
  <si>
    <t>06/28/1945</t>
  </si>
  <si>
    <t>07/08/1987</t>
  </si>
  <si>
    <t>07/18/1986</t>
  </si>
  <si>
    <t>07/18/1987</t>
  </si>
  <si>
    <t>Wufeng</t>
  </si>
  <si>
    <t>05/11/1979</t>
  </si>
  <si>
    <t>07/08/1948</t>
  </si>
  <si>
    <t>07/10/1948</t>
  </si>
  <si>
    <t>07/18/1955</t>
  </si>
  <si>
    <t>06/18/1955</t>
  </si>
  <si>
    <t>05/10/1948</t>
  </si>
  <si>
    <t>06/14/1946</t>
  </si>
  <si>
    <t>07/10/1920</t>
  </si>
  <si>
    <t>07/10/1990</t>
  </si>
  <si>
    <t>04/18/1918</t>
  </si>
  <si>
    <t>06/16/1933</t>
  </si>
  <si>
    <t>07/27/1943</t>
  </si>
  <si>
    <t>07/01/1947</t>
  </si>
  <si>
    <t>06/21/1949</t>
  </si>
  <si>
    <t>06/18/1949</t>
  </si>
  <si>
    <t>07/12/1932</t>
  </si>
  <si>
    <t>09/01/1914</t>
  </si>
  <si>
    <t>07/09/1942</t>
  </si>
  <si>
    <t>05/18/1941</t>
  </si>
  <si>
    <t>06/10/1955</t>
  </si>
  <si>
    <t>07/11/1947</t>
  </si>
  <si>
    <t>06/23/1948</t>
  </si>
  <si>
    <t>09/15/1948</t>
  </si>
  <si>
    <t>06/28/1974</t>
  </si>
  <si>
    <t>Hsinchu</t>
  </si>
  <si>
    <t>07/04/1918</t>
  </si>
  <si>
    <t>06/10/1918</t>
  </si>
  <si>
    <t>06/20/1918</t>
  </si>
  <si>
    <t>06/14/1918</t>
  </si>
  <si>
    <t>07/05/1918</t>
  </si>
  <si>
    <t>06/01/1918</t>
  </si>
  <si>
    <t>06/16/1918</t>
  </si>
  <si>
    <t>06/22/1946</t>
  </si>
  <si>
    <t>09/15/1949</t>
  </si>
  <si>
    <t>05/06/1918</t>
  </si>
  <si>
    <t>05/10/1955</t>
  </si>
  <si>
    <t>07/01/1939</t>
  </si>
  <si>
    <t>05/26/1955</t>
  </si>
  <si>
    <t>06/04/1955</t>
  </si>
  <si>
    <t>06/26/1962</t>
  </si>
  <si>
    <t>08/01/1910</t>
  </si>
  <si>
    <t>05/18/1955</t>
  </si>
  <si>
    <t>09/21/1913</t>
  </si>
  <si>
    <t>06/30/1959</t>
  </si>
  <si>
    <t>06/04/1959</t>
  </si>
  <si>
    <t>09/20/1959</t>
  </si>
  <si>
    <t>05/20/1963</t>
  </si>
  <si>
    <t>06/19/1962</t>
  </si>
  <si>
    <t>06/17/1976</t>
  </si>
  <si>
    <t>06/02/1951</t>
  </si>
  <si>
    <t>09/06/1958</t>
  </si>
  <si>
    <t>10/25/1961</t>
  </si>
  <si>
    <t>06/15/1964</t>
  </si>
  <si>
    <t>05/16/1955</t>
  </si>
  <si>
    <t>05/15/1955</t>
  </si>
  <si>
    <t>05/28/1982</t>
  </si>
  <si>
    <t>Pingtung</t>
  </si>
  <si>
    <t>05/10/1960</t>
  </si>
  <si>
    <t>08/13/1921</t>
  </si>
  <si>
    <t>06/10/1924</t>
  </si>
  <si>
    <t>06/02/1939</t>
  </si>
  <si>
    <t>06/24/1939</t>
  </si>
  <si>
    <t>09/15/1940</t>
  </si>
  <si>
    <t>07/15/1924</t>
  </si>
  <si>
    <t>06/24/1933</t>
  </si>
  <si>
    <t>07/01/1930</t>
  </si>
  <si>
    <t>09/12/1910</t>
  </si>
  <si>
    <t>08/01/1940</t>
  </si>
  <si>
    <t>09/01/1919</t>
  </si>
  <si>
    <t>06/01/1989</t>
  </si>
  <si>
    <t>07/18/1932</t>
  </si>
  <si>
    <t>04/28/1910</t>
  </si>
  <si>
    <t>04/28/2010</t>
  </si>
  <si>
    <t>05/26/2015</t>
  </si>
  <si>
    <t>06/01/2017</t>
  </si>
  <si>
    <t>Elytra_length</t>
  </si>
  <si>
    <t>Av_yearly_temp</t>
  </si>
  <si>
    <t>mm (elytra length)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</si>
  <si>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https://doi.org/10.1093/icb/ict075</t>
  </si>
  <si>
    <t>EcolEnt 2223/11/2012 32-40</t>
  </si>
  <si>
    <t>Notiophilis biguttatus</t>
  </si>
  <si>
    <t>JEconEnt 67: 709-710</t>
  </si>
  <si>
    <t>JIP 57: 892-898</t>
  </si>
  <si>
    <t>Oecol 67: 8-18</t>
  </si>
  <si>
    <t>GlobEcBiog 17: 424-431</t>
  </si>
  <si>
    <t>Aust.Zool. 29: 605-619</t>
  </si>
  <si>
    <t>Aust.Zool. 29: 605-629</t>
  </si>
  <si>
    <t>Oecol 153: 273-280</t>
  </si>
  <si>
    <t>AppEntZoo 40: 489-495</t>
  </si>
  <si>
    <t>AppEntZoo 43: 281-285</t>
  </si>
  <si>
    <t>AnnEntSocAm 76: 752-756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</si>
  <si>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https://doi.org/10.1093/icb/ict076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</si>
  <si>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https://doi.org/10.1093/icb/ict077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</si>
  <si>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https://doi.org/10.1093/icb/ict078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</si>
  <si>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https://doi.org/10.1093/icb/ict079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</si>
  <si>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https://doi.org/10.1093/icb/ict080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</si>
  <si>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https://doi.org/10.1093/icb/ict081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</si>
  <si>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https://doi.org/10.1093/icb/ict082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</si>
  <si>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https://doi.org/10.1093/icb/ict084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</si>
  <si>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https://doi.org/10.1093/icb/ict085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</si>
  <si>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https://doi.org/10.1093/icb/ict086</t>
  </si>
  <si>
    <t>C. Jaco Klok, Jon F. Harrison, The Temperature Size Rule in Arthropods: Independent of Macro-Environmental Variables but Size Dependent, Integrative and Comparative Biology, Volume 53, Issue 4, October 2013, Pages 557–570, https://doi.org/10.1093/icb/ict087</t>
  </si>
  <si>
    <t>Attagenus megatoma</t>
  </si>
  <si>
    <t>Carpophilus marginellus</t>
  </si>
  <si>
    <t>Callosobruchus maculatus</t>
  </si>
  <si>
    <t>Pterohelaeus alternatus</t>
  </si>
  <si>
    <t>Pterohelaeus darlingensis</t>
  </si>
  <si>
    <t>Paropsis atomaria</t>
  </si>
  <si>
    <t>Chrysomela populi</t>
  </si>
  <si>
    <t>Enaphalodes rufulus</t>
  </si>
  <si>
    <t>Gyretes sinuatus</t>
  </si>
  <si>
    <t>mm (length)</t>
  </si>
  <si>
    <t>Agapanthia suturalis</t>
  </si>
  <si>
    <t>Ammocleonus hieroglyphicus</t>
  </si>
  <si>
    <t>Apate monachus</t>
  </si>
  <si>
    <t>Aplidia chaifensis</t>
  </si>
  <si>
    <t>Aromia moschata ambrosiaca</t>
  </si>
  <si>
    <t>Brenskiella flavomicans</t>
  </si>
  <si>
    <t>Bulaea lichatschovi albiventris</t>
  </si>
  <si>
    <t>Cardiophorus pharaonum</t>
  </si>
  <si>
    <t>Certallum ebulinum</t>
  </si>
  <si>
    <t>Labidostomis decipiens</t>
  </si>
  <si>
    <t>Niphona picticornis</t>
  </si>
  <si>
    <t xml:space="preserve">Pittonotus theseus simoni </t>
  </si>
  <si>
    <t>Steraspis squamosa</t>
  </si>
  <si>
    <t>Baar, Y., Friedman, A.L.L., Meiri, S. and Scharf, I. (2018), Little effect of climate change on body size of herbivorous beetles. Insect Science, 25: 309-316. https://doi.org/10.1111/1744-7917.12421</t>
  </si>
  <si>
    <t>Baar, Y., Friedman, A.L.L., Meiri, S. and Scharf, I. (2018), Little effect of climate change on body size of herbivorous beetles. Insect Science, 25: 309-316. https://doi.org/10.1111/1744-7917.12422</t>
  </si>
  <si>
    <t>Baar, Y., Friedman, A.L.L., Meiri, S. and Scharf, I. (2018), Little effect of climate change on body size of herbivorous beetles. Insect Science, 25: 309-316. https://doi.org/10.1111/1744-7917.12423</t>
  </si>
  <si>
    <t>Baar, Y., Friedman, A.L.L., Meiri, S. and Scharf, I. (2018), Little effect of climate change on body size of herbivorous beetles. Insect Science, 25: 309-316. https://doi.org/10.1111/1744-7917.12424</t>
  </si>
  <si>
    <t>Baar, Y., Friedman, A.L.L., Meiri, S. and Scharf, I. (2018), Little effect of climate change on body size of herbivorous beetles. Insect Science, 25: 309-316. https://doi.org/10.1111/1744-7917.12425</t>
  </si>
  <si>
    <t>Baar, Y., Friedman, A.L.L., Meiri, S. and Scharf, I. (2018), Little effect of climate change on body size of herbivorous beetles. Insect Science, 25: 309-316. https://doi.org/10.1111/1744-7917.12426</t>
  </si>
  <si>
    <t>Baar, Y., Friedman, A.L.L., Meiri, S. and Scharf, I. (2018), Little effect of climate change on body size of herbivorous beetles. Insect Science, 25: 309-316. https://doi.org/10.1111/1744-7917.12427</t>
  </si>
  <si>
    <t>Baar, Y., Friedman, A.L.L., Meiri, S. and Scharf, I. (2018), Little effect of climate change on body size of herbivorous beetles. Insect Science, 25: 309-316. https://doi.org/10.1111/1744-7917.12428</t>
  </si>
  <si>
    <t>Baar, Y., Friedman, A.L.L., Meiri, S. and Scharf, I. (2018), Little effect of climate change on body size of herbivorous beetles. Insect Science, 25: 309-316. https://doi.org/10.1111/1744-7917.12429</t>
  </si>
  <si>
    <t>Baar, Y., Friedman, A.L.L., Meiri, S. and Scharf, I. (2018), Little effect of climate change on body size of herbivorous beetles. Insect Science, 25: 309-316. https://doi.org/10.1111/1744-7917.12430</t>
  </si>
  <si>
    <t>Baar, Y., Friedman, A.L.L., Meiri, S. and Scharf, I. (2018), Little effect of climate change on body size of herbivorous beetles. Insect Science, 25: 309-316. https://doi.org/10.1111/1744-7917.12431</t>
  </si>
  <si>
    <t>Baar, Y., Friedman, A.L.L., Meiri, S. and Scharf, I. (2018), Little effect of climate change on body size of herbivorous beetles. Insect Science, 25: 309-316. https://doi.org/10.1111/1744-7917.12432</t>
  </si>
  <si>
    <t>Baar, Y., Friedman, A.L.L., Meiri, S. and Scharf, I. (2018), Little effect of climate change on body size of herbivorous beetles. Insect Science, 25: 309-316. https://doi.org/10.1111/1744-7917.12433</t>
  </si>
  <si>
    <t>Baar, Y., Friedman, A.L.L., Meiri, S. and Scharf, I. (2018), Little effect of climate change on body size of herbivorous beetles. Insect Science, 25: 309-316. https://doi.org/10.1111/1744-7917.12434</t>
  </si>
  <si>
    <t>Baar, Y., Friedman, A.L.L., Meiri, S. and Scharf, I. (2018), Little effect of climate change on body size of herbivorous beetles. Insect Science, 25: 309-316. https://doi.org/10.1111/1744-7917.12435</t>
  </si>
  <si>
    <t>Baar, Y., Friedman, A.L.L., Meiri, S. and Scharf, I. (2018), Little effect of climate change on body size of herbivorous beetles. Insect Science, 25: 309-316. https://doi.org/10.1111/1744-7917.12436</t>
  </si>
  <si>
    <t>Baar, Y., Friedman, A.L.L., Meiri, S. and Scharf, I. (2018), Little effect of climate change on body size of herbivorous beetles. Insect Science, 25: 309-316. https://doi.org/10.1111/1744-7917.12437</t>
  </si>
  <si>
    <t>Baar, Y., Friedman, A.L.L., Meiri, S. and Scharf, I. (2018), Little effect of climate change on body size of herbivorous beetles. Insect Science, 25: 309-316. https://doi.org/10.1111/1744-7917.12438</t>
  </si>
  <si>
    <t>Baar, Y., Friedman, A.L.L., Meiri, S. and Scharf, I. (2018), Little effect of climate change on body size of herbivorous beetles. Insect Science, 25: 309-316. https://doi.org/10.1111/1744-7917.12439</t>
  </si>
  <si>
    <t>Baar, Y., Friedman, A.L.L., Meiri, S. and Scharf, I. (2018), Little effect of climate change on body size of herbivorous beetles. Insect Science, 25: 309-316. https://doi.org/10.1111/1744-7917.12440</t>
  </si>
  <si>
    <t>Baar, Y., Friedman, A.L.L., Meiri, S. and Scharf, I. (2018), Little effect of climate change on body size of herbivorous beetles. Insect Science, 25: 309-316. https://doi.org/10.1111/1744-7917.12441</t>
  </si>
  <si>
    <t>Baar, Y., Friedman, A.L.L., Meiri, S. and Scharf, I. (2018), Little effect of climate change on body size of herbivorous beetles. Insect Science, 25: 309-316. https://doi.org/10.1111/1744-7917.12442</t>
  </si>
  <si>
    <t>Baar, Y., Friedman, A.L.L., Meiri, S. and Scharf, I. (2018), Little effect of climate change on body size of herbivorous beetles. Insect Science, 25: 309-316. https://doi.org/10.1111/1744-7917.12443</t>
  </si>
  <si>
    <t>Baar, Y., Friedman, A.L.L., Meiri, S. and Scharf, I. (2018), Little effect of climate change on body size of herbivorous beetles. Insect Science, 25: 309-316. https://doi.org/10.1111/1744-7917.12444</t>
  </si>
  <si>
    <t>Baar, Y., Friedman, A.L.L., Meiri, S. and Scharf, I. (2018), Little effect of climate change on body size of herbivorous beetles. Insect Science, 25: 309-316. https://doi.org/10.1111/1744-7917.12445</t>
  </si>
  <si>
    <t>Baar, Y., Friedman, A.L.L., Meiri, S. and Scharf, I. (2018), Little effect of climate change on body size of herbivorous beetles. Insect Science, 25: 309-316. https://doi.org/10.1111/1744-7917.12446</t>
  </si>
  <si>
    <t>Baar, Y., Friedman, A.L.L., Meiri, S. and Scharf, I. (2018), Little effect of climate change on body size of herbivorous beetles. Insect Science, 25: 309-316. https://doi.org/10.1111/1744-7917.12447</t>
  </si>
  <si>
    <t>Baar, Y., Friedman, A.L.L., Meiri, S. and Scharf, I. (2018), Little effect of climate change on body size of herbivorous beetles. Insect Science, 25: 309-316. https://doi.org/10.1111/1744-7917.12448</t>
  </si>
  <si>
    <t>Haptoncus ocularis</t>
  </si>
  <si>
    <t>Adalia bipunctata</t>
  </si>
  <si>
    <t>Stator limbatus</t>
  </si>
  <si>
    <t>Notiophilus rufipes</t>
  </si>
  <si>
    <t>Hylobius abietis</t>
  </si>
  <si>
    <t>Scymnus subvillosus</t>
  </si>
  <si>
    <t>ug (wet mass)</t>
  </si>
  <si>
    <t>g (wet weight)</t>
  </si>
  <si>
    <t>mg (wet weight)</t>
  </si>
  <si>
    <t>Jalali et al. 2009. (J. Appl. Entomol. 133: 615-625)</t>
  </si>
  <si>
    <t>Stillwell &amp; Fox 2005. (Ecol. 86: 924-934)</t>
  </si>
  <si>
    <t>Ernsting &amp; Huyer 1984. (Oecologia 62: 361-367)</t>
  </si>
  <si>
    <t>Inward et al. 2012. (Agricultural and Forest Entomol. 14: 348-357)</t>
  </si>
  <si>
    <t>Satar and Uygun 2012. (Turk. Biyo. Muc. Derg. 3: 169-182)</t>
  </si>
  <si>
    <t>Data was z-transformed in results</t>
  </si>
  <si>
    <t>Calculated from raw data</t>
  </si>
  <si>
    <t>z_slope</t>
  </si>
  <si>
    <t>z_se</t>
  </si>
  <si>
    <r>
      <t>Hirst, A.G., Horne, C.R. and Atkinson, D., 2015. Equal temperature–size responses of the sexes are widespread within arthropod species. </t>
    </r>
    <r>
      <rPr>
        <i/>
        <sz val="11"/>
        <rFont val="Calibri"/>
        <family val="2"/>
        <scheme val="minor"/>
      </rPr>
      <t>Proceedings of the Royal Society B: Biological Sciences</t>
    </r>
    <r>
      <rPr>
        <sz val="11"/>
        <rFont val="Calibri"/>
        <family val="2"/>
        <scheme val="minor"/>
      </rPr>
      <t>, </t>
    </r>
    <r>
      <rPr>
        <i/>
        <sz val="11"/>
        <rFont val="Calibri"/>
        <family val="2"/>
        <scheme val="minor"/>
      </rPr>
      <t>282</t>
    </r>
    <r>
      <rPr>
        <sz val="11"/>
        <rFont val="Calibri"/>
        <family val="2"/>
        <scheme val="minor"/>
      </rPr>
      <t>(1820), p.20152475.</t>
    </r>
  </si>
  <si>
    <r>
      <t>Anthaxia corinthia</t>
    </r>
    <r>
      <rPr>
        <sz val="11"/>
        <rFont val="Calibri"/>
        <family val="2"/>
        <scheme val="minor"/>
      </rPr>
      <t xml:space="preserve"> </t>
    </r>
  </si>
  <si>
    <r>
      <t>Anthaxia sponsa</t>
    </r>
    <r>
      <rPr>
        <sz val="11"/>
        <rFont val="Calibri"/>
        <family val="2"/>
        <scheme val="minor"/>
      </rPr>
      <t xml:space="preserve"> </t>
    </r>
  </si>
  <si>
    <r>
      <t>Chalcophorella stigmatica</t>
    </r>
    <r>
      <rPr>
        <sz val="11"/>
        <rFont val="Calibri"/>
        <family val="2"/>
        <scheme val="minor"/>
      </rPr>
      <t xml:space="preserve"> </t>
    </r>
  </si>
  <si>
    <r>
      <t>Chlorophorus varius damascenus</t>
    </r>
    <r>
      <rPr>
        <sz val="11"/>
        <rFont val="Calibri"/>
        <family val="2"/>
        <scheme val="minor"/>
      </rPr>
      <t xml:space="preserve"> </t>
    </r>
  </si>
  <si>
    <r>
      <t>Clytra novempunctata</t>
    </r>
    <r>
      <rPr>
        <sz val="11"/>
        <rFont val="Calibri"/>
        <family val="2"/>
        <scheme val="minor"/>
      </rPr>
      <t xml:space="preserve"> </t>
    </r>
  </si>
  <si>
    <r>
      <t>Deilus fugax</t>
    </r>
    <r>
      <rPr>
        <sz val="11"/>
        <rFont val="Calibri"/>
        <family val="2"/>
        <scheme val="minor"/>
      </rPr>
      <t xml:space="preserve"> </t>
    </r>
  </si>
  <si>
    <r>
      <t>Lampetis mimosae</t>
    </r>
    <r>
      <rPr>
        <sz val="11"/>
        <rFont val="Calibri"/>
        <family val="2"/>
        <scheme val="minor"/>
      </rPr>
      <t xml:space="preserve"> </t>
    </r>
  </si>
  <si>
    <r>
      <t>Melanotus fuscipes</t>
    </r>
    <r>
      <rPr>
        <sz val="11"/>
        <rFont val="Calibri"/>
        <family val="2"/>
        <scheme val="minor"/>
      </rPr>
      <t xml:space="preserve"> </t>
    </r>
  </si>
  <si>
    <r>
      <t>Mesoprionus besicanus</t>
    </r>
    <r>
      <rPr>
        <sz val="11"/>
        <rFont val="Calibri"/>
        <family val="2"/>
        <scheme val="minor"/>
      </rPr>
      <t xml:space="preserve"> </t>
    </r>
  </si>
  <si>
    <r>
      <t>Oxythyrea noemi</t>
    </r>
    <r>
      <rPr>
        <sz val="11"/>
        <rFont val="Calibri"/>
        <family val="2"/>
        <scheme val="minor"/>
      </rPr>
      <t xml:space="preserve"> </t>
    </r>
  </si>
  <si>
    <r>
      <t>Perotis chlorana</t>
    </r>
    <r>
      <rPr>
        <sz val="11"/>
        <rFont val="Calibri"/>
        <family val="2"/>
        <scheme val="minor"/>
      </rPr>
      <t xml:space="preserve"> </t>
    </r>
  </si>
  <si>
    <r>
      <t>Phoracantha semipunctata</t>
    </r>
    <r>
      <rPr>
        <sz val="11"/>
        <rFont val="Calibri"/>
        <family val="2"/>
        <scheme val="minor"/>
      </rPr>
      <t xml:space="preserve"> </t>
    </r>
  </si>
  <si>
    <r>
      <t>Purpuricenus desfontainii inhumeralis</t>
    </r>
    <r>
      <rPr>
        <sz val="11"/>
        <rFont val="Calibri"/>
        <family val="2"/>
        <scheme val="minor"/>
      </rPr>
      <t xml:space="preserve"> </t>
    </r>
  </si>
  <si>
    <r>
      <t>Smaragdina limbata</t>
    </r>
    <r>
      <rPr>
        <sz val="11"/>
        <rFont val="Calibri"/>
        <family val="2"/>
        <scheme val="minor"/>
      </rPr>
      <t xml:space="preserve"> </t>
    </r>
  </si>
  <si>
    <r>
      <t>Stromatium unicolor</t>
    </r>
    <r>
      <rPr>
        <sz val="11"/>
        <rFont val="Calibri"/>
        <family val="2"/>
        <scheme val="minor"/>
      </rPr>
      <t xml:space="preserve"> </t>
    </r>
  </si>
  <si>
    <t>Latitude</t>
  </si>
  <si>
    <t>Longitude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</si>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</sst>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</cellStyleXfs>
  <cellXfs count="20">
    <xf numFmtId="0" fontId="0" fillId="0" borderId="0" xfId="0"/>
    <xf numFmtId="0" fontId="0" fillId="0" borderId="0" xfId="0"/>
    <xf numFmtId="0" fontId="0" fillId="0" borderId="0" xfId="0" applyNumberFormat="1"/>
    <xf numFmtId="0" fontId="3" fillId="0" borderId="1" xfId="3" applyFont="1" applyFill="1" applyBorder="1"/>
    <xf numFmtId="0" fontId="6" fillId="0" borderId="0" xfId="0" applyFont="1" applyBorder="1" applyAlignment="1">
      <alignment horizontal="left" vertical="top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2" xfId="3" applyFont="1" applyFill="1" applyBorder="1"/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7" fillId="0" borderId="0" xfId="1" applyFont="1" applyBorder="1"/>
    <xf numFmtId="0" fontId="5" fillId="0" borderId="0" xfId="3" applyFont="1" applyFill="1" applyBorder="1"/>
    <xf numFmtId="164" fontId="5" fillId="0" borderId="0" xfId="0" applyNumberFormat="1" applyFont="1" applyBorder="1"/>
    <xf numFmtId="0" fontId="5" fillId="0" borderId="0" xfId="2" applyFont="1" applyFill="1" applyBorder="1"/>
    <xf numFmtId="0" fontId="6" fillId="0" borderId="0" xfId="2" applyFont="1" applyFill="1" applyBorder="1"/>
    <xf numFmtId="0" fontId="6" fillId="0" borderId="0" xfId="3" applyFont="1" applyFill="1" applyBorder="1"/>
    <xf numFmtId="0" fontId="5" fillId="0" borderId="0" xfId="0" applyFont="1"/>
  </cellXfs>
  <cellStyles count="4">
    <cellStyle name="Hyperlink" xfId="1" builtinId="8"/>
    <cellStyle name="Normal" xfId="0" builtinId="0"/>
    <cellStyle name="Normal 2" xfId="2" xr:uid="{684E2515-C306-459D-AB26-E84ABEBD4F51}"/>
    <cellStyle name="Normal 3" xfId="3" xr:uid="{A3F4EC7E-EEA2-46CA-85E1-F482679A8FAB}"/>
  </cellStyles>
  <dxfs count="1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CC2195-1C00-4A00-9B41-6C5B4BD3B909}" autoFormatId="16" applyNumberFormats="0" applyBorderFormats="0" applyFontFormats="0" applyPatternFormats="0" applyAlignmentFormats="0" applyWidthHeightFormats="0">
  <queryTableRefresh nextId="10">
    <queryTableFields count="9">
      <queryTableField id="1" name="Specimen number" tableColumnId="1"/>
      <queryTableField id="2" name="Date collected" tableColumnId="2"/>
      <queryTableField id="3" name="Year Collected" tableColumnId="3"/>
      <queryTableField id="4" name="Location" tableColumnId="4"/>
      <queryTableField id="5" name="Appx. Longitude" tableColumnId="5"/>
      <queryTableField id="6" name="Appx. Latitude" tableColumnId="6"/>
      <queryTableField id="7" name="Av. monthly temp," tableColumnId="7"/>
      <queryTableField id="8" name="Av. yearly temp." tableColumnId="8"/>
      <queryTableField id="9" name="Elytra length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901F9-6C47-4133-BF8D-D19B62BBA557}" name="Table2" displayName="Table2" ref="A1:N48" totalsRowShown="0" headerRowDxfId="15" dataDxfId="14">
  <autoFilter ref="A1:N48" xr:uid="{5E6901F9-6C47-4133-BF8D-D19B62BBA557}"/>
  <tableColumns count="14">
    <tableColumn id="1" xr3:uid="{A48A974A-A00A-4E04-8BB9-3E51C5177A6C}" name="Original Source" dataDxfId="13" dataCellStyle="Hyperlink"/>
    <tableColumn id="2" xr3:uid="{CAE3C54B-E78B-42C3-8EC5-63019F54FE37}" name="Specific Source" dataDxfId="12" dataCellStyle="Normal 3"/>
    <tableColumn id="3" xr3:uid="{DAC7FA1B-7AF1-47A0-8B0D-155008ECD540}" name="Species" dataDxfId="11" dataCellStyle="Normal 3"/>
    <tableColumn id="4" xr3:uid="{A5A1DA81-F7F9-402A-A24D-2B2EDDD6BB7C}" name="Slope" dataDxfId="10"/>
    <tableColumn id="5" xr3:uid="{CD48DA77-0EAE-48DD-BE74-DC17FD196C90}" name="SE" dataDxfId="9"/>
    <tableColumn id="6" xr3:uid="{6390EED4-FDFF-4390-8642-C3FA237DA4FA}" name="Units" dataDxfId="8"/>
    <tableColumn id="7" xr3:uid="{B38F7913-5DD1-4DCF-B4B7-7C1E66CB4F73}" name="z_slope" dataDxfId="7"/>
    <tableColumn id="8" xr3:uid="{88B8D808-98D4-4D74-A4A6-4BC45971E76F}" name="z_se" dataDxfId="6"/>
    <tableColumn id="9" xr3:uid="{14B00F98-B61E-483E-A75E-08F31A8F32D3}" name="N" dataDxfId="5"/>
    <tableColumn id="10" xr3:uid="{30783985-D140-4781-A4DF-102E61CF8B6A}" name="Pearson's" dataDxfId="4"/>
    <tableColumn id="11" xr3:uid="{747FB78A-DD6B-4C7C-A01A-06A380A0C806}" name="variance" dataDxfId="3"/>
    <tableColumn id="12" xr3:uid="{93882F85-E074-4FAA-B146-0AE65DFC5E06}" name="Notes" dataDxfId="2"/>
    <tableColumn id="13" xr3:uid="{01E56746-EBFA-43CE-BB1E-64F0EFBD19EB}" name="Latitude"/>
    <tableColumn id="14" xr3:uid="{3194ABD6-9FA7-4BE3-8867-376C7831C2A7}" name="Long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C272F-5482-4E79-A0E4-C756515D79F4}" name="Table001__Page_1" displayName="Table001__Page_1" ref="A1:I573" tableType="queryTable" totalsRowShown="0">
  <autoFilter ref="A1:I573" xr:uid="{9C7C272F-5482-4E79-A0E4-C756515D79F4}"/>
  <tableColumns count="9">
    <tableColumn id="1" xr3:uid="{F3095D2D-8C3D-496A-B910-CBD828A2A313}" uniqueName="1" name="Specimen number" queryTableFieldId="1"/>
    <tableColumn id="2" xr3:uid="{65DEE756-3FAD-4163-8D1B-CD66D54D29C1}" uniqueName="2" name="Date collected" queryTableFieldId="2" dataDxfId="1"/>
    <tableColumn id="3" xr3:uid="{77E91DE4-E1EE-4EFE-91F5-DFC459AD2B82}" uniqueName="3" name="Year Collected" queryTableFieldId="3"/>
    <tableColumn id="4" xr3:uid="{D57D745E-E62A-44AA-B166-BC577AD9D42F}" uniqueName="4" name="Location" queryTableFieldId="4" dataDxfId="0"/>
    <tableColumn id="5" xr3:uid="{0C5A5AF2-C34A-499D-8DD6-A6E36A19B80B}" uniqueName="5" name="Appx. Longitude" queryTableFieldId="5"/>
    <tableColumn id="6" xr3:uid="{73D639F7-BD4E-49E6-A02E-0B1DA27D0B91}" uniqueName="6" name="Appx. Latitude" queryTableFieldId="6"/>
    <tableColumn id="7" xr3:uid="{12F0A7FB-5962-4E65-99C6-6A2EB80EEC1A}" uniqueName="7" name="Av. monthly temp," queryTableFieldId="7"/>
    <tableColumn id="8" xr3:uid="{040676F3-E3CF-45D8-B562-0C19E41BB179}" uniqueName="8" name="Av_yearly_temp" queryTableFieldId="8"/>
    <tableColumn id="9" xr3:uid="{CF8F8153-9360-41F5-B4FE-4282260B507B}" uniqueName="9" name="Elytra_length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icb/ict07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oi.org/10.1093/ee/nvac032" TargetMode="External"/><Relationship Id="rId1" Type="http://schemas.openxmlformats.org/officeDocument/2006/relationships/hyperlink" Target="https://doi.org/10.1111/1744-7917.124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111/1744-7917.12420" TargetMode="External"/><Relationship Id="rId4" Type="http://schemas.openxmlformats.org/officeDocument/2006/relationships/hyperlink" Target="https://doi.org/10.1093/icb/ict0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5980-380C-4DE0-92B4-7A4FB93BA541}">
  <dimension ref="A1:N263"/>
  <sheetViews>
    <sheetView tabSelected="1" workbookViewId="0">
      <selection activeCell="F6" sqref="F6"/>
    </sheetView>
  </sheetViews>
  <sheetFormatPr defaultRowHeight="15" x14ac:dyDescent="0.25"/>
  <cols>
    <col min="1" max="1" width="15.42578125" customWidth="1"/>
    <col min="2" max="2" width="15.140625" customWidth="1"/>
    <col min="3" max="3" width="30.140625" customWidth="1"/>
    <col min="7" max="9" width="9.140625" style="1"/>
    <col min="10" max="10" width="10.85546875" style="1" customWidth="1"/>
    <col min="11" max="11" width="9.85546875" style="1" customWidth="1"/>
    <col min="13" max="13" width="9.42578125" bestFit="1" customWidth="1"/>
    <col min="14" max="14" width="9.8554687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7</v>
      </c>
      <c r="G1" s="5" t="s">
        <v>453</v>
      </c>
      <c r="H1" s="5" t="s">
        <v>454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471</v>
      </c>
      <c r="N1" s="19" t="s">
        <v>472</v>
      </c>
    </row>
    <row r="2" spans="1:14" s="1" customFormat="1" ht="14.25" customHeight="1" x14ac:dyDescent="0.25">
      <c r="A2" s="5" t="s">
        <v>455</v>
      </c>
      <c r="B2" s="11" t="s">
        <v>446</v>
      </c>
      <c r="C2" s="4" t="s">
        <v>438</v>
      </c>
      <c r="D2" s="5">
        <v>-5.8959999999999999E-2</v>
      </c>
      <c r="E2" s="5">
        <v>4.6829999999999997E-2</v>
      </c>
      <c r="F2" s="5" t="s">
        <v>11</v>
      </c>
      <c r="G2" s="5">
        <v>-8.9330000000000007E-2</v>
      </c>
      <c r="H2" s="5">
        <v>7.0959999999999995E-2</v>
      </c>
      <c r="I2" s="5">
        <v>18</v>
      </c>
      <c r="J2" s="5">
        <v>-0.30022450000000001</v>
      </c>
      <c r="K2" s="5">
        <f>-0.3002245/-1.259</f>
        <v>0.23846266878474984</v>
      </c>
      <c r="L2" s="5" t="s">
        <v>452</v>
      </c>
      <c r="M2">
        <v>51.05</v>
      </c>
      <c r="N2">
        <v>3.71</v>
      </c>
    </row>
    <row r="3" spans="1:14" s="1" customFormat="1" ht="15.75" customHeight="1" x14ac:dyDescent="0.25">
      <c r="A3" s="5" t="s">
        <v>455</v>
      </c>
      <c r="B3" s="11" t="s">
        <v>447</v>
      </c>
      <c r="C3" s="4" t="s">
        <v>439</v>
      </c>
      <c r="D3" s="5">
        <v>-1.7083000000000001E-2</v>
      </c>
      <c r="E3" s="5">
        <v>2.8289999999999999E-3</v>
      </c>
      <c r="F3" s="5" t="s">
        <v>11</v>
      </c>
      <c r="G3" s="5">
        <v>-0.17313999999999999</v>
      </c>
      <c r="H3" s="5">
        <v>2.8670000000000001E-2</v>
      </c>
      <c r="I3" s="5">
        <v>12</v>
      </c>
      <c r="J3" s="5">
        <v>-0.8859129</v>
      </c>
      <c r="K3" s="5">
        <f>-0.8859129/-6.0397</f>
        <v>0.14668160670231967</v>
      </c>
      <c r="L3" s="5" t="s">
        <v>452</v>
      </c>
      <c r="M3">
        <v>33.44</v>
      </c>
      <c r="N3">
        <v>-112.07</v>
      </c>
    </row>
    <row r="4" spans="1:14" s="1" customFormat="1" x14ac:dyDescent="0.25">
      <c r="A4" s="5" t="s">
        <v>455</v>
      </c>
      <c r="B4" s="12" t="s">
        <v>448</v>
      </c>
      <c r="C4" s="4" t="s">
        <v>440</v>
      </c>
      <c r="D4" s="5">
        <v>-3.1109999999999999E-2</v>
      </c>
      <c r="E4" s="5">
        <v>2.409E-2</v>
      </c>
      <c r="F4" s="5" t="s">
        <v>11</v>
      </c>
      <c r="G4" s="5">
        <v>-9.8309999999999995E-2</v>
      </c>
      <c r="H4" s="5">
        <v>7.6130000000000003E-2</v>
      </c>
      <c r="I4" s="5">
        <v>12</v>
      </c>
      <c r="J4" s="5">
        <v>-0.37806220000000001</v>
      </c>
      <c r="K4" s="5">
        <f>-0.3780622/-1.2914</f>
        <v>0.29275375561406225</v>
      </c>
      <c r="L4" s="5" t="s">
        <v>452</v>
      </c>
      <c r="M4">
        <v>62.27</v>
      </c>
      <c r="N4">
        <v>12.34</v>
      </c>
    </row>
    <row r="5" spans="1:14" s="1" customFormat="1" x14ac:dyDescent="0.25">
      <c r="A5" s="5" t="s">
        <v>455</v>
      </c>
      <c r="B5" s="12" t="s">
        <v>449</v>
      </c>
      <c r="C5" s="4" t="s">
        <v>441</v>
      </c>
      <c r="D5" s="5">
        <v>-1.762E-2</v>
      </c>
      <c r="E5" s="5">
        <v>0.29954999999999998</v>
      </c>
      <c r="F5" s="5" t="s">
        <v>11</v>
      </c>
      <c r="G5" s="5">
        <v>-4.5859999999999998E-3</v>
      </c>
      <c r="H5" s="5">
        <v>7.7960000000000002E-2</v>
      </c>
      <c r="I5" s="5">
        <v>10</v>
      </c>
      <c r="J5" s="5">
        <v>-2.079367E-2</v>
      </c>
      <c r="K5" s="5">
        <f>-0.02079367/-0.058826</f>
        <v>0.35347754394315439</v>
      </c>
      <c r="L5" s="5" t="s">
        <v>452</v>
      </c>
      <c r="M5">
        <v>52.62</v>
      </c>
      <c r="N5">
        <v>1.29</v>
      </c>
    </row>
    <row r="6" spans="1:14" s="1" customFormat="1" x14ac:dyDescent="0.25">
      <c r="A6" s="5" t="s">
        <v>455</v>
      </c>
      <c r="B6" s="12" t="s">
        <v>450</v>
      </c>
      <c r="C6" s="4" t="s">
        <v>442</v>
      </c>
      <c r="D6" s="5">
        <v>2E-3</v>
      </c>
      <c r="E6" s="5">
        <v>1.5280000000000001E-3</v>
      </c>
      <c r="F6" s="5" t="s">
        <v>11</v>
      </c>
      <c r="G6" s="5">
        <v>0.12247</v>
      </c>
      <c r="H6" s="5">
        <v>9.3539999999999998E-2</v>
      </c>
      <c r="I6" s="5">
        <v>6</v>
      </c>
      <c r="J6" s="5">
        <v>0.54772259999999995</v>
      </c>
      <c r="K6" s="5">
        <f>0.5477226/1.3093</f>
        <v>0.41833239135415873</v>
      </c>
      <c r="L6" s="5" t="s">
        <v>452</v>
      </c>
      <c r="M6">
        <v>38.96</v>
      </c>
      <c r="N6">
        <v>35.24</v>
      </c>
    </row>
    <row r="7" spans="1:14" x14ac:dyDescent="0.25">
      <c r="A7" s="13" t="s">
        <v>13</v>
      </c>
      <c r="B7" s="5"/>
      <c r="C7" s="6" t="s">
        <v>12</v>
      </c>
      <c r="D7" s="5"/>
      <c r="E7" s="5"/>
      <c r="F7" s="5"/>
      <c r="G7" s="5">
        <v>0.1232</v>
      </c>
      <c r="H7" s="5">
        <v>6.5000000000000002E-2</v>
      </c>
      <c r="I7" s="5">
        <v>196</v>
      </c>
      <c r="J7" s="5"/>
      <c r="K7" s="5"/>
      <c r="L7" s="5" t="s">
        <v>451</v>
      </c>
      <c r="M7">
        <v>31.04</v>
      </c>
      <c r="N7">
        <v>34.85</v>
      </c>
    </row>
    <row r="8" spans="1:14" x14ac:dyDescent="0.25">
      <c r="A8" s="13" t="s">
        <v>409</v>
      </c>
      <c r="B8" s="5"/>
      <c r="C8" s="6" t="s">
        <v>396</v>
      </c>
      <c r="D8" s="5"/>
      <c r="E8" s="5"/>
      <c r="F8" s="5"/>
      <c r="G8" s="5">
        <v>-2.5000000000000001E-3</v>
      </c>
      <c r="H8" s="5">
        <f>G8/-0.0418</f>
        <v>5.9808612440191394E-2</v>
      </c>
      <c r="I8" s="5">
        <v>217</v>
      </c>
      <c r="J8" s="5"/>
      <c r="K8" s="5"/>
      <c r="L8" s="5" t="s">
        <v>451</v>
      </c>
      <c r="M8" t="s">
        <v>473</v>
      </c>
      <c r="N8" s="1" t="s">
        <v>473</v>
      </c>
    </row>
    <row r="9" spans="1:14" s="1" customFormat="1" x14ac:dyDescent="0.25">
      <c r="A9" s="13" t="s">
        <v>410</v>
      </c>
      <c r="B9" s="5"/>
      <c r="C9" s="6" t="s">
        <v>397</v>
      </c>
      <c r="D9" s="5"/>
      <c r="E9" s="5"/>
      <c r="F9" s="5"/>
      <c r="G9" s="5">
        <v>-0.1091</v>
      </c>
      <c r="H9" s="5">
        <f>G9/-1.6809</f>
        <v>6.4905705276934969E-2</v>
      </c>
      <c r="I9" s="5">
        <v>191</v>
      </c>
      <c r="J9" s="5"/>
      <c r="K9" s="5"/>
      <c r="L9" s="5" t="s">
        <v>451</v>
      </c>
      <c r="M9" s="1" t="s">
        <v>473</v>
      </c>
      <c r="N9" s="1" t="s">
        <v>473</v>
      </c>
    </row>
    <row r="10" spans="1:14" s="1" customFormat="1" x14ac:dyDescent="0.25">
      <c r="A10" s="13" t="s">
        <v>411</v>
      </c>
      <c r="B10" s="5"/>
      <c r="C10" s="6" t="s">
        <v>456</v>
      </c>
      <c r="D10" s="5"/>
      <c r="E10" s="5"/>
      <c r="F10" s="5"/>
      <c r="G10" s="5">
        <v>-9.9900000000000003E-2</v>
      </c>
      <c r="H10" s="5">
        <f>G10/-0.6707</f>
        <v>0.14894885940062622</v>
      </c>
      <c r="I10" s="5">
        <v>92</v>
      </c>
      <c r="J10" s="5"/>
      <c r="K10" s="5"/>
      <c r="L10" s="5" t="s">
        <v>451</v>
      </c>
      <c r="M10" s="1" t="s">
        <v>473</v>
      </c>
      <c r="N10" s="1" t="s">
        <v>473</v>
      </c>
    </row>
    <row r="11" spans="1:14" s="1" customFormat="1" x14ac:dyDescent="0.25">
      <c r="A11" s="13" t="s">
        <v>412</v>
      </c>
      <c r="B11" s="5"/>
      <c r="C11" s="6" t="s">
        <v>457</v>
      </c>
      <c r="D11" s="5"/>
      <c r="E11" s="5"/>
      <c r="F11" s="5"/>
      <c r="G11" s="5">
        <v>-0.1472</v>
      </c>
      <c r="H11" s="5">
        <f>G11/-3.084</f>
        <v>4.7730220492866404E-2</v>
      </c>
      <c r="I11" s="5">
        <v>533</v>
      </c>
      <c r="J11" s="5"/>
      <c r="K11" s="5"/>
      <c r="L11" s="5" t="s">
        <v>451</v>
      </c>
      <c r="M11" s="1" t="s">
        <v>473</v>
      </c>
      <c r="N11" s="1" t="s">
        <v>473</v>
      </c>
    </row>
    <row r="12" spans="1:14" s="1" customFormat="1" x14ac:dyDescent="0.25">
      <c r="A12" s="13" t="s">
        <v>413</v>
      </c>
      <c r="B12" s="5"/>
      <c r="C12" s="6" t="s">
        <v>398</v>
      </c>
      <c r="D12" s="5"/>
      <c r="E12" s="5"/>
      <c r="F12" s="5"/>
      <c r="G12" s="5">
        <v>-1.3100000000000001E-2</v>
      </c>
      <c r="H12" s="5">
        <f>G12/-0.1376</f>
        <v>9.5203488372093026E-2</v>
      </c>
      <c r="I12" s="5">
        <v>109</v>
      </c>
      <c r="J12" s="5"/>
      <c r="K12" s="5"/>
      <c r="L12" s="5" t="s">
        <v>451</v>
      </c>
      <c r="M12" s="1" t="s">
        <v>473</v>
      </c>
      <c r="N12" s="1" t="s">
        <v>473</v>
      </c>
    </row>
    <row r="13" spans="1:14" s="1" customFormat="1" x14ac:dyDescent="0.25">
      <c r="A13" s="13" t="s">
        <v>414</v>
      </c>
      <c r="B13" s="5"/>
      <c r="C13" s="6" t="s">
        <v>399</v>
      </c>
      <c r="D13" s="5"/>
      <c r="E13" s="5"/>
      <c r="F13" s="5"/>
      <c r="G13" s="5">
        <v>2.8899999999999999E-2</v>
      </c>
      <c r="H13" s="5">
        <f>G13/0.3461</f>
        <v>8.3501878069921973E-2</v>
      </c>
      <c r="I13" s="5">
        <v>208</v>
      </c>
      <c r="J13" s="5"/>
      <c r="K13" s="5"/>
      <c r="L13" s="5" t="s">
        <v>451</v>
      </c>
      <c r="M13" s="1" t="s">
        <v>473</v>
      </c>
      <c r="N13" s="1" t="s">
        <v>473</v>
      </c>
    </row>
    <row r="14" spans="1:14" s="1" customFormat="1" x14ac:dyDescent="0.25">
      <c r="A14" s="13" t="s">
        <v>415</v>
      </c>
      <c r="B14" s="5"/>
      <c r="C14" s="6" t="s">
        <v>400</v>
      </c>
      <c r="D14" s="5"/>
      <c r="E14" s="5"/>
      <c r="F14" s="5"/>
      <c r="G14" s="5">
        <v>-0.1026</v>
      </c>
      <c r="H14" s="5">
        <f>G14/-0.4009</f>
        <v>0.25592417061611372</v>
      </c>
      <c r="I14" s="5">
        <v>42</v>
      </c>
      <c r="J14" s="5"/>
      <c r="K14" s="5"/>
      <c r="L14" s="5" t="s">
        <v>451</v>
      </c>
      <c r="M14" s="1" t="s">
        <v>473</v>
      </c>
      <c r="N14" s="1" t="s">
        <v>473</v>
      </c>
    </row>
    <row r="15" spans="1:14" s="1" customFormat="1" x14ac:dyDescent="0.25">
      <c r="A15" s="13" t="s">
        <v>416</v>
      </c>
      <c r="B15" s="5"/>
      <c r="C15" s="6" t="s">
        <v>401</v>
      </c>
      <c r="D15" s="5"/>
      <c r="E15" s="5"/>
      <c r="F15" s="5"/>
      <c r="G15" s="5">
        <v>-0.19819999999999999</v>
      </c>
      <c r="H15" s="5">
        <f>G15/-0.3315</f>
        <v>0.59788838612368023</v>
      </c>
      <c r="I15" s="5">
        <v>73</v>
      </c>
      <c r="J15" s="5"/>
      <c r="K15" s="5"/>
      <c r="L15" s="5" t="s">
        <v>451</v>
      </c>
      <c r="M15" s="1" t="s">
        <v>473</v>
      </c>
      <c r="N15" s="1" t="s">
        <v>473</v>
      </c>
    </row>
    <row r="16" spans="1:14" s="1" customFormat="1" x14ac:dyDescent="0.25">
      <c r="A16" s="13" t="s">
        <v>417</v>
      </c>
      <c r="B16" s="5"/>
      <c r="C16" s="6" t="s">
        <v>402</v>
      </c>
      <c r="D16" s="5"/>
      <c r="E16" s="5"/>
      <c r="F16" s="5"/>
      <c r="G16" s="5">
        <v>-0.376</v>
      </c>
      <c r="H16" s="5">
        <f>G16/-1.4813</f>
        <v>0.25383109430905287</v>
      </c>
      <c r="I16" s="5">
        <v>44</v>
      </c>
      <c r="J16" s="5"/>
      <c r="K16" s="5"/>
      <c r="L16" s="5" t="s">
        <v>451</v>
      </c>
      <c r="M16" s="1" t="s">
        <v>473</v>
      </c>
      <c r="N16" s="1" t="s">
        <v>473</v>
      </c>
    </row>
    <row r="17" spans="1:14" s="1" customFormat="1" x14ac:dyDescent="0.25">
      <c r="A17" s="13" t="s">
        <v>418</v>
      </c>
      <c r="B17" s="14"/>
      <c r="C17" s="6" t="s">
        <v>403</v>
      </c>
      <c r="D17" s="5"/>
      <c r="E17" s="5"/>
      <c r="F17" s="5"/>
      <c r="G17" s="5">
        <v>3.15E-2</v>
      </c>
      <c r="H17" s="5">
        <f>G17/0.3485</f>
        <v>9.0387374461979919E-2</v>
      </c>
      <c r="I17" s="5">
        <v>88</v>
      </c>
      <c r="J17" s="5"/>
      <c r="K17" s="5"/>
      <c r="L17" s="5" t="s">
        <v>451</v>
      </c>
      <c r="M17" s="1" t="s">
        <v>473</v>
      </c>
      <c r="N17" s="1" t="s">
        <v>473</v>
      </c>
    </row>
    <row r="18" spans="1:14" s="1" customFormat="1" x14ac:dyDescent="0.25">
      <c r="A18" s="13" t="s">
        <v>419</v>
      </c>
      <c r="B18" s="5"/>
      <c r="C18" s="6" t="s">
        <v>404</v>
      </c>
      <c r="D18" s="5"/>
      <c r="E18" s="5"/>
      <c r="F18" s="5"/>
      <c r="G18" s="9">
        <v>4.1000000000000002E-2</v>
      </c>
      <c r="H18" s="5">
        <f>G18/0.4606</f>
        <v>8.9014329135909689E-2</v>
      </c>
      <c r="I18" s="5">
        <v>109</v>
      </c>
      <c r="J18" s="5"/>
      <c r="K18" s="5"/>
      <c r="L18" s="5" t="s">
        <v>451</v>
      </c>
      <c r="M18" s="1" t="s">
        <v>473</v>
      </c>
      <c r="N18" s="1" t="s">
        <v>473</v>
      </c>
    </row>
    <row r="19" spans="1:14" s="1" customFormat="1" x14ac:dyDescent="0.25">
      <c r="A19" s="13" t="s">
        <v>420</v>
      </c>
      <c r="B19" s="5"/>
      <c r="C19" s="6" t="s">
        <v>458</v>
      </c>
      <c r="D19" s="5"/>
      <c r="E19" s="5"/>
      <c r="F19" s="5"/>
      <c r="G19" s="9">
        <v>-5.7999999999999996E-3</v>
      </c>
      <c r="H19" s="5">
        <f>G19/-0.0734</f>
        <v>7.9019073569482276E-2</v>
      </c>
      <c r="I19" s="5">
        <v>86</v>
      </c>
      <c r="J19" s="5"/>
      <c r="K19" s="5"/>
      <c r="L19" s="5" t="s">
        <v>451</v>
      </c>
      <c r="M19" s="1" t="s">
        <v>473</v>
      </c>
      <c r="N19" s="1" t="s">
        <v>473</v>
      </c>
    </row>
    <row r="20" spans="1:14" s="1" customFormat="1" x14ac:dyDescent="0.25">
      <c r="A20" s="13" t="s">
        <v>421</v>
      </c>
      <c r="B20" s="5"/>
      <c r="C20" s="6" t="s">
        <v>459</v>
      </c>
      <c r="D20" s="5"/>
      <c r="E20" s="5"/>
      <c r="F20" s="5"/>
      <c r="G20" s="9">
        <v>5.4000000000000003E-3</v>
      </c>
      <c r="H20" s="5">
        <f>G20/0.0478</f>
        <v>0.11297071129707113</v>
      </c>
      <c r="I20" s="5">
        <v>101</v>
      </c>
      <c r="J20" s="5"/>
      <c r="K20" s="5"/>
      <c r="L20" s="5" t="s">
        <v>451</v>
      </c>
      <c r="M20" s="1" t="s">
        <v>473</v>
      </c>
      <c r="N20" s="1" t="s">
        <v>473</v>
      </c>
    </row>
    <row r="21" spans="1:14" s="1" customFormat="1" x14ac:dyDescent="0.25">
      <c r="A21" s="13" t="s">
        <v>422</v>
      </c>
      <c r="B21" s="5"/>
      <c r="C21" s="6" t="s">
        <v>460</v>
      </c>
      <c r="D21" s="5"/>
      <c r="E21" s="5"/>
      <c r="F21" s="5"/>
      <c r="G21" s="9">
        <v>5.1200000000000002E-2</v>
      </c>
      <c r="H21" s="5">
        <f>G21/0.5858</f>
        <v>8.7401843632639128E-2</v>
      </c>
      <c r="I21" s="5">
        <v>154</v>
      </c>
      <c r="J21" s="5"/>
      <c r="K21" s="5"/>
      <c r="L21" s="5" t="s">
        <v>451</v>
      </c>
      <c r="M21" s="1" t="s">
        <v>473</v>
      </c>
      <c r="N21" s="1" t="s">
        <v>473</v>
      </c>
    </row>
    <row r="22" spans="1:14" s="1" customFormat="1" x14ac:dyDescent="0.25">
      <c r="A22" s="13" t="s">
        <v>423</v>
      </c>
      <c r="B22" s="5"/>
      <c r="C22" s="6" t="s">
        <v>461</v>
      </c>
      <c r="D22" s="5"/>
      <c r="E22" s="5"/>
      <c r="F22" s="5"/>
      <c r="G22" s="9">
        <v>-0.69510000000000005</v>
      </c>
      <c r="H22" s="5">
        <f>G22/-3.2767</f>
        <v>0.21213415936765651</v>
      </c>
      <c r="I22" s="5">
        <v>70</v>
      </c>
      <c r="J22" s="5"/>
      <c r="K22" s="5"/>
      <c r="L22" s="5" t="s">
        <v>451</v>
      </c>
      <c r="M22" s="1" t="s">
        <v>473</v>
      </c>
      <c r="N22" s="1" t="s">
        <v>473</v>
      </c>
    </row>
    <row r="23" spans="1:14" s="1" customFormat="1" x14ac:dyDescent="0.25">
      <c r="A23" s="13" t="s">
        <v>424</v>
      </c>
      <c r="B23" s="5"/>
      <c r="C23" s="6" t="s">
        <v>405</v>
      </c>
      <c r="D23" s="5"/>
      <c r="E23" s="5"/>
      <c r="F23" s="5"/>
      <c r="G23" s="9">
        <v>4.8500000000000001E-2</v>
      </c>
      <c r="H23" s="5">
        <f>G23/0.4987</f>
        <v>9.7252857429316233E-2</v>
      </c>
      <c r="I23" s="5">
        <v>164</v>
      </c>
      <c r="J23" s="5"/>
      <c r="K23" s="5"/>
      <c r="L23" s="5" t="s">
        <v>451</v>
      </c>
      <c r="M23" s="1" t="s">
        <v>473</v>
      </c>
      <c r="N23" s="1" t="s">
        <v>473</v>
      </c>
    </row>
    <row r="24" spans="1:14" s="1" customFormat="1" x14ac:dyDescent="0.25">
      <c r="A24" s="13" t="s">
        <v>425</v>
      </c>
      <c r="B24" s="5"/>
      <c r="C24" s="6" t="s">
        <v>462</v>
      </c>
      <c r="D24" s="5"/>
      <c r="E24" s="5"/>
      <c r="F24" s="5"/>
      <c r="G24" s="8">
        <v>0.2127</v>
      </c>
      <c r="H24" s="5">
        <f>G24/2.1208</f>
        <v>0.10029234251225952</v>
      </c>
      <c r="I24" s="5">
        <v>80</v>
      </c>
      <c r="J24" s="5"/>
      <c r="K24" s="5"/>
      <c r="L24" s="5" t="s">
        <v>451</v>
      </c>
      <c r="M24" s="1" t="s">
        <v>473</v>
      </c>
      <c r="N24" s="1" t="s">
        <v>473</v>
      </c>
    </row>
    <row r="25" spans="1:14" s="1" customFormat="1" x14ac:dyDescent="0.25">
      <c r="A25" s="13" t="s">
        <v>426</v>
      </c>
      <c r="B25" s="5"/>
      <c r="C25" s="6" t="s">
        <v>463</v>
      </c>
      <c r="D25" s="5"/>
      <c r="E25" s="5"/>
      <c r="F25" s="5"/>
      <c r="G25" s="9">
        <v>-8.6699999999999999E-2</v>
      </c>
      <c r="H25" s="5">
        <f>G25/-2.1169</f>
        <v>4.0956115073928864E-2</v>
      </c>
      <c r="I25" s="5">
        <v>438</v>
      </c>
      <c r="J25" s="5"/>
      <c r="K25" s="5"/>
      <c r="L25" s="5" t="s">
        <v>451</v>
      </c>
      <c r="M25" s="1" t="s">
        <v>473</v>
      </c>
      <c r="N25" s="1" t="s">
        <v>473</v>
      </c>
    </row>
    <row r="26" spans="1:14" s="1" customFormat="1" x14ac:dyDescent="0.25">
      <c r="A26" s="13" t="s">
        <v>427</v>
      </c>
      <c r="B26" s="5"/>
      <c r="C26" s="6" t="s">
        <v>464</v>
      </c>
      <c r="D26" s="5"/>
      <c r="E26" s="5"/>
      <c r="F26" s="5"/>
      <c r="G26" s="9">
        <v>3.4200000000000001E-2</v>
      </c>
      <c r="H26" s="5">
        <f>G26/0.4047</f>
        <v>8.4507042253521125E-2</v>
      </c>
      <c r="I26" s="5">
        <v>102</v>
      </c>
      <c r="J26" s="5"/>
      <c r="K26" s="5"/>
      <c r="L26" s="5" t="s">
        <v>451</v>
      </c>
      <c r="M26" s="1" t="s">
        <v>473</v>
      </c>
      <c r="N26" s="1" t="s">
        <v>473</v>
      </c>
    </row>
    <row r="27" spans="1:14" s="1" customFormat="1" x14ac:dyDescent="0.25">
      <c r="A27" s="13" t="s">
        <v>428</v>
      </c>
      <c r="B27" s="5"/>
      <c r="C27" s="6" t="s">
        <v>406</v>
      </c>
      <c r="D27" s="5"/>
      <c r="E27" s="5"/>
      <c r="F27" s="5"/>
      <c r="G27" s="9">
        <v>4.7999999999999996E-3</v>
      </c>
      <c r="H27" s="15">
        <f>G27/0.0322</f>
        <v>0.14906832298136644</v>
      </c>
      <c r="I27" s="5">
        <v>92</v>
      </c>
      <c r="J27" s="5"/>
      <c r="K27" s="5"/>
      <c r="L27" s="5" t="s">
        <v>451</v>
      </c>
      <c r="M27" s="1" t="s">
        <v>473</v>
      </c>
      <c r="N27" s="1" t="s">
        <v>473</v>
      </c>
    </row>
    <row r="28" spans="1:14" s="1" customFormat="1" x14ac:dyDescent="0.25">
      <c r="A28" s="13" t="s">
        <v>429</v>
      </c>
      <c r="B28" s="5"/>
      <c r="C28" s="6" t="s">
        <v>465</v>
      </c>
      <c r="D28" s="5"/>
      <c r="E28" s="5"/>
      <c r="F28" s="5"/>
      <c r="G28" s="9">
        <v>4.1700000000000001E-2</v>
      </c>
      <c r="H28" s="5">
        <f>G28/0.6752</f>
        <v>6.1759478672985785E-2</v>
      </c>
      <c r="I28" s="5">
        <v>203</v>
      </c>
      <c r="J28" s="5"/>
      <c r="K28" s="5"/>
      <c r="L28" s="5" t="s">
        <v>451</v>
      </c>
      <c r="M28" s="1" t="s">
        <v>473</v>
      </c>
      <c r="N28" s="1" t="s">
        <v>473</v>
      </c>
    </row>
    <row r="29" spans="1:14" s="1" customFormat="1" x14ac:dyDescent="0.25">
      <c r="A29" s="13" t="s">
        <v>430</v>
      </c>
      <c r="B29" s="5"/>
      <c r="C29" s="6" t="s">
        <v>466</v>
      </c>
      <c r="D29" s="5"/>
      <c r="E29" s="5"/>
      <c r="F29" s="5"/>
      <c r="G29" s="9">
        <v>-1.9699999999999999E-2</v>
      </c>
      <c r="H29" s="5">
        <f>G29/-0.1014</f>
        <v>0.1942800788954635</v>
      </c>
      <c r="I29" s="5">
        <v>42</v>
      </c>
      <c r="J29" s="5"/>
      <c r="K29" s="5"/>
      <c r="L29" s="5" t="s">
        <v>451</v>
      </c>
      <c r="M29" s="1" t="s">
        <v>473</v>
      </c>
      <c r="N29" s="1" t="s">
        <v>473</v>
      </c>
    </row>
    <row r="30" spans="1:14" s="1" customFormat="1" x14ac:dyDescent="0.25">
      <c r="A30" s="13" t="s">
        <v>431</v>
      </c>
      <c r="B30" s="5"/>
      <c r="C30" s="6" t="s">
        <v>467</v>
      </c>
      <c r="D30" s="5"/>
      <c r="E30" s="5"/>
      <c r="F30" s="5"/>
      <c r="G30" s="9">
        <v>-0.26050000000000001</v>
      </c>
      <c r="H30" s="5">
        <f>G30/-1.8193</f>
        <v>0.1431869400318804</v>
      </c>
      <c r="I30" s="5">
        <v>90</v>
      </c>
      <c r="J30" s="5"/>
      <c r="K30" s="5"/>
      <c r="L30" s="5" t="s">
        <v>451</v>
      </c>
      <c r="M30" s="1" t="s">
        <v>473</v>
      </c>
      <c r="N30" s="1" t="s">
        <v>473</v>
      </c>
    </row>
    <row r="31" spans="1:14" s="1" customFormat="1" x14ac:dyDescent="0.25">
      <c r="A31" s="13" t="s">
        <v>432</v>
      </c>
      <c r="B31" s="5"/>
      <c r="C31" s="6" t="s">
        <v>407</v>
      </c>
      <c r="D31" s="5"/>
      <c r="E31" s="5"/>
      <c r="F31" s="5"/>
      <c r="G31" s="9">
        <v>-9.0200000000000002E-2</v>
      </c>
      <c r="H31" s="5">
        <f>G31/-1.1321</f>
        <v>7.9674940376291845E-2</v>
      </c>
      <c r="I31" s="5">
        <v>178</v>
      </c>
      <c r="J31" s="5"/>
      <c r="K31" s="5"/>
      <c r="L31" s="5" t="s">
        <v>451</v>
      </c>
      <c r="M31" s="1" t="s">
        <v>473</v>
      </c>
      <c r="N31" s="1" t="s">
        <v>473</v>
      </c>
    </row>
    <row r="32" spans="1:14" s="1" customFormat="1" x14ac:dyDescent="0.25">
      <c r="A32" s="13" t="s">
        <v>433</v>
      </c>
      <c r="B32" s="5"/>
      <c r="C32" s="6" t="s">
        <v>468</v>
      </c>
      <c r="D32" s="5"/>
      <c r="E32" s="5"/>
      <c r="F32" s="5"/>
      <c r="G32" s="9">
        <v>5.5800000000000002E-2</v>
      </c>
      <c r="H32" s="5">
        <f>G32/0.1378</f>
        <v>0.40493468795355586</v>
      </c>
      <c r="I32" s="5">
        <v>38</v>
      </c>
      <c r="J32" s="5"/>
      <c r="K32" s="5"/>
      <c r="L32" s="5" t="s">
        <v>451</v>
      </c>
      <c r="M32" s="1" t="s">
        <v>473</v>
      </c>
      <c r="N32" s="1" t="s">
        <v>473</v>
      </c>
    </row>
    <row r="33" spans="1:14" s="1" customFormat="1" x14ac:dyDescent="0.25">
      <c r="A33" s="13" t="s">
        <v>434</v>
      </c>
      <c r="B33" s="5"/>
      <c r="C33" s="6" t="s">
        <v>469</v>
      </c>
      <c r="D33" s="5"/>
      <c r="E33" s="5"/>
      <c r="F33" s="5"/>
      <c r="G33" s="9">
        <v>-3.3300000000000003E-2</v>
      </c>
      <c r="H33" s="5">
        <f>G33/-0.334</f>
        <v>9.9700598802395207E-2</v>
      </c>
      <c r="I33" s="5">
        <v>114</v>
      </c>
      <c r="J33" s="5"/>
      <c r="K33" s="5"/>
      <c r="L33" s="5" t="s">
        <v>451</v>
      </c>
      <c r="M33" s="1" t="s">
        <v>473</v>
      </c>
      <c r="N33" s="1" t="s">
        <v>473</v>
      </c>
    </row>
    <row r="34" spans="1:14" s="1" customFormat="1" x14ac:dyDescent="0.25">
      <c r="A34" s="13" t="s">
        <v>435</v>
      </c>
      <c r="B34" s="5"/>
      <c r="C34" s="6" t="s">
        <v>408</v>
      </c>
      <c r="D34" s="5"/>
      <c r="E34" s="5"/>
      <c r="F34" s="5"/>
      <c r="G34" s="9">
        <v>0.1007</v>
      </c>
      <c r="H34" s="5">
        <f>G34/1.6017</f>
        <v>6.2870699881376044E-2</v>
      </c>
      <c r="I34" s="5">
        <v>111</v>
      </c>
      <c r="J34" s="5"/>
      <c r="K34" s="5"/>
      <c r="L34" s="5" t="s">
        <v>451</v>
      </c>
      <c r="M34" s="1" t="s">
        <v>473</v>
      </c>
      <c r="N34" s="1" t="s">
        <v>473</v>
      </c>
    </row>
    <row r="35" spans="1:14" s="1" customFormat="1" x14ac:dyDescent="0.25">
      <c r="A35" s="13" t="s">
        <v>436</v>
      </c>
      <c r="B35" s="5"/>
      <c r="C35" s="6" t="s">
        <v>470</v>
      </c>
      <c r="D35" s="5"/>
      <c r="E35" s="5"/>
      <c r="F35" s="5"/>
      <c r="G35" s="9">
        <v>0.3619</v>
      </c>
      <c r="H35" s="5">
        <f>G35/2.1037</f>
        <v>0.17203023244759236</v>
      </c>
      <c r="I35" s="5">
        <v>123</v>
      </c>
      <c r="J35" s="5"/>
      <c r="K35" s="5"/>
      <c r="L35" s="5" t="s">
        <v>451</v>
      </c>
      <c r="M35" s="1" t="s">
        <v>473</v>
      </c>
      <c r="N35" s="1" t="s">
        <v>473</v>
      </c>
    </row>
    <row r="36" spans="1:14" x14ac:dyDescent="0.25">
      <c r="A36" s="13" t="s">
        <v>14</v>
      </c>
      <c r="B36" s="5"/>
      <c r="C36" s="6" t="s">
        <v>15</v>
      </c>
      <c r="D36" s="5">
        <v>-2.9010000000000001E-2</v>
      </c>
      <c r="E36" s="5">
        <v>3.9739999999999998E-2</v>
      </c>
      <c r="F36" s="5" t="s">
        <v>361</v>
      </c>
      <c r="G36" s="5">
        <v>-2.4580000000000001E-2</v>
      </c>
      <c r="H36" s="5">
        <v>3.3669999999999999E-2</v>
      </c>
      <c r="I36" s="5">
        <v>572</v>
      </c>
      <c r="J36" s="5">
        <v>-3.0557770000000001E-2</v>
      </c>
      <c r="K36" s="5">
        <v>4.1869999999999997E-2</v>
      </c>
      <c r="L36" s="5" t="s">
        <v>452</v>
      </c>
      <c r="M36">
        <v>23.69</v>
      </c>
      <c r="N36">
        <v>120.96</v>
      </c>
    </row>
    <row r="37" spans="1:14" x14ac:dyDescent="0.25">
      <c r="A37" s="13" t="s">
        <v>362</v>
      </c>
      <c r="B37" s="16" t="s">
        <v>363</v>
      </c>
      <c r="C37" s="17" t="s">
        <v>364</v>
      </c>
      <c r="D37" s="5">
        <v>-0.88795000000000002</v>
      </c>
      <c r="E37" s="5">
        <v>7.1379999999999999E-2</v>
      </c>
      <c r="F37" s="5" t="s">
        <v>443</v>
      </c>
      <c r="G37" s="5">
        <v>-0.17382</v>
      </c>
      <c r="H37" s="5">
        <v>1.397E-2</v>
      </c>
      <c r="I37" s="7">
        <v>13</v>
      </c>
      <c r="J37" s="5">
        <v>-0.96</v>
      </c>
      <c r="K37" s="5">
        <v>0.77170000000000005</v>
      </c>
      <c r="L37" s="5" t="s">
        <v>452</v>
      </c>
      <c r="M37">
        <v>37.590000000000003</v>
      </c>
      <c r="N37">
        <v>-1.07</v>
      </c>
    </row>
    <row r="38" spans="1:14" x14ac:dyDescent="0.25">
      <c r="A38" s="13" t="s">
        <v>375</v>
      </c>
      <c r="B38" s="14" t="s">
        <v>363</v>
      </c>
      <c r="C38" s="18" t="s">
        <v>394</v>
      </c>
      <c r="D38" s="5">
        <v>-0.10288600000000001</v>
      </c>
      <c r="E38" s="5">
        <v>7.5299999999999998E-4</v>
      </c>
      <c r="F38" s="5" t="s">
        <v>395</v>
      </c>
      <c r="G38" s="5">
        <v>-0.48416599999999999</v>
      </c>
      <c r="H38" s="5">
        <v>3.5430000000000001E-3</v>
      </c>
      <c r="I38" s="7">
        <v>7</v>
      </c>
      <c r="J38" s="5">
        <v>-0.99</v>
      </c>
      <c r="K38" s="5">
        <v>7.1999999999999998E-3</v>
      </c>
      <c r="L38" s="5" t="s">
        <v>452</v>
      </c>
      <c r="M38" t="s">
        <v>473</v>
      </c>
      <c r="N38" s="1" t="s">
        <v>473</v>
      </c>
    </row>
    <row r="39" spans="1:14" x14ac:dyDescent="0.25">
      <c r="A39" s="13" t="s">
        <v>376</v>
      </c>
      <c r="B39" s="14" t="s">
        <v>365</v>
      </c>
      <c r="C39" s="18" t="s">
        <v>393</v>
      </c>
      <c r="D39" s="5">
        <v>4.3310000000000001E-2</v>
      </c>
      <c r="E39" s="5">
        <v>1.29E-2</v>
      </c>
      <c r="F39" s="5" t="s">
        <v>444</v>
      </c>
      <c r="G39" s="5">
        <v>0.17307</v>
      </c>
      <c r="H39" s="5">
        <v>5.1540000000000002E-2</v>
      </c>
      <c r="I39" s="7">
        <v>6</v>
      </c>
      <c r="J39" s="5">
        <v>0.85916499999999996</v>
      </c>
      <c r="K39" s="5">
        <f>J39/3.3581</f>
        <v>0.25584854530835888</v>
      </c>
      <c r="L39" s="5" t="s">
        <v>452</v>
      </c>
      <c r="M39">
        <v>38</v>
      </c>
      <c r="N39">
        <v>-82</v>
      </c>
    </row>
    <row r="40" spans="1:14" x14ac:dyDescent="0.25">
      <c r="A40" s="13" t="s">
        <v>377</v>
      </c>
      <c r="B40" s="14" t="s">
        <v>366</v>
      </c>
      <c r="C40" s="18" t="s">
        <v>392</v>
      </c>
      <c r="D40" s="5">
        <v>-1.625</v>
      </c>
      <c r="E40" s="5">
        <v>1.137</v>
      </c>
      <c r="F40" s="5" t="s">
        <v>445</v>
      </c>
      <c r="G40" s="5">
        <v>-0.15129999999999999</v>
      </c>
      <c r="H40" s="5">
        <v>0.10580000000000001</v>
      </c>
      <c r="I40" s="7">
        <v>10</v>
      </c>
      <c r="J40" s="5">
        <v>-0.45</v>
      </c>
      <c r="K40" s="5">
        <f>J40/-1.4294</f>
        <v>0.31481740590457535</v>
      </c>
      <c r="L40" s="5" t="s">
        <v>452</v>
      </c>
      <c r="M40">
        <v>53.04</v>
      </c>
      <c r="N40">
        <v>33.26</v>
      </c>
    </row>
    <row r="41" spans="1:14" x14ac:dyDescent="0.25">
      <c r="A41" s="13" t="s">
        <v>378</v>
      </c>
      <c r="B41" s="14" t="s">
        <v>367</v>
      </c>
      <c r="C41" s="18" t="s">
        <v>6</v>
      </c>
      <c r="D41" s="5">
        <v>1.196</v>
      </c>
      <c r="E41" s="5">
        <v>1.849</v>
      </c>
      <c r="F41" s="5" t="s">
        <v>445</v>
      </c>
      <c r="G41" s="5">
        <v>0.12180000000000001</v>
      </c>
      <c r="H41" s="5">
        <v>0.1883</v>
      </c>
      <c r="I41" s="7">
        <v>12</v>
      </c>
      <c r="J41" s="5">
        <v>0.20041439999999999</v>
      </c>
      <c r="K41" s="5">
        <f>J41/0.64689</f>
        <v>0.30981217826833002</v>
      </c>
      <c r="L41" s="5" t="s">
        <v>452</v>
      </c>
      <c r="M41">
        <v>53.76</v>
      </c>
      <c r="N41">
        <v>-98.81</v>
      </c>
    </row>
    <row r="42" spans="1:14" x14ac:dyDescent="0.25">
      <c r="A42" s="13" t="s">
        <v>379</v>
      </c>
      <c r="B42" s="14" t="s">
        <v>368</v>
      </c>
      <c r="C42" s="18" t="s">
        <v>391</v>
      </c>
      <c r="D42" s="5">
        <v>-1.627E-2</v>
      </c>
      <c r="E42" s="5">
        <v>1.636E-2</v>
      </c>
      <c r="F42" s="5" t="s">
        <v>395</v>
      </c>
      <c r="G42" s="5">
        <v>-6.0019999999999997E-2</v>
      </c>
      <c r="H42" s="5">
        <v>6.0319999999999999E-2</v>
      </c>
      <c r="I42" s="7">
        <v>16</v>
      </c>
      <c r="J42" s="5">
        <v>-0.25697049999999999</v>
      </c>
      <c r="K42" s="5">
        <f>J42/-0.99</f>
        <v>0.25956616161616158</v>
      </c>
      <c r="L42" s="5" t="s">
        <v>452</v>
      </c>
      <c r="M42">
        <v>-35.28</v>
      </c>
      <c r="N42">
        <v>149.12</v>
      </c>
    </row>
    <row r="43" spans="1:14" x14ac:dyDescent="0.25">
      <c r="A43" s="13" t="s">
        <v>380</v>
      </c>
      <c r="B43" s="14" t="s">
        <v>369</v>
      </c>
      <c r="C43" s="18" t="s">
        <v>390</v>
      </c>
      <c r="D43" s="5">
        <v>-4.7629999999999999</v>
      </c>
      <c r="E43" s="5">
        <v>1.4730000000000001</v>
      </c>
      <c r="F43" s="5" t="s">
        <v>445</v>
      </c>
      <c r="G43" s="5">
        <v>-0.16209000000000001</v>
      </c>
      <c r="H43" s="5">
        <v>5.0139999999999997E-2</v>
      </c>
      <c r="I43" s="7">
        <v>10</v>
      </c>
      <c r="J43" s="5">
        <v>-0.75259880000000001</v>
      </c>
      <c r="K43" s="5">
        <f>J43/-3.2327</f>
        <v>0.23280811705385593</v>
      </c>
      <c r="L43" s="5" t="s">
        <v>452</v>
      </c>
      <c r="M43">
        <v>-36.479999999999997</v>
      </c>
      <c r="N43">
        <v>140.97</v>
      </c>
    </row>
    <row r="44" spans="1:14" x14ac:dyDescent="0.25">
      <c r="A44" s="13" t="s">
        <v>381</v>
      </c>
      <c r="B44" s="14" t="s">
        <v>370</v>
      </c>
      <c r="C44" s="18" t="s">
        <v>389</v>
      </c>
      <c r="D44" s="5">
        <v>-12.48</v>
      </c>
      <c r="E44" s="5">
        <v>2.97</v>
      </c>
      <c r="F44" s="5" t="s">
        <v>445</v>
      </c>
      <c r="G44" s="5">
        <v>-0.17867</v>
      </c>
      <c r="H44" s="5">
        <v>4.2520000000000002E-2</v>
      </c>
      <c r="I44" s="7">
        <v>10</v>
      </c>
      <c r="J44" s="5">
        <v>-0.8295669</v>
      </c>
      <c r="K44" s="5">
        <f>J44/-4.2</f>
        <v>0.19751592857142855</v>
      </c>
      <c r="L44" s="5" t="s">
        <v>452</v>
      </c>
      <c r="M44" t="s">
        <v>473</v>
      </c>
      <c r="N44" s="1" t="s">
        <v>473</v>
      </c>
    </row>
    <row r="45" spans="1:14" x14ac:dyDescent="0.25">
      <c r="A45" s="13" t="s">
        <v>382</v>
      </c>
      <c r="B45" s="14" t="s">
        <v>371</v>
      </c>
      <c r="C45" s="18" t="s">
        <v>388</v>
      </c>
      <c r="D45" s="5">
        <v>-0.1429</v>
      </c>
      <c r="E45" s="5">
        <v>4.1029999999999997E-2</v>
      </c>
      <c r="F45" s="5" t="s">
        <v>445</v>
      </c>
      <c r="G45" s="5">
        <v>-0.11799999999999999</v>
      </c>
      <c r="H45" s="5">
        <v>3.3890000000000003E-2</v>
      </c>
      <c r="I45" s="7">
        <v>16</v>
      </c>
      <c r="J45" s="5">
        <v>-0.68129700000000004</v>
      </c>
      <c r="K45" s="5">
        <f>J45/-3.48</f>
        <v>0.195775</v>
      </c>
      <c r="L45" s="5" t="s">
        <v>452</v>
      </c>
      <c r="M45">
        <v>50.03</v>
      </c>
      <c r="N45">
        <v>19.559999999999999</v>
      </c>
    </row>
    <row r="46" spans="1:14" x14ac:dyDescent="0.25">
      <c r="A46" s="13" t="s">
        <v>383</v>
      </c>
      <c r="B46" s="14" t="s">
        <v>372</v>
      </c>
      <c r="C46" s="18" t="s">
        <v>437</v>
      </c>
      <c r="D46" s="5">
        <v>-4.0000000000000002E-4</v>
      </c>
      <c r="E46" s="5">
        <v>2.0590000000000001E-3</v>
      </c>
      <c r="F46" s="5" t="s">
        <v>395</v>
      </c>
      <c r="G46" s="5">
        <v>-1.323E-2</v>
      </c>
      <c r="H46" s="5">
        <v>6.8099999999999994E-2</v>
      </c>
      <c r="I46" s="7">
        <v>8</v>
      </c>
      <c r="J46" s="5">
        <v>-7.9056940000000006E-2</v>
      </c>
      <c r="K46" s="5">
        <f>J46/0.194</f>
        <v>-0.40751000000000004</v>
      </c>
      <c r="L46" s="5" t="s">
        <v>452</v>
      </c>
      <c r="M46">
        <v>34.130000000000003</v>
      </c>
      <c r="N46">
        <v>58.8</v>
      </c>
    </row>
    <row r="47" spans="1:14" x14ac:dyDescent="0.25">
      <c r="A47" s="13" t="s">
        <v>384</v>
      </c>
      <c r="B47" s="14" t="s">
        <v>373</v>
      </c>
      <c r="C47" s="18" t="s">
        <v>387</v>
      </c>
      <c r="D47" s="5">
        <v>-3.8184E-3</v>
      </c>
      <c r="E47" s="5">
        <v>3.8929999999999998E-4</v>
      </c>
      <c r="F47" s="5" t="s">
        <v>395</v>
      </c>
      <c r="G47" s="5">
        <v>-0.19488</v>
      </c>
      <c r="H47" s="5">
        <v>1.9869999999999999E-2</v>
      </c>
      <c r="I47" s="7">
        <v>8</v>
      </c>
      <c r="J47" s="5">
        <v>-0.97020139999999999</v>
      </c>
      <c r="K47" s="5">
        <f>J47/-9.81</f>
        <v>9.8899225280326186E-2</v>
      </c>
      <c r="L47" s="5" t="s">
        <v>452</v>
      </c>
      <c r="M47">
        <v>37.590000000000003</v>
      </c>
      <c r="N47">
        <v>14.01</v>
      </c>
    </row>
    <row r="48" spans="1:14" x14ac:dyDescent="0.25">
      <c r="A48" s="13" t="s">
        <v>385</v>
      </c>
      <c r="B48" s="14" t="s">
        <v>374</v>
      </c>
      <c r="C48" s="18" t="s">
        <v>386</v>
      </c>
      <c r="D48" s="5">
        <v>0.3664</v>
      </c>
      <c r="E48" s="5">
        <v>0.20749999999999999</v>
      </c>
      <c r="F48" s="5" t="s">
        <v>445</v>
      </c>
      <c r="G48" s="5">
        <v>0.10038999999999999</v>
      </c>
      <c r="H48" s="5">
        <v>5.6860000000000001E-2</v>
      </c>
      <c r="I48" s="7">
        <v>10</v>
      </c>
      <c r="J48" s="5">
        <v>0.52952699999999997</v>
      </c>
      <c r="K48" s="5">
        <f>J48/1.76</f>
        <v>0.30086761363636361</v>
      </c>
      <c r="L48" s="5" t="s">
        <v>452</v>
      </c>
      <c r="M48">
        <v>32.07</v>
      </c>
      <c r="N48">
        <v>-81.08</v>
      </c>
    </row>
    <row r="49" spans="2:11" x14ac:dyDescent="0.25">
      <c r="B49" s="10"/>
      <c r="D49" s="1"/>
      <c r="E49" s="1"/>
      <c r="F49" s="1"/>
      <c r="I49"/>
      <c r="J49"/>
      <c r="K49"/>
    </row>
    <row r="50" spans="2:11" x14ac:dyDescent="0.25">
      <c r="B50" s="3"/>
      <c r="D50" s="1"/>
      <c r="E50" s="1"/>
      <c r="F50" s="1"/>
      <c r="I50"/>
      <c r="J50"/>
      <c r="K50"/>
    </row>
    <row r="51" spans="2:11" x14ac:dyDescent="0.25">
      <c r="D51" s="1"/>
      <c r="E51" s="1"/>
      <c r="F51" s="1"/>
      <c r="I51"/>
      <c r="J51"/>
      <c r="K51"/>
    </row>
    <row r="52" spans="2:11" x14ac:dyDescent="0.25">
      <c r="D52" s="1"/>
      <c r="E52" s="1"/>
      <c r="F52" s="1"/>
      <c r="I52"/>
      <c r="J52"/>
      <c r="K52"/>
    </row>
    <row r="53" spans="2:11" x14ac:dyDescent="0.25">
      <c r="D53" s="1"/>
      <c r="E53" s="1"/>
      <c r="F53" s="1"/>
      <c r="I53"/>
      <c r="J53"/>
      <c r="K53"/>
    </row>
    <row r="54" spans="2:11" x14ac:dyDescent="0.25">
      <c r="D54" s="1"/>
      <c r="E54" s="1"/>
      <c r="F54" s="1"/>
      <c r="I54"/>
      <c r="J54"/>
      <c r="K54"/>
    </row>
    <row r="55" spans="2:11" x14ac:dyDescent="0.25">
      <c r="D55" s="1"/>
      <c r="E55" s="1"/>
      <c r="F55" s="1"/>
      <c r="I55"/>
      <c r="J55"/>
      <c r="K55"/>
    </row>
    <row r="56" spans="2:11" x14ac:dyDescent="0.25">
      <c r="D56" s="1"/>
      <c r="E56" s="1"/>
      <c r="F56" s="1"/>
      <c r="I56"/>
      <c r="J56"/>
      <c r="K56"/>
    </row>
    <row r="57" spans="2:11" x14ac:dyDescent="0.25">
      <c r="D57" s="1"/>
      <c r="E57" s="1"/>
      <c r="F57" s="1"/>
      <c r="I57"/>
      <c r="J57"/>
      <c r="K57"/>
    </row>
    <row r="58" spans="2:11" x14ac:dyDescent="0.25">
      <c r="D58" s="1"/>
      <c r="E58" s="1"/>
      <c r="F58" s="1"/>
      <c r="I58"/>
      <c r="J58"/>
      <c r="K58"/>
    </row>
    <row r="59" spans="2:11" x14ac:dyDescent="0.25">
      <c r="D59" s="1"/>
      <c r="E59" s="1"/>
      <c r="F59" s="1"/>
      <c r="I59"/>
      <c r="J59"/>
      <c r="K59"/>
    </row>
    <row r="60" spans="2:11" x14ac:dyDescent="0.25">
      <c r="D60" s="1"/>
      <c r="E60" s="1"/>
      <c r="F60" s="1"/>
      <c r="I60"/>
      <c r="J60"/>
      <c r="K60"/>
    </row>
    <row r="61" spans="2:11" x14ac:dyDescent="0.25">
      <c r="D61" s="1"/>
      <c r="E61" s="1"/>
      <c r="F61" s="1"/>
      <c r="I61"/>
      <c r="J61"/>
      <c r="K61"/>
    </row>
    <row r="62" spans="2:11" x14ac:dyDescent="0.25">
      <c r="D62" s="1"/>
      <c r="E62" s="1"/>
      <c r="F62" s="1"/>
      <c r="I62"/>
      <c r="J62"/>
      <c r="K62"/>
    </row>
    <row r="63" spans="2:11" x14ac:dyDescent="0.25">
      <c r="D63" s="1"/>
      <c r="E63" s="1"/>
      <c r="F63" s="1"/>
      <c r="I63"/>
      <c r="J63"/>
      <c r="K63"/>
    </row>
    <row r="64" spans="2:11" x14ac:dyDescent="0.25">
      <c r="D64" s="1"/>
      <c r="E64" s="1"/>
      <c r="F64" s="1"/>
      <c r="I64"/>
      <c r="J64"/>
      <c r="K64"/>
    </row>
    <row r="65" spans="4:11" x14ac:dyDescent="0.25">
      <c r="D65" s="1"/>
      <c r="E65" s="1"/>
      <c r="F65" s="1"/>
      <c r="I65"/>
      <c r="J65"/>
      <c r="K65"/>
    </row>
    <row r="66" spans="4:11" x14ac:dyDescent="0.25">
      <c r="D66" s="1"/>
      <c r="E66" s="1"/>
      <c r="F66" s="1"/>
      <c r="I66"/>
      <c r="J66"/>
      <c r="K66"/>
    </row>
    <row r="67" spans="4:11" x14ac:dyDescent="0.25">
      <c r="D67" s="1"/>
      <c r="E67" s="1"/>
      <c r="F67" s="1"/>
      <c r="I67"/>
      <c r="J67"/>
      <c r="K67"/>
    </row>
    <row r="68" spans="4:11" x14ac:dyDescent="0.25">
      <c r="D68" s="1"/>
      <c r="E68" s="1"/>
      <c r="F68" s="1"/>
      <c r="I68"/>
      <c r="J68"/>
      <c r="K68"/>
    </row>
    <row r="69" spans="4:11" x14ac:dyDescent="0.25">
      <c r="D69" s="1"/>
      <c r="E69" s="1"/>
      <c r="F69" s="1"/>
      <c r="I69"/>
      <c r="J69"/>
      <c r="K69"/>
    </row>
    <row r="70" spans="4:11" x14ac:dyDescent="0.25">
      <c r="D70" s="1"/>
      <c r="E70" s="1"/>
      <c r="F70" s="1"/>
      <c r="I70"/>
      <c r="J70"/>
      <c r="K70"/>
    </row>
    <row r="71" spans="4:11" x14ac:dyDescent="0.25">
      <c r="D71" s="1"/>
      <c r="E71" s="1"/>
      <c r="F71" s="1"/>
      <c r="I71"/>
      <c r="J71"/>
      <c r="K71"/>
    </row>
    <row r="72" spans="4:11" x14ac:dyDescent="0.25">
      <c r="D72" s="1"/>
      <c r="E72" s="1"/>
      <c r="F72" s="1"/>
      <c r="I72"/>
      <c r="J72"/>
      <c r="K72"/>
    </row>
    <row r="73" spans="4:11" x14ac:dyDescent="0.25">
      <c r="D73" s="1"/>
      <c r="E73" s="1"/>
      <c r="F73" s="1"/>
      <c r="I73"/>
      <c r="J73"/>
      <c r="K73"/>
    </row>
    <row r="74" spans="4:11" x14ac:dyDescent="0.25">
      <c r="D74" s="1"/>
      <c r="E74" s="1"/>
      <c r="F74" s="1"/>
      <c r="I74"/>
      <c r="J74"/>
      <c r="K74"/>
    </row>
    <row r="75" spans="4:11" x14ac:dyDescent="0.25">
      <c r="D75" s="1"/>
      <c r="E75" s="1"/>
      <c r="F75" s="1"/>
      <c r="I75"/>
      <c r="J75"/>
      <c r="K75"/>
    </row>
    <row r="76" spans="4:11" x14ac:dyDescent="0.25">
      <c r="D76" s="1"/>
      <c r="E76" s="1"/>
      <c r="F76" s="1"/>
      <c r="I76"/>
      <c r="J76"/>
      <c r="K76"/>
    </row>
    <row r="77" spans="4:11" x14ac:dyDescent="0.25">
      <c r="D77" s="1"/>
      <c r="E77" s="1"/>
      <c r="F77" s="1"/>
      <c r="I77"/>
      <c r="J77"/>
      <c r="K77"/>
    </row>
    <row r="78" spans="4:11" x14ac:dyDescent="0.25">
      <c r="D78" s="1"/>
      <c r="E78" s="1"/>
      <c r="F78" s="1"/>
      <c r="I78"/>
      <c r="J78"/>
      <c r="K78"/>
    </row>
    <row r="79" spans="4:11" x14ac:dyDescent="0.25">
      <c r="D79" s="1"/>
      <c r="E79" s="1"/>
      <c r="F79" s="1"/>
      <c r="I79"/>
      <c r="J79"/>
      <c r="K79"/>
    </row>
    <row r="80" spans="4:11" x14ac:dyDescent="0.25">
      <c r="D80" s="1"/>
      <c r="E80" s="1"/>
      <c r="F80" s="1"/>
      <c r="I80"/>
      <c r="J80"/>
      <c r="K80"/>
    </row>
    <row r="81" spans="4:11" x14ac:dyDescent="0.25">
      <c r="D81" s="1"/>
      <c r="E81" s="1"/>
      <c r="F81" s="1"/>
      <c r="I81"/>
      <c r="J81"/>
      <c r="K81"/>
    </row>
    <row r="82" spans="4:11" x14ac:dyDescent="0.25">
      <c r="D82" s="1"/>
      <c r="E82" s="1"/>
      <c r="F82" s="1"/>
      <c r="I82"/>
      <c r="J82"/>
      <c r="K82"/>
    </row>
    <row r="83" spans="4:11" x14ac:dyDescent="0.25">
      <c r="D83" s="1"/>
      <c r="E83" s="1"/>
      <c r="F83" s="1"/>
      <c r="I83"/>
      <c r="J83"/>
      <c r="K83"/>
    </row>
    <row r="84" spans="4:11" x14ac:dyDescent="0.25">
      <c r="D84" s="1"/>
      <c r="E84" s="1"/>
      <c r="F84" s="1"/>
      <c r="I84"/>
      <c r="J84"/>
      <c r="K84"/>
    </row>
    <row r="85" spans="4:11" x14ac:dyDescent="0.25">
      <c r="D85" s="1"/>
      <c r="E85" s="1"/>
      <c r="F85" s="1"/>
      <c r="I85"/>
      <c r="J85"/>
      <c r="K85"/>
    </row>
    <row r="86" spans="4:11" x14ac:dyDescent="0.25">
      <c r="D86" s="1"/>
      <c r="E86" s="1"/>
      <c r="F86" s="1"/>
      <c r="I86"/>
      <c r="J86"/>
      <c r="K86"/>
    </row>
    <row r="87" spans="4:11" x14ac:dyDescent="0.25">
      <c r="D87" s="1"/>
      <c r="E87" s="1"/>
      <c r="F87" s="1"/>
      <c r="I87"/>
      <c r="J87"/>
      <c r="K87"/>
    </row>
    <row r="88" spans="4:11" x14ac:dyDescent="0.25">
      <c r="D88" s="1"/>
      <c r="E88" s="1"/>
      <c r="F88" s="1"/>
      <c r="I88"/>
      <c r="J88"/>
      <c r="K88"/>
    </row>
    <row r="89" spans="4:11" x14ac:dyDescent="0.25">
      <c r="D89" s="1"/>
      <c r="E89" s="1"/>
      <c r="F89" s="1"/>
      <c r="I89"/>
      <c r="J89"/>
      <c r="K89"/>
    </row>
    <row r="90" spans="4:11" x14ac:dyDescent="0.25">
      <c r="D90" s="1"/>
      <c r="E90" s="1"/>
      <c r="F90" s="1"/>
      <c r="I90"/>
      <c r="J90"/>
      <c r="K90"/>
    </row>
    <row r="91" spans="4:11" x14ac:dyDescent="0.25">
      <c r="D91" s="1"/>
      <c r="E91" s="1"/>
      <c r="F91" s="1"/>
      <c r="I91"/>
      <c r="J91"/>
      <c r="K91"/>
    </row>
    <row r="92" spans="4:11" x14ac:dyDescent="0.25">
      <c r="D92" s="1"/>
      <c r="E92" s="1"/>
      <c r="F92" s="1"/>
      <c r="I92"/>
      <c r="J92"/>
      <c r="K92"/>
    </row>
    <row r="93" spans="4:11" x14ac:dyDescent="0.25">
      <c r="D93" s="1"/>
      <c r="E93" s="1"/>
      <c r="F93" s="1"/>
      <c r="I93"/>
      <c r="J93"/>
      <c r="K93"/>
    </row>
    <row r="94" spans="4:11" x14ac:dyDescent="0.25">
      <c r="D94" s="1"/>
      <c r="E94" s="1"/>
      <c r="F94" s="1"/>
      <c r="I94"/>
      <c r="J94"/>
      <c r="K94"/>
    </row>
    <row r="95" spans="4:11" x14ac:dyDescent="0.25">
      <c r="D95" s="1"/>
      <c r="E95" s="1"/>
      <c r="F95" s="1"/>
      <c r="I95"/>
      <c r="J95"/>
      <c r="K95"/>
    </row>
    <row r="96" spans="4:11" x14ac:dyDescent="0.25">
      <c r="D96" s="1"/>
      <c r="E96" s="1"/>
      <c r="F96" s="1"/>
      <c r="I96"/>
      <c r="J96"/>
      <c r="K96"/>
    </row>
    <row r="97" spans="4:11" x14ac:dyDescent="0.25">
      <c r="D97" s="1"/>
      <c r="E97" s="1"/>
      <c r="F97" s="1"/>
      <c r="I97"/>
      <c r="J97"/>
      <c r="K97"/>
    </row>
    <row r="98" spans="4:11" x14ac:dyDescent="0.25">
      <c r="D98" s="1"/>
      <c r="E98" s="1"/>
      <c r="F98" s="1"/>
      <c r="I98"/>
      <c r="J98"/>
      <c r="K98"/>
    </row>
    <row r="99" spans="4:11" x14ac:dyDescent="0.25">
      <c r="D99" s="1"/>
      <c r="E99" s="1"/>
      <c r="F99" s="1"/>
      <c r="I99"/>
      <c r="J99"/>
      <c r="K99"/>
    </row>
    <row r="100" spans="4:11" x14ac:dyDescent="0.25">
      <c r="D100" s="1"/>
      <c r="E100" s="1"/>
      <c r="F100" s="1"/>
      <c r="I100"/>
      <c r="J100"/>
      <c r="K100"/>
    </row>
    <row r="101" spans="4:11" x14ac:dyDescent="0.25">
      <c r="D101" s="1"/>
      <c r="E101" s="1"/>
      <c r="F101" s="1"/>
      <c r="I101"/>
      <c r="J101"/>
      <c r="K101"/>
    </row>
    <row r="102" spans="4:11" x14ac:dyDescent="0.25">
      <c r="D102" s="1"/>
      <c r="E102" s="1"/>
      <c r="F102" s="1"/>
      <c r="I102"/>
      <c r="J102"/>
      <c r="K102"/>
    </row>
    <row r="103" spans="4:11" x14ac:dyDescent="0.25">
      <c r="D103" s="1"/>
      <c r="E103" s="1"/>
      <c r="F103" s="1"/>
      <c r="I103"/>
      <c r="J103"/>
      <c r="K103"/>
    </row>
    <row r="104" spans="4:11" x14ac:dyDescent="0.25">
      <c r="D104" s="1"/>
      <c r="E104" s="1"/>
      <c r="F104" s="1"/>
      <c r="I104"/>
      <c r="J104"/>
      <c r="K104"/>
    </row>
    <row r="105" spans="4:11" x14ac:dyDescent="0.25">
      <c r="D105" s="1"/>
      <c r="E105" s="1"/>
      <c r="F105" s="1"/>
      <c r="I105"/>
      <c r="J105"/>
      <c r="K105"/>
    </row>
    <row r="106" spans="4:11" x14ac:dyDescent="0.25">
      <c r="D106" s="1"/>
      <c r="E106" s="1"/>
      <c r="F106" s="1"/>
      <c r="I106"/>
      <c r="J106"/>
      <c r="K106"/>
    </row>
    <row r="107" spans="4:11" x14ac:dyDescent="0.25">
      <c r="D107" s="1"/>
      <c r="E107" s="1"/>
      <c r="F107" s="1"/>
      <c r="I107"/>
      <c r="J107"/>
      <c r="K107"/>
    </row>
    <row r="108" spans="4:11" x14ac:dyDescent="0.25">
      <c r="D108" s="1"/>
      <c r="E108" s="1"/>
      <c r="F108" s="1"/>
      <c r="I108"/>
      <c r="J108"/>
      <c r="K108"/>
    </row>
    <row r="109" spans="4:11" x14ac:dyDescent="0.25">
      <c r="D109" s="1"/>
      <c r="E109" s="1"/>
      <c r="F109" s="1"/>
      <c r="I109"/>
      <c r="J109"/>
      <c r="K109"/>
    </row>
    <row r="110" spans="4:11" x14ac:dyDescent="0.25">
      <c r="D110" s="1"/>
      <c r="E110" s="1"/>
      <c r="F110" s="1"/>
      <c r="I110"/>
      <c r="J110"/>
      <c r="K110"/>
    </row>
    <row r="111" spans="4:11" x14ac:dyDescent="0.25">
      <c r="D111" s="1"/>
      <c r="E111" s="1"/>
      <c r="F111" s="1"/>
      <c r="I111"/>
      <c r="J111"/>
      <c r="K111"/>
    </row>
    <row r="112" spans="4:11" x14ac:dyDescent="0.25">
      <c r="D112" s="1"/>
      <c r="E112" s="1"/>
      <c r="F112" s="1"/>
      <c r="I112"/>
      <c r="J112"/>
      <c r="K112"/>
    </row>
    <row r="113" spans="4:11" x14ac:dyDescent="0.25">
      <c r="D113" s="1"/>
      <c r="E113" s="1"/>
      <c r="F113" s="1"/>
      <c r="I113"/>
      <c r="J113"/>
      <c r="K113"/>
    </row>
    <row r="114" spans="4:11" x14ac:dyDescent="0.25">
      <c r="D114" s="1"/>
      <c r="E114" s="1"/>
      <c r="F114" s="1"/>
      <c r="I114"/>
      <c r="J114"/>
      <c r="K114"/>
    </row>
    <row r="115" spans="4:11" x14ac:dyDescent="0.25">
      <c r="D115" s="1"/>
      <c r="E115" s="1"/>
      <c r="F115" s="1"/>
      <c r="I115"/>
      <c r="J115"/>
      <c r="K115"/>
    </row>
    <row r="116" spans="4:11" x14ac:dyDescent="0.25">
      <c r="D116" s="1"/>
      <c r="E116" s="1"/>
      <c r="F116" s="1"/>
      <c r="I116"/>
      <c r="J116"/>
      <c r="K116"/>
    </row>
    <row r="117" spans="4:11" x14ac:dyDescent="0.25">
      <c r="D117" s="1"/>
      <c r="E117" s="1"/>
      <c r="F117" s="1"/>
      <c r="I117"/>
      <c r="J117"/>
      <c r="K117"/>
    </row>
    <row r="118" spans="4:11" x14ac:dyDescent="0.25">
      <c r="D118" s="1"/>
      <c r="E118" s="1"/>
      <c r="F118" s="1"/>
      <c r="I118"/>
      <c r="J118"/>
      <c r="K118"/>
    </row>
    <row r="119" spans="4:11" x14ac:dyDescent="0.25">
      <c r="D119" s="1"/>
      <c r="E119" s="1"/>
      <c r="F119" s="1"/>
      <c r="I119"/>
      <c r="J119"/>
      <c r="K119"/>
    </row>
    <row r="120" spans="4:11" x14ac:dyDescent="0.25">
      <c r="D120" s="1"/>
      <c r="E120" s="1"/>
      <c r="F120" s="1"/>
      <c r="I120"/>
      <c r="J120"/>
      <c r="K120"/>
    </row>
    <row r="121" spans="4:11" x14ac:dyDescent="0.25">
      <c r="D121" s="1"/>
      <c r="E121" s="1"/>
      <c r="F121" s="1"/>
      <c r="I121"/>
      <c r="J121"/>
      <c r="K121"/>
    </row>
    <row r="122" spans="4:11" x14ac:dyDescent="0.25">
      <c r="D122" s="1"/>
      <c r="E122" s="1"/>
      <c r="F122" s="1"/>
      <c r="I122"/>
      <c r="J122"/>
      <c r="K122"/>
    </row>
    <row r="123" spans="4:11" x14ac:dyDescent="0.25">
      <c r="D123" s="1"/>
      <c r="E123" s="1"/>
      <c r="F123" s="1"/>
      <c r="I123"/>
      <c r="J123"/>
      <c r="K123"/>
    </row>
    <row r="124" spans="4:11" x14ac:dyDescent="0.25">
      <c r="D124" s="1"/>
      <c r="E124" s="1"/>
      <c r="F124" s="1"/>
      <c r="I124"/>
      <c r="J124"/>
      <c r="K124"/>
    </row>
    <row r="125" spans="4:11" x14ac:dyDescent="0.25">
      <c r="D125" s="1"/>
      <c r="E125" s="1"/>
      <c r="F125" s="1"/>
      <c r="I125"/>
      <c r="J125"/>
      <c r="K125"/>
    </row>
    <row r="126" spans="4:11" x14ac:dyDescent="0.25">
      <c r="D126" s="1"/>
      <c r="E126" s="1"/>
      <c r="F126" s="1"/>
      <c r="I126"/>
      <c r="J126"/>
      <c r="K126"/>
    </row>
    <row r="127" spans="4:11" x14ac:dyDescent="0.25">
      <c r="D127" s="1"/>
      <c r="E127" s="1"/>
      <c r="F127" s="1"/>
      <c r="I127"/>
      <c r="J127"/>
      <c r="K127"/>
    </row>
    <row r="128" spans="4:11" x14ac:dyDescent="0.25">
      <c r="D128" s="1"/>
      <c r="E128" s="1"/>
      <c r="F128" s="1"/>
      <c r="I128"/>
      <c r="J128"/>
      <c r="K128"/>
    </row>
    <row r="129" spans="4:11" x14ac:dyDescent="0.25">
      <c r="D129" s="1"/>
      <c r="E129" s="1"/>
      <c r="F129" s="1"/>
      <c r="I129"/>
      <c r="J129"/>
      <c r="K129"/>
    </row>
    <row r="130" spans="4:11" x14ac:dyDescent="0.25">
      <c r="D130" s="1"/>
      <c r="E130" s="1"/>
      <c r="F130" s="1"/>
      <c r="I130"/>
      <c r="J130"/>
      <c r="K130"/>
    </row>
    <row r="131" spans="4:11" x14ac:dyDescent="0.25">
      <c r="D131" s="1"/>
      <c r="E131" s="1"/>
      <c r="F131" s="1"/>
      <c r="I131"/>
      <c r="J131"/>
      <c r="K131"/>
    </row>
    <row r="132" spans="4:11" x14ac:dyDescent="0.25">
      <c r="D132" s="1"/>
      <c r="E132" s="1"/>
      <c r="F132" s="1"/>
      <c r="I132"/>
      <c r="J132"/>
      <c r="K132"/>
    </row>
    <row r="133" spans="4:11" x14ac:dyDescent="0.25">
      <c r="D133" s="1"/>
      <c r="E133" s="1"/>
      <c r="F133" s="1"/>
      <c r="I133"/>
      <c r="J133"/>
      <c r="K133"/>
    </row>
    <row r="134" spans="4:11" x14ac:dyDescent="0.25">
      <c r="D134" s="1"/>
      <c r="E134" s="1"/>
      <c r="F134" s="1"/>
      <c r="I134"/>
      <c r="J134"/>
      <c r="K134"/>
    </row>
    <row r="135" spans="4:11" x14ac:dyDescent="0.25">
      <c r="D135" s="1"/>
      <c r="E135" s="1"/>
      <c r="F135" s="1"/>
      <c r="I135"/>
      <c r="J135"/>
      <c r="K135"/>
    </row>
    <row r="136" spans="4:11" x14ac:dyDescent="0.25">
      <c r="D136" s="1"/>
      <c r="E136" s="1"/>
      <c r="F136" s="1"/>
      <c r="I136"/>
      <c r="J136"/>
      <c r="K136"/>
    </row>
    <row r="137" spans="4:11" x14ac:dyDescent="0.25">
      <c r="D137" s="1"/>
      <c r="E137" s="1"/>
      <c r="F137" s="1"/>
      <c r="I137"/>
      <c r="J137"/>
      <c r="K137"/>
    </row>
    <row r="138" spans="4:11" x14ac:dyDescent="0.25">
      <c r="D138" s="1"/>
      <c r="E138" s="1"/>
      <c r="F138" s="1"/>
      <c r="I138"/>
      <c r="J138"/>
      <c r="K138"/>
    </row>
    <row r="139" spans="4:11" x14ac:dyDescent="0.25">
      <c r="D139" s="1"/>
      <c r="E139" s="1"/>
      <c r="F139" s="1"/>
      <c r="I139"/>
      <c r="J139"/>
      <c r="K139"/>
    </row>
    <row r="140" spans="4:11" x14ac:dyDescent="0.25">
      <c r="D140" s="1"/>
      <c r="E140" s="1"/>
      <c r="F140" s="1"/>
      <c r="I140"/>
      <c r="J140"/>
      <c r="K140"/>
    </row>
    <row r="141" spans="4:11" x14ac:dyDescent="0.25">
      <c r="D141" s="1"/>
      <c r="E141" s="1"/>
      <c r="F141" s="1"/>
      <c r="I141"/>
      <c r="J141"/>
      <c r="K141"/>
    </row>
    <row r="142" spans="4:11" x14ac:dyDescent="0.25">
      <c r="D142" s="1"/>
      <c r="E142" s="1"/>
      <c r="F142" s="1"/>
      <c r="I142"/>
      <c r="J142"/>
      <c r="K142"/>
    </row>
    <row r="143" spans="4:11" x14ac:dyDescent="0.25">
      <c r="D143" s="1"/>
      <c r="E143" s="1"/>
      <c r="F143" s="1"/>
      <c r="I143"/>
      <c r="J143"/>
      <c r="K143"/>
    </row>
    <row r="144" spans="4:11" x14ac:dyDescent="0.25">
      <c r="D144" s="1"/>
      <c r="E144" s="1"/>
      <c r="F144" s="1"/>
      <c r="I144"/>
      <c r="J144"/>
      <c r="K144"/>
    </row>
    <row r="145" spans="4:11" x14ac:dyDescent="0.25">
      <c r="D145" s="1"/>
      <c r="E145" s="1"/>
      <c r="F145" s="1"/>
      <c r="I145"/>
      <c r="J145"/>
      <c r="K145"/>
    </row>
    <row r="146" spans="4:11" x14ac:dyDescent="0.25">
      <c r="D146" s="1"/>
      <c r="E146" s="1"/>
      <c r="F146" s="1"/>
      <c r="I146"/>
      <c r="J146"/>
      <c r="K146"/>
    </row>
    <row r="147" spans="4:11" x14ac:dyDescent="0.25">
      <c r="D147" s="1"/>
      <c r="E147" s="1"/>
      <c r="F147" s="1"/>
      <c r="I147"/>
      <c r="J147"/>
      <c r="K147"/>
    </row>
    <row r="148" spans="4:11" x14ac:dyDescent="0.25">
      <c r="D148" s="1"/>
      <c r="E148" s="1"/>
      <c r="F148" s="1"/>
      <c r="I148"/>
      <c r="J148"/>
      <c r="K148"/>
    </row>
    <row r="149" spans="4:11" x14ac:dyDescent="0.25">
      <c r="D149" s="1"/>
      <c r="E149" s="1"/>
      <c r="F149" s="1"/>
      <c r="I149"/>
      <c r="J149"/>
      <c r="K149"/>
    </row>
    <row r="150" spans="4:11" x14ac:dyDescent="0.25">
      <c r="D150" s="1"/>
      <c r="E150" s="1"/>
      <c r="F150" s="1"/>
      <c r="I150"/>
      <c r="J150"/>
      <c r="K150"/>
    </row>
    <row r="151" spans="4:11" x14ac:dyDescent="0.25">
      <c r="D151" s="1"/>
      <c r="E151" s="1"/>
      <c r="F151" s="1"/>
      <c r="I151"/>
      <c r="J151"/>
      <c r="K151"/>
    </row>
    <row r="152" spans="4:11" x14ac:dyDescent="0.25">
      <c r="D152" s="1"/>
      <c r="E152" s="1"/>
      <c r="F152" s="1"/>
      <c r="I152"/>
      <c r="J152"/>
      <c r="K152"/>
    </row>
    <row r="153" spans="4:11" x14ac:dyDescent="0.25">
      <c r="D153" s="1"/>
      <c r="E153" s="1"/>
      <c r="F153" s="1"/>
      <c r="I153"/>
      <c r="J153"/>
      <c r="K153"/>
    </row>
    <row r="154" spans="4:11" x14ac:dyDescent="0.25">
      <c r="D154" s="1"/>
      <c r="E154" s="1"/>
      <c r="F154" s="1"/>
      <c r="I154"/>
      <c r="J154"/>
      <c r="K154"/>
    </row>
    <row r="155" spans="4:11" x14ac:dyDescent="0.25">
      <c r="D155" s="1"/>
      <c r="E155" s="1"/>
      <c r="F155" s="1"/>
      <c r="I155"/>
      <c r="J155"/>
      <c r="K155"/>
    </row>
    <row r="156" spans="4:11" x14ac:dyDescent="0.25">
      <c r="D156" s="1"/>
      <c r="E156" s="1"/>
      <c r="F156" s="1"/>
      <c r="I156"/>
      <c r="J156"/>
      <c r="K156"/>
    </row>
    <row r="157" spans="4:11" x14ac:dyDescent="0.25">
      <c r="D157" s="1"/>
      <c r="E157" s="1"/>
      <c r="F157" s="1"/>
      <c r="I157"/>
      <c r="J157"/>
      <c r="K157"/>
    </row>
    <row r="158" spans="4:11" x14ac:dyDescent="0.25">
      <c r="D158" s="1"/>
      <c r="E158" s="1"/>
      <c r="F158" s="1"/>
      <c r="I158"/>
      <c r="J158"/>
      <c r="K158"/>
    </row>
    <row r="159" spans="4:11" x14ac:dyDescent="0.25">
      <c r="D159" s="1"/>
      <c r="E159" s="1"/>
      <c r="F159" s="1"/>
      <c r="I159"/>
      <c r="J159"/>
      <c r="K159"/>
    </row>
    <row r="160" spans="4:11" x14ac:dyDescent="0.25">
      <c r="D160" s="1"/>
      <c r="E160" s="1"/>
      <c r="F160" s="1"/>
      <c r="I160"/>
      <c r="J160"/>
      <c r="K160"/>
    </row>
    <row r="161" spans="4:11" x14ac:dyDescent="0.25">
      <c r="D161" s="1"/>
      <c r="E161" s="1"/>
      <c r="F161" s="1"/>
      <c r="I161"/>
      <c r="J161"/>
      <c r="K161"/>
    </row>
    <row r="162" spans="4:11" x14ac:dyDescent="0.25">
      <c r="D162" s="1"/>
      <c r="E162" s="1"/>
      <c r="F162" s="1"/>
      <c r="I162"/>
      <c r="J162"/>
      <c r="K162"/>
    </row>
    <row r="163" spans="4:11" x14ac:dyDescent="0.25">
      <c r="D163" s="1"/>
      <c r="E163" s="1"/>
      <c r="F163" s="1"/>
      <c r="I163"/>
      <c r="J163"/>
      <c r="K163"/>
    </row>
    <row r="164" spans="4:11" x14ac:dyDescent="0.25">
      <c r="D164" s="1"/>
      <c r="E164" s="1"/>
      <c r="F164" s="1"/>
      <c r="I164"/>
      <c r="J164"/>
      <c r="K164"/>
    </row>
    <row r="165" spans="4:11" x14ac:dyDescent="0.25">
      <c r="D165" s="1"/>
      <c r="E165" s="1"/>
      <c r="F165" s="1"/>
      <c r="I165"/>
      <c r="J165"/>
      <c r="K165"/>
    </row>
    <row r="166" spans="4:11" x14ac:dyDescent="0.25">
      <c r="D166" s="1"/>
      <c r="E166" s="1"/>
      <c r="F166" s="1"/>
      <c r="I166"/>
      <c r="J166"/>
      <c r="K166"/>
    </row>
    <row r="167" spans="4:11" x14ac:dyDescent="0.25">
      <c r="D167" s="1"/>
      <c r="E167" s="1"/>
      <c r="F167" s="1"/>
      <c r="I167"/>
      <c r="J167"/>
      <c r="K167"/>
    </row>
    <row r="168" spans="4:11" x14ac:dyDescent="0.25">
      <c r="D168" s="1"/>
      <c r="E168" s="1"/>
      <c r="F168" s="1"/>
      <c r="I168"/>
      <c r="J168"/>
      <c r="K168"/>
    </row>
    <row r="169" spans="4:11" x14ac:dyDescent="0.25">
      <c r="D169" s="1"/>
      <c r="E169" s="1"/>
      <c r="F169" s="1"/>
      <c r="I169"/>
      <c r="J169"/>
      <c r="K169"/>
    </row>
    <row r="170" spans="4:11" x14ac:dyDescent="0.25">
      <c r="D170" s="1"/>
      <c r="E170" s="1"/>
      <c r="F170" s="1"/>
      <c r="I170"/>
      <c r="J170"/>
      <c r="K170"/>
    </row>
    <row r="171" spans="4:11" x14ac:dyDescent="0.25">
      <c r="D171" s="1"/>
      <c r="E171" s="1"/>
      <c r="F171" s="1"/>
      <c r="I171"/>
      <c r="J171"/>
      <c r="K171"/>
    </row>
    <row r="172" spans="4:11" x14ac:dyDescent="0.25">
      <c r="D172" s="1"/>
      <c r="E172" s="1"/>
      <c r="F172" s="1"/>
      <c r="I172"/>
      <c r="J172"/>
      <c r="K172"/>
    </row>
    <row r="173" spans="4:11" x14ac:dyDescent="0.25">
      <c r="D173" s="1"/>
      <c r="E173" s="1"/>
      <c r="F173" s="1"/>
      <c r="I173"/>
      <c r="J173"/>
      <c r="K173"/>
    </row>
    <row r="174" spans="4:11" x14ac:dyDescent="0.25">
      <c r="D174" s="1"/>
      <c r="E174" s="1"/>
      <c r="F174" s="1"/>
      <c r="I174"/>
      <c r="J174"/>
      <c r="K174"/>
    </row>
    <row r="175" spans="4:11" x14ac:dyDescent="0.25">
      <c r="D175" s="1"/>
      <c r="E175" s="1"/>
      <c r="F175" s="1"/>
      <c r="I175"/>
      <c r="J175"/>
      <c r="K175"/>
    </row>
    <row r="176" spans="4:11" x14ac:dyDescent="0.25">
      <c r="D176" s="1"/>
      <c r="E176" s="1"/>
      <c r="F176" s="1"/>
      <c r="I176"/>
      <c r="J176"/>
      <c r="K176"/>
    </row>
    <row r="177" spans="4:11" x14ac:dyDescent="0.25">
      <c r="D177" s="1"/>
      <c r="E177" s="1"/>
      <c r="F177" s="1"/>
      <c r="I177"/>
      <c r="J177"/>
      <c r="K177"/>
    </row>
    <row r="178" spans="4:11" x14ac:dyDescent="0.25">
      <c r="D178" s="1"/>
      <c r="E178" s="1"/>
      <c r="F178" s="1"/>
      <c r="I178"/>
      <c r="J178"/>
      <c r="K178"/>
    </row>
    <row r="179" spans="4:11" x14ac:dyDescent="0.25">
      <c r="D179" s="1"/>
      <c r="E179" s="1"/>
      <c r="F179" s="1"/>
      <c r="I179"/>
      <c r="J179"/>
      <c r="K179"/>
    </row>
    <row r="180" spans="4:11" x14ac:dyDescent="0.25">
      <c r="D180" s="1"/>
      <c r="E180" s="1"/>
      <c r="F180" s="1"/>
      <c r="I180"/>
      <c r="J180"/>
      <c r="K180"/>
    </row>
    <row r="181" spans="4:11" x14ac:dyDescent="0.25">
      <c r="D181" s="1"/>
      <c r="E181" s="1"/>
      <c r="F181" s="1"/>
      <c r="I181"/>
      <c r="J181"/>
      <c r="K181"/>
    </row>
    <row r="182" spans="4:11" x14ac:dyDescent="0.25">
      <c r="D182" s="1"/>
      <c r="E182" s="1"/>
      <c r="F182" s="1"/>
      <c r="I182"/>
      <c r="J182"/>
      <c r="K182"/>
    </row>
    <row r="183" spans="4:11" x14ac:dyDescent="0.25">
      <c r="D183" s="1"/>
      <c r="E183" s="1"/>
      <c r="F183" s="1"/>
      <c r="I183"/>
      <c r="J183"/>
      <c r="K183"/>
    </row>
    <row r="184" spans="4:11" x14ac:dyDescent="0.25">
      <c r="D184" s="1"/>
      <c r="E184" s="1"/>
      <c r="F184" s="1"/>
      <c r="I184"/>
      <c r="J184"/>
      <c r="K184"/>
    </row>
    <row r="185" spans="4:11" x14ac:dyDescent="0.25">
      <c r="D185" s="1"/>
      <c r="E185" s="1"/>
      <c r="F185" s="1"/>
      <c r="I185"/>
      <c r="J185"/>
      <c r="K185"/>
    </row>
    <row r="186" spans="4:11" x14ac:dyDescent="0.25">
      <c r="D186" s="1"/>
      <c r="E186" s="1"/>
      <c r="F186" s="1"/>
      <c r="I186"/>
      <c r="J186"/>
      <c r="K186"/>
    </row>
    <row r="187" spans="4:11" x14ac:dyDescent="0.25">
      <c r="D187" s="1"/>
      <c r="E187" s="1"/>
      <c r="F187" s="1"/>
      <c r="I187"/>
      <c r="J187"/>
      <c r="K187"/>
    </row>
    <row r="188" spans="4:11" x14ac:dyDescent="0.25">
      <c r="D188" s="1"/>
      <c r="E188" s="1"/>
      <c r="F188" s="1"/>
      <c r="I188"/>
      <c r="J188"/>
      <c r="K188"/>
    </row>
    <row r="189" spans="4:11" x14ac:dyDescent="0.25">
      <c r="D189" s="1"/>
      <c r="E189" s="1"/>
      <c r="F189" s="1"/>
      <c r="I189"/>
      <c r="J189"/>
      <c r="K189"/>
    </row>
    <row r="190" spans="4:11" x14ac:dyDescent="0.25">
      <c r="D190" s="1"/>
      <c r="E190" s="1"/>
      <c r="F190" s="1"/>
      <c r="I190"/>
      <c r="J190"/>
      <c r="K190"/>
    </row>
    <row r="191" spans="4:11" x14ac:dyDescent="0.25">
      <c r="D191" s="1"/>
      <c r="E191" s="1"/>
      <c r="F191" s="1"/>
      <c r="I191"/>
      <c r="J191"/>
      <c r="K191"/>
    </row>
    <row r="192" spans="4:11" x14ac:dyDescent="0.25">
      <c r="D192" s="1"/>
      <c r="E192" s="1"/>
      <c r="F192" s="1"/>
      <c r="I192"/>
      <c r="J192"/>
      <c r="K192"/>
    </row>
    <row r="193" spans="4:11" x14ac:dyDescent="0.25">
      <c r="D193" s="1"/>
      <c r="E193" s="1"/>
      <c r="F193" s="1"/>
      <c r="I193"/>
      <c r="J193"/>
      <c r="K193"/>
    </row>
    <row r="194" spans="4:11" x14ac:dyDescent="0.25">
      <c r="D194" s="1"/>
      <c r="E194" s="1"/>
      <c r="F194" s="1"/>
      <c r="I194"/>
      <c r="J194"/>
      <c r="K194"/>
    </row>
    <row r="195" spans="4:11" x14ac:dyDescent="0.25">
      <c r="D195" s="1"/>
      <c r="E195" s="1"/>
      <c r="F195" s="1"/>
      <c r="I195"/>
      <c r="J195"/>
      <c r="K195"/>
    </row>
    <row r="196" spans="4:11" x14ac:dyDescent="0.25">
      <c r="D196" s="1"/>
      <c r="E196" s="1"/>
      <c r="F196" s="1"/>
      <c r="I196"/>
      <c r="J196"/>
      <c r="K196"/>
    </row>
    <row r="197" spans="4:11" x14ac:dyDescent="0.25">
      <c r="D197" s="1"/>
      <c r="E197" s="1"/>
      <c r="F197" s="1"/>
      <c r="I197"/>
      <c r="J197"/>
      <c r="K197"/>
    </row>
    <row r="198" spans="4:11" x14ac:dyDescent="0.25">
      <c r="D198" s="1"/>
      <c r="E198" s="1"/>
      <c r="F198" s="1"/>
      <c r="I198"/>
      <c r="J198"/>
      <c r="K198"/>
    </row>
    <row r="199" spans="4:11" x14ac:dyDescent="0.25">
      <c r="D199" s="1"/>
      <c r="E199" s="1"/>
      <c r="F199" s="1"/>
      <c r="I199"/>
      <c r="J199"/>
      <c r="K199"/>
    </row>
    <row r="200" spans="4:11" x14ac:dyDescent="0.25">
      <c r="D200" s="1"/>
      <c r="E200" s="1"/>
      <c r="F200" s="1"/>
      <c r="I200"/>
      <c r="J200"/>
      <c r="K200"/>
    </row>
    <row r="201" spans="4:11" x14ac:dyDescent="0.25">
      <c r="D201" s="1"/>
      <c r="E201" s="1"/>
      <c r="F201" s="1"/>
      <c r="I201"/>
      <c r="J201"/>
      <c r="K201"/>
    </row>
    <row r="202" spans="4:11" x14ac:dyDescent="0.25">
      <c r="D202" s="1"/>
      <c r="E202" s="1"/>
      <c r="F202" s="1"/>
      <c r="I202"/>
      <c r="J202"/>
      <c r="K202"/>
    </row>
    <row r="203" spans="4:11" x14ac:dyDescent="0.25">
      <c r="D203" s="1"/>
      <c r="E203" s="1"/>
      <c r="F203" s="1"/>
      <c r="I203"/>
      <c r="J203"/>
      <c r="K203"/>
    </row>
    <row r="204" spans="4:11" x14ac:dyDescent="0.25">
      <c r="D204" s="1"/>
      <c r="E204" s="1"/>
      <c r="F204" s="1"/>
      <c r="I204"/>
      <c r="J204"/>
      <c r="K204"/>
    </row>
    <row r="205" spans="4:11" x14ac:dyDescent="0.25">
      <c r="D205" s="1"/>
      <c r="E205" s="1"/>
      <c r="F205" s="1"/>
      <c r="I205"/>
      <c r="J205"/>
      <c r="K205"/>
    </row>
    <row r="206" spans="4:11" x14ac:dyDescent="0.25">
      <c r="D206" s="1"/>
      <c r="E206" s="1"/>
      <c r="F206" s="1"/>
      <c r="I206"/>
      <c r="J206"/>
      <c r="K206"/>
    </row>
    <row r="207" spans="4:11" x14ac:dyDescent="0.25">
      <c r="D207" s="1"/>
      <c r="E207" s="1"/>
      <c r="F207" s="1"/>
      <c r="I207"/>
      <c r="J207"/>
      <c r="K207"/>
    </row>
    <row r="208" spans="4:11" x14ac:dyDescent="0.25">
      <c r="D208" s="1"/>
      <c r="E208" s="1"/>
      <c r="F208" s="1"/>
      <c r="I208"/>
      <c r="J208"/>
      <c r="K208"/>
    </row>
    <row r="209" spans="4:11" x14ac:dyDescent="0.25">
      <c r="D209" s="1"/>
      <c r="E209" s="1"/>
      <c r="F209" s="1"/>
      <c r="I209"/>
      <c r="J209"/>
      <c r="K209"/>
    </row>
    <row r="210" spans="4:11" x14ac:dyDescent="0.25">
      <c r="D210" s="1"/>
      <c r="E210" s="1"/>
      <c r="F210" s="1"/>
      <c r="I210"/>
      <c r="J210"/>
      <c r="K210"/>
    </row>
    <row r="211" spans="4:11" x14ac:dyDescent="0.25">
      <c r="D211" s="1"/>
      <c r="E211" s="1"/>
      <c r="F211" s="1"/>
      <c r="I211"/>
      <c r="J211"/>
      <c r="K211"/>
    </row>
    <row r="212" spans="4:11" x14ac:dyDescent="0.25">
      <c r="D212" s="1"/>
      <c r="E212" s="1"/>
      <c r="F212" s="1"/>
      <c r="I212"/>
      <c r="J212"/>
      <c r="K212"/>
    </row>
    <row r="213" spans="4:11" x14ac:dyDescent="0.25">
      <c r="D213" s="1"/>
      <c r="E213" s="1"/>
      <c r="F213" s="1"/>
      <c r="I213"/>
      <c r="J213"/>
      <c r="K213"/>
    </row>
    <row r="214" spans="4:11" x14ac:dyDescent="0.25">
      <c r="D214" s="1"/>
      <c r="E214" s="1"/>
      <c r="F214" s="1"/>
      <c r="I214"/>
      <c r="J214"/>
      <c r="K214"/>
    </row>
    <row r="215" spans="4:11" x14ac:dyDescent="0.25">
      <c r="D215" s="1"/>
      <c r="E215" s="1"/>
      <c r="F215" s="1"/>
      <c r="I215"/>
      <c r="J215"/>
      <c r="K215"/>
    </row>
    <row r="216" spans="4:11" x14ac:dyDescent="0.25">
      <c r="D216" s="1"/>
      <c r="E216" s="1"/>
      <c r="F216" s="1"/>
      <c r="I216"/>
      <c r="J216"/>
      <c r="K216"/>
    </row>
    <row r="217" spans="4:11" x14ac:dyDescent="0.25">
      <c r="D217" s="1"/>
      <c r="E217" s="1"/>
      <c r="F217" s="1"/>
      <c r="I217"/>
      <c r="J217"/>
      <c r="K217"/>
    </row>
    <row r="218" spans="4:11" x14ac:dyDescent="0.25">
      <c r="D218" s="1"/>
      <c r="E218" s="1"/>
      <c r="F218" s="1"/>
      <c r="I218"/>
      <c r="J218"/>
      <c r="K218"/>
    </row>
    <row r="219" spans="4:11" x14ac:dyDescent="0.25">
      <c r="D219" s="1"/>
      <c r="E219" s="1"/>
      <c r="F219" s="1"/>
      <c r="I219"/>
      <c r="J219"/>
      <c r="K219"/>
    </row>
    <row r="220" spans="4:11" x14ac:dyDescent="0.25">
      <c r="D220" s="1"/>
      <c r="E220" s="1"/>
      <c r="F220" s="1"/>
      <c r="I220"/>
      <c r="J220"/>
      <c r="K220"/>
    </row>
    <row r="221" spans="4:11" x14ac:dyDescent="0.25">
      <c r="D221" s="1"/>
      <c r="E221" s="1"/>
      <c r="F221" s="1"/>
      <c r="I221"/>
      <c r="J221"/>
      <c r="K221"/>
    </row>
    <row r="222" spans="4:11" x14ac:dyDescent="0.25">
      <c r="D222" s="1"/>
      <c r="E222" s="1"/>
      <c r="F222" s="1"/>
      <c r="I222"/>
      <c r="J222"/>
      <c r="K222"/>
    </row>
    <row r="223" spans="4:11" x14ac:dyDescent="0.25">
      <c r="D223" s="1"/>
      <c r="E223" s="1"/>
      <c r="F223" s="1"/>
      <c r="I223"/>
      <c r="J223"/>
      <c r="K223"/>
    </row>
    <row r="224" spans="4:11" x14ac:dyDescent="0.25">
      <c r="D224" s="1"/>
      <c r="E224" s="1"/>
      <c r="F224" s="1"/>
      <c r="I224"/>
      <c r="J224"/>
      <c r="K224"/>
    </row>
    <row r="225" spans="4:11" x14ac:dyDescent="0.25">
      <c r="D225" s="1"/>
      <c r="E225" s="1"/>
      <c r="F225" s="1"/>
      <c r="I225"/>
      <c r="J225"/>
      <c r="K225"/>
    </row>
    <row r="226" spans="4:11" x14ac:dyDescent="0.25">
      <c r="D226" s="1"/>
      <c r="E226" s="1"/>
      <c r="F226" s="1"/>
      <c r="I226"/>
      <c r="J226"/>
      <c r="K226"/>
    </row>
    <row r="227" spans="4:11" x14ac:dyDescent="0.25">
      <c r="D227" s="1"/>
      <c r="E227" s="1"/>
      <c r="F227" s="1"/>
      <c r="I227"/>
      <c r="J227"/>
      <c r="K227"/>
    </row>
    <row r="228" spans="4:11" x14ac:dyDescent="0.25">
      <c r="D228" s="1"/>
      <c r="E228" s="1"/>
      <c r="F228" s="1"/>
      <c r="I228"/>
      <c r="J228"/>
      <c r="K228"/>
    </row>
    <row r="229" spans="4:11" x14ac:dyDescent="0.25">
      <c r="D229" s="1"/>
      <c r="E229" s="1"/>
      <c r="F229" s="1"/>
      <c r="I229"/>
      <c r="J229"/>
      <c r="K229"/>
    </row>
    <row r="230" spans="4:11" x14ac:dyDescent="0.25">
      <c r="D230" s="1"/>
      <c r="E230" s="1"/>
      <c r="F230" s="1"/>
      <c r="I230"/>
      <c r="J230"/>
      <c r="K230"/>
    </row>
    <row r="231" spans="4:11" x14ac:dyDescent="0.25">
      <c r="D231" s="1"/>
      <c r="E231" s="1"/>
      <c r="F231" s="1"/>
      <c r="I231"/>
      <c r="J231"/>
      <c r="K231"/>
    </row>
    <row r="232" spans="4:11" x14ac:dyDescent="0.25">
      <c r="D232" s="1"/>
      <c r="E232" s="1"/>
      <c r="F232" s="1"/>
      <c r="I232"/>
      <c r="J232"/>
      <c r="K232"/>
    </row>
    <row r="233" spans="4:11" x14ac:dyDescent="0.25">
      <c r="D233" s="1"/>
      <c r="E233" s="1"/>
      <c r="F233" s="1"/>
      <c r="I233"/>
      <c r="J233"/>
      <c r="K233"/>
    </row>
    <row r="234" spans="4:11" x14ac:dyDescent="0.25">
      <c r="D234" s="1"/>
      <c r="E234" s="1"/>
      <c r="F234" s="1"/>
      <c r="I234"/>
      <c r="J234"/>
      <c r="K234"/>
    </row>
    <row r="235" spans="4:11" x14ac:dyDescent="0.25">
      <c r="D235" s="1"/>
      <c r="E235" s="1"/>
      <c r="F235" s="1"/>
      <c r="I235"/>
      <c r="J235"/>
      <c r="K235"/>
    </row>
    <row r="236" spans="4:11" x14ac:dyDescent="0.25">
      <c r="D236" s="1"/>
      <c r="E236" s="1"/>
      <c r="F236" s="1"/>
      <c r="I236"/>
      <c r="J236"/>
      <c r="K236"/>
    </row>
    <row r="237" spans="4:11" x14ac:dyDescent="0.25">
      <c r="D237" s="1"/>
      <c r="E237" s="1"/>
      <c r="F237" s="1"/>
      <c r="I237"/>
      <c r="J237"/>
      <c r="K237"/>
    </row>
    <row r="238" spans="4:11" x14ac:dyDescent="0.25">
      <c r="D238" s="1"/>
      <c r="E238" s="1"/>
      <c r="F238" s="1"/>
      <c r="I238"/>
      <c r="J238"/>
      <c r="K238"/>
    </row>
    <row r="239" spans="4:11" x14ac:dyDescent="0.25">
      <c r="D239" s="1"/>
      <c r="E239" s="1"/>
      <c r="F239" s="1"/>
      <c r="I239"/>
      <c r="J239"/>
      <c r="K239"/>
    </row>
    <row r="240" spans="4:11" x14ac:dyDescent="0.25">
      <c r="D240" s="1"/>
      <c r="E240" s="1"/>
      <c r="F240" s="1"/>
      <c r="I240"/>
      <c r="J240"/>
      <c r="K240"/>
    </row>
    <row r="241" spans="4:11" x14ac:dyDescent="0.25">
      <c r="D241" s="1"/>
      <c r="E241" s="1"/>
      <c r="F241" s="1"/>
      <c r="I241"/>
      <c r="J241"/>
      <c r="K241"/>
    </row>
    <row r="242" spans="4:11" x14ac:dyDescent="0.25">
      <c r="D242" s="1"/>
      <c r="E242" s="1"/>
      <c r="F242" s="1"/>
      <c r="I242"/>
      <c r="J242"/>
      <c r="K242"/>
    </row>
    <row r="243" spans="4:11" x14ac:dyDescent="0.25">
      <c r="D243" s="1"/>
      <c r="E243" s="1"/>
      <c r="F243" s="1"/>
      <c r="I243"/>
      <c r="J243"/>
      <c r="K243"/>
    </row>
    <row r="244" spans="4:11" x14ac:dyDescent="0.25">
      <c r="D244" s="1"/>
      <c r="E244" s="1"/>
      <c r="F244" s="1"/>
      <c r="I244"/>
      <c r="J244"/>
      <c r="K244"/>
    </row>
    <row r="245" spans="4:11" x14ac:dyDescent="0.25">
      <c r="D245" s="1"/>
      <c r="E245" s="1"/>
      <c r="F245" s="1"/>
      <c r="I245"/>
      <c r="J245"/>
      <c r="K245"/>
    </row>
    <row r="246" spans="4:11" x14ac:dyDescent="0.25">
      <c r="D246" s="1"/>
      <c r="E246" s="1"/>
      <c r="F246" s="1"/>
      <c r="I246"/>
      <c r="J246"/>
      <c r="K246"/>
    </row>
    <row r="247" spans="4:11" x14ac:dyDescent="0.25">
      <c r="D247" s="1"/>
      <c r="E247" s="1"/>
      <c r="F247" s="1"/>
      <c r="I247"/>
      <c r="J247"/>
      <c r="K247"/>
    </row>
    <row r="248" spans="4:11" x14ac:dyDescent="0.25">
      <c r="D248" s="1"/>
      <c r="E248" s="1"/>
      <c r="F248" s="1"/>
      <c r="I248"/>
      <c r="J248"/>
      <c r="K248"/>
    </row>
    <row r="249" spans="4:11" x14ac:dyDescent="0.25">
      <c r="D249" s="1"/>
      <c r="E249" s="1"/>
      <c r="F249" s="1"/>
      <c r="I249"/>
      <c r="J249"/>
      <c r="K249"/>
    </row>
    <row r="250" spans="4:11" x14ac:dyDescent="0.25">
      <c r="D250" s="1"/>
      <c r="E250" s="1"/>
      <c r="F250" s="1"/>
      <c r="I250"/>
      <c r="J250"/>
      <c r="K250"/>
    </row>
    <row r="251" spans="4:11" x14ac:dyDescent="0.25">
      <c r="D251" s="1"/>
      <c r="E251" s="1"/>
      <c r="F251" s="1"/>
      <c r="I251"/>
      <c r="J251"/>
      <c r="K251"/>
    </row>
    <row r="252" spans="4:11" x14ac:dyDescent="0.25">
      <c r="D252" s="1"/>
      <c r="E252" s="1"/>
      <c r="F252" s="1"/>
      <c r="I252"/>
      <c r="J252"/>
      <c r="K252"/>
    </row>
    <row r="253" spans="4:11" x14ac:dyDescent="0.25">
      <c r="D253" s="1"/>
      <c r="E253" s="1"/>
      <c r="F253" s="1"/>
      <c r="I253"/>
      <c r="J253"/>
      <c r="K253"/>
    </row>
    <row r="254" spans="4:11" x14ac:dyDescent="0.25">
      <c r="D254" s="1"/>
      <c r="E254" s="1"/>
      <c r="F254" s="1"/>
      <c r="I254"/>
      <c r="J254"/>
      <c r="K254"/>
    </row>
    <row r="255" spans="4:11" x14ac:dyDescent="0.25">
      <c r="D255" s="1"/>
      <c r="E255" s="1"/>
      <c r="F255" s="1"/>
      <c r="I255"/>
      <c r="J255"/>
      <c r="K255"/>
    </row>
    <row r="256" spans="4:11" x14ac:dyDescent="0.25">
      <c r="D256" s="1"/>
      <c r="E256" s="1"/>
      <c r="F256" s="1"/>
      <c r="I256"/>
      <c r="J256"/>
      <c r="K256"/>
    </row>
    <row r="257" spans="4:11" x14ac:dyDescent="0.25">
      <c r="D257" s="1"/>
      <c r="E257" s="1"/>
      <c r="F257" s="1"/>
      <c r="I257"/>
      <c r="J257"/>
      <c r="K257"/>
    </row>
    <row r="258" spans="4:11" x14ac:dyDescent="0.25">
      <c r="D258" s="1"/>
      <c r="E258" s="1"/>
      <c r="F258" s="1"/>
      <c r="I258"/>
      <c r="J258"/>
      <c r="K258"/>
    </row>
    <row r="259" spans="4:11" x14ac:dyDescent="0.25">
      <c r="D259" s="1"/>
      <c r="E259" s="1"/>
      <c r="F259" s="1"/>
      <c r="I259"/>
      <c r="J259"/>
      <c r="K259"/>
    </row>
    <row r="260" spans="4:11" x14ac:dyDescent="0.25">
      <c r="D260" s="1"/>
      <c r="E260" s="1"/>
      <c r="F260" s="1"/>
      <c r="I260"/>
      <c r="J260"/>
      <c r="K260"/>
    </row>
    <row r="261" spans="4:11" x14ac:dyDescent="0.25">
      <c r="D261" s="1"/>
      <c r="E261" s="1"/>
      <c r="F261" s="1"/>
      <c r="I261"/>
      <c r="J261"/>
      <c r="K261"/>
    </row>
    <row r="262" spans="4:11" x14ac:dyDescent="0.25">
      <c r="D262" s="1"/>
      <c r="E262" s="1"/>
      <c r="F262" s="1"/>
      <c r="I262"/>
      <c r="J262"/>
      <c r="K262"/>
    </row>
    <row r="263" spans="4:11" x14ac:dyDescent="0.25">
      <c r="D263" s="1"/>
      <c r="E263" s="1"/>
      <c r="F263" s="1"/>
      <c r="I263"/>
      <c r="J263"/>
      <c r="K263"/>
    </row>
  </sheetData>
  <phoneticPr fontId="4" type="noConversion"/>
  <hyperlinks>
    <hyperlink ref="A7" r:id="rId1" display="https://doi.org/10.1111/1744-7917.12420" xr:uid="{3707C8EC-5F8C-4BE9-9C1C-5D2A601865E5}"/>
    <hyperlink ref="A36" r:id="rId2" display="https://doi.org/10.1093/ee/nvac032" xr:uid="{80761593-79A8-40F9-8C9A-99829D5F64FB}"/>
    <hyperlink ref="A37" r:id="rId3" display="https://doi.org/10.1093/icb/ict075" xr:uid="{450F9DD4-231B-4727-8D5F-3F17822D1930}"/>
    <hyperlink ref="A38:A48" r:id="rId4" display="https://doi.org/10.1093/icb/ict075" xr:uid="{27AED147-8A82-4A75-A15B-C9237BEDBA7D}"/>
    <hyperlink ref="A8:A35" r:id="rId5" display="https://doi.org/10.1111/1744-7917.12420" xr:uid="{877074BC-3C09-4EBC-A3A3-70BD33A23368}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FC81-0FAC-4D5B-AC36-015F2B9526F7}">
  <dimension ref="A1:I573"/>
  <sheetViews>
    <sheetView topLeftCell="A127" workbookViewId="0">
      <selection activeCell="A2" sqref="A2:A573"/>
    </sheetView>
  </sheetViews>
  <sheetFormatPr defaultRowHeight="15" x14ac:dyDescent="0.25"/>
  <cols>
    <col min="1" max="1" width="19.7109375" bestFit="1" customWidth="1"/>
    <col min="2" max="2" width="16.140625" bestFit="1" customWidth="1"/>
    <col min="3" max="3" width="16.28515625" bestFit="1" customWidth="1"/>
    <col min="4" max="4" width="13.85546875" bestFit="1" customWidth="1"/>
    <col min="5" max="5" width="17.85546875" bestFit="1" customWidth="1"/>
    <col min="6" max="6" width="16.28515625" bestFit="1" customWidth="1"/>
    <col min="7" max="7" width="20" bestFit="1" customWidth="1"/>
    <col min="8" max="8" width="17.85546875" bestFit="1" customWidth="1"/>
    <col min="9" max="9" width="14.42578125" bestFit="1" customWidth="1"/>
  </cols>
  <sheetData>
    <row r="1" spans="1: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360</v>
      </c>
      <c r="I1" t="s">
        <v>359</v>
      </c>
    </row>
    <row r="2" spans="1:9" x14ac:dyDescent="0.25">
      <c r="A2" s="1">
        <v>1</v>
      </c>
      <c r="B2" s="2" t="s">
        <v>23</v>
      </c>
      <c r="C2" s="1">
        <v>1970</v>
      </c>
      <c r="D2" s="2" t="s">
        <v>24</v>
      </c>
      <c r="E2" s="1">
        <v>121.55</v>
      </c>
      <c r="F2" s="1">
        <v>25</v>
      </c>
      <c r="G2" s="1">
        <v>27.02</v>
      </c>
      <c r="H2" s="1">
        <v>22.34</v>
      </c>
      <c r="I2" s="1">
        <v>17</v>
      </c>
    </row>
    <row r="3" spans="1:9" x14ac:dyDescent="0.25">
      <c r="A3" s="1">
        <v>2</v>
      </c>
      <c r="B3" s="2" t="s">
        <v>23</v>
      </c>
      <c r="C3" s="1">
        <v>1970</v>
      </c>
      <c r="D3" s="2" t="s">
        <v>24</v>
      </c>
      <c r="E3" s="1">
        <v>121.55</v>
      </c>
      <c r="F3" s="1">
        <v>25</v>
      </c>
      <c r="G3" s="1">
        <v>27.02</v>
      </c>
      <c r="H3" s="1">
        <v>22.34</v>
      </c>
      <c r="I3" s="1">
        <v>15.9</v>
      </c>
    </row>
    <row r="4" spans="1:9" x14ac:dyDescent="0.25">
      <c r="A4" s="1">
        <v>3</v>
      </c>
      <c r="B4" s="2" t="s">
        <v>25</v>
      </c>
      <c r="C4" s="1">
        <v>1970</v>
      </c>
      <c r="D4" s="2" t="s">
        <v>26</v>
      </c>
      <c r="E4" s="1">
        <v>121.55</v>
      </c>
      <c r="F4" s="1">
        <v>24.95</v>
      </c>
      <c r="G4" s="1">
        <v>26.45</v>
      </c>
      <c r="H4" s="1">
        <v>21.63</v>
      </c>
      <c r="I4" s="1">
        <v>16.2</v>
      </c>
    </row>
    <row r="5" spans="1:9" x14ac:dyDescent="0.25">
      <c r="A5" s="1">
        <v>4</v>
      </c>
      <c r="B5" s="2" t="s">
        <v>25</v>
      </c>
      <c r="C5" s="1">
        <v>1970</v>
      </c>
      <c r="D5" s="2" t="s">
        <v>27</v>
      </c>
      <c r="E5" s="1">
        <v>121.55</v>
      </c>
      <c r="F5" s="1">
        <v>25</v>
      </c>
      <c r="G5" s="1">
        <v>27.02</v>
      </c>
      <c r="H5" s="1">
        <v>22.34</v>
      </c>
      <c r="I5" s="1">
        <v>14.4</v>
      </c>
    </row>
    <row r="6" spans="1:9" x14ac:dyDescent="0.25">
      <c r="A6" s="1">
        <v>5</v>
      </c>
      <c r="B6" s="2" t="s">
        <v>25</v>
      </c>
      <c r="C6" s="1">
        <v>1970</v>
      </c>
      <c r="D6" s="2" t="s">
        <v>28</v>
      </c>
      <c r="E6" s="1">
        <v>121.55</v>
      </c>
      <c r="F6" s="1">
        <v>25.15</v>
      </c>
      <c r="G6" s="1">
        <v>23.53</v>
      </c>
      <c r="H6" s="1">
        <v>18.82</v>
      </c>
      <c r="I6" s="1">
        <v>15.7</v>
      </c>
    </row>
    <row r="7" spans="1:9" x14ac:dyDescent="0.25">
      <c r="A7" s="1">
        <v>6</v>
      </c>
      <c r="B7" s="2" t="s">
        <v>25</v>
      </c>
      <c r="C7" s="1">
        <v>1970</v>
      </c>
      <c r="D7" s="2" t="s">
        <v>24</v>
      </c>
      <c r="E7" s="1">
        <v>121.55</v>
      </c>
      <c r="F7" s="1">
        <v>25</v>
      </c>
      <c r="G7" s="1">
        <v>27.02</v>
      </c>
      <c r="H7" s="1">
        <v>22.34</v>
      </c>
      <c r="I7" s="1">
        <v>16.2</v>
      </c>
    </row>
    <row r="8" spans="1:9" x14ac:dyDescent="0.25">
      <c r="A8" s="1">
        <v>7</v>
      </c>
      <c r="B8" s="2" t="s">
        <v>25</v>
      </c>
      <c r="C8" s="1">
        <v>1970</v>
      </c>
      <c r="D8" s="2" t="s">
        <v>26</v>
      </c>
      <c r="E8" s="1">
        <v>121.55</v>
      </c>
      <c r="F8" s="1">
        <v>24.95</v>
      </c>
      <c r="G8" s="1">
        <v>26.45</v>
      </c>
      <c r="H8" s="1">
        <v>21.63</v>
      </c>
      <c r="I8" s="1">
        <v>15.2</v>
      </c>
    </row>
    <row r="9" spans="1:9" x14ac:dyDescent="0.25">
      <c r="A9" s="1">
        <v>8</v>
      </c>
      <c r="B9" s="2" t="s">
        <v>29</v>
      </c>
      <c r="C9" s="1">
        <v>1970</v>
      </c>
      <c r="D9" s="2" t="s">
        <v>26</v>
      </c>
      <c r="E9" s="1">
        <v>121.55</v>
      </c>
      <c r="F9" s="1">
        <v>24.95</v>
      </c>
      <c r="G9" s="1">
        <v>26.45</v>
      </c>
      <c r="H9" s="1">
        <v>21.63</v>
      </c>
      <c r="I9" s="1">
        <v>16.399999999999999</v>
      </c>
    </row>
    <row r="10" spans="1:9" x14ac:dyDescent="0.25">
      <c r="A10" s="1">
        <v>10</v>
      </c>
      <c r="B10" s="2" t="s">
        <v>30</v>
      </c>
      <c r="C10" s="1">
        <v>1970</v>
      </c>
      <c r="D10" s="2" t="s">
        <v>24</v>
      </c>
      <c r="E10" s="1">
        <v>121.55</v>
      </c>
      <c r="F10" s="1">
        <v>25</v>
      </c>
      <c r="G10" s="1">
        <v>27.02</v>
      </c>
      <c r="H10" s="1">
        <v>22.34</v>
      </c>
      <c r="I10" s="1">
        <v>16.2</v>
      </c>
    </row>
    <row r="11" spans="1:9" x14ac:dyDescent="0.25">
      <c r="A11" s="1">
        <v>11</v>
      </c>
      <c r="B11" s="2" t="s">
        <v>31</v>
      </c>
      <c r="C11" s="1">
        <v>1970</v>
      </c>
      <c r="D11" s="2" t="s">
        <v>24</v>
      </c>
      <c r="E11" s="1">
        <v>121.55</v>
      </c>
      <c r="F11" s="1">
        <v>25</v>
      </c>
      <c r="G11" s="1">
        <v>27.02</v>
      </c>
      <c r="H11" s="1">
        <v>22.34</v>
      </c>
      <c r="I11" s="1">
        <v>16.8</v>
      </c>
    </row>
    <row r="12" spans="1:9" x14ac:dyDescent="0.25">
      <c r="A12" s="1">
        <v>12</v>
      </c>
      <c r="B12" s="2" t="s">
        <v>25</v>
      </c>
      <c r="C12" s="1">
        <v>1970</v>
      </c>
      <c r="D12" s="2" t="s">
        <v>26</v>
      </c>
      <c r="E12" s="1">
        <v>121.55</v>
      </c>
      <c r="F12" s="1">
        <v>24.95</v>
      </c>
      <c r="G12" s="1">
        <v>26.45</v>
      </c>
      <c r="H12" s="1">
        <v>21.63</v>
      </c>
      <c r="I12" s="1">
        <v>13.9</v>
      </c>
    </row>
    <row r="13" spans="1:9" x14ac:dyDescent="0.25">
      <c r="A13" s="1">
        <v>13</v>
      </c>
      <c r="B13" s="2" t="s">
        <v>32</v>
      </c>
      <c r="C13" s="1">
        <v>1969</v>
      </c>
      <c r="D13" s="2" t="s">
        <v>33</v>
      </c>
      <c r="E13" s="1">
        <v>121.55</v>
      </c>
      <c r="F13" s="1">
        <v>25.2</v>
      </c>
      <c r="G13" s="1">
        <v>13.11</v>
      </c>
      <c r="H13" s="1">
        <v>17.73</v>
      </c>
      <c r="I13" s="1">
        <v>15.6</v>
      </c>
    </row>
    <row r="14" spans="1:9" x14ac:dyDescent="0.25">
      <c r="A14" s="1">
        <v>15</v>
      </c>
      <c r="B14" s="2" t="s">
        <v>31</v>
      </c>
      <c r="C14" s="1">
        <v>1970</v>
      </c>
      <c r="D14" s="2" t="s">
        <v>24</v>
      </c>
      <c r="E14" s="1">
        <v>121.55</v>
      </c>
      <c r="F14" s="1">
        <v>25</v>
      </c>
      <c r="G14" s="1">
        <v>27.02</v>
      </c>
      <c r="H14" s="1">
        <v>22.34</v>
      </c>
      <c r="I14" s="1">
        <v>15</v>
      </c>
    </row>
    <row r="15" spans="1:9" x14ac:dyDescent="0.25">
      <c r="A15" s="1">
        <v>16</v>
      </c>
      <c r="B15" s="2" t="s">
        <v>25</v>
      </c>
      <c r="C15" s="1">
        <v>1970</v>
      </c>
      <c r="D15" s="2" t="s">
        <v>24</v>
      </c>
      <c r="E15" s="1">
        <v>121.55</v>
      </c>
      <c r="F15" s="1">
        <v>25</v>
      </c>
      <c r="G15" s="1">
        <v>27.02</v>
      </c>
      <c r="H15" s="1">
        <v>22.34</v>
      </c>
      <c r="I15" s="1">
        <v>15.4</v>
      </c>
    </row>
    <row r="16" spans="1:9" x14ac:dyDescent="0.25">
      <c r="A16" s="1">
        <v>17</v>
      </c>
      <c r="B16" s="2" t="s">
        <v>34</v>
      </c>
      <c r="C16" s="1">
        <v>1974</v>
      </c>
      <c r="D16" s="2" t="s">
        <v>24</v>
      </c>
      <c r="E16" s="1">
        <v>121.55</v>
      </c>
      <c r="F16" s="1">
        <v>25</v>
      </c>
      <c r="G16" s="1">
        <v>24.97</v>
      </c>
      <c r="H16" s="1">
        <v>22.09</v>
      </c>
      <c r="I16" s="1">
        <v>13.1</v>
      </c>
    </row>
    <row r="17" spans="1:9" x14ac:dyDescent="0.25">
      <c r="A17" s="1">
        <v>18</v>
      </c>
      <c r="B17" s="2" t="s">
        <v>35</v>
      </c>
      <c r="C17" s="1">
        <v>1963</v>
      </c>
      <c r="D17" s="2" t="s">
        <v>24</v>
      </c>
      <c r="E17" s="1">
        <v>121.55</v>
      </c>
      <c r="F17" s="1">
        <v>25</v>
      </c>
      <c r="G17" s="1">
        <v>27.91</v>
      </c>
      <c r="H17" s="1">
        <v>21.75</v>
      </c>
      <c r="I17" s="1">
        <v>16.399999999999999</v>
      </c>
    </row>
    <row r="18" spans="1:9" x14ac:dyDescent="0.25">
      <c r="A18" s="1">
        <v>23</v>
      </c>
      <c r="B18" s="2" t="s">
        <v>25</v>
      </c>
      <c r="C18" s="1">
        <v>1970</v>
      </c>
      <c r="D18" s="2" t="s">
        <v>33</v>
      </c>
      <c r="E18" s="1">
        <v>121.55</v>
      </c>
      <c r="F18" s="1">
        <v>25.2</v>
      </c>
      <c r="G18" s="1">
        <v>22.59</v>
      </c>
      <c r="H18" s="1">
        <v>17.809999999999999</v>
      </c>
      <c r="I18" s="1">
        <v>15.8</v>
      </c>
    </row>
    <row r="19" spans="1:9" x14ac:dyDescent="0.25">
      <c r="A19" s="1">
        <v>24</v>
      </c>
      <c r="B19" s="2" t="s">
        <v>36</v>
      </c>
      <c r="C19" s="1">
        <v>1975</v>
      </c>
      <c r="D19" s="2" t="s">
        <v>26</v>
      </c>
      <c r="E19" s="1">
        <v>121.55</v>
      </c>
      <c r="F19" s="1">
        <v>24.95</v>
      </c>
      <c r="G19" s="1">
        <v>26.6</v>
      </c>
      <c r="H19" s="1">
        <v>21.94</v>
      </c>
      <c r="I19" s="1">
        <v>11.7</v>
      </c>
    </row>
    <row r="20" spans="1:9" x14ac:dyDescent="0.25">
      <c r="A20" s="1">
        <v>25</v>
      </c>
      <c r="B20" s="2" t="s">
        <v>37</v>
      </c>
      <c r="C20" s="1">
        <v>1969</v>
      </c>
      <c r="D20" s="2" t="s">
        <v>38</v>
      </c>
      <c r="E20" s="1">
        <v>121.6</v>
      </c>
      <c r="F20" s="1">
        <v>25</v>
      </c>
      <c r="G20" s="1">
        <v>25.24</v>
      </c>
      <c r="H20" s="1">
        <v>21.66</v>
      </c>
      <c r="I20" s="1">
        <v>16</v>
      </c>
    </row>
    <row r="21" spans="1:9" x14ac:dyDescent="0.25">
      <c r="A21" s="1">
        <v>26</v>
      </c>
      <c r="B21" s="2" t="s">
        <v>39</v>
      </c>
      <c r="C21" s="1">
        <v>1966</v>
      </c>
      <c r="D21" s="2" t="s">
        <v>40</v>
      </c>
      <c r="E21" s="1">
        <v>120.95</v>
      </c>
      <c r="F21" s="1">
        <v>23.95</v>
      </c>
      <c r="G21" s="1">
        <v>25.9</v>
      </c>
      <c r="H21" s="1">
        <v>22.51</v>
      </c>
      <c r="I21" s="1">
        <v>13.9</v>
      </c>
    </row>
    <row r="22" spans="1:9" x14ac:dyDescent="0.25">
      <c r="A22" s="1">
        <v>27</v>
      </c>
      <c r="B22" s="2" t="s">
        <v>41</v>
      </c>
      <c r="C22" s="1">
        <v>1959</v>
      </c>
      <c r="D22" s="2" t="s">
        <v>24</v>
      </c>
      <c r="E22" s="1">
        <v>121.51</v>
      </c>
      <c r="F22" s="1">
        <v>25.04</v>
      </c>
      <c r="G22" s="1">
        <v>27.8</v>
      </c>
      <c r="H22" s="1">
        <v>22.5</v>
      </c>
      <c r="I22" s="1">
        <v>15</v>
      </c>
    </row>
    <row r="23" spans="1:9" x14ac:dyDescent="0.25">
      <c r="A23" s="1">
        <v>28</v>
      </c>
      <c r="B23" s="2" t="s">
        <v>42</v>
      </c>
      <c r="C23" s="1">
        <v>1972</v>
      </c>
      <c r="D23" s="2" t="s">
        <v>43</v>
      </c>
      <c r="E23" s="1">
        <v>121.75</v>
      </c>
      <c r="F23" s="1">
        <v>25.15</v>
      </c>
      <c r="G23" s="1">
        <v>23.88</v>
      </c>
      <c r="H23" s="1">
        <v>21.49</v>
      </c>
      <c r="I23" s="1">
        <v>11.7</v>
      </c>
    </row>
    <row r="24" spans="1:9" x14ac:dyDescent="0.25">
      <c r="A24" s="1">
        <v>29</v>
      </c>
      <c r="B24" s="2" t="s">
        <v>44</v>
      </c>
      <c r="C24" s="1">
        <v>1963</v>
      </c>
      <c r="D24" s="2" t="s">
        <v>24</v>
      </c>
      <c r="E24" s="1">
        <v>121.55</v>
      </c>
      <c r="F24" s="1">
        <v>25</v>
      </c>
      <c r="G24" s="1">
        <v>26.15</v>
      </c>
      <c r="H24" s="1">
        <v>21.75</v>
      </c>
      <c r="I24" s="1">
        <v>15.6</v>
      </c>
    </row>
    <row r="25" spans="1:9" x14ac:dyDescent="0.25">
      <c r="A25" s="1">
        <v>30</v>
      </c>
      <c r="B25" s="2" t="s">
        <v>45</v>
      </c>
      <c r="C25" s="1">
        <v>1972</v>
      </c>
      <c r="D25" s="2" t="s">
        <v>46</v>
      </c>
      <c r="E25" s="1">
        <v>121</v>
      </c>
      <c r="F25" s="1">
        <v>24</v>
      </c>
      <c r="G25" s="1">
        <v>15.55</v>
      </c>
      <c r="H25" s="1">
        <v>19.71</v>
      </c>
      <c r="I25" s="1">
        <v>15.8</v>
      </c>
    </row>
    <row r="26" spans="1:9" x14ac:dyDescent="0.25">
      <c r="A26" s="1">
        <v>31</v>
      </c>
      <c r="B26" s="2" t="s">
        <v>47</v>
      </c>
      <c r="C26" s="1">
        <v>1968</v>
      </c>
      <c r="D26" s="2" t="s">
        <v>24</v>
      </c>
      <c r="E26" s="1">
        <v>121.55</v>
      </c>
      <c r="F26" s="1">
        <v>25</v>
      </c>
      <c r="G26" s="1">
        <v>26.11</v>
      </c>
      <c r="H26" s="1">
        <v>22</v>
      </c>
      <c r="I26" s="1">
        <v>15.2</v>
      </c>
    </row>
    <row r="27" spans="1:9" x14ac:dyDescent="0.25">
      <c r="A27" s="1">
        <v>32</v>
      </c>
      <c r="B27" s="2" t="s">
        <v>48</v>
      </c>
      <c r="C27" s="1">
        <v>1967</v>
      </c>
      <c r="D27" s="2" t="s">
        <v>24</v>
      </c>
      <c r="E27" s="1">
        <v>121.55</v>
      </c>
      <c r="F27" s="1">
        <v>25</v>
      </c>
      <c r="G27" s="1">
        <v>25.8</v>
      </c>
      <c r="H27" s="1">
        <v>22.07</v>
      </c>
      <c r="I27" s="1">
        <v>14.7</v>
      </c>
    </row>
    <row r="28" spans="1:9" x14ac:dyDescent="0.25">
      <c r="A28" s="1">
        <v>33</v>
      </c>
      <c r="B28" s="2" t="s">
        <v>49</v>
      </c>
      <c r="C28" s="1">
        <v>1964</v>
      </c>
      <c r="D28" s="2" t="s">
        <v>24</v>
      </c>
      <c r="E28" s="1">
        <v>121.55</v>
      </c>
      <c r="F28" s="1">
        <v>25</v>
      </c>
      <c r="G28" s="1">
        <v>24.57</v>
      </c>
      <c r="H28" s="1">
        <v>22.42</v>
      </c>
      <c r="I28" s="1">
        <v>15.8</v>
      </c>
    </row>
    <row r="29" spans="1:9" x14ac:dyDescent="0.25">
      <c r="A29" s="1">
        <v>34</v>
      </c>
      <c r="B29" s="2" t="s">
        <v>50</v>
      </c>
      <c r="C29" s="1">
        <v>1972</v>
      </c>
      <c r="D29" s="2" t="s">
        <v>51</v>
      </c>
      <c r="E29" s="1">
        <v>121.1</v>
      </c>
      <c r="F29" s="1">
        <v>24.35</v>
      </c>
      <c r="G29" s="1">
        <v>11.88</v>
      </c>
      <c r="H29" s="1">
        <v>10.59</v>
      </c>
      <c r="I29" s="1">
        <v>12.6</v>
      </c>
    </row>
    <row r="30" spans="1:9" x14ac:dyDescent="0.25">
      <c r="A30" s="1">
        <v>35</v>
      </c>
      <c r="B30" s="2" t="s">
        <v>52</v>
      </c>
      <c r="C30" s="1">
        <v>1966</v>
      </c>
      <c r="D30" s="2" t="s">
        <v>53</v>
      </c>
      <c r="E30" s="1">
        <v>121.9</v>
      </c>
      <c r="F30" s="1">
        <v>25</v>
      </c>
      <c r="G30" s="1">
        <v>24.73</v>
      </c>
      <c r="H30" s="1">
        <v>21.54</v>
      </c>
      <c r="I30" s="1">
        <v>14.3</v>
      </c>
    </row>
    <row r="31" spans="1:9" x14ac:dyDescent="0.25">
      <c r="A31" s="1">
        <v>36</v>
      </c>
      <c r="B31" s="2" t="s">
        <v>25</v>
      </c>
      <c r="C31" s="1">
        <v>1970</v>
      </c>
      <c r="D31" s="2" t="s">
        <v>24</v>
      </c>
      <c r="E31" s="1">
        <v>121.55</v>
      </c>
      <c r="F31" s="1">
        <v>25</v>
      </c>
      <c r="G31" s="1">
        <v>27.02</v>
      </c>
      <c r="H31" s="1">
        <v>22.34</v>
      </c>
      <c r="I31" s="1">
        <v>14.1</v>
      </c>
    </row>
    <row r="32" spans="1:9" x14ac:dyDescent="0.25">
      <c r="A32" s="1">
        <v>39</v>
      </c>
      <c r="B32" s="2" t="s">
        <v>25</v>
      </c>
      <c r="C32" s="1">
        <v>1970</v>
      </c>
      <c r="D32" s="2" t="s">
        <v>27</v>
      </c>
      <c r="E32" s="1">
        <v>121.55</v>
      </c>
      <c r="F32" s="1">
        <v>25</v>
      </c>
      <c r="G32" s="1">
        <v>27.02</v>
      </c>
      <c r="H32" s="1">
        <v>22.34</v>
      </c>
      <c r="I32" s="1">
        <v>15.6</v>
      </c>
    </row>
    <row r="33" spans="1:9" x14ac:dyDescent="0.25">
      <c r="A33" s="1">
        <v>41</v>
      </c>
      <c r="B33" s="2" t="s">
        <v>25</v>
      </c>
      <c r="C33" s="1">
        <v>1970</v>
      </c>
      <c r="D33" s="2" t="s">
        <v>27</v>
      </c>
      <c r="E33" s="1">
        <v>121.55</v>
      </c>
      <c r="F33" s="1">
        <v>25</v>
      </c>
      <c r="G33" s="1">
        <v>27.02</v>
      </c>
      <c r="H33" s="1">
        <v>22.34</v>
      </c>
      <c r="I33" s="1">
        <v>14.8</v>
      </c>
    </row>
    <row r="34" spans="1:9" x14ac:dyDescent="0.25">
      <c r="A34" s="1">
        <v>43</v>
      </c>
      <c r="B34" s="2" t="s">
        <v>25</v>
      </c>
      <c r="C34" s="1">
        <v>1970</v>
      </c>
      <c r="D34" s="2" t="s">
        <v>54</v>
      </c>
      <c r="E34" s="1">
        <v>121.55</v>
      </c>
      <c r="F34" s="1">
        <v>25.1</v>
      </c>
      <c r="G34" s="1">
        <v>26.12</v>
      </c>
      <c r="H34" s="1">
        <v>21.64</v>
      </c>
      <c r="I34" s="1">
        <v>14.9</v>
      </c>
    </row>
    <row r="35" spans="1:9" x14ac:dyDescent="0.25">
      <c r="A35" s="1">
        <v>44</v>
      </c>
      <c r="B35" s="2" t="s">
        <v>55</v>
      </c>
      <c r="C35" s="1">
        <v>1969</v>
      </c>
      <c r="D35" s="2" t="s">
        <v>56</v>
      </c>
      <c r="E35" s="1">
        <v>121.55</v>
      </c>
      <c r="F35" s="1">
        <v>25.05</v>
      </c>
      <c r="G35" s="1">
        <v>25.71</v>
      </c>
      <c r="H35" s="1">
        <v>22.34</v>
      </c>
      <c r="I35" s="1">
        <v>16.100000000000001</v>
      </c>
    </row>
    <row r="36" spans="1:9" x14ac:dyDescent="0.25">
      <c r="A36" s="1">
        <v>46</v>
      </c>
      <c r="B36" s="2" t="s">
        <v>57</v>
      </c>
      <c r="C36" s="1">
        <v>1970</v>
      </c>
      <c r="D36" s="2" t="s">
        <v>58</v>
      </c>
      <c r="E36" s="1">
        <v>121.55</v>
      </c>
      <c r="F36" s="1">
        <v>25.15</v>
      </c>
      <c r="G36" s="1">
        <v>21.99</v>
      </c>
      <c r="H36" s="1">
        <v>18.82</v>
      </c>
      <c r="I36" s="1">
        <v>15.6</v>
      </c>
    </row>
    <row r="37" spans="1:9" x14ac:dyDescent="0.25">
      <c r="A37" s="1">
        <v>47</v>
      </c>
      <c r="B37" s="2" t="s">
        <v>25</v>
      </c>
      <c r="C37" s="1">
        <v>1970</v>
      </c>
      <c r="D37" s="2" t="s">
        <v>33</v>
      </c>
      <c r="E37" s="1">
        <v>121.55</v>
      </c>
      <c r="F37" s="1">
        <v>25.2</v>
      </c>
      <c r="G37" s="1">
        <v>22.59</v>
      </c>
      <c r="H37" s="1">
        <v>17.809999999999999</v>
      </c>
      <c r="I37" s="1">
        <v>14.8</v>
      </c>
    </row>
    <row r="38" spans="1:9" x14ac:dyDescent="0.25">
      <c r="A38" s="1">
        <v>48</v>
      </c>
      <c r="B38" s="2" t="s">
        <v>59</v>
      </c>
      <c r="C38" s="1">
        <v>1977</v>
      </c>
      <c r="D38" s="2" t="s">
        <v>24</v>
      </c>
      <c r="E38" s="1">
        <v>121.55</v>
      </c>
      <c r="F38" s="1">
        <v>25</v>
      </c>
      <c r="G38" s="1">
        <v>25.13</v>
      </c>
      <c r="H38" s="1">
        <v>22.35</v>
      </c>
      <c r="I38" s="1">
        <v>16.899999999999999</v>
      </c>
    </row>
    <row r="39" spans="1:9" x14ac:dyDescent="0.25">
      <c r="A39" s="1">
        <v>49</v>
      </c>
      <c r="B39" s="2" t="s">
        <v>60</v>
      </c>
      <c r="C39" s="1">
        <v>1968</v>
      </c>
      <c r="D39" s="2" t="s">
        <v>26</v>
      </c>
      <c r="E39" s="1">
        <v>121.55</v>
      </c>
      <c r="F39" s="1">
        <v>24.95</v>
      </c>
      <c r="G39" s="1">
        <v>24.15</v>
      </c>
      <c r="H39" s="1">
        <v>21.22</v>
      </c>
      <c r="I39" s="1">
        <v>15.9</v>
      </c>
    </row>
    <row r="40" spans="1:9" x14ac:dyDescent="0.25">
      <c r="A40" s="1">
        <v>50</v>
      </c>
      <c r="B40" s="2" t="s">
        <v>61</v>
      </c>
      <c r="C40" s="1">
        <v>1975</v>
      </c>
      <c r="D40" s="2" t="s">
        <v>24</v>
      </c>
      <c r="E40" s="1">
        <v>121.55</v>
      </c>
      <c r="F40" s="1">
        <v>25</v>
      </c>
      <c r="G40" s="1">
        <v>27.11</v>
      </c>
      <c r="H40" s="1">
        <v>22.46</v>
      </c>
      <c r="I40" s="1">
        <v>15.5</v>
      </c>
    </row>
    <row r="41" spans="1:9" x14ac:dyDescent="0.25">
      <c r="A41" s="1">
        <v>51</v>
      </c>
      <c r="B41" s="2" t="s">
        <v>62</v>
      </c>
      <c r="C41" s="1">
        <v>1975</v>
      </c>
      <c r="D41" s="2" t="s">
        <v>63</v>
      </c>
      <c r="E41" s="1">
        <v>121.55</v>
      </c>
      <c r="F41" s="1">
        <v>25</v>
      </c>
      <c r="G41" s="1">
        <v>15.39</v>
      </c>
      <c r="H41" s="1">
        <v>22.46</v>
      </c>
      <c r="I41" s="1">
        <v>16</v>
      </c>
    </row>
    <row r="42" spans="1:9" x14ac:dyDescent="0.25">
      <c r="A42" s="1">
        <v>52</v>
      </c>
      <c r="B42" s="2" t="s">
        <v>25</v>
      </c>
      <c r="C42" s="1">
        <v>1970</v>
      </c>
      <c r="D42" s="2" t="s">
        <v>26</v>
      </c>
      <c r="E42" s="1">
        <v>121.55</v>
      </c>
      <c r="F42" s="1">
        <v>24.95</v>
      </c>
      <c r="G42" s="1">
        <v>26.45</v>
      </c>
      <c r="H42" s="1">
        <v>21.63</v>
      </c>
      <c r="I42" s="1">
        <v>14</v>
      </c>
    </row>
    <row r="43" spans="1:9" x14ac:dyDescent="0.25">
      <c r="A43" s="1">
        <v>53</v>
      </c>
      <c r="B43" s="2" t="s">
        <v>64</v>
      </c>
      <c r="C43" s="1">
        <v>1979</v>
      </c>
      <c r="D43" s="2" t="s">
        <v>65</v>
      </c>
      <c r="E43" s="1">
        <v>121.6</v>
      </c>
      <c r="F43" s="1">
        <v>25</v>
      </c>
      <c r="G43" s="1">
        <v>15.57</v>
      </c>
      <c r="H43" s="1">
        <v>21.15</v>
      </c>
      <c r="I43" s="1">
        <v>17.100000000000001</v>
      </c>
    </row>
    <row r="44" spans="1:9" x14ac:dyDescent="0.25">
      <c r="A44" s="1">
        <v>54</v>
      </c>
      <c r="B44" s="2" t="s">
        <v>66</v>
      </c>
      <c r="C44" s="1">
        <v>1970</v>
      </c>
      <c r="D44" s="2" t="s">
        <v>43</v>
      </c>
      <c r="E44" s="1">
        <v>121.75</v>
      </c>
      <c r="F44" s="1">
        <v>25.15</v>
      </c>
      <c r="G44" s="1">
        <v>26.5</v>
      </c>
      <c r="H44" s="1">
        <v>22.07</v>
      </c>
      <c r="I44" s="1">
        <v>14.6</v>
      </c>
    </row>
    <row r="45" spans="1:9" x14ac:dyDescent="0.25">
      <c r="A45" s="1">
        <v>55</v>
      </c>
      <c r="B45" s="2" t="s">
        <v>25</v>
      </c>
      <c r="C45" s="1">
        <v>1970</v>
      </c>
      <c r="D45" s="2" t="s">
        <v>67</v>
      </c>
      <c r="E45" s="1">
        <v>121.55</v>
      </c>
      <c r="F45" s="1">
        <v>25</v>
      </c>
      <c r="G45" s="1">
        <v>27.02</v>
      </c>
      <c r="H45" s="1">
        <v>22.34</v>
      </c>
      <c r="I45" s="1">
        <v>14.9</v>
      </c>
    </row>
    <row r="46" spans="1:9" x14ac:dyDescent="0.25">
      <c r="A46" s="1">
        <v>56</v>
      </c>
      <c r="B46" s="2" t="s">
        <v>68</v>
      </c>
      <c r="C46" s="1">
        <v>1977</v>
      </c>
      <c r="D46" s="2" t="s">
        <v>43</v>
      </c>
      <c r="E46" s="1">
        <v>121.75</v>
      </c>
      <c r="F46" s="1">
        <v>25.15</v>
      </c>
      <c r="G46" s="1">
        <v>27.44</v>
      </c>
      <c r="H46" s="1">
        <v>22.6</v>
      </c>
      <c r="I46" s="1">
        <v>17.2</v>
      </c>
    </row>
    <row r="47" spans="1:9" x14ac:dyDescent="0.25">
      <c r="A47" s="1">
        <v>57</v>
      </c>
      <c r="B47" s="2" t="s">
        <v>59</v>
      </c>
      <c r="C47" s="1">
        <v>1977</v>
      </c>
      <c r="D47" s="2" t="s">
        <v>69</v>
      </c>
      <c r="E47" s="1">
        <v>121.6</v>
      </c>
      <c r="F47" s="1">
        <v>25</v>
      </c>
      <c r="G47" s="1">
        <v>24.54</v>
      </c>
      <c r="H47" s="1">
        <v>21.44</v>
      </c>
      <c r="I47" s="1">
        <v>15.3</v>
      </c>
    </row>
    <row r="48" spans="1:9" x14ac:dyDescent="0.25">
      <c r="A48" s="1">
        <v>59</v>
      </c>
      <c r="B48" s="2" t="s">
        <v>70</v>
      </c>
      <c r="C48" s="1">
        <v>1976</v>
      </c>
      <c r="D48" s="2" t="s">
        <v>27</v>
      </c>
      <c r="E48" s="1">
        <v>121.55</v>
      </c>
      <c r="F48" s="1">
        <v>25</v>
      </c>
      <c r="G48" s="1">
        <v>26.38</v>
      </c>
      <c r="H48" s="1">
        <v>21.64</v>
      </c>
      <c r="I48" s="1">
        <v>13.6</v>
      </c>
    </row>
    <row r="49" spans="1:9" x14ac:dyDescent="0.25">
      <c r="A49" s="1">
        <v>60</v>
      </c>
      <c r="B49" s="2" t="s">
        <v>71</v>
      </c>
      <c r="C49" s="1">
        <v>1976</v>
      </c>
      <c r="D49" s="2" t="s">
        <v>54</v>
      </c>
      <c r="E49" s="1">
        <v>121.55</v>
      </c>
      <c r="F49" s="1">
        <v>25.1</v>
      </c>
      <c r="G49" s="1">
        <v>26.12</v>
      </c>
      <c r="H49" s="1">
        <v>21.37</v>
      </c>
      <c r="I49" s="1">
        <v>15.4</v>
      </c>
    </row>
    <row r="50" spans="1:9" x14ac:dyDescent="0.25">
      <c r="A50" s="1">
        <v>61</v>
      </c>
      <c r="B50" s="2" t="s">
        <v>25</v>
      </c>
      <c r="C50" s="1">
        <v>1970</v>
      </c>
      <c r="D50" s="2" t="s">
        <v>26</v>
      </c>
      <c r="E50" s="1">
        <v>121.55</v>
      </c>
      <c r="F50" s="1">
        <v>24.95</v>
      </c>
      <c r="G50" s="1">
        <v>26.45</v>
      </c>
      <c r="H50" s="1">
        <v>21.63</v>
      </c>
      <c r="I50" s="1">
        <v>15.3</v>
      </c>
    </row>
    <row r="51" spans="1:9" x14ac:dyDescent="0.25">
      <c r="A51" s="1">
        <v>63</v>
      </c>
      <c r="B51" s="2" t="s">
        <v>72</v>
      </c>
      <c r="C51" s="1">
        <v>1966</v>
      </c>
      <c r="D51" s="2" t="s">
        <v>73</v>
      </c>
      <c r="E51" s="1">
        <v>121.15</v>
      </c>
      <c r="F51" s="1">
        <v>22.75</v>
      </c>
      <c r="G51" s="1">
        <v>28.35</v>
      </c>
      <c r="H51" s="1">
        <v>24.85</v>
      </c>
      <c r="I51" s="1">
        <v>16.3</v>
      </c>
    </row>
    <row r="52" spans="1:9" x14ac:dyDescent="0.25">
      <c r="A52" s="1">
        <v>64</v>
      </c>
      <c r="B52" s="2" t="s">
        <v>68</v>
      </c>
      <c r="C52" s="1">
        <v>1977</v>
      </c>
      <c r="D52" s="2" t="s">
        <v>74</v>
      </c>
      <c r="E52" s="1">
        <v>121.45</v>
      </c>
      <c r="F52" s="1">
        <v>25</v>
      </c>
      <c r="G52" s="1">
        <v>26.74</v>
      </c>
      <c r="H52" s="1">
        <v>22.32</v>
      </c>
      <c r="I52" s="1">
        <v>14.8</v>
      </c>
    </row>
    <row r="53" spans="1:9" x14ac:dyDescent="0.25">
      <c r="A53" s="1">
        <v>65</v>
      </c>
      <c r="B53" s="2" t="s">
        <v>75</v>
      </c>
      <c r="C53" s="1">
        <v>1979</v>
      </c>
      <c r="D53" s="2" t="s">
        <v>76</v>
      </c>
      <c r="E53" s="1">
        <v>121.7</v>
      </c>
      <c r="F53" s="1">
        <v>24.95</v>
      </c>
      <c r="G53" s="1">
        <v>24.86</v>
      </c>
      <c r="H53" s="1">
        <v>19.45</v>
      </c>
      <c r="I53" s="1">
        <v>13.6</v>
      </c>
    </row>
    <row r="54" spans="1:9" x14ac:dyDescent="0.25">
      <c r="A54" s="1">
        <v>67</v>
      </c>
      <c r="B54" s="2" t="s">
        <v>77</v>
      </c>
      <c r="C54" s="1">
        <v>1975</v>
      </c>
      <c r="D54" s="2" t="s">
        <v>38</v>
      </c>
      <c r="E54" s="1">
        <v>121.6</v>
      </c>
      <c r="F54" s="1">
        <v>25</v>
      </c>
      <c r="G54" s="1">
        <v>25.99</v>
      </c>
      <c r="H54" s="1">
        <v>21.34</v>
      </c>
      <c r="I54" s="1">
        <v>15.6</v>
      </c>
    </row>
    <row r="55" spans="1:9" x14ac:dyDescent="0.25">
      <c r="A55" s="1">
        <v>68</v>
      </c>
      <c r="B55" s="2" t="s">
        <v>78</v>
      </c>
      <c r="C55" s="1">
        <v>1959</v>
      </c>
      <c r="D55" s="2" t="s">
        <v>24</v>
      </c>
      <c r="E55" s="1">
        <v>121.51</v>
      </c>
      <c r="F55" s="1">
        <v>25.04</v>
      </c>
      <c r="G55" s="1">
        <v>27.8</v>
      </c>
      <c r="H55" s="1">
        <v>22.5</v>
      </c>
      <c r="I55" s="1">
        <v>14.3</v>
      </c>
    </row>
    <row r="56" spans="1:9" x14ac:dyDescent="0.25">
      <c r="A56" s="1">
        <v>69</v>
      </c>
      <c r="B56" s="2" t="s">
        <v>79</v>
      </c>
      <c r="C56" s="1">
        <v>1977</v>
      </c>
      <c r="D56" s="2" t="s">
        <v>80</v>
      </c>
      <c r="E56" s="1">
        <v>121.55</v>
      </c>
      <c r="F56" s="1">
        <v>24.95</v>
      </c>
      <c r="G56" s="1">
        <v>22.55</v>
      </c>
      <c r="H56" s="1">
        <v>21.73</v>
      </c>
      <c r="I56" s="1">
        <v>14.8</v>
      </c>
    </row>
    <row r="57" spans="1:9" x14ac:dyDescent="0.25">
      <c r="A57" s="1">
        <v>71</v>
      </c>
      <c r="B57" s="2" t="s">
        <v>81</v>
      </c>
      <c r="C57" s="1">
        <v>1970</v>
      </c>
      <c r="D57" s="2" t="s">
        <v>82</v>
      </c>
      <c r="E57" s="1">
        <v>121.6</v>
      </c>
      <c r="F57" s="1">
        <v>25.05</v>
      </c>
      <c r="G57" s="1">
        <v>25.17</v>
      </c>
      <c r="H57" s="1">
        <v>22.21</v>
      </c>
      <c r="I57" s="1">
        <v>16.600000000000001</v>
      </c>
    </row>
    <row r="58" spans="1:9" x14ac:dyDescent="0.25">
      <c r="A58" s="1">
        <v>72</v>
      </c>
      <c r="B58" s="2" t="s">
        <v>83</v>
      </c>
      <c r="C58" s="1">
        <v>1955</v>
      </c>
      <c r="D58" s="2" t="s">
        <v>24</v>
      </c>
      <c r="E58" s="1">
        <v>121.51</v>
      </c>
      <c r="F58" s="1">
        <v>25.04</v>
      </c>
      <c r="G58" s="1">
        <v>26.5</v>
      </c>
      <c r="H58" s="1">
        <v>22.5</v>
      </c>
      <c r="I58" s="1">
        <v>14.3</v>
      </c>
    </row>
    <row r="59" spans="1:9" x14ac:dyDescent="0.25">
      <c r="A59" s="1">
        <v>73</v>
      </c>
      <c r="B59" s="2" t="s">
        <v>84</v>
      </c>
      <c r="C59" s="1">
        <v>1979</v>
      </c>
      <c r="D59" s="2" t="s">
        <v>24</v>
      </c>
      <c r="E59" s="1">
        <v>121.55</v>
      </c>
      <c r="F59" s="1">
        <v>25</v>
      </c>
      <c r="G59" s="1">
        <v>25.67</v>
      </c>
      <c r="H59" s="1">
        <v>22.1</v>
      </c>
      <c r="I59" s="1">
        <v>14.7</v>
      </c>
    </row>
    <row r="60" spans="1:9" x14ac:dyDescent="0.25">
      <c r="A60" s="1">
        <v>74</v>
      </c>
      <c r="B60" s="2" t="s">
        <v>85</v>
      </c>
      <c r="C60" s="1">
        <v>1975</v>
      </c>
      <c r="D60" s="2" t="s">
        <v>86</v>
      </c>
      <c r="E60" s="1">
        <v>121.1</v>
      </c>
      <c r="F60" s="1">
        <v>24.75</v>
      </c>
      <c r="G60" s="1">
        <v>23.26</v>
      </c>
      <c r="H60" s="1">
        <v>21.83</v>
      </c>
      <c r="I60" s="1">
        <v>16.7</v>
      </c>
    </row>
    <row r="61" spans="1:9" x14ac:dyDescent="0.25">
      <c r="A61" s="1">
        <v>75</v>
      </c>
      <c r="B61" s="2" t="s">
        <v>87</v>
      </c>
      <c r="C61" s="1">
        <v>1976</v>
      </c>
      <c r="D61" s="2" t="s">
        <v>24</v>
      </c>
      <c r="E61" s="1">
        <v>121.55</v>
      </c>
      <c r="F61" s="1">
        <v>25</v>
      </c>
      <c r="G61" s="1">
        <v>16.84</v>
      </c>
      <c r="H61" s="1">
        <v>21.64</v>
      </c>
      <c r="I61" s="1">
        <v>15.3</v>
      </c>
    </row>
    <row r="62" spans="1:9" x14ac:dyDescent="0.25">
      <c r="A62" s="1">
        <v>76</v>
      </c>
      <c r="B62" s="2" t="s">
        <v>88</v>
      </c>
      <c r="C62" s="1">
        <v>1975</v>
      </c>
      <c r="D62" s="2" t="s">
        <v>24</v>
      </c>
      <c r="E62" s="1">
        <v>121.55</v>
      </c>
      <c r="F62" s="1">
        <v>25</v>
      </c>
      <c r="G62" s="1">
        <v>24.12</v>
      </c>
      <c r="H62" s="1">
        <v>22.46</v>
      </c>
      <c r="I62" s="1">
        <v>15.2</v>
      </c>
    </row>
    <row r="63" spans="1:9" x14ac:dyDescent="0.25">
      <c r="A63" s="1">
        <v>77</v>
      </c>
      <c r="B63" s="2" t="s">
        <v>25</v>
      </c>
      <c r="C63" s="1">
        <v>1970</v>
      </c>
      <c r="D63" s="2" t="s">
        <v>67</v>
      </c>
      <c r="E63" s="1">
        <v>121.55</v>
      </c>
      <c r="F63" s="1">
        <v>25</v>
      </c>
      <c r="G63" s="1">
        <v>27.02</v>
      </c>
      <c r="H63" s="1">
        <v>22.34</v>
      </c>
      <c r="I63" s="1">
        <v>15.6</v>
      </c>
    </row>
    <row r="64" spans="1:9" x14ac:dyDescent="0.25">
      <c r="A64" s="1">
        <v>79</v>
      </c>
      <c r="B64" s="2" t="s">
        <v>89</v>
      </c>
      <c r="C64" s="1">
        <v>1979</v>
      </c>
      <c r="D64" s="2" t="s">
        <v>38</v>
      </c>
      <c r="E64" s="1">
        <v>121.6</v>
      </c>
      <c r="F64" s="1">
        <v>25</v>
      </c>
      <c r="G64" s="1">
        <v>24.62</v>
      </c>
      <c r="H64" s="1">
        <v>21.16</v>
      </c>
      <c r="I64" s="1">
        <v>15.8</v>
      </c>
    </row>
    <row r="65" spans="1:9" x14ac:dyDescent="0.25">
      <c r="A65" s="1">
        <v>80</v>
      </c>
      <c r="B65" s="2" t="s">
        <v>68</v>
      </c>
      <c r="C65" s="1">
        <v>1977</v>
      </c>
      <c r="D65" s="2" t="s">
        <v>33</v>
      </c>
      <c r="E65" s="1">
        <v>121.55</v>
      </c>
      <c r="F65" s="1">
        <v>25.2</v>
      </c>
      <c r="G65" s="1">
        <v>23.64</v>
      </c>
      <c r="H65" s="1">
        <v>18.5</v>
      </c>
      <c r="I65" s="1">
        <v>13.7</v>
      </c>
    </row>
    <row r="66" spans="1:9" x14ac:dyDescent="0.25">
      <c r="A66" s="1">
        <v>81</v>
      </c>
      <c r="B66" s="2" t="s">
        <v>25</v>
      </c>
      <c r="C66" s="1">
        <v>1970</v>
      </c>
      <c r="D66" s="2" t="s">
        <v>67</v>
      </c>
      <c r="E66" s="1">
        <v>121.55</v>
      </c>
      <c r="F66" s="1">
        <v>25</v>
      </c>
      <c r="G66" s="1">
        <v>27.02</v>
      </c>
      <c r="H66" s="1">
        <v>22.34</v>
      </c>
      <c r="I66" s="1">
        <v>16.8</v>
      </c>
    </row>
    <row r="67" spans="1:9" x14ac:dyDescent="0.25">
      <c r="A67" s="1">
        <v>82</v>
      </c>
      <c r="B67" s="2" t="s">
        <v>90</v>
      </c>
      <c r="C67" s="1">
        <v>1966</v>
      </c>
      <c r="D67" s="2" t="s">
        <v>91</v>
      </c>
      <c r="E67" s="1">
        <v>121.75</v>
      </c>
      <c r="F67" s="1">
        <v>25.1</v>
      </c>
      <c r="G67" s="1">
        <v>23.57</v>
      </c>
      <c r="H67" s="1">
        <v>21.94</v>
      </c>
      <c r="I67" s="1">
        <v>15.3</v>
      </c>
    </row>
    <row r="68" spans="1:9" x14ac:dyDescent="0.25">
      <c r="A68" s="1">
        <v>83</v>
      </c>
      <c r="B68" s="2" t="s">
        <v>83</v>
      </c>
      <c r="C68" s="1">
        <v>1955</v>
      </c>
      <c r="D68" s="2" t="s">
        <v>24</v>
      </c>
      <c r="E68" s="1">
        <v>121.51</v>
      </c>
      <c r="F68" s="1">
        <v>25.04</v>
      </c>
      <c r="G68" s="1">
        <v>26.5</v>
      </c>
      <c r="H68" s="1">
        <v>22.5</v>
      </c>
      <c r="I68" s="1">
        <v>15.9</v>
      </c>
    </row>
    <row r="69" spans="1:9" x14ac:dyDescent="0.25">
      <c r="A69" s="1">
        <v>84</v>
      </c>
      <c r="B69" s="2" t="s">
        <v>92</v>
      </c>
      <c r="C69" s="1">
        <v>1966</v>
      </c>
      <c r="D69" s="2" t="s">
        <v>93</v>
      </c>
      <c r="E69" s="1">
        <v>121.4</v>
      </c>
      <c r="F69" s="1">
        <v>24.9</v>
      </c>
      <c r="G69" s="1">
        <v>20.89</v>
      </c>
      <c r="H69" s="1">
        <v>21.24</v>
      </c>
      <c r="I69" s="1">
        <v>15.5</v>
      </c>
    </row>
    <row r="70" spans="1:9" x14ac:dyDescent="0.25">
      <c r="A70" s="1">
        <v>86</v>
      </c>
      <c r="B70" s="2" t="s">
        <v>94</v>
      </c>
      <c r="C70" s="1">
        <v>1986</v>
      </c>
      <c r="D70" s="2" t="s">
        <v>38</v>
      </c>
      <c r="E70" s="1">
        <v>121.6</v>
      </c>
      <c r="F70" s="1">
        <v>25</v>
      </c>
      <c r="G70" s="1">
        <v>26.76</v>
      </c>
      <c r="H70" s="1">
        <v>21.42</v>
      </c>
      <c r="I70" s="1">
        <v>15.4</v>
      </c>
    </row>
    <row r="71" spans="1:9" x14ac:dyDescent="0.25">
      <c r="A71" s="1">
        <v>87</v>
      </c>
      <c r="B71" s="2" t="s">
        <v>95</v>
      </c>
      <c r="C71" s="1">
        <v>1975</v>
      </c>
      <c r="D71" s="2" t="s">
        <v>38</v>
      </c>
      <c r="E71" s="1">
        <v>121.6</v>
      </c>
      <c r="F71" s="1">
        <v>25</v>
      </c>
      <c r="G71" s="1">
        <v>25.99</v>
      </c>
      <c r="H71" s="1">
        <v>21.34</v>
      </c>
      <c r="I71" s="1">
        <v>16.399999999999999</v>
      </c>
    </row>
    <row r="72" spans="1:9" x14ac:dyDescent="0.25">
      <c r="A72" s="1">
        <v>88</v>
      </c>
      <c r="B72" s="2" t="s">
        <v>96</v>
      </c>
      <c r="C72" s="1">
        <v>1986</v>
      </c>
      <c r="D72" s="2" t="s">
        <v>97</v>
      </c>
      <c r="E72" s="1">
        <v>121.55</v>
      </c>
      <c r="F72" s="1">
        <v>24.9</v>
      </c>
      <c r="G72" s="1">
        <v>25.57</v>
      </c>
      <c r="H72" s="1">
        <v>20.16</v>
      </c>
      <c r="I72" s="1">
        <v>14.3</v>
      </c>
    </row>
    <row r="73" spans="1:9" x14ac:dyDescent="0.25">
      <c r="A73" s="1">
        <v>89</v>
      </c>
      <c r="B73" s="2" t="s">
        <v>98</v>
      </c>
      <c r="C73" s="1">
        <v>1986</v>
      </c>
      <c r="D73" s="2" t="s">
        <v>38</v>
      </c>
      <c r="E73" s="1">
        <v>121.6</v>
      </c>
      <c r="F73" s="1">
        <v>25</v>
      </c>
      <c r="G73" s="1">
        <v>26.76</v>
      </c>
      <c r="H73" s="1">
        <v>21.42</v>
      </c>
      <c r="I73" s="1">
        <v>16.399999999999999</v>
      </c>
    </row>
    <row r="74" spans="1:9" x14ac:dyDescent="0.25">
      <c r="A74" s="1">
        <v>90</v>
      </c>
      <c r="B74" s="2" t="s">
        <v>94</v>
      </c>
      <c r="C74" s="1">
        <v>1986</v>
      </c>
      <c r="D74" s="2" t="s">
        <v>38</v>
      </c>
      <c r="E74" s="1">
        <v>121.6</v>
      </c>
      <c r="F74" s="1">
        <v>25</v>
      </c>
      <c r="G74" s="1">
        <v>26.76</v>
      </c>
      <c r="H74" s="1">
        <v>21.42</v>
      </c>
      <c r="I74" s="1">
        <v>16.399999999999999</v>
      </c>
    </row>
    <row r="75" spans="1:9" x14ac:dyDescent="0.25">
      <c r="A75" s="1">
        <v>91</v>
      </c>
      <c r="B75" s="2" t="s">
        <v>99</v>
      </c>
      <c r="C75" s="1">
        <v>1986</v>
      </c>
      <c r="D75" s="2" t="s">
        <v>100</v>
      </c>
      <c r="E75" s="1">
        <v>121.55</v>
      </c>
      <c r="F75" s="1">
        <v>25.1</v>
      </c>
      <c r="G75" s="1">
        <v>27</v>
      </c>
      <c r="H75" s="1">
        <v>21.69</v>
      </c>
      <c r="I75" s="1">
        <v>15.3</v>
      </c>
    </row>
    <row r="76" spans="1:9" x14ac:dyDescent="0.25">
      <c r="A76" s="1">
        <v>92</v>
      </c>
      <c r="B76" s="2" t="s">
        <v>101</v>
      </c>
      <c r="C76" s="1">
        <v>1986</v>
      </c>
      <c r="D76" s="2" t="s">
        <v>97</v>
      </c>
      <c r="E76" s="1">
        <v>121.55</v>
      </c>
      <c r="F76" s="1">
        <v>24.9</v>
      </c>
      <c r="G76" s="1">
        <v>22.57</v>
      </c>
      <c r="H76" s="1">
        <v>20.16</v>
      </c>
      <c r="I76" s="1">
        <v>13.8</v>
      </c>
    </row>
    <row r="77" spans="1:9" x14ac:dyDescent="0.25">
      <c r="A77" s="1">
        <v>93</v>
      </c>
      <c r="B77" s="2" t="s">
        <v>102</v>
      </c>
      <c r="C77" s="1">
        <v>1975</v>
      </c>
      <c r="D77" s="2" t="s">
        <v>97</v>
      </c>
      <c r="E77" s="1">
        <v>121.55</v>
      </c>
      <c r="F77" s="1">
        <v>24.9</v>
      </c>
      <c r="G77" s="1">
        <v>23.07</v>
      </c>
      <c r="H77" s="1">
        <v>21.2</v>
      </c>
      <c r="I77" s="1">
        <v>16.3</v>
      </c>
    </row>
    <row r="78" spans="1:9" x14ac:dyDescent="0.25">
      <c r="A78" s="1">
        <v>94</v>
      </c>
      <c r="B78" s="2" t="s">
        <v>103</v>
      </c>
      <c r="C78" s="1">
        <v>1984</v>
      </c>
      <c r="D78" s="2" t="s">
        <v>38</v>
      </c>
      <c r="E78" s="1">
        <v>121.6</v>
      </c>
      <c r="F78" s="1">
        <v>25</v>
      </c>
      <c r="G78" s="1">
        <v>26.81</v>
      </c>
      <c r="H78" s="1">
        <v>21.07</v>
      </c>
      <c r="I78" s="1">
        <v>15.9</v>
      </c>
    </row>
    <row r="79" spans="1:9" x14ac:dyDescent="0.25">
      <c r="A79" s="1">
        <v>95</v>
      </c>
      <c r="B79" s="2" t="s">
        <v>36</v>
      </c>
      <c r="C79" s="1">
        <v>1975</v>
      </c>
      <c r="D79" s="2" t="s">
        <v>38</v>
      </c>
      <c r="E79" s="1">
        <v>121.6</v>
      </c>
      <c r="F79" s="1">
        <v>25</v>
      </c>
      <c r="G79" s="1">
        <v>25.99</v>
      </c>
      <c r="H79" s="1">
        <v>21.34</v>
      </c>
      <c r="I79" s="1">
        <v>14.7</v>
      </c>
    </row>
    <row r="80" spans="1:9" x14ac:dyDescent="0.25">
      <c r="A80" s="1">
        <v>96</v>
      </c>
      <c r="B80" s="2" t="s">
        <v>104</v>
      </c>
      <c r="C80" s="1">
        <v>1986</v>
      </c>
      <c r="D80" s="2" t="s">
        <v>40</v>
      </c>
      <c r="E80" s="1">
        <v>120.95</v>
      </c>
      <c r="F80" s="1">
        <v>23.95</v>
      </c>
      <c r="G80" s="1">
        <v>24.7</v>
      </c>
      <c r="H80" s="1">
        <v>22.14</v>
      </c>
      <c r="I80" s="1">
        <v>16.5</v>
      </c>
    </row>
    <row r="81" spans="1:9" x14ac:dyDescent="0.25">
      <c r="A81" s="1">
        <v>97</v>
      </c>
      <c r="B81" s="2" t="s">
        <v>105</v>
      </c>
      <c r="C81" s="1">
        <v>1981</v>
      </c>
      <c r="D81" s="2" t="s">
        <v>106</v>
      </c>
      <c r="E81" s="1">
        <v>121.05</v>
      </c>
      <c r="F81" s="1">
        <v>24.9</v>
      </c>
      <c r="G81" s="1">
        <v>23.06</v>
      </c>
      <c r="H81" s="1">
        <v>21.92</v>
      </c>
      <c r="I81" s="1">
        <v>16.5</v>
      </c>
    </row>
    <row r="82" spans="1:9" x14ac:dyDescent="0.25">
      <c r="A82" s="1">
        <v>98</v>
      </c>
      <c r="B82" s="2" t="s">
        <v>101</v>
      </c>
      <c r="C82" s="1">
        <v>1986</v>
      </c>
      <c r="D82" s="2" t="s">
        <v>97</v>
      </c>
      <c r="E82" s="1">
        <v>121.55</v>
      </c>
      <c r="F82" s="1">
        <v>24.9</v>
      </c>
      <c r="G82" s="1">
        <v>22.57</v>
      </c>
      <c r="H82" s="1">
        <v>20.16</v>
      </c>
      <c r="I82" s="1">
        <v>15.2</v>
      </c>
    </row>
    <row r="83" spans="1:9" x14ac:dyDescent="0.25">
      <c r="A83" s="1">
        <v>99</v>
      </c>
      <c r="B83" s="2" t="s">
        <v>107</v>
      </c>
      <c r="C83" s="1">
        <v>1984</v>
      </c>
      <c r="D83" s="2" t="s">
        <v>108</v>
      </c>
      <c r="E83" s="1">
        <v>121.6</v>
      </c>
      <c r="F83" s="1">
        <v>25.1</v>
      </c>
      <c r="G83" s="1">
        <v>22.54</v>
      </c>
      <c r="H83" s="1">
        <v>20.86</v>
      </c>
      <c r="I83" s="1">
        <v>13.1</v>
      </c>
    </row>
    <row r="84" spans="1:9" x14ac:dyDescent="0.25">
      <c r="A84" s="1">
        <v>100</v>
      </c>
      <c r="B84" s="2" t="s">
        <v>109</v>
      </c>
      <c r="C84" s="1">
        <v>1975</v>
      </c>
      <c r="D84" s="2" t="s">
        <v>38</v>
      </c>
      <c r="E84" s="1">
        <v>121.6</v>
      </c>
      <c r="F84" s="1">
        <v>25</v>
      </c>
      <c r="G84" s="1">
        <v>22.94</v>
      </c>
      <c r="H84" s="1">
        <v>21.34</v>
      </c>
      <c r="I84" s="1">
        <v>16.2</v>
      </c>
    </row>
    <row r="85" spans="1:9" x14ac:dyDescent="0.25">
      <c r="A85" s="1">
        <v>101</v>
      </c>
      <c r="B85" s="2" t="s">
        <v>110</v>
      </c>
      <c r="C85" s="1">
        <v>1986</v>
      </c>
      <c r="D85" s="2" t="s">
        <v>38</v>
      </c>
      <c r="E85" s="1">
        <v>121.6</v>
      </c>
      <c r="F85" s="1">
        <v>25</v>
      </c>
      <c r="G85" s="1">
        <v>24.12</v>
      </c>
      <c r="H85" s="1">
        <v>21.42</v>
      </c>
      <c r="I85" s="1">
        <v>16.8</v>
      </c>
    </row>
    <row r="86" spans="1:9" x14ac:dyDescent="0.25">
      <c r="A86" s="1">
        <v>102</v>
      </c>
      <c r="B86" s="2" t="s">
        <v>96</v>
      </c>
      <c r="C86" s="1">
        <v>1986</v>
      </c>
      <c r="D86" s="2" t="s">
        <v>38</v>
      </c>
      <c r="E86" s="1">
        <v>121.6</v>
      </c>
      <c r="F86" s="1">
        <v>25</v>
      </c>
      <c r="G86" s="1">
        <v>26.76</v>
      </c>
      <c r="H86" s="1">
        <v>21.42</v>
      </c>
      <c r="I86" s="1">
        <v>15</v>
      </c>
    </row>
    <row r="87" spans="1:9" x14ac:dyDescent="0.25">
      <c r="A87" s="1">
        <v>103</v>
      </c>
      <c r="B87" s="2" t="s">
        <v>111</v>
      </c>
      <c r="C87" s="1">
        <v>1984</v>
      </c>
      <c r="D87" s="2" t="s">
        <v>112</v>
      </c>
      <c r="E87" s="1">
        <v>121.55</v>
      </c>
      <c r="F87" s="1">
        <v>25</v>
      </c>
      <c r="G87" s="1">
        <v>23.6</v>
      </c>
      <c r="H87" s="1">
        <v>21.94</v>
      </c>
      <c r="I87" s="1">
        <v>14.9</v>
      </c>
    </row>
    <row r="88" spans="1:9" x14ac:dyDescent="0.25">
      <c r="A88" s="1">
        <v>104</v>
      </c>
      <c r="B88" s="2" t="s">
        <v>113</v>
      </c>
      <c r="C88" s="1">
        <v>1986</v>
      </c>
      <c r="D88" s="2" t="s">
        <v>97</v>
      </c>
      <c r="E88" s="1">
        <v>121.55</v>
      </c>
      <c r="F88" s="1">
        <v>24.9</v>
      </c>
      <c r="G88" s="1">
        <v>22.87</v>
      </c>
      <c r="H88" s="1">
        <v>20.16</v>
      </c>
      <c r="I88" s="1">
        <v>12.7</v>
      </c>
    </row>
    <row r="89" spans="1:9" x14ac:dyDescent="0.25">
      <c r="A89" s="1">
        <v>105</v>
      </c>
      <c r="B89" s="2" t="s">
        <v>114</v>
      </c>
      <c r="C89" s="1">
        <v>1975</v>
      </c>
      <c r="D89" s="2" t="s">
        <v>106</v>
      </c>
      <c r="E89" s="1">
        <v>121.05</v>
      </c>
      <c r="F89" s="1">
        <v>24.9</v>
      </c>
      <c r="G89" s="1">
        <v>23.5</v>
      </c>
      <c r="H89" s="1">
        <v>22.15</v>
      </c>
      <c r="I89" s="1">
        <v>14.2</v>
      </c>
    </row>
    <row r="90" spans="1:9" x14ac:dyDescent="0.25">
      <c r="A90" s="1">
        <v>106</v>
      </c>
      <c r="B90" s="2" t="s">
        <v>115</v>
      </c>
      <c r="C90" s="1">
        <v>1974</v>
      </c>
      <c r="D90" s="2" t="s">
        <v>116</v>
      </c>
      <c r="E90" s="1">
        <v>121.1</v>
      </c>
      <c r="F90" s="1">
        <v>25</v>
      </c>
      <c r="G90" s="1">
        <v>24.18</v>
      </c>
      <c r="H90" s="1">
        <v>22.04</v>
      </c>
      <c r="I90" s="1">
        <v>17.3</v>
      </c>
    </row>
    <row r="91" spans="1:9" x14ac:dyDescent="0.25">
      <c r="A91" s="1">
        <v>108</v>
      </c>
      <c r="B91" s="2" t="s">
        <v>114</v>
      </c>
      <c r="C91" s="1">
        <v>1975</v>
      </c>
      <c r="D91" s="2" t="s">
        <v>106</v>
      </c>
      <c r="E91" s="1">
        <v>121.05</v>
      </c>
      <c r="F91" s="1">
        <v>24.9</v>
      </c>
      <c r="G91" s="1">
        <v>23.5</v>
      </c>
      <c r="H91" s="1">
        <v>22.15</v>
      </c>
      <c r="I91" s="1">
        <v>15.8</v>
      </c>
    </row>
    <row r="92" spans="1:9" x14ac:dyDescent="0.25">
      <c r="A92" s="1">
        <v>111</v>
      </c>
      <c r="B92" s="2" t="s">
        <v>117</v>
      </c>
      <c r="C92" s="1">
        <v>1971</v>
      </c>
      <c r="D92" s="2" t="s">
        <v>24</v>
      </c>
      <c r="E92" s="1">
        <v>121.55</v>
      </c>
      <c r="F92" s="1">
        <v>25</v>
      </c>
      <c r="G92" s="1">
        <v>27.41</v>
      </c>
      <c r="H92" s="1">
        <v>21.52</v>
      </c>
      <c r="I92" s="1">
        <v>15.7</v>
      </c>
    </row>
    <row r="93" spans="1:9" x14ac:dyDescent="0.25">
      <c r="A93" s="1">
        <v>112</v>
      </c>
      <c r="B93" s="2" t="s">
        <v>118</v>
      </c>
      <c r="C93" s="1">
        <v>1969</v>
      </c>
      <c r="D93" s="2" t="s">
        <v>33</v>
      </c>
      <c r="E93" s="1">
        <v>121.55</v>
      </c>
      <c r="F93" s="1">
        <v>25.2</v>
      </c>
      <c r="G93" s="1">
        <v>21.17</v>
      </c>
      <c r="H93" s="1">
        <v>17.73</v>
      </c>
      <c r="I93" s="1">
        <v>16</v>
      </c>
    </row>
    <row r="94" spans="1:9" x14ac:dyDescent="0.25">
      <c r="A94" s="1">
        <v>113</v>
      </c>
      <c r="B94" s="2" t="s">
        <v>119</v>
      </c>
      <c r="C94" s="1">
        <v>1979</v>
      </c>
      <c r="D94" s="2" t="s">
        <v>120</v>
      </c>
      <c r="E94" s="1">
        <v>120.7</v>
      </c>
      <c r="F94" s="1">
        <v>24.35</v>
      </c>
      <c r="G94" s="1">
        <v>21.82</v>
      </c>
      <c r="H94" s="1">
        <v>22.07</v>
      </c>
      <c r="I94" s="1">
        <v>16</v>
      </c>
    </row>
    <row r="95" spans="1:9" x14ac:dyDescent="0.25">
      <c r="A95" s="1">
        <v>115</v>
      </c>
      <c r="B95" s="2" t="s">
        <v>121</v>
      </c>
      <c r="C95" s="1">
        <v>1979</v>
      </c>
      <c r="D95" s="2" t="s">
        <v>122</v>
      </c>
      <c r="E95" s="1">
        <v>120.25</v>
      </c>
      <c r="F95" s="1">
        <v>23.3</v>
      </c>
      <c r="G95" s="1">
        <v>29.22</v>
      </c>
      <c r="H95" s="1">
        <v>23.42</v>
      </c>
      <c r="I95" s="1">
        <v>17</v>
      </c>
    </row>
    <row r="96" spans="1:9" x14ac:dyDescent="0.25">
      <c r="A96" s="1">
        <v>116</v>
      </c>
      <c r="B96" s="2" t="s">
        <v>123</v>
      </c>
      <c r="C96" s="1">
        <v>1977</v>
      </c>
      <c r="D96" s="2" t="s">
        <v>38</v>
      </c>
      <c r="E96" s="1">
        <v>121.6</v>
      </c>
      <c r="F96" s="1">
        <v>25</v>
      </c>
      <c r="G96" s="1">
        <v>25.98</v>
      </c>
      <c r="H96" s="1">
        <v>21.44</v>
      </c>
      <c r="I96" s="1">
        <v>15.1</v>
      </c>
    </row>
    <row r="97" spans="1:9" x14ac:dyDescent="0.25">
      <c r="A97" s="1">
        <v>117</v>
      </c>
      <c r="B97" s="2" t="s">
        <v>124</v>
      </c>
      <c r="C97" s="1">
        <v>1967</v>
      </c>
      <c r="D97" s="2" t="s">
        <v>24</v>
      </c>
      <c r="E97" s="1">
        <v>121.55</v>
      </c>
      <c r="F97" s="1">
        <v>25</v>
      </c>
      <c r="G97" s="1">
        <v>27.17</v>
      </c>
      <c r="H97" s="1">
        <v>22.07</v>
      </c>
      <c r="I97" s="1">
        <v>15.6</v>
      </c>
    </row>
    <row r="98" spans="1:9" x14ac:dyDescent="0.25">
      <c r="A98" s="1">
        <v>119</v>
      </c>
      <c r="B98" s="2" t="s">
        <v>125</v>
      </c>
      <c r="C98" s="1">
        <v>1980</v>
      </c>
      <c r="D98" s="2" t="s">
        <v>126</v>
      </c>
      <c r="E98" s="1">
        <v>120.2</v>
      </c>
      <c r="F98" s="1">
        <v>23</v>
      </c>
      <c r="G98" s="1">
        <v>27.01</v>
      </c>
      <c r="H98" s="1">
        <v>24.26</v>
      </c>
      <c r="I98" s="1">
        <v>17.2</v>
      </c>
    </row>
    <row r="99" spans="1:9" x14ac:dyDescent="0.25">
      <c r="A99" s="1">
        <v>120</v>
      </c>
      <c r="B99" s="2" t="s">
        <v>127</v>
      </c>
      <c r="C99" s="1">
        <v>1964</v>
      </c>
      <c r="D99" s="2" t="s">
        <v>74</v>
      </c>
      <c r="E99" s="1">
        <v>121.45</v>
      </c>
      <c r="F99" s="1">
        <v>25</v>
      </c>
      <c r="G99" s="1">
        <v>16.37</v>
      </c>
      <c r="H99" s="1">
        <v>22.47</v>
      </c>
      <c r="I99" s="1">
        <v>16.3</v>
      </c>
    </row>
    <row r="100" spans="1:9" x14ac:dyDescent="0.25">
      <c r="A100" s="1">
        <v>121</v>
      </c>
      <c r="B100" s="2" t="s">
        <v>118</v>
      </c>
      <c r="C100" s="1">
        <v>1969</v>
      </c>
      <c r="D100" s="2" t="s">
        <v>33</v>
      </c>
      <c r="E100" s="1">
        <v>121.55</v>
      </c>
      <c r="F100" s="1">
        <v>25.2</v>
      </c>
      <c r="G100" s="1">
        <v>21.17</v>
      </c>
      <c r="H100" s="1">
        <v>17.73</v>
      </c>
      <c r="I100" s="1">
        <v>16.7</v>
      </c>
    </row>
    <row r="101" spans="1:9" x14ac:dyDescent="0.25">
      <c r="A101" s="1">
        <v>123</v>
      </c>
      <c r="B101" s="2" t="s">
        <v>128</v>
      </c>
      <c r="C101" s="1">
        <v>1971</v>
      </c>
      <c r="D101" s="2" t="s">
        <v>33</v>
      </c>
      <c r="E101" s="1">
        <v>121.55</v>
      </c>
      <c r="F101" s="1">
        <v>25.2</v>
      </c>
      <c r="G101" s="1">
        <v>23.63</v>
      </c>
      <c r="H101" s="1">
        <v>17.52</v>
      </c>
      <c r="I101" s="1">
        <v>15.5</v>
      </c>
    </row>
    <row r="102" spans="1:9" x14ac:dyDescent="0.25">
      <c r="A102" s="1">
        <v>124</v>
      </c>
      <c r="B102" s="2" t="s">
        <v>129</v>
      </c>
      <c r="C102" s="1">
        <v>1969</v>
      </c>
      <c r="D102" s="2" t="s">
        <v>130</v>
      </c>
      <c r="E102" s="1">
        <v>121.55</v>
      </c>
      <c r="F102" s="1">
        <v>25</v>
      </c>
      <c r="G102" s="1">
        <v>26.27</v>
      </c>
      <c r="H102" s="1">
        <v>22.45</v>
      </c>
      <c r="I102" s="1">
        <v>16.2</v>
      </c>
    </row>
    <row r="103" spans="1:9" x14ac:dyDescent="0.25">
      <c r="A103" s="1">
        <v>125</v>
      </c>
      <c r="B103" s="2" t="s">
        <v>131</v>
      </c>
      <c r="C103" s="1">
        <v>1979</v>
      </c>
      <c r="D103" s="2" t="s">
        <v>97</v>
      </c>
      <c r="E103" s="1">
        <v>121.55</v>
      </c>
      <c r="F103" s="1">
        <v>24.9</v>
      </c>
      <c r="G103" s="1">
        <v>21.67</v>
      </c>
      <c r="H103" s="1">
        <v>20.75</v>
      </c>
      <c r="I103" s="1">
        <v>14.7</v>
      </c>
    </row>
    <row r="104" spans="1:9" x14ac:dyDescent="0.25">
      <c r="A104" s="1">
        <v>126</v>
      </c>
      <c r="B104" s="2" t="s">
        <v>132</v>
      </c>
      <c r="C104" s="1">
        <v>1969</v>
      </c>
      <c r="D104" s="2" t="s">
        <v>97</v>
      </c>
      <c r="E104" s="1">
        <v>121.55</v>
      </c>
      <c r="F104" s="1">
        <v>24.9</v>
      </c>
      <c r="G104" s="1">
        <v>24.94</v>
      </c>
      <c r="H104" s="1">
        <v>20.96</v>
      </c>
      <c r="I104" s="1">
        <v>15.9</v>
      </c>
    </row>
    <row r="105" spans="1:9" x14ac:dyDescent="0.25">
      <c r="A105" s="1">
        <v>127</v>
      </c>
      <c r="B105" s="2" t="s">
        <v>129</v>
      </c>
      <c r="C105" s="1">
        <v>1969</v>
      </c>
      <c r="D105" s="2" t="s">
        <v>130</v>
      </c>
      <c r="E105" s="1">
        <v>121.55</v>
      </c>
      <c r="F105" s="1">
        <v>25</v>
      </c>
      <c r="G105" s="1">
        <v>26.27</v>
      </c>
      <c r="H105" s="1">
        <v>22.45</v>
      </c>
      <c r="I105" s="1">
        <v>15</v>
      </c>
    </row>
    <row r="106" spans="1:9" x14ac:dyDescent="0.25">
      <c r="A106" s="1">
        <v>128</v>
      </c>
      <c r="B106" s="2" t="s">
        <v>133</v>
      </c>
      <c r="C106" s="1">
        <v>1980</v>
      </c>
      <c r="D106" s="2" t="s">
        <v>134</v>
      </c>
      <c r="E106" s="1">
        <v>121.85</v>
      </c>
      <c r="F106" s="1">
        <v>24.95</v>
      </c>
      <c r="G106" s="1">
        <v>24.7</v>
      </c>
      <c r="H106" s="1">
        <v>19.100000000000001</v>
      </c>
      <c r="I106" s="1">
        <v>15.6</v>
      </c>
    </row>
    <row r="107" spans="1:9" x14ac:dyDescent="0.25">
      <c r="A107" s="1">
        <v>129</v>
      </c>
      <c r="B107" s="2" t="s">
        <v>135</v>
      </c>
      <c r="C107" s="1">
        <v>1980</v>
      </c>
      <c r="D107" s="2" t="s">
        <v>136</v>
      </c>
      <c r="E107" s="1">
        <v>121.5</v>
      </c>
      <c r="F107" s="1">
        <v>25.2</v>
      </c>
      <c r="G107" s="1">
        <v>27.8</v>
      </c>
      <c r="H107" s="1">
        <v>20.47</v>
      </c>
      <c r="I107" s="1">
        <v>15.4</v>
      </c>
    </row>
    <row r="108" spans="1:9" x14ac:dyDescent="0.25">
      <c r="A108" s="1">
        <v>130</v>
      </c>
      <c r="B108" s="2" t="s">
        <v>137</v>
      </c>
      <c r="C108" s="1">
        <v>1979</v>
      </c>
      <c r="D108" s="2" t="s">
        <v>24</v>
      </c>
      <c r="E108" s="1">
        <v>121.55</v>
      </c>
      <c r="F108" s="1">
        <v>25</v>
      </c>
      <c r="G108" s="1">
        <v>25.67</v>
      </c>
      <c r="H108" s="1">
        <v>22.1</v>
      </c>
      <c r="I108" s="1">
        <v>15.6</v>
      </c>
    </row>
    <row r="109" spans="1:9" x14ac:dyDescent="0.25">
      <c r="A109" s="1">
        <v>133</v>
      </c>
      <c r="B109" s="2" t="s">
        <v>138</v>
      </c>
      <c r="C109" s="1">
        <v>1968</v>
      </c>
      <c r="D109" s="2" t="s">
        <v>139</v>
      </c>
      <c r="E109" s="1">
        <v>121.5</v>
      </c>
      <c r="F109" s="1">
        <v>25.2</v>
      </c>
      <c r="G109" s="1">
        <v>26.39</v>
      </c>
      <c r="H109" s="1">
        <v>19.68</v>
      </c>
      <c r="I109" s="1">
        <v>14.9</v>
      </c>
    </row>
    <row r="110" spans="1:9" x14ac:dyDescent="0.25">
      <c r="A110" s="1">
        <v>134</v>
      </c>
      <c r="B110" s="2" t="s">
        <v>140</v>
      </c>
      <c r="C110" s="1">
        <v>1961</v>
      </c>
      <c r="D110" s="2" t="s">
        <v>74</v>
      </c>
      <c r="E110" s="1">
        <v>121.45</v>
      </c>
      <c r="F110" s="1">
        <v>25</v>
      </c>
      <c r="G110" s="1">
        <v>17.809999999999999</v>
      </c>
      <c r="H110" s="1">
        <v>22.46</v>
      </c>
      <c r="I110" s="1">
        <v>13.7</v>
      </c>
    </row>
    <row r="111" spans="1:9" x14ac:dyDescent="0.25">
      <c r="A111" s="1">
        <v>135</v>
      </c>
      <c r="B111" s="2" t="s">
        <v>141</v>
      </c>
      <c r="C111" s="1">
        <v>1969</v>
      </c>
      <c r="D111" s="2" t="s">
        <v>142</v>
      </c>
      <c r="E111" s="1">
        <v>121.65</v>
      </c>
      <c r="F111" s="1">
        <v>25</v>
      </c>
      <c r="G111" s="1">
        <v>24.73</v>
      </c>
      <c r="H111" s="1">
        <v>21.1</v>
      </c>
      <c r="I111" s="1">
        <v>14.6</v>
      </c>
    </row>
    <row r="112" spans="1:9" x14ac:dyDescent="0.25">
      <c r="A112" s="1">
        <v>136</v>
      </c>
      <c r="B112" s="2" t="s">
        <v>143</v>
      </c>
      <c r="C112" s="1">
        <v>1975</v>
      </c>
      <c r="D112" s="2" t="s">
        <v>24</v>
      </c>
      <c r="E112" s="1">
        <v>121.55</v>
      </c>
      <c r="F112" s="1">
        <v>25</v>
      </c>
      <c r="G112" s="1">
        <v>24.12</v>
      </c>
      <c r="H112" s="1">
        <v>22.46</v>
      </c>
      <c r="I112" s="1">
        <v>16.100000000000001</v>
      </c>
    </row>
    <row r="113" spans="1:9" x14ac:dyDescent="0.25">
      <c r="A113" s="1">
        <v>137</v>
      </c>
      <c r="B113" s="2" t="s">
        <v>144</v>
      </c>
      <c r="C113" s="1">
        <v>1969</v>
      </c>
      <c r="D113" s="2" t="s">
        <v>130</v>
      </c>
      <c r="E113" s="1">
        <v>121.55</v>
      </c>
      <c r="F113" s="1">
        <v>25</v>
      </c>
      <c r="G113" s="1">
        <v>26.27</v>
      </c>
      <c r="H113" s="1">
        <v>22.45</v>
      </c>
      <c r="I113" s="1">
        <v>16.600000000000001</v>
      </c>
    </row>
    <row r="114" spans="1:9" x14ac:dyDescent="0.25">
      <c r="A114" s="1">
        <v>138</v>
      </c>
      <c r="B114" s="2" t="s">
        <v>145</v>
      </c>
      <c r="C114" s="1">
        <v>1968</v>
      </c>
      <c r="D114" s="2" t="s">
        <v>24</v>
      </c>
      <c r="E114" s="1">
        <v>121.55</v>
      </c>
      <c r="F114" s="1">
        <v>25</v>
      </c>
      <c r="G114" s="1">
        <v>26.11</v>
      </c>
      <c r="H114" s="1">
        <v>22</v>
      </c>
      <c r="I114" s="1">
        <v>14.4</v>
      </c>
    </row>
    <row r="115" spans="1:9" x14ac:dyDescent="0.25">
      <c r="A115" s="1">
        <v>139</v>
      </c>
      <c r="B115" s="2" t="s">
        <v>129</v>
      </c>
      <c r="C115" s="1">
        <v>1969</v>
      </c>
      <c r="D115" s="2" t="s">
        <v>130</v>
      </c>
      <c r="E115" s="1">
        <v>121.55</v>
      </c>
      <c r="F115" s="1">
        <v>25</v>
      </c>
      <c r="G115" s="1">
        <v>26.27</v>
      </c>
      <c r="H115" s="1">
        <v>22.45</v>
      </c>
      <c r="I115" s="1">
        <v>15.7</v>
      </c>
    </row>
    <row r="116" spans="1:9" x14ac:dyDescent="0.25">
      <c r="A116" s="1">
        <v>140</v>
      </c>
      <c r="B116" s="2" t="s">
        <v>129</v>
      </c>
      <c r="C116" s="1">
        <v>1969</v>
      </c>
      <c r="D116" s="2" t="s">
        <v>130</v>
      </c>
      <c r="E116" s="1">
        <v>121.55</v>
      </c>
      <c r="F116" s="1">
        <v>25</v>
      </c>
      <c r="G116" s="1">
        <v>26.27</v>
      </c>
      <c r="H116" s="1">
        <v>22.45</v>
      </c>
      <c r="I116" s="1">
        <v>14.3</v>
      </c>
    </row>
    <row r="117" spans="1:9" x14ac:dyDescent="0.25">
      <c r="A117" s="1">
        <v>142</v>
      </c>
      <c r="B117" s="2" t="s">
        <v>146</v>
      </c>
      <c r="C117" s="1">
        <v>1970</v>
      </c>
      <c r="D117" s="2" t="s">
        <v>147</v>
      </c>
      <c r="E117" s="1">
        <v>121.6</v>
      </c>
      <c r="F117" s="1">
        <v>25</v>
      </c>
      <c r="G117" s="1">
        <v>26.34</v>
      </c>
      <c r="H117" s="1">
        <v>21.59</v>
      </c>
      <c r="I117" s="1">
        <v>15.3</v>
      </c>
    </row>
    <row r="118" spans="1:9" x14ac:dyDescent="0.25">
      <c r="A118" s="1">
        <v>143</v>
      </c>
      <c r="B118" s="2" t="s">
        <v>146</v>
      </c>
      <c r="C118" s="1">
        <v>1970</v>
      </c>
      <c r="D118" s="2" t="s">
        <v>24</v>
      </c>
      <c r="E118" s="1">
        <v>121.55</v>
      </c>
      <c r="F118" s="1">
        <v>25</v>
      </c>
      <c r="G118" s="1">
        <v>27.02</v>
      </c>
      <c r="H118" s="1">
        <v>22.34</v>
      </c>
      <c r="I118" s="1">
        <v>10.7</v>
      </c>
    </row>
    <row r="119" spans="1:9" x14ac:dyDescent="0.25">
      <c r="A119" s="1">
        <v>144</v>
      </c>
      <c r="B119" s="2" t="s">
        <v>148</v>
      </c>
      <c r="C119" s="1">
        <v>1970</v>
      </c>
      <c r="D119" s="2" t="s">
        <v>24</v>
      </c>
      <c r="E119" s="1">
        <v>121.55</v>
      </c>
      <c r="F119" s="1">
        <v>25</v>
      </c>
      <c r="G119" s="1">
        <v>25.47</v>
      </c>
      <c r="H119" s="1">
        <v>22.34</v>
      </c>
      <c r="I119" s="1">
        <v>14.3</v>
      </c>
    </row>
    <row r="120" spans="1:9" x14ac:dyDescent="0.25">
      <c r="A120" s="1">
        <v>145</v>
      </c>
      <c r="B120" s="2" t="s">
        <v>149</v>
      </c>
      <c r="C120" s="1">
        <v>1970</v>
      </c>
      <c r="D120" s="2" t="s">
        <v>33</v>
      </c>
      <c r="E120" s="1">
        <v>121.55</v>
      </c>
      <c r="F120" s="1">
        <v>25.2</v>
      </c>
      <c r="G120" s="1">
        <v>22.59</v>
      </c>
      <c r="H120" s="1">
        <v>17.809999999999999</v>
      </c>
      <c r="I120" s="1">
        <v>14.4</v>
      </c>
    </row>
    <row r="121" spans="1:9" x14ac:dyDescent="0.25">
      <c r="A121" s="1">
        <v>146</v>
      </c>
      <c r="B121" s="2" t="s">
        <v>150</v>
      </c>
      <c r="C121" s="1">
        <v>1970</v>
      </c>
      <c r="D121" s="2" t="s">
        <v>26</v>
      </c>
      <c r="E121" s="1">
        <v>121.55</v>
      </c>
      <c r="F121" s="1">
        <v>24.95</v>
      </c>
      <c r="G121" s="1">
        <v>13.34</v>
      </c>
      <c r="H121" s="1">
        <v>21.63</v>
      </c>
      <c r="I121" s="1">
        <v>17</v>
      </c>
    </row>
    <row r="122" spans="1:9" x14ac:dyDescent="0.25">
      <c r="A122" s="1">
        <v>147</v>
      </c>
      <c r="B122" s="2" t="s">
        <v>151</v>
      </c>
      <c r="C122" s="1">
        <v>1969</v>
      </c>
      <c r="D122" s="2" t="s">
        <v>24</v>
      </c>
      <c r="E122" s="1">
        <v>121.55</v>
      </c>
      <c r="F122" s="1">
        <v>25</v>
      </c>
      <c r="G122" s="1">
        <v>26.27</v>
      </c>
      <c r="H122" s="1">
        <v>22.45</v>
      </c>
      <c r="I122" s="1">
        <v>14.7</v>
      </c>
    </row>
    <row r="123" spans="1:9" x14ac:dyDescent="0.25">
      <c r="A123" s="1">
        <v>149</v>
      </c>
      <c r="B123" s="2" t="s">
        <v>152</v>
      </c>
      <c r="C123" s="1">
        <v>1969</v>
      </c>
      <c r="D123" s="2" t="s">
        <v>153</v>
      </c>
      <c r="E123" s="1">
        <v>121.45</v>
      </c>
      <c r="F123" s="1">
        <v>25.15</v>
      </c>
      <c r="G123" s="1">
        <v>24.89</v>
      </c>
      <c r="H123" s="1">
        <v>21.6</v>
      </c>
      <c r="I123" s="1">
        <v>15.7</v>
      </c>
    </row>
    <row r="124" spans="1:9" x14ac:dyDescent="0.25">
      <c r="A124" s="1">
        <v>150</v>
      </c>
      <c r="B124" s="2" t="s">
        <v>25</v>
      </c>
      <c r="C124" s="1">
        <v>1970</v>
      </c>
      <c r="D124" s="2" t="s">
        <v>43</v>
      </c>
      <c r="E124" s="1">
        <v>121.75</v>
      </c>
      <c r="F124" s="1">
        <v>25.15</v>
      </c>
      <c r="G124" s="1">
        <v>26.5</v>
      </c>
      <c r="H124" s="1">
        <v>22.07</v>
      </c>
      <c r="I124" s="1">
        <v>14.4</v>
      </c>
    </row>
    <row r="125" spans="1:9" x14ac:dyDescent="0.25">
      <c r="A125" s="1">
        <v>151</v>
      </c>
      <c r="B125" s="2" t="s">
        <v>154</v>
      </c>
      <c r="C125" s="1">
        <v>1963</v>
      </c>
      <c r="D125" s="2" t="s">
        <v>24</v>
      </c>
      <c r="E125" s="1">
        <v>121.55</v>
      </c>
      <c r="F125" s="1">
        <v>25</v>
      </c>
      <c r="G125" s="1">
        <v>26.77</v>
      </c>
      <c r="H125" s="1">
        <v>21.75</v>
      </c>
      <c r="I125" s="1">
        <v>14</v>
      </c>
    </row>
    <row r="126" spans="1:9" x14ac:dyDescent="0.25">
      <c r="A126" s="1">
        <v>152</v>
      </c>
      <c r="B126" s="2" t="s">
        <v>30</v>
      </c>
      <c r="C126" s="1">
        <v>1970</v>
      </c>
      <c r="D126" s="2" t="s">
        <v>27</v>
      </c>
      <c r="E126" s="1">
        <v>121.55</v>
      </c>
      <c r="F126" s="1">
        <v>25</v>
      </c>
      <c r="G126" s="1">
        <v>27.02</v>
      </c>
      <c r="H126" s="1">
        <v>22.34</v>
      </c>
      <c r="I126" s="1">
        <v>15.7</v>
      </c>
    </row>
    <row r="127" spans="1:9" x14ac:dyDescent="0.25">
      <c r="A127" s="1">
        <v>153</v>
      </c>
      <c r="B127" s="2" t="s">
        <v>25</v>
      </c>
      <c r="C127" s="1">
        <v>1970</v>
      </c>
      <c r="D127" s="2" t="s">
        <v>26</v>
      </c>
      <c r="E127" s="1">
        <v>121.55</v>
      </c>
      <c r="F127" s="1">
        <v>24.95</v>
      </c>
      <c r="G127" s="1">
        <v>26.45</v>
      </c>
      <c r="H127" s="1">
        <v>21.63</v>
      </c>
      <c r="I127" s="1">
        <v>15.1</v>
      </c>
    </row>
    <row r="128" spans="1:9" x14ac:dyDescent="0.25">
      <c r="A128" s="1">
        <v>154</v>
      </c>
      <c r="B128" s="2" t="s">
        <v>155</v>
      </c>
      <c r="C128" s="1">
        <v>1974</v>
      </c>
      <c r="D128" s="2" t="s">
        <v>156</v>
      </c>
      <c r="E128" s="1">
        <v>121.55</v>
      </c>
      <c r="F128" s="1">
        <v>25.05</v>
      </c>
      <c r="G128" s="1">
        <v>26.31</v>
      </c>
      <c r="H128" s="1">
        <v>21.95</v>
      </c>
      <c r="I128" s="1">
        <v>14.4</v>
      </c>
    </row>
    <row r="129" spans="1:9" x14ac:dyDescent="0.25">
      <c r="A129" s="1">
        <v>155</v>
      </c>
      <c r="B129" s="2" t="s">
        <v>157</v>
      </c>
      <c r="C129" s="1">
        <v>1970</v>
      </c>
      <c r="D129" s="2" t="s">
        <v>100</v>
      </c>
      <c r="E129" s="1">
        <v>121.55</v>
      </c>
      <c r="F129" s="1">
        <v>25.1</v>
      </c>
      <c r="G129" s="1">
        <v>26.12</v>
      </c>
      <c r="H129" s="1">
        <v>21.64</v>
      </c>
      <c r="I129" s="1">
        <v>15</v>
      </c>
    </row>
    <row r="130" spans="1:9" x14ac:dyDescent="0.25">
      <c r="A130" s="1">
        <v>156</v>
      </c>
      <c r="B130" s="2" t="s">
        <v>158</v>
      </c>
      <c r="C130" s="1">
        <v>1968</v>
      </c>
      <c r="D130" s="2" t="s">
        <v>24</v>
      </c>
      <c r="E130" s="1">
        <v>121.55</v>
      </c>
      <c r="F130" s="1">
        <v>25</v>
      </c>
      <c r="G130" s="1">
        <v>24.81</v>
      </c>
      <c r="H130" s="1">
        <v>22</v>
      </c>
      <c r="I130" s="1">
        <v>14.6</v>
      </c>
    </row>
    <row r="131" spans="1:9" x14ac:dyDescent="0.25">
      <c r="A131" s="1">
        <v>157</v>
      </c>
      <c r="B131" s="2" t="s">
        <v>25</v>
      </c>
      <c r="C131" s="1">
        <v>1970</v>
      </c>
      <c r="D131" s="2" t="s">
        <v>26</v>
      </c>
      <c r="E131" s="1">
        <v>121.55</v>
      </c>
      <c r="F131" s="1">
        <v>24.95</v>
      </c>
      <c r="G131" s="1">
        <v>26.45</v>
      </c>
      <c r="H131" s="1">
        <v>21.63</v>
      </c>
      <c r="I131" s="1">
        <v>15.9</v>
      </c>
    </row>
    <row r="132" spans="1:9" x14ac:dyDescent="0.25">
      <c r="A132" s="1">
        <v>158</v>
      </c>
      <c r="B132" s="2" t="s">
        <v>159</v>
      </c>
      <c r="C132" s="1">
        <v>1969</v>
      </c>
      <c r="D132" s="2" t="s">
        <v>43</v>
      </c>
      <c r="E132" s="1">
        <v>121.75</v>
      </c>
      <c r="F132" s="1">
        <v>25.15</v>
      </c>
      <c r="G132" s="1">
        <v>25.4</v>
      </c>
      <c r="H132" s="1">
        <v>22.04</v>
      </c>
      <c r="I132" s="1">
        <v>16</v>
      </c>
    </row>
    <row r="133" spans="1:9" x14ac:dyDescent="0.25">
      <c r="A133" s="1">
        <v>159</v>
      </c>
      <c r="B133" s="2" t="s">
        <v>160</v>
      </c>
      <c r="C133" s="1">
        <v>1968</v>
      </c>
      <c r="D133" s="2" t="s">
        <v>24</v>
      </c>
      <c r="E133" s="1">
        <v>121.55</v>
      </c>
      <c r="F133" s="1">
        <v>25</v>
      </c>
      <c r="G133" s="1">
        <v>26.11</v>
      </c>
      <c r="H133" s="1">
        <v>22</v>
      </c>
      <c r="I133" s="1">
        <v>15.3</v>
      </c>
    </row>
    <row r="134" spans="1:9" x14ac:dyDescent="0.25">
      <c r="A134" s="1">
        <v>160</v>
      </c>
      <c r="B134" s="2" t="s">
        <v>47</v>
      </c>
      <c r="C134" s="1">
        <v>1968</v>
      </c>
      <c r="D134" s="2" t="s">
        <v>24</v>
      </c>
      <c r="E134" s="1">
        <v>121.55</v>
      </c>
      <c r="F134" s="1">
        <v>25</v>
      </c>
      <c r="G134" s="1">
        <v>26.11</v>
      </c>
      <c r="H134" s="1">
        <v>22</v>
      </c>
      <c r="I134" s="1">
        <v>15.1</v>
      </c>
    </row>
    <row r="135" spans="1:9" x14ac:dyDescent="0.25">
      <c r="A135" s="1">
        <v>162</v>
      </c>
      <c r="B135" s="2" t="s">
        <v>25</v>
      </c>
      <c r="C135" s="1">
        <v>1970</v>
      </c>
      <c r="D135" s="2" t="s">
        <v>26</v>
      </c>
      <c r="E135" s="1">
        <v>121.55</v>
      </c>
      <c r="F135" s="1">
        <v>24.95</v>
      </c>
      <c r="G135" s="1">
        <v>26.45</v>
      </c>
      <c r="H135" s="1">
        <v>21.63</v>
      </c>
      <c r="I135" s="1">
        <v>15.3</v>
      </c>
    </row>
    <row r="136" spans="1:9" x14ac:dyDescent="0.25">
      <c r="A136" s="1">
        <v>163</v>
      </c>
      <c r="B136" s="2" t="s">
        <v>118</v>
      </c>
      <c r="C136" s="1">
        <v>1969</v>
      </c>
      <c r="D136" s="2" t="s">
        <v>38</v>
      </c>
      <c r="E136" s="1">
        <v>121.6</v>
      </c>
      <c r="F136" s="1">
        <v>25</v>
      </c>
      <c r="G136" s="1">
        <v>25.24</v>
      </c>
      <c r="H136" s="1">
        <v>21.66</v>
      </c>
      <c r="I136" s="1">
        <v>15.7</v>
      </c>
    </row>
    <row r="137" spans="1:9" x14ac:dyDescent="0.25">
      <c r="A137" s="1">
        <v>164</v>
      </c>
      <c r="B137" s="2" t="s">
        <v>161</v>
      </c>
      <c r="C137" s="1">
        <v>1969</v>
      </c>
      <c r="D137" s="2" t="s">
        <v>153</v>
      </c>
      <c r="E137" s="1">
        <v>121.45</v>
      </c>
      <c r="F137" s="1">
        <v>25.15</v>
      </c>
      <c r="G137" s="1">
        <v>24.89</v>
      </c>
      <c r="H137" s="1">
        <v>21.6</v>
      </c>
      <c r="I137" s="1">
        <v>15.5</v>
      </c>
    </row>
    <row r="138" spans="1:9" x14ac:dyDescent="0.25">
      <c r="A138" s="1">
        <v>165</v>
      </c>
      <c r="B138" s="2" t="s">
        <v>25</v>
      </c>
      <c r="C138" s="1">
        <v>1970</v>
      </c>
      <c r="D138" s="2" t="s">
        <v>24</v>
      </c>
      <c r="E138" s="1">
        <v>121.55</v>
      </c>
      <c r="F138" s="1">
        <v>25</v>
      </c>
      <c r="G138" s="1">
        <v>27.02</v>
      </c>
      <c r="H138" s="1">
        <v>22.34</v>
      </c>
      <c r="I138" s="1">
        <v>11.4</v>
      </c>
    </row>
    <row r="139" spans="1:9" x14ac:dyDescent="0.25">
      <c r="A139" s="1">
        <v>166</v>
      </c>
      <c r="B139" s="2" t="s">
        <v>162</v>
      </c>
      <c r="C139" s="1">
        <v>1951</v>
      </c>
      <c r="D139" s="2" t="s">
        <v>156</v>
      </c>
      <c r="E139" s="1">
        <v>121.51</v>
      </c>
      <c r="F139" s="1">
        <v>25.04</v>
      </c>
      <c r="G139" s="1">
        <v>15.5</v>
      </c>
      <c r="H139" s="1">
        <v>22.1</v>
      </c>
      <c r="I139" s="1">
        <v>16.3</v>
      </c>
    </row>
    <row r="140" spans="1:9" x14ac:dyDescent="0.25">
      <c r="A140" s="1">
        <v>167</v>
      </c>
      <c r="B140" s="2" t="s">
        <v>163</v>
      </c>
      <c r="C140" s="1">
        <v>1969</v>
      </c>
      <c r="D140" s="2" t="s">
        <v>38</v>
      </c>
      <c r="E140" s="1">
        <v>121.6</v>
      </c>
      <c r="F140" s="1">
        <v>25</v>
      </c>
      <c r="G140" s="1">
        <v>25.24</v>
      </c>
      <c r="H140" s="1">
        <v>21.66</v>
      </c>
      <c r="I140" s="1">
        <v>16.3</v>
      </c>
    </row>
    <row r="141" spans="1:9" x14ac:dyDescent="0.25">
      <c r="A141" s="1">
        <v>168</v>
      </c>
      <c r="B141" s="2" t="s">
        <v>164</v>
      </c>
      <c r="C141" s="1">
        <v>1968</v>
      </c>
      <c r="D141" s="2" t="s">
        <v>142</v>
      </c>
      <c r="E141" s="1">
        <v>121.65</v>
      </c>
      <c r="F141" s="1">
        <v>25</v>
      </c>
      <c r="G141" s="1">
        <v>24.63</v>
      </c>
      <c r="H141" s="1">
        <v>20.51</v>
      </c>
      <c r="I141" s="1">
        <v>15.1</v>
      </c>
    </row>
    <row r="142" spans="1:9" x14ac:dyDescent="0.25">
      <c r="A142" s="1">
        <v>176</v>
      </c>
      <c r="B142" s="2" t="s">
        <v>165</v>
      </c>
      <c r="C142" s="1">
        <v>1970</v>
      </c>
      <c r="D142" s="2" t="s">
        <v>24</v>
      </c>
      <c r="E142" s="1">
        <v>121.55</v>
      </c>
      <c r="F142" s="1">
        <v>25</v>
      </c>
      <c r="G142" s="1">
        <v>27.02</v>
      </c>
      <c r="H142" s="1">
        <v>22.34</v>
      </c>
      <c r="I142" s="1">
        <v>15.9</v>
      </c>
    </row>
    <row r="143" spans="1:9" x14ac:dyDescent="0.25">
      <c r="A143" s="1">
        <v>177</v>
      </c>
      <c r="B143" s="2" t="s">
        <v>166</v>
      </c>
      <c r="C143" s="1">
        <v>1952</v>
      </c>
      <c r="D143" s="2" t="s">
        <v>97</v>
      </c>
      <c r="E143" s="1">
        <v>121.51</v>
      </c>
      <c r="F143" s="1">
        <v>25.04</v>
      </c>
      <c r="G143" s="1">
        <v>27.4</v>
      </c>
      <c r="H143" s="1">
        <v>22.4</v>
      </c>
      <c r="I143" s="1">
        <v>16.100000000000001</v>
      </c>
    </row>
    <row r="144" spans="1:9" x14ac:dyDescent="0.25">
      <c r="A144" s="1">
        <v>178</v>
      </c>
      <c r="B144" s="2" t="s">
        <v>167</v>
      </c>
      <c r="C144" s="1">
        <v>1983</v>
      </c>
      <c r="D144" s="2" t="s">
        <v>97</v>
      </c>
      <c r="E144" s="1">
        <v>121.55</v>
      </c>
      <c r="F144" s="1">
        <v>24.9</v>
      </c>
      <c r="G144" s="1">
        <v>25.91</v>
      </c>
      <c r="H144" s="1">
        <v>20.99</v>
      </c>
      <c r="I144" s="1">
        <v>16.7</v>
      </c>
    </row>
    <row r="145" spans="1:9" x14ac:dyDescent="0.25">
      <c r="A145" s="1">
        <v>187</v>
      </c>
      <c r="B145" s="2" t="s">
        <v>168</v>
      </c>
      <c r="C145" s="1">
        <v>2014</v>
      </c>
      <c r="D145" s="2" t="s">
        <v>24</v>
      </c>
      <c r="E145" s="1">
        <v>121.55</v>
      </c>
      <c r="F145" s="1">
        <v>25</v>
      </c>
      <c r="G145" s="1">
        <v>21.84</v>
      </c>
      <c r="H145" s="1">
        <v>22.79</v>
      </c>
      <c r="I145" s="1">
        <v>16.399999999999999</v>
      </c>
    </row>
    <row r="146" spans="1:9" x14ac:dyDescent="0.25">
      <c r="A146" s="1">
        <v>188</v>
      </c>
      <c r="B146" s="2" t="s">
        <v>169</v>
      </c>
      <c r="C146" s="1">
        <v>2014</v>
      </c>
      <c r="D146" s="2" t="s">
        <v>24</v>
      </c>
      <c r="E146" s="1">
        <v>121.55</v>
      </c>
      <c r="F146" s="1">
        <v>25</v>
      </c>
      <c r="G146" s="1">
        <v>24.58</v>
      </c>
      <c r="H146" s="1">
        <v>22.79</v>
      </c>
      <c r="I146" s="1">
        <v>15.9</v>
      </c>
    </row>
    <row r="147" spans="1:9" x14ac:dyDescent="0.25">
      <c r="A147" s="1">
        <v>189</v>
      </c>
      <c r="B147" s="2" t="s">
        <v>170</v>
      </c>
      <c r="C147" s="1">
        <v>1979</v>
      </c>
      <c r="D147" s="2" t="s">
        <v>112</v>
      </c>
      <c r="E147" s="1">
        <v>121.55</v>
      </c>
      <c r="F147" s="1">
        <v>25</v>
      </c>
      <c r="G147" s="1">
        <v>17.93</v>
      </c>
      <c r="H147" s="1">
        <v>22.1</v>
      </c>
      <c r="I147" s="1">
        <v>14.8</v>
      </c>
    </row>
    <row r="148" spans="1:9" x14ac:dyDescent="0.25">
      <c r="A148" s="1">
        <v>190</v>
      </c>
      <c r="B148" s="2" t="s">
        <v>171</v>
      </c>
      <c r="C148" s="1">
        <v>2014</v>
      </c>
      <c r="D148" s="2" t="s">
        <v>24</v>
      </c>
      <c r="E148" s="1">
        <v>121.55</v>
      </c>
      <c r="F148" s="1">
        <v>25</v>
      </c>
      <c r="G148" s="1">
        <v>24.58</v>
      </c>
      <c r="H148" s="1">
        <v>22.79</v>
      </c>
      <c r="I148" s="1">
        <v>13.8</v>
      </c>
    </row>
    <row r="149" spans="1:9" x14ac:dyDescent="0.25">
      <c r="A149" s="1">
        <v>191</v>
      </c>
      <c r="B149" s="2" t="s">
        <v>172</v>
      </c>
      <c r="C149" s="1">
        <v>1990</v>
      </c>
      <c r="D149" s="2" t="s">
        <v>112</v>
      </c>
      <c r="E149" s="1">
        <v>121.55</v>
      </c>
      <c r="F149" s="1">
        <v>25</v>
      </c>
      <c r="G149" s="1">
        <v>27.45</v>
      </c>
      <c r="H149" s="1">
        <v>22.77</v>
      </c>
      <c r="I149" s="1">
        <v>16.5</v>
      </c>
    </row>
    <row r="150" spans="1:9" x14ac:dyDescent="0.25">
      <c r="A150" s="1">
        <v>192</v>
      </c>
      <c r="B150" s="2" t="s">
        <v>173</v>
      </c>
      <c r="C150" s="1">
        <v>2014</v>
      </c>
      <c r="D150" s="2" t="s">
        <v>24</v>
      </c>
      <c r="E150" s="1">
        <v>121.55</v>
      </c>
      <c r="F150" s="1">
        <v>25</v>
      </c>
      <c r="G150" s="1">
        <v>23.83</v>
      </c>
      <c r="H150" s="1">
        <v>22.79</v>
      </c>
      <c r="I150" s="1">
        <v>12.4</v>
      </c>
    </row>
    <row r="151" spans="1:9" x14ac:dyDescent="0.25">
      <c r="A151" s="1">
        <v>193</v>
      </c>
      <c r="B151" s="2" t="s">
        <v>174</v>
      </c>
      <c r="C151" s="1">
        <v>2014</v>
      </c>
      <c r="D151" s="2" t="s">
        <v>175</v>
      </c>
      <c r="E151" s="1">
        <v>121.4</v>
      </c>
      <c r="F151" s="1">
        <v>25.1</v>
      </c>
      <c r="G151" s="1">
        <v>23.97</v>
      </c>
      <c r="H151" s="1">
        <v>22.28</v>
      </c>
      <c r="I151" s="1">
        <v>12.6</v>
      </c>
    </row>
    <row r="152" spans="1:9" x14ac:dyDescent="0.25">
      <c r="A152" s="1">
        <v>195</v>
      </c>
      <c r="B152" s="2" t="s">
        <v>176</v>
      </c>
      <c r="C152" s="1">
        <v>1990</v>
      </c>
      <c r="D152" s="2" t="s">
        <v>112</v>
      </c>
      <c r="E152" s="1">
        <v>121.55</v>
      </c>
      <c r="F152" s="1">
        <v>25</v>
      </c>
      <c r="G152" s="1">
        <v>21.71</v>
      </c>
      <c r="H152" s="1">
        <v>22.77</v>
      </c>
      <c r="I152" s="1">
        <v>13.9</v>
      </c>
    </row>
    <row r="153" spans="1:9" x14ac:dyDescent="0.25">
      <c r="A153" s="1">
        <v>196</v>
      </c>
      <c r="B153" s="2" t="s">
        <v>177</v>
      </c>
      <c r="C153" s="1">
        <v>1990</v>
      </c>
      <c r="D153" s="2" t="s">
        <v>178</v>
      </c>
      <c r="E153" s="1">
        <v>121.55</v>
      </c>
      <c r="F153" s="1">
        <v>24.95</v>
      </c>
      <c r="G153" s="1">
        <v>16.87</v>
      </c>
      <c r="H153" s="1">
        <v>21.73</v>
      </c>
      <c r="I153" s="1">
        <v>13.9</v>
      </c>
    </row>
    <row r="154" spans="1:9" x14ac:dyDescent="0.25">
      <c r="A154" s="1">
        <v>198</v>
      </c>
      <c r="B154" s="2" t="s">
        <v>179</v>
      </c>
      <c r="C154" s="1">
        <v>1983</v>
      </c>
      <c r="D154" s="2" t="s">
        <v>180</v>
      </c>
      <c r="E154" s="1">
        <v>120.8</v>
      </c>
      <c r="F154" s="1">
        <v>21.95</v>
      </c>
      <c r="G154" s="1">
        <v>28.25</v>
      </c>
      <c r="H154" s="1">
        <v>24.61</v>
      </c>
      <c r="I154" s="1">
        <v>15.1</v>
      </c>
    </row>
    <row r="155" spans="1:9" x14ac:dyDescent="0.25">
      <c r="A155" s="1">
        <v>199</v>
      </c>
      <c r="B155" s="2" t="s">
        <v>179</v>
      </c>
      <c r="C155" s="1">
        <v>1983</v>
      </c>
      <c r="D155" s="2" t="s">
        <v>180</v>
      </c>
      <c r="E155" s="1">
        <v>120.8</v>
      </c>
      <c r="F155" s="1">
        <v>21.95</v>
      </c>
      <c r="G155" s="1">
        <v>28.25</v>
      </c>
      <c r="H155" s="1">
        <v>24.61</v>
      </c>
      <c r="I155" s="1">
        <v>16.399999999999999</v>
      </c>
    </row>
    <row r="156" spans="1:9" x14ac:dyDescent="0.25">
      <c r="A156" s="1">
        <v>200</v>
      </c>
      <c r="B156" s="2" t="s">
        <v>179</v>
      </c>
      <c r="C156" s="1">
        <v>1983</v>
      </c>
      <c r="D156" s="2" t="s">
        <v>180</v>
      </c>
      <c r="E156" s="1">
        <v>120.8</v>
      </c>
      <c r="F156" s="1">
        <v>21.95</v>
      </c>
      <c r="G156" s="1">
        <v>28.25</v>
      </c>
      <c r="H156" s="1">
        <v>24.61</v>
      </c>
      <c r="I156" s="1">
        <v>16.100000000000001</v>
      </c>
    </row>
    <row r="157" spans="1:9" x14ac:dyDescent="0.25">
      <c r="A157" s="1">
        <v>201</v>
      </c>
      <c r="B157" s="2" t="s">
        <v>179</v>
      </c>
      <c r="C157" s="1">
        <v>1983</v>
      </c>
      <c r="D157" s="2" t="s">
        <v>180</v>
      </c>
      <c r="E157" s="1">
        <v>120.8</v>
      </c>
      <c r="F157" s="1">
        <v>21.95</v>
      </c>
      <c r="G157" s="1">
        <v>28.25</v>
      </c>
      <c r="H157" s="1">
        <v>24.61</v>
      </c>
      <c r="I157" s="1">
        <v>14.9</v>
      </c>
    </row>
    <row r="158" spans="1:9" x14ac:dyDescent="0.25">
      <c r="A158" s="1">
        <v>202</v>
      </c>
      <c r="B158" s="2" t="s">
        <v>179</v>
      </c>
      <c r="C158" s="1">
        <v>1983</v>
      </c>
      <c r="D158" s="2" t="s">
        <v>180</v>
      </c>
      <c r="E158" s="1">
        <v>120.8</v>
      </c>
      <c r="F158" s="1">
        <v>21.95</v>
      </c>
      <c r="G158" s="1">
        <v>28.25</v>
      </c>
      <c r="H158" s="1">
        <v>24.61</v>
      </c>
      <c r="I158" s="1">
        <v>15.6</v>
      </c>
    </row>
    <row r="159" spans="1:9" x14ac:dyDescent="0.25">
      <c r="A159" s="1">
        <v>203</v>
      </c>
      <c r="B159" s="2" t="s">
        <v>179</v>
      </c>
      <c r="C159" s="1">
        <v>1983</v>
      </c>
      <c r="D159" s="2" t="s">
        <v>180</v>
      </c>
      <c r="E159" s="1">
        <v>120.8</v>
      </c>
      <c r="F159" s="1">
        <v>21.95</v>
      </c>
      <c r="G159" s="1">
        <v>28.25</v>
      </c>
      <c r="H159" s="1">
        <v>24.61</v>
      </c>
      <c r="I159" s="1">
        <v>16</v>
      </c>
    </row>
    <row r="160" spans="1:9" x14ac:dyDescent="0.25">
      <c r="A160" s="1">
        <v>205</v>
      </c>
      <c r="B160" s="2" t="s">
        <v>179</v>
      </c>
      <c r="C160" s="1">
        <v>1983</v>
      </c>
      <c r="D160" s="2" t="s">
        <v>180</v>
      </c>
      <c r="E160" s="1">
        <v>120.8</v>
      </c>
      <c r="F160" s="1">
        <v>21.95</v>
      </c>
      <c r="G160" s="1">
        <v>28.25</v>
      </c>
      <c r="H160" s="1">
        <v>24.61</v>
      </c>
      <c r="I160" s="1">
        <v>15.1</v>
      </c>
    </row>
    <row r="161" spans="1:9" x14ac:dyDescent="0.25">
      <c r="A161" s="1">
        <v>206</v>
      </c>
      <c r="B161" s="2" t="s">
        <v>179</v>
      </c>
      <c r="C161" s="1">
        <v>1983</v>
      </c>
      <c r="D161" s="2" t="s">
        <v>180</v>
      </c>
      <c r="E161" s="1">
        <v>120.8</v>
      </c>
      <c r="F161" s="1">
        <v>21.95</v>
      </c>
      <c r="G161" s="1">
        <v>28.25</v>
      </c>
      <c r="H161" s="1">
        <v>24.61</v>
      </c>
      <c r="I161" s="1">
        <v>14.6</v>
      </c>
    </row>
    <row r="162" spans="1:9" x14ac:dyDescent="0.25">
      <c r="A162" s="1">
        <v>207</v>
      </c>
      <c r="B162" s="2" t="s">
        <v>181</v>
      </c>
      <c r="C162" s="1">
        <v>1984</v>
      </c>
      <c r="D162" s="2" t="s">
        <v>38</v>
      </c>
      <c r="E162" s="1">
        <v>121.6</v>
      </c>
      <c r="F162" s="1">
        <v>25</v>
      </c>
      <c r="G162" s="1">
        <v>26.81</v>
      </c>
      <c r="H162" s="1">
        <v>21.07</v>
      </c>
      <c r="I162" s="1">
        <v>14.7</v>
      </c>
    </row>
    <row r="163" spans="1:9" x14ac:dyDescent="0.25">
      <c r="A163" s="1">
        <v>208</v>
      </c>
      <c r="B163" s="2" t="s">
        <v>179</v>
      </c>
      <c r="C163" s="1">
        <v>1983</v>
      </c>
      <c r="D163" s="2" t="s">
        <v>180</v>
      </c>
      <c r="E163" s="1">
        <v>120.8</v>
      </c>
      <c r="F163" s="1">
        <v>21.95</v>
      </c>
      <c r="G163" s="1">
        <v>28.25</v>
      </c>
      <c r="H163" s="1">
        <v>24.61</v>
      </c>
      <c r="I163" s="1">
        <v>15.6</v>
      </c>
    </row>
    <row r="164" spans="1:9" x14ac:dyDescent="0.25">
      <c r="A164" s="1">
        <v>209</v>
      </c>
      <c r="B164" s="2" t="s">
        <v>179</v>
      </c>
      <c r="C164" s="1">
        <v>1983</v>
      </c>
      <c r="D164" s="2" t="s">
        <v>180</v>
      </c>
      <c r="E164" s="1">
        <v>120.8</v>
      </c>
      <c r="F164" s="1">
        <v>21.95</v>
      </c>
      <c r="G164" s="1">
        <v>28.25</v>
      </c>
      <c r="H164" s="1">
        <v>24.61</v>
      </c>
      <c r="I164" s="1">
        <v>15.7</v>
      </c>
    </row>
    <row r="165" spans="1:9" x14ac:dyDescent="0.25">
      <c r="A165" s="1">
        <v>210</v>
      </c>
      <c r="B165" s="2" t="s">
        <v>182</v>
      </c>
      <c r="C165" s="1">
        <v>1983</v>
      </c>
      <c r="D165" s="2" t="s">
        <v>136</v>
      </c>
      <c r="E165" s="1">
        <v>121.5</v>
      </c>
      <c r="F165" s="1">
        <v>25.2</v>
      </c>
      <c r="G165" s="1">
        <v>23.09</v>
      </c>
      <c r="H165" s="1">
        <v>20.350000000000001</v>
      </c>
      <c r="I165" s="1">
        <v>16.600000000000001</v>
      </c>
    </row>
    <row r="166" spans="1:9" x14ac:dyDescent="0.25">
      <c r="A166" s="1">
        <v>211</v>
      </c>
      <c r="B166" s="2" t="s">
        <v>179</v>
      </c>
      <c r="C166" s="1">
        <v>1983</v>
      </c>
      <c r="D166" s="2" t="s">
        <v>180</v>
      </c>
      <c r="E166" s="1">
        <v>120.8</v>
      </c>
      <c r="F166" s="1">
        <v>21.95</v>
      </c>
      <c r="G166" s="1">
        <v>28.25</v>
      </c>
      <c r="H166" s="1">
        <v>24.61</v>
      </c>
      <c r="I166" s="1">
        <v>16.100000000000001</v>
      </c>
    </row>
    <row r="167" spans="1:9" x14ac:dyDescent="0.25">
      <c r="A167" s="1">
        <v>212</v>
      </c>
      <c r="B167" s="2" t="s">
        <v>57</v>
      </c>
      <c r="C167" s="1">
        <v>1970</v>
      </c>
      <c r="D167" s="2" t="s">
        <v>183</v>
      </c>
      <c r="E167" s="1">
        <v>121.4</v>
      </c>
      <c r="F167" s="1">
        <v>25</v>
      </c>
      <c r="G167" s="1">
        <v>24.64</v>
      </c>
      <c r="H167" s="1">
        <v>21.54</v>
      </c>
      <c r="I167" s="1">
        <v>15.5</v>
      </c>
    </row>
    <row r="168" spans="1:9" x14ac:dyDescent="0.25">
      <c r="A168" s="1">
        <v>213</v>
      </c>
      <c r="B168" s="2" t="s">
        <v>184</v>
      </c>
      <c r="C168" s="1">
        <v>1983</v>
      </c>
      <c r="D168" s="2" t="s">
        <v>185</v>
      </c>
      <c r="E168" s="1">
        <v>121.5</v>
      </c>
      <c r="F168" s="1">
        <v>24.55</v>
      </c>
      <c r="G168" s="1">
        <v>25.82</v>
      </c>
      <c r="H168" s="1">
        <v>19.350000000000001</v>
      </c>
      <c r="I168" s="1">
        <v>14.9</v>
      </c>
    </row>
    <row r="169" spans="1:9" x14ac:dyDescent="0.25">
      <c r="A169" s="1">
        <v>214</v>
      </c>
      <c r="B169" s="2" t="s">
        <v>179</v>
      </c>
      <c r="C169" s="1">
        <v>1983</v>
      </c>
      <c r="D169" s="2" t="s">
        <v>180</v>
      </c>
      <c r="E169" s="1">
        <v>120.8</v>
      </c>
      <c r="F169" s="1">
        <v>21.95</v>
      </c>
      <c r="G169" s="1">
        <v>28.25</v>
      </c>
      <c r="H169" s="1">
        <v>24.61</v>
      </c>
      <c r="I169" s="1">
        <v>15.7</v>
      </c>
    </row>
    <row r="170" spans="1:9" x14ac:dyDescent="0.25">
      <c r="A170" s="1">
        <v>215</v>
      </c>
      <c r="B170" s="2" t="s">
        <v>184</v>
      </c>
      <c r="C170" s="1">
        <v>1983</v>
      </c>
      <c r="D170" s="2" t="s">
        <v>185</v>
      </c>
      <c r="E170" s="1">
        <v>121.5</v>
      </c>
      <c r="F170" s="1">
        <v>24.55</v>
      </c>
      <c r="G170" s="1">
        <v>25.82</v>
      </c>
      <c r="H170" s="1">
        <v>19.350000000000001</v>
      </c>
      <c r="I170" s="1">
        <v>15.6</v>
      </c>
    </row>
    <row r="171" spans="1:9" x14ac:dyDescent="0.25">
      <c r="A171" s="1">
        <v>216</v>
      </c>
      <c r="B171" s="2" t="s">
        <v>179</v>
      </c>
      <c r="C171" s="1">
        <v>1983</v>
      </c>
      <c r="D171" s="2" t="s">
        <v>180</v>
      </c>
      <c r="E171" s="1">
        <v>120.8</v>
      </c>
      <c r="F171" s="1">
        <v>21.95</v>
      </c>
      <c r="G171" s="1">
        <v>28.25</v>
      </c>
      <c r="H171" s="1">
        <v>24.61</v>
      </c>
      <c r="I171" s="1">
        <v>14.7</v>
      </c>
    </row>
    <row r="172" spans="1:9" x14ac:dyDescent="0.25">
      <c r="A172" s="1">
        <v>217</v>
      </c>
      <c r="B172" s="2" t="s">
        <v>186</v>
      </c>
      <c r="C172" s="1">
        <v>1985</v>
      </c>
      <c r="D172" s="2" t="s">
        <v>187</v>
      </c>
      <c r="E172" s="1">
        <v>121</v>
      </c>
      <c r="F172" s="1">
        <v>24.65</v>
      </c>
      <c r="G172" s="1">
        <v>27.54</v>
      </c>
      <c r="H172" s="1">
        <v>21.3</v>
      </c>
      <c r="I172" s="1">
        <v>12.5</v>
      </c>
    </row>
    <row r="173" spans="1:9" x14ac:dyDescent="0.25">
      <c r="A173" s="1">
        <v>218</v>
      </c>
      <c r="B173" s="2" t="s">
        <v>186</v>
      </c>
      <c r="C173" s="1">
        <v>1985</v>
      </c>
      <c r="D173" s="2" t="s">
        <v>187</v>
      </c>
      <c r="E173" s="1">
        <v>121</v>
      </c>
      <c r="F173" s="1">
        <v>24.65</v>
      </c>
      <c r="G173" s="1">
        <v>27.54</v>
      </c>
      <c r="H173" s="1">
        <v>21.3</v>
      </c>
      <c r="I173" s="1">
        <v>16.8</v>
      </c>
    </row>
    <row r="174" spans="1:9" x14ac:dyDescent="0.25">
      <c r="A174" s="1">
        <v>219</v>
      </c>
      <c r="B174" s="2" t="s">
        <v>95</v>
      </c>
      <c r="C174" s="1">
        <v>1975</v>
      </c>
      <c r="D174" s="2" t="s">
        <v>26</v>
      </c>
      <c r="E174" s="1">
        <v>121.55</v>
      </c>
      <c r="F174" s="1">
        <v>24.95</v>
      </c>
      <c r="G174" s="1">
        <v>26.6</v>
      </c>
      <c r="H174" s="1">
        <v>21.94</v>
      </c>
      <c r="I174" s="1">
        <v>14.8</v>
      </c>
    </row>
    <row r="175" spans="1:9" x14ac:dyDescent="0.25">
      <c r="A175" s="1">
        <v>221</v>
      </c>
      <c r="B175" s="2" t="s">
        <v>188</v>
      </c>
      <c r="C175" s="1">
        <v>1966</v>
      </c>
      <c r="D175" s="2" t="s">
        <v>189</v>
      </c>
      <c r="E175" s="1">
        <v>120.45</v>
      </c>
      <c r="F175" s="1">
        <v>23.7</v>
      </c>
      <c r="G175" s="1">
        <v>25.1</v>
      </c>
      <c r="H175" s="1">
        <v>23.3</v>
      </c>
      <c r="I175" s="1">
        <v>16.600000000000001</v>
      </c>
    </row>
    <row r="176" spans="1:9" x14ac:dyDescent="0.25">
      <c r="A176" s="1">
        <v>222</v>
      </c>
      <c r="B176" s="2" t="s">
        <v>190</v>
      </c>
      <c r="C176" s="1">
        <v>1971</v>
      </c>
      <c r="D176" s="2" t="s">
        <v>191</v>
      </c>
      <c r="E176" s="1">
        <v>121.5</v>
      </c>
      <c r="F176" s="1">
        <v>25</v>
      </c>
      <c r="G176" s="1">
        <v>28.97</v>
      </c>
      <c r="H176" s="1">
        <v>21.63</v>
      </c>
      <c r="I176" s="1">
        <v>15.4</v>
      </c>
    </row>
    <row r="177" spans="1:9" x14ac:dyDescent="0.25">
      <c r="A177" s="1">
        <v>223</v>
      </c>
      <c r="B177" s="2" t="s">
        <v>25</v>
      </c>
      <c r="C177" s="1">
        <v>1970</v>
      </c>
      <c r="D177" s="2" t="s">
        <v>156</v>
      </c>
      <c r="E177" s="1">
        <v>121.55</v>
      </c>
      <c r="F177" s="1">
        <v>25.05</v>
      </c>
      <c r="G177" s="1">
        <v>26.93</v>
      </c>
      <c r="H177" s="1">
        <v>22.36</v>
      </c>
      <c r="I177" s="1">
        <v>12.7</v>
      </c>
    </row>
    <row r="178" spans="1:9" x14ac:dyDescent="0.25">
      <c r="A178" s="1">
        <v>225</v>
      </c>
      <c r="B178" s="2" t="s">
        <v>44</v>
      </c>
      <c r="C178" s="1">
        <v>1963</v>
      </c>
      <c r="D178" s="2" t="s">
        <v>191</v>
      </c>
      <c r="E178" s="1">
        <v>121.5</v>
      </c>
      <c r="F178" s="1">
        <v>25</v>
      </c>
      <c r="G178" s="1">
        <v>26.24</v>
      </c>
      <c r="H178" s="1">
        <v>21.83</v>
      </c>
      <c r="I178" s="1">
        <v>14.6</v>
      </c>
    </row>
    <row r="179" spans="1:9" x14ac:dyDescent="0.25">
      <c r="A179" s="1">
        <v>226</v>
      </c>
      <c r="B179" s="2" t="s">
        <v>192</v>
      </c>
      <c r="C179" s="1">
        <v>1969</v>
      </c>
      <c r="D179" s="2" t="s">
        <v>193</v>
      </c>
      <c r="E179" s="1">
        <v>121.8</v>
      </c>
      <c r="F179" s="1">
        <v>25</v>
      </c>
      <c r="G179" s="1">
        <v>23.69</v>
      </c>
      <c r="H179" s="1">
        <v>20.190000000000001</v>
      </c>
      <c r="I179" s="1">
        <v>17.3</v>
      </c>
    </row>
    <row r="180" spans="1:9" x14ac:dyDescent="0.25">
      <c r="A180" s="1">
        <v>227</v>
      </c>
      <c r="B180" s="2" t="s">
        <v>44</v>
      </c>
      <c r="C180" s="1">
        <v>1963</v>
      </c>
      <c r="D180" s="2" t="s">
        <v>191</v>
      </c>
      <c r="E180" s="1">
        <v>121.5</v>
      </c>
      <c r="F180" s="1">
        <v>25</v>
      </c>
      <c r="G180" s="1">
        <v>26.24</v>
      </c>
      <c r="H180" s="1">
        <v>21.83</v>
      </c>
      <c r="I180" s="1">
        <v>14</v>
      </c>
    </row>
    <row r="181" spans="1:9" x14ac:dyDescent="0.25">
      <c r="A181" s="1">
        <v>228</v>
      </c>
      <c r="B181" s="2" t="s">
        <v>118</v>
      </c>
      <c r="C181" s="1">
        <v>1969</v>
      </c>
      <c r="D181" s="2" t="s">
        <v>33</v>
      </c>
      <c r="E181" s="1">
        <v>121.55</v>
      </c>
      <c r="F181" s="1">
        <v>25.2</v>
      </c>
      <c r="G181" s="1">
        <v>21.17</v>
      </c>
      <c r="H181" s="1">
        <v>17.73</v>
      </c>
      <c r="I181" s="1">
        <v>16.399999999999999</v>
      </c>
    </row>
    <row r="182" spans="1:9" x14ac:dyDescent="0.25">
      <c r="A182" s="1">
        <v>229</v>
      </c>
      <c r="B182" s="2" t="s">
        <v>194</v>
      </c>
      <c r="C182" s="1">
        <v>1983</v>
      </c>
      <c r="D182" s="2" t="s">
        <v>136</v>
      </c>
      <c r="E182" s="1">
        <v>121.5</v>
      </c>
      <c r="F182" s="1">
        <v>25.2</v>
      </c>
      <c r="G182" s="1">
        <v>26.54</v>
      </c>
      <c r="H182" s="1">
        <v>20.350000000000001</v>
      </c>
      <c r="I182" s="1">
        <v>13</v>
      </c>
    </row>
    <row r="183" spans="1:9" x14ac:dyDescent="0.25">
      <c r="A183" s="1">
        <v>230</v>
      </c>
      <c r="B183" s="2" t="s">
        <v>195</v>
      </c>
      <c r="C183" s="1">
        <v>1972</v>
      </c>
      <c r="D183" s="2" t="s">
        <v>38</v>
      </c>
      <c r="E183" s="1">
        <v>121.6</v>
      </c>
      <c r="F183" s="1">
        <v>25</v>
      </c>
      <c r="G183" s="1">
        <v>23.24</v>
      </c>
      <c r="H183" s="1">
        <v>20.7</v>
      </c>
      <c r="I183" s="1">
        <v>14.5</v>
      </c>
    </row>
    <row r="184" spans="1:9" x14ac:dyDescent="0.25">
      <c r="A184" s="1">
        <v>231</v>
      </c>
      <c r="B184" s="2" t="s">
        <v>196</v>
      </c>
      <c r="C184" s="1">
        <v>1971</v>
      </c>
      <c r="D184" s="2" t="s">
        <v>156</v>
      </c>
      <c r="E184" s="1">
        <v>121.55</v>
      </c>
      <c r="F184" s="1">
        <v>25.05</v>
      </c>
      <c r="G184" s="1">
        <v>24.13</v>
      </c>
      <c r="H184" s="1">
        <v>21.87</v>
      </c>
      <c r="I184" s="1">
        <v>15.3</v>
      </c>
    </row>
    <row r="185" spans="1:9" x14ac:dyDescent="0.25">
      <c r="A185" s="1">
        <v>233</v>
      </c>
      <c r="B185" s="2" t="s">
        <v>197</v>
      </c>
      <c r="C185" s="1">
        <v>1979</v>
      </c>
      <c r="D185" s="2" t="s">
        <v>24</v>
      </c>
      <c r="E185" s="1">
        <v>121.55</v>
      </c>
      <c r="F185" s="1">
        <v>25</v>
      </c>
      <c r="G185" s="1">
        <v>22.5</v>
      </c>
      <c r="H185" s="1">
        <v>22.1</v>
      </c>
      <c r="I185" s="1">
        <v>14.3</v>
      </c>
    </row>
    <row r="186" spans="1:9" x14ac:dyDescent="0.25">
      <c r="A186" s="1">
        <v>235</v>
      </c>
      <c r="B186" s="2" t="s">
        <v>198</v>
      </c>
      <c r="C186" s="1">
        <v>1984</v>
      </c>
      <c r="D186" s="2" t="s">
        <v>38</v>
      </c>
      <c r="E186" s="1">
        <v>121.6</v>
      </c>
      <c r="F186" s="1">
        <v>25</v>
      </c>
      <c r="G186" s="1">
        <v>22.68</v>
      </c>
      <c r="H186" s="1">
        <v>21.07</v>
      </c>
      <c r="I186" s="1">
        <v>16.2</v>
      </c>
    </row>
    <row r="187" spans="1:9" x14ac:dyDescent="0.25">
      <c r="A187" s="1">
        <v>236</v>
      </c>
      <c r="B187" s="2" t="s">
        <v>199</v>
      </c>
      <c r="C187" s="1">
        <v>1984</v>
      </c>
      <c r="D187" s="2" t="s">
        <v>38</v>
      </c>
      <c r="E187" s="1">
        <v>121.6</v>
      </c>
      <c r="F187" s="1">
        <v>25</v>
      </c>
      <c r="G187" s="1">
        <v>22.68</v>
      </c>
      <c r="H187" s="1">
        <v>21.07</v>
      </c>
      <c r="I187" s="1">
        <v>17.399999999999999</v>
      </c>
    </row>
    <row r="188" spans="1:9" x14ac:dyDescent="0.25">
      <c r="A188" s="1">
        <v>237</v>
      </c>
      <c r="B188" s="2" t="s">
        <v>198</v>
      </c>
      <c r="C188" s="1">
        <v>1984</v>
      </c>
      <c r="D188" s="2" t="s">
        <v>38</v>
      </c>
      <c r="E188" s="1">
        <v>121.6</v>
      </c>
      <c r="F188" s="1">
        <v>25</v>
      </c>
      <c r="G188" s="1">
        <v>22.68</v>
      </c>
      <c r="H188" s="1">
        <v>21.07</v>
      </c>
      <c r="I188" s="1">
        <v>15.2</v>
      </c>
    </row>
    <row r="189" spans="1:9" x14ac:dyDescent="0.25">
      <c r="A189" s="1">
        <v>238</v>
      </c>
      <c r="B189" s="2" t="s">
        <v>200</v>
      </c>
      <c r="C189" s="1">
        <v>1974</v>
      </c>
      <c r="D189" s="2" t="s">
        <v>201</v>
      </c>
      <c r="E189" s="1">
        <v>121.55</v>
      </c>
      <c r="F189" s="1">
        <v>25.1</v>
      </c>
      <c r="G189" s="1">
        <v>14.67</v>
      </c>
      <c r="H189" s="1">
        <v>21.33</v>
      </c>
      <c r="I189" s="1">
        <v>15</v>
      </c>
    </row>
    <row r="190" spans="1:9" x14ac:dyDescent="0.25">
      <c r="A190" s="1">
        <v>239</v>
      </c>
      <c r="B190" s="2" t="s">
        <v>198</v>
      </c>
      <c r="C190" s="1">
        <v>1984</v>
      </c>
      <c r="D190" s="2" t="s">
        <v>38</v>
      </c>
      <c r="E190" s="1">
        <v>121.6</v>
      </c>
      <c r="F190" s="1">
        <v>25</v>
      </c>
      <c r="G190" s="1">
        <v>22.68</v>
      </c>
      <c r="H190" s="1">
        <v>21.07</v>
      </c>
      <c r="I190" s="1">
        <v>16.5</v>
      </c>
    </row>
    <row r="191" spans="1:9" x14ac:dyDescent="0.25">
      <c r="A191" s="1">
        <v>240</v>
      </c>
      <c r="B191" s="2" t="s">
        <v>202</v>
      </c>
      <c r="C191" s="1">
        <v>1982</v>
      </c>
      <c r="D191" s="2" t="s">
        <v>203</v>
      </c>
      <c r="E191" s="1">
        <v>121</v>
      </c>
      <c r="F191" s="1">
        <v>24</v>
      </c>
      <c r="G191" s="1">
        <v>23.83</v>
      </c>
      <c r="H191" s="1">
        <v>20.22</v>
      </c>
      <c r="I191" s="1">
        <v>16.3</v>
      </c>
    </row>
    <row r="192" spans="1:9" x14ac:dyDescent="0.25">
      <c r="A192" s="1">
        <v>242</v>
      </c>
      <c r="B192" s="2" t="s">
        <v>204</v>
      </c>
      <c r="C192" s="1">
        <v>1973</v>
      </c>
      <c r="D192" s="2" t="s">
        <v>38</v>
      </c>
      <c r="E192" s="1">
        <v>121.6</v>
      </c>
      <c r="F192" s="1">
        <v>25</v>
      </c>
      <c r="G192" s="1">
        <v>25.95</v>
      </c>
      <c r="H192" s="1">
        <v>21.59</v>
      </c>
      <c r="I192" s="1">
        <v>14.9</v>
      </c>
    </row>
    <row r="193" spans="1:9" x14ac:dyDescent="0.25">
      <c r="A193" s="1">
        <v>244</v>
      </c>
      <c r="B193" s="2" t="s">
        <v>204</v>
      </c>
      <c r="C193" s="1">
        <v>1973</v>
      </c>
      <c r="D193" s="2" t="s">
        <v>97</v>
      </c>
      <c r="E193" s="1">
        <v>121.55</v>
      </c>
      <c r="F193" s="1">
        <v>24.9</v>
      </c>
      <c r="G193" s="1">
        <v>25.42</v>
      </c>
      <c r="H193" s="1">
        <v>21.14</v>
      </c>
      <c r="I193" s="1">
        <v>15.7</v>
      </c>
    </row>
    <row r="194" spans="1:9" x14ac:dyDescent="0.25">
      <c r="A194" s="1">
        <v>245</v>
      </c>
      <c r="B194" s="2" t="s">
        <v>205</v>
      </c>
      <c r="C194" s="1">
        <v>1973</v>
      </c>
      <c r="D194" s="2" t="s">
        <v>136</v>
      </c>
      <c r="E194" s="1">
        <v>121.5</v>
      </c>
      <c r="F194" s="1">
        <v>25.2</v>
      </c>
      <c r="G194" s="1">
        <v>24.58</v>
      </c>
      <c r="H194" s="1">
        <v>20.149999999999999</v>
      </c>
      <c r="I194" s="1">
        <v>14.5</v>
      </c>
    </row>
    <row r="195" spans="1:9" x14ac:dyDescent="0.25">
      <c r="A195" s="1">
        <v>246</v>
      </c>
      <c r="B195" s="2" t="s">
        <v>206</v>
      </c>
      <c r="C195" s="1">
        <v>1984</v>
      </c>
      <c r="D195" s="2" t="s">
        <v>38</v>
      </c>
      <c r="E195" s="1">
        <v>121.6</v>
      </c>
      <c r="F195" s="1">
        <v>25</v>
      </c>
      <c r="G195" s="1">
        <v>22.68</v>
      </c>
      <c r="H195" s="1">
        <v>21.07</v>
      </c>
      <c r="I195" s="1">
        <v>14.7</v>
      </c>
    </row>
    <row r="196" spans="1:9" x14ac:dyDescent="0.25">
      <c r="A196" s="1">
        <v>248</v>
      </c>
      <c r="B196" s="2" t="s">
        <v>114</v>
      </c>
      <c r="C196" s="1">
        <v>1975</v>
      </c>
      <c r="D196" s="2" t="s">
        <v>106</v>
      </c>
      <c r="E196" s="1">
        <v>121.05</v>
      </c>
      <c r="F196" s="1">
        <v>24.9</v>
      </c>
      <c r="G196" s="1">
        <v>23.5</v>
      </c>
      <c r="H196" s="1">
        <v>22.15</v>
      </c>
      <c r="I196" s="1">
        <v>15.6</v>
      </c>
    </row>
    <row r="197" spans="1:9" x14ac:dyDescent="0.25">
      <c r="A197" s="1">
        <v>249</v>
      </c>
      <c r="B197" s="2" t="s">
        <v>36</v>
      </c>
      <c r="C197" s="1">
        <v>1975</v>
      </c>
      <c r="D197" s="2" t="s">
        <v>24</v>
      </c>
      <c r="E197" s="1">
        <v>121.55</v>
      </c>
      <c r="F197" s="1">
        <v>25</v>
      </c>
      <c r="G197" s="1">
        <v>27.11</v>
      </c>
      <c r="H197" s="1">
        <v>22.46</v>
      </c>
      <c r="I197" s="1">
        <v>15.4</v>
      </c>
    </row>
    <row r="198" spans="1:9" x14ac:dyDescent="0.25">
      <c r="A198" s="1">
        <v>250</v>
      </c>
      <c r="B198" s="2" t="s">
        <v>207</v>
      </c>
      <c r="C198" s="1">
        <v>1975</v>
      </c>
      <c r="D198" s="2" t="s">
        <v>112</v>
      </c>
      <c r="E198" s="1">
        <v>121.55</v>
      </c>
      <c r="F198" s="1">
        <v>25</v>
      </c>
      <c r="G198" s="1">
        <v>24.12</v>
      </c>
      <c r="H198" s="1">
        <v>22.46</v>
      </c>
      <c r="I198" s="1">
        <v>15.3</v>
      </c>
    </row>
    <row r="199" spans="1:9" x14ac:dyDescent="0.25">
      <c r="A199" s="1">
        <v>251</v>
      </c>
      <c r="B199" s="2" t="s">
        <v>98</v>
      </c>
      <c r="C199" s="1">
        <v>1986</v>
      </c>
      <c r="D199" s="2" t="s">
        <v>38</v>
      </c>
      <c r="E199" s="1">
        <v>121.6</v>
      </c>
      <c r="F199" s="1">
        <v>25</v>
      </c>
      <c r="G199" s="1">
        <v>26.76</v>
      </c>
      <c r="H199" s="1">
        <v>21.42</v>
      </c>
      <c r="I199" s="1">
        <v>16.3</v>
      </c>
    </row>
    <row r="200" spans="1:9" x14ac:dyDescent="0.25">
      <c r="A200" s="1">
        <v>254</v>
      </c>
      <c r="B200" s="2" t="s">
        <v>208</v>
      </c>
      <c r="C200" s="1">
        <v>1984</v>
      </c>
      <c r="D200" s="2" t="s">
        <v>38</v>
      </c>
      <c r="E200" s="1">
        <v>121.6</v>
      </c>
      <c r="F200" s="1">
        <v>25</v>
      </c>
      <c r="G200" s="1">
        <v>26.81</v>
      </c>
      <c r="H200" s="1">
        <v>21.07</v>
      </c>
      <c r="I200" s="1">
        <v>16.3</v>
      </c>
    </row>
    <row r="201" spans="1:9" x14ac:dyDescent="0.25">
      <c r="A201" s="1">
        <v>255</v>
      </c>
      <c r="B201" s="2" t="s">
        <v>209</v>
      </c>
      <c r="C201" s="1">
        <v>1984</v>
      </c>
      <c r="D201" s="2" t="s">
        <v>38</v>
      </c>
      <c r="E201" s="1">
        <v>121.6</v>
      </c>
      <c r="F201" s="1">
        <v>25</v>
      </c>
      <c r="G201" s="1">
        <v>13.99</v>
      </c>
      <c r="H201" s="1">
        <v>21.07</v>
      </c>
      <c r="I201" s="1">
        <v>16.399999999999999</v>
      </c>
    </row>
    <row r="202" spans="1:9" x14ac:dyDescent="0.25">
      <c r="A202" s="1">
        <v>256</v>
      </c>
      <c r="B202" s="2" t="s">
        <v>96</v>
      </c>
      <c r="C202" s="1">
        <v>1986</v>
      </c>
      <c r="D202" s="2" t="s">
        <v>24</v>
      </c>
      <c r="E202" s="1">
        <v>121.55</v>
      </c>
      <c r="F202" s="1">
        <v>25</v>
      </c>
      <c r="G202" s="1">
        <v>27.59</v>
      </c>
      <c r="H202" s="1">
        <v>22.28</v>
      </c>
      <c r="I202" s="1">
        <v>16.5</v>
      </c>
    </row>
    <row r="203" spans="1:9" x14ac:dyDescent="0.25">
      <c r="A203" s="1">
        <v>257</v>
      </c>
      <c r="B203" s="2" t="s">
        <v>210</v>
      </c>
      <c r="C203" s="1">
        <v>1973</v>
      </c>
      <c r="D203" s="2" t="s">
        <v>211</v>
      </c>
      <c r="E203" s="1">
        <v>121.25</v>
      </c>
      <c r="F203" s="1">
        <v>24.9</v>
      </c>
      <c r="G203" s="1">
        <v>26.47</v>
      </c>
      <c r="H203" s="1">
        <v>21.93</v>
      </c>
      <c r="I203" s="1">
        <v>14.4</v>
      </c>
    </row>
    <row r="204" spans="1:9" x14ac:dyDescent="0.25">
      <c r="A204" s="1">
        <v>258</v>
      </c>
      <c r="B204" s="2" t="s">
        <v>212</v>
      </c>
      <c r="C204" s="1">
        <v>1970</v>
      </c>
      <c r="D204" s="2" t="s">
        <v>38</v>
      </c>
      <c r="E204" s="1">
        <v>121.6</v>
      </c>
      <c r="F204" s="1">
        <v>25</v>
      </c>
      <c r="G204" s="1">
        <v>26.34</v>
      </c>
      <c r="H204" s="1">
        <v>21.59</v>
      </c>
      <c r="I204" s="1">
        <v>16.7</v>
      </c>
    </row>
    <row r="205" spans="1:9" x14ac:dyDescent="0.25">
      <c r="A205" s="1">
        <v>260</v>
      </c>
      <c r="B205" s="2" t="s">
        <v>213</v>
      </c>
      <c r="C205" s="1">
        <v>1985</v>
      </c>
      <c r="D205" s="2" t="s">
        <v>54</v>
      </c>
      <c r="E205" s="1">
        <v>121.55</v>
      </c>
      <c r="F205" s="1">
        <v>25.1</v>
      </c>
      <c r="G205" s="1">
        <v>14.8</v>
      </c>
      <c r="H205" s="1">
        <v>21.77</v>
      </c>
      <c r="I205" s="1">
        <v>16</v>
      </c>
    </row>
    <row r="206" spans="1:9" x14ac:dyDescent="0.25">
      <c r="A206" s="1">
        <v>261</v>
      </c>
      <c r="B206" s="2" t="s">
        <v>214</v>
      </c>
      <c r="C206" s="1">
        <v>1974</v>
      </c>
      <c r="D206" s="2" t="s">
        <v>97</v>
      </c>
      <c r="E206" s="1">
        <v>121.55</v>
      </c>
      <c r="F206" s="1">
        <v>24.9</v>
      </c>
      <c r="G206" s="1">
        <v>26.79</v>
      </c>
      <c r="H206" s="1">
        <v>20.79</v>
      </c>
      <c r="I206" s="1">
        <v>17</v>
      </c>
    </row>
    <row r="207" spans="1:9" x14ac:dyDescent="0.25">
      <c r="A207" s="1">
        <v>263</v>
      </c>
      <c r="B207" s="2" t="s">
        <v>215</v>
      </c>
      <c r="C207" s="1">
        <v>1986</v>
      </c>
      <c r="D207" s="2" t="s">
        <v>216</v>
      </c>
      <c r="E207" s="1">
        <v>120.7</v>
      </c>
      <c r="F207" s="1">
        <v>24.15</v>
      </c>
      <c r="G207" s="1">
        <v>25.51</v>
      </c>
      <c r="H207" s="1">
        <v>22.8</v>
      </c>
      <c r="I207" s="1">
        <v>16</v>
      </c>
    </row>
    <row r="208" spans="1:9" x14ac:dyDescent="0.25">
      <c r="A208" s="1">
        <v>264</v>
      </c>
      <c r="B208" s="2" t="s">
        <v>217</v>
      </c>
      <c r="C208" s="1">
        <v>1984</v>
      </c>
      <c r="D208" s="2" t="s">
        <v>97</v>
      </c>
      <c r="E208" s="1">
        <v>121.55</v>
      </c>
      <c r="F208" s="1">
        <v>24.9</v>
      </c>
      <c r="G208" s="1">
        <v>22.08</v>
      </c>
      <c r="H208" s="1">
        <v>20.37</v>
      </c>
      <c r="I208" s="1">
        <v>15.6</v>
      </c>
    </row>
    <row r="209" spans="1:9" x14ac:dyDescent="0.25">
      <c r="A209" s="1">
        <v>265</v>
      </c>
      <c r="B209" s="2" t="s">
        <v>218</v>
      </c>
      <c r="C209" s="1">
        <v>1984</v>
      </c>
      <c r="D209" s="2" t="s">
        <v>112</v>
      </c>
      <c r="E209" s="1">
        <v>121.55</v>
      </c>
      <c r="F209" s="1">
        <v>25</v>
      </c>
      <c r="G209" s="1">
        <v>27.76</v>
      </c>
      <c r="H209" s="1">
        <v>21.94</v>
      </c>
      <c r="I209" s="1">
        <v>16.600000000000001</v>
      </c>
    </row>
    <row r="210" spans="1:9" x14ac:dyDescent="0.25">
      <c r="A210" s="1">
        <v>266</v>
      </c>
      <c r="B210" s="2" t="s">
        <v>219</v>
      </c>
      <c r="C210" s="1">
        <v>1983</v>
      </c>
      <c r="D210" s="2" t="s">
        <v>38</v>
      </c>
      <c r="E210" s="1">
        <v>121.6</v>
      </c>
      <c r="F210" s="1">
        <v>25</v>
      </c>
      <c r="G210" s="1">
        <v>26.57</v>
      </c>
      <c r="H210" s="1">
        <v>21.66</v>
      </c>
      <c r="I210" s="1">
        <v>16.3</v>
      </c>
    </row>
    <row r="211" spans="1:9" x14ac:dyDescent="0.25">
      <c r="A211" s="1">
        <v>267</v>
      </c>
      <c r="B211" s="2" t="s">
        <v>220</v>
      </c>
      <c r="C211" s="1">
        <v>1984</v>
      </c>
      <c r="D211" s="2" t="s">
        <v>24</v>
      </c>
      <c r="E211" s="1">
        <v>121.55</v>
      </c>
      <c r="F211" s="1">
        <v>25</v>
      </c>
      <c r="G211" s="1">
        <v>27.76</v>
      </c>
      <c r="H211" s="1">
        <v>21.94</v>
      </c>
      <c r="I211" s="1">
        <v>15.9</v>
      </c>
    </row>
    <row r="212" spans="1:9" x14ac:dyDescent="0.25">
      <c r="A212" s="1">
        <v>268</v>
      </c>
      <c r="B212" s="2" t="s">
        <v>218</v>
      </c>
      <c r="C212" s="1">
        <v>1984</v>
      </c>
      <c r="D212" s="2" t="s">
        <v>38</v>
      </c>
      <c r="E212" s="1">
        <v>121.6</v>
      </c>
      <c r="F212" s="1">
        <v>25</v>
      </c>
      <c r="G212" s="1">
        <v>26.81</v>
      </c>
      <c r="H212" s="1">
        <v>21.07</v>
      </c>
      <c r="I212" s="1">
        <v>15.4</v>
      </c>
    </row>
    <row r="213" spans="1:9" x14ac:dyDescent="0.25">
      <c r="A213" s="1">
        <v>269</v>
      </c>
      <c r="B213" s="2" t="s">
        <v>221</v>
      </c>
      <c r="C213" s="1">
        <v>1984</v>
      </c>
      <c r="D213" s="2" t="s">
        <v>38</v>
      </c>
      <c r="E213" s="1">
        <v>121.6</v>
      </c>
      <c r="F213" s="1">
        <v>25</v>
      </c>
      <c r="G213" s="1">
        <v>26.81</v>
      </c>
      <c r="H213" s="1">
        <v>21.07</v>
      </c>
      <c r="I213" s="1">
        <v>15.3</v>
      </c>
    </row>
    <row r="214" spans="1:9" x14ac:dyDescent="0.25">
      <c r="A214" s="1">
        <v>270</v>
      </c>
      <c r="B214" s="2" t="s">
        <v>218</v>
      </c>
      <c r="C214" s="1">
        <v>1984</v>
      </c>
      <c r="D214" s="2" t="s">
        <v>112</v>
      </c>
      <c r="E214" s="1">
        <v>121.55</v>
      </c>
      <c r="F214" s="1">
        <v>25</v>
      </c>
      <c r="G214" s="1">
        <v>27.76</v>
      </c>
      <c r="H214" s="1">
        <v>21.94</v>
      </c>
      <c r="I214" s="1">
        <v>14.6</v>
      </c>
    </row>
    <row r="215" spans="1:9" x14ac:dyDescent="0.25">
      <c r="A215" s="1">
        <v>271</v>
      </c>
      <c r="B215" s="2" t="s">
        <v>222</v>
      </c>
      <c r="C215" s="1">
        <v>1989</v>
      </c>
      <c r="D215" s="2" t="s">
        <v>24</v>
      </c>
      <c r="E215" s="1">
        <v>121.55</v>
      </c>
      <c r="F215" s="1">
        <v>25</v>
      </c>
      <c r="G215" s="1">
        <v>24.27</v>
      </c>
      <c r="H215" s="1">
        <v>22.05</v>
      </c>
      <c r="I215" s="1">
        <v>16.600000000000001</v>
      </c>
    </row>
    <row r="216" spans="1:9" x14ac:dyDescent="0.25">
      <c r="A216" s="1">
        <v>272</v>
      </c>
      <c r="B216" s="2" t="s">
        <v>223</v>
      </c>
      <c r="C216" s="1">
        <v>1983</v>
      </c>
      <c r="D216" s="2" t="s">
        <v>224</v>
      </c>
      <c r="E216" s="1">
        <v>121.75</v>
      </c>
      <c r="F216" s="1">
        <v>24.8</v>
      </c>
      <c r="G216" s="1">
        <v>15.36</v>
      </c>
      <c r="H216" s="1">
        <v>22.23</v>
      </c>
      <c r="I216" s="1">
        <v>16.7</v>
      </c>
    </row>
    <row r="217" spans="1:9" x14ac:dyDescent="0.25">
      <c r="A217" s="1">
        <v>273</v>
      </c>
      <c r="B217" s="2" t="s">
        <v>225</v>
      </c>
      <c r="C217" s="1">
        <v>1981</v>
      </c>
      <c r="D217" s="2" t="s">
        <v>97</v>
      </c>
      <c r="E217" s="1">
        <v>121.55</v>
      </c>
      <c r="F217" s="1">
        <v>24.9</v>
      </c>
      <c r="G217" s="1">
        <v>24.52</v>
      </c>
      <c r="H217" s="1">
        <v>20.84</v>
      </c>
      <c r="I217" s="1">
        <v>15.1</v>
      </c>
    </row>
    <row r="218" spans="1:9" x14ac:dyDescent="0.25">
      <c r="A218" s="1">
        <v>274</v>
      </c>
      <c r="B218" s="2" t="s">
        <v>226</v>
      </c>
      <c r="C218" s="1">
        <v>1978</v>
      </c>
      <c r="D218" s="2" t="s">
        <v>227</v>
      </c>
      <c r="E218" s="1">
        <v>121.1</v>
      </c>
      <c r="F218" s="1">
        <v>24.9</v>
      </c>
      <c r="G218" s="1">
        <v>15.88</v>
      </c>
      <c r="H218" s="1">
        <v>13.8</v>
      </c>
      <c r="I218" s="1">
        <v>15.1</v>
      </c>
    </row>
    <row r="219" spans="1:9" x14ac:dyDescent="0.25">
      <c r="A219" s="1">
        <v>277</v>
      </c>
      <c r="B219" s="2" t="s">
        <v>228</v>
      </c>
      <c r="C219" s="1">
        <v>1967</v>
      </c>
      <c r="D219" s="2" t="s">
        <v>24</v>
      </c>
      <c r="E219" s="1">
        <v>121.55</v>
      </c>
      <c r="F219" s="1">
        <v>25</v>
      </c>
      <c r="G219" s="1">
        <v>25.8</v>
      </c>
      <c r="H219" s="1">
        <v>22.07</v>
      </c>
      <c r="I219" s="1">
        <v>16.2</v>
      </c>
    </row>
    <row r="220" spans="1:9" x14ac:dyDescent="0.25">
      <c r="A220" s="1">
        <v>278</v>
      </c>
      <c r="B220" s="2" t="s">
        <v>229</v>
      </c>
      <c r="C220" s="1">
        <v>1978</v>
      </c>
      <c r="D220" s="2" t="s">
        <v>142</v>
      </c>
      <c r="E220" s="1">
        <v>121.65</v>
      </c>
      <c r="F220" s="1">
        <v>25</v>
      </c>
      <c r="G220" s="1">
        <v>21.13</v>
      </c>
      <c r="H220" s="1">
        <v>20.56</v>
      </c>
      <c r="I220" s="1">
        <v>16.399999999999999</v>
      </c>
    </row>
    <row r="221" spans="1:9" x14ac:dyDescent="0.25">
      <c r="A221" s="1">
        <v>279</v>
      </c>
      <c r="B221" s="2" t="s">
        <v>59</v>
      </c>
      <c r="C221" s="1">
        <v>1977</v>
      </c>
      <c r="D221" s="2" t="s">
        <v>24</v>
      </c>
      <c r="E221" s="1">
        <v>121.55</v>
      </c>
      <c r="F221" s="1">
        <v>25</v>
      </c>
      <c r="G221" s="1">
        <v>25.13</v>
      </c>
      <c r="H221" s="1">
        <v>22.35</v>
      </c>
      <c r="I221" s="1">
        <v>15.9</v>
      </c>
    </row>
    <row r="222" spans="1:9" x14ac:dyDescent="0.25">
      <c r="A222" s="1">
        <v>280</v>
      </c>
      <c r="B222" s="2" t="s">
        <v>230</v>
      </c>
      <c r="C222" s="1">
        <v>1967</v>
      </c>
      <c r="D222" s="2" t="s">
        <v>33</v>
      </c>
      <c r="E222" s="1">
        <v>121.55</v>
      </c>
      <c r="F222" s="1">
        <v>25.2</v>
      </c>
      <c r="G222" s="1">
        <v>17.88</v>
      </c>
      <c r="H222" s="1">
        <v>17.68</v>
      </c>
      <c r="I222" s="1">
        <v>15.2</v>
      </c>
    </row>
    <row r="223" spans="1:9" x14ac:dyDescent="0.25">
      <c r="A223" s="1">
        <v>281</v>
      </c>
      <c r="B223" s="2" t="s">
        <v>231</v>
      </c>
      <c r="C223" s="1">
        <v>1978</v>
      </c>
      <c r="D223" s="2" t="s">
        <v>232</v>
      </c>
      <c r="E223" s="1">
        <v>121.1</v>
      </c>
      <c r="F223" s="1">
        <v>24.05</v>
      </c>
      <c r="G223" s="1">
        <v>18.73</v>
      </c>
      <c r="H223" s="1">
        <v>16.72</v>
      </c>
      <c r="I223" s="1">
        <v>15.4</v>
      </c>
    </row>
    <row r="224" spans="1:9" x14ac:dyDescent="0.25">
      <c r="A224" s="1">
        <v>282</v>
      </c>
      <c r="B224" s="2" t="s">
        <v>228</v>
      </c>
      <c r="C224" s="1">
        <v>1967</v>
      </c>
      <c r="D224" s="2" t="s">
        <v>112</v>
      </c>
      <c r="E224" s="1">
        <v>121.55</v>
      </c>
      <c r="F224" s="1">
        <v>25</v>
      </c>
      <c r="G224" s="1">
        <v>25.8</v>
      </c>
      <c r="H224" s="1">
        <v>22.07</v>
      </c>
      <c r="I224" s="1">
        <v>15.7</v>
      </c>
    </row>
    <row r="225" spans="1:9" x14ac:dyDescent="0.25">
      <c r="A225" s="1">
        <v>283</v>
      </c>
      <c r="B225" s="2" t="s">
        <v>233</v>
      </c>
      <c r="C225" s="1">
        <v>1967</v>
      </c>
      <c r="D225" s="2" t="s">
        <v>33</v>
      </c>
      <c r="E225" s="1">
        <v>121.55</v>
      </c>
      <c r="F225" s="1">
        <v>25.2</v>
      </c>
      <c r="G225" s="1">
        <v>22.88</v>
      </c>
      <c r="H225" s="1">
        <v>17.68</v>
      </c>
      <c r="I225" s="1">
        <v>15.4</v>
      </c>
    </row>
    <row r="226" spans="1:9" x14ac:dyDescent="0.25">
      <c r="A226" s="1">
        <v>285</v>
      </c>
      <c r="B226" s="2" t="s">
        <v>234</v>
      </c>
      <c r="C226" s="1">
        <v>1975</v>
      </c>
      <c r="D226" s="2" t="s">
        <v>156</v>
      </c>
      <c r="E226" s="1">
        <v>121.55</v>
      </c>
      <c r="F226" s="1">
        <v>25.05</v>
      </c>
      <c r="G226" s="1">
        <v>28.44</v>
      </c>
      <c r="H226" s="1">
        <v>22.25</v>
      </c>
      <c r="I226" s="1">
        <v>17</v>
      </c>
    </row>
    <row r="227" spans="1:9" x14ac:dyDescent="0.25">
      <c r="A227" s="1">
        <v>286</v>
      </c>
      <c r="B227" s="2" t="s">
        <v>235</v>
      </c>
      <c r="C227" s="1">
        <v>1967</v>
      </c>
      <c r="D227" s="2" t="s">
        <v>236</v>
      </c>
      <c r="E227" s="1">
        <v>120.35</v>
      </c>
      <c r="F227" s="1">
        <v>22.6</v>
      </c>
      <c r="G227" s="1">
        <v>24.42</v>
      </c>
      <c r="H227" s="1">
        <v>23.81</v>
      </c>
      <c r="I227" s="1">
        <v>15</v>
      </c>
    </row>
    <row r="228" spans="1:9" x14ac:dyDescent="0.25">
      <c r="A228" s="1">
        <v>288</v>
      </c>
      <c r="B228" s="2" t="s">
        <v>237</v>
      </c>
      <c r="C228" s="1">
        <v>1978</v>
      </c>
      <c r="D228" s="2" t="s">
        <v>54</v>
      </c>
      <c r="E228" s="1">
        <v>121.55</v>
      </c>
      <c r="F228" s="1">
        <v>25.1</v>
      </c>
      <c r="G228" s="1">
        <v>22.45</v>
      </c>
      <c r="H228" s="1">
        <v>21.67</v>
      </c>
      <c r="I228" s="1">
        <v>14.8</v>
      </c>
    </row>
    <row r="229" spans="1:9" x14ac:dyDescent="0.25">
      <c r="A229" s="1">
        <v>289</v>
      </c>
      <c r="B229" s="2" t="s">
        <v>238</v>
      </c>
      <c r="C229" s="1">
        <v>1983</v>
      </c>
      <c r="D229" s="2" t="s">
        <v>239</v>
      </c>
      <c r="E229" s="1">
        <v>121.3</v>
      </c>
      <c r="F229" s="1">
        <v>25</v>
      </c>
      <c r="G229" s="1">
        <v>19.48</v>
      </c>
      <c r="H229" s="1">
        <v>22.12</v>
      </c>
      <c r="I229" s="1">
        <v>14.5</v>
      </c>
    </row>
    <row r="230" spans="1:9" x14ac:dyDescent="0.25">
      <c r="A230" s="1">
        <v>290</v>
      </c>
      <c r="B230" s="2" t="s">
        <v>240</v>
      </c>
      <c r="C230" s="1">
        <v>1978</v>
      </c>
      <c r="D230" s="2" t="s">
        <v>153</v>
      </c>
      <c r="E230" s="1">
        <v>121.45</v>
      </c>
      <c r="F230" s="1">
        <v>25.15</v>
      </c>
      <c r="G230" s="1">
        <v>23.32</v>
      </c>
      <c r="H230" s="1">
        <v>21.85</v>
      </c>
      <c r="I230" s="1">
        <v>16.600000000000001</v>
      </c>
    </row>
    <row r="231" spans="1:9" x14ac:dyDescent="0.25">
      <c r="A231" s="1">
        <v>293</v>
      </c>
      <c r="B231" s="2" t="s">
        <v>241</v>
      </c>
      <c r="C231" s="1">
        <v>1979</v>
      </c>
      <c r="D231" s="2" t="s">
        <v>24</v>
      </c>
      <c r="E231" s="1">
        <v>121.55</v>
      </c>
      <c r="F231" s="1">
        <v>25</v>
      </c>
      <c r="G231" s="1">
        <v>25.67</v>
      </c>
      <c r="H231" s="1">
        <v>22.1</v>
      </c>
      <c r="I231" s="1">
        <v>16.600000000000001</v>
      </c>
    </row>
    <row r="232" spans="1:9" x14ac:dyDescent="0.25">
      <c r="A232" s="1">
        <v>294</v>
      </c>
      <c r="B232" s="2" t="s">
        <v>242</v>
      </c>
      <c r="C232" s="1">
        <v>1978</v>
      </c>
      <c r="D232" s="2" t="s">
        <v>76</v>
      </c>
      <c r="E232" s="1">
        <v>121.7</v>
      </c>
      <c r="F232" s="1">
        <v>24.95</v>
      </c>
      <c r="G232" s="1">
        <v>21.15</v>
      </c>
      <c r="H232" s="1">
        <v>19.440000000000001</v>
      </c>
      <c r="I232" s="1">
        <v>14.4</v>
      </c>
    </row>
    <row r="233" spans="1:9" x14ac:dyDescent="0.25">
      <c r="A233" s="1">
        <v>295</v>
      </c>
      <c r="B233" s="2" t="s">
        <v>243</v>
      </c>
      <c r="C233" s="1">
        <v>1959</v>
      </c>
      <c r="D233" s="2" t="s">
        <v>24</v>
      </c>
      <c r="E233" s="1">
        <v>121.51</v>
      </c>
      <c r="F233" s="1">
        <v>25.04</v>
      </c>
      <c r="G233" s="1">
        <v>21.8</v>
      </c>
      <c r="H233" s="1">
        <v>22.5</v>
      </c>
      <c r="I233" s="1">
        <v>16.5</v>
      </c>
    </row>
    <row r="234" spans="1:9" x14ac:dyDescent="0.25">
      <c r="A234" s="1">
        <v>296</v>
      </c>
      <c r="B234" s="2" t="s">
        <v>244</v>
      </c>
      <c r="C234" s="1">
        <v>1962</v>
      </c>
      <c r="D234" s="2" t="s">
        <v>24</v>
      </c>
      <c r="E234" s="1">
        <v>121.55</v>
      </c>
      <c r="F234" s="1">
        <v>25</v>
      </c>
      <c r="G234" s="1">
        <v>26.95</v>
      </c>
      <c r="H234" s="1">
        <v>21.6</v>
      </c>
      <c r="I234" s="1">
        <v>13.2</v>
      </c>
    </row>
    <row r="235" spans="1:9" x14ac:dyDescent="0.25">
      <c r="A235" s="1">
        <v>297</v>
      </c>
      <c r="B235" s="2" t="s">
        <v>245</v>
      </c>
      <c r="C235" s="1">
        <v>1970</v>
      </c>
      <c r="D235" s="2" t="s">
        <v>33</v>
      </c>
      <c r="E235" s="1">
        <v>121.55</v>
      </c>
      <c r="F235" s="1">
        <v>25.2</v>
      </c>
      <c r="G235" s="1">
        <v>21.01</v>
      </c>
      <c r="H235" s="1">
        <v>17.809999999999999</v>
      </c>
      <c r="I235" s="1">
        <v>15.4</v>
      </c>
    </row>
    <row r="236" spans="1:9" x14ac:dyDescent="0.25">
      <c r="A236" s="1">
        <v>298</v>
      </c>
      <c r="B236" s="2" t="s">
        <v>246</v>
      </c>
      <c r="C236" s="1">
        <v>1961</v>
      </c>
      <c r="D236" s="2" t="s">
        <v>24</v>
      </c>
      <c r="E236" s="1">
        <v>121.55</v>
      </c>
      <c r="F236" s="1">
        <v>25</v>
      </c>
      <c r="G236" s="1">
        <v>24.22</v>
      </c>
      <c r="H236" s="1">
        <v>22.25</v>
      </c>
      <c r="I236" s="1">
        <v>15.1</v>
      </c>
    </row>
    <row r="237" spans="1:9" x14ac:dyDescent="0.25">
      <c r="A237" s="1">
        <v>299</v>
      </c>
      <c r="B237" s="2" t="s">
        <v>160</v>
      </c>
      <c r="C237" s="1">
        <v>1968</v>
      </c>
      <c r="D237" s="2" t="s">
        <v>156</v>
      </c>
      <c r="E237" s="1">
        <v>121.55</v>
      </c>
      <c r="F237" s="1">
        <v>25.05</v>
      </c>
      <c r="G237" s="1">
        <v>26.08</v>
      </c>
      <c r="H237" s="1">
        <v>21.97</v>
      </c>
      <c r="I237" s="1">
        <v>14.2</v>
      </c>
    </row>
    <row r="238" spans="1:9" x14ac:dyDescent="0.25">
      <c r="A238" s="1">
        <v>300</v>
      </c>
      <c r="B238" s="2" t="s">
        <v>247</v>
      </c>
      <c r="C238" s="1">
        <v>1962</v>
      </c>
      <c r="D238" s="2" t="s">
        <v>24</v>
      </c>
      <c r="E238" s="1">
        <v>121.55</v>
      </c>
      <c r="F238" s="1">
        <v>25</v>
      </c>
      <c r="G238" s="1">
        <v>26.95</v>
      </c>
      <c r="H238" s="1">
        <v>21.6</v>
      </c>
      <c r="I238" s="1">
        <v>15</v>
      </c>
    </row>
    <row r="239" spans="1:9" x14ac:dyDescent="0.25">
      <c r="A239" s="1">
        <v>301</v>
      </c>
      <c r="B239" s="2" t="s">
        <v>66</v>
      </c>
      <c r="C239" s="1">
        <v>1970</v>
      </c>
      <c r="D239" s="2" t="s">
        <v>24</v>
      </c>
      <c r="E239" s="1">
        <v>121.55</v>
      </c>
      <c r="F239" s="1">
        <v>25</v>
      </c>
      <c r="G239" s="1">
        <v>27.02</v>
      </c>
      <c r="H239" s="1">
        <v>22.34</v>
      </c>
      <c r="I239" s="1">
        <v>16.2</v>
      </c>
    </row>
    <row r="240" spans="1:9" x14ac:dyDescent="0.25">
      <c r="A240" s="1">
        <v>302</v>
      </c>
      <c r="B240" s="2" t="s">
        <v>248</v>
      </c>
      <c r="C240" s="1">
        <v>1951</v>
      </c>
      <c r="D240" s="2" t="s">
        <v>156</v>
      </c>
      <c r="E240" s="1">
        <v>121.51</v>
      </c>
      <c r="F240" s="1">
        <v>25.04</v>
      </c>
      <c r="G240" s="1">
        <v>23.9</v>
      </c>
      <c r="H240" s="1">
        <v>22.1</v>
      </c>
      <c r="I240" s="1">
        <v>15.2</v>
      </c>
    </row>
    <row r="241" spans="1:9" x14ac:dyDescent="0.25">
      <c r="A241" s="1">
        <v>303</v>
      </c>
      <c r="B241" s="2" t="s">
        <v>249</v>
      </c>
      <c r="C241" s="1">
        <v>1951</v>
      </c>
      <c r="D241" s="2" t="s">
        <v>24</v>
      </c>
      <c r="E241" s="1">
        <v>121.51</v>
      </c>
      <c r="F241" s="1">
        <v>25.04</v>
      </c>
      <c r="G241" s="1">
        <v>26.5</v>
      </c>
      <c r="H241" s="1">
        <v>22.1</v>
      </c>
      <c r="I241" s="1">
        <v>14</v>
      </c>
    </row>
    <row r="242" spans="1:9" x14ac:dyDescent="0.25">
      <c r="A242" s="1">
        <v>304</v>
      </c>
      <c r="B242" s="2" t="s">
        <v>249</v>
      </c>
      <c r="C242" s="1">
        <v>1951</v>
      </c>
      <c r="D242" s="2" t="s">
        <v>24</v>
      </c>
      <c r="E242" s="1">
        <v>121.51</v>
      </c>
      <c r="F242" s="1">
        <v>25.04</v>
      </c>
      <c r="G242" s="1">
        <v>26.5</v>
      </c>
      <c r="H242" s="1">
        <v>22.1</v>
      </c>
      <c r="I242" s="1">
        <v>13.5</v>
      </c>
    </row>
    <row r="243" spans="1:9" x14ac:dyDescent="0.25">
      <c r="A243" s="1">
        <v>305</v>
      </c>
      <c r="B243" s="2" t="s">
        <v>250</v>
      </c>
      <c r="C243" s="1">
        <v>1963</v>
      </c>
      <c r="D243" s="2" t="s">
        <v>24</v>
      </c>
      <c r="E243" s="1">
        <v>121.55</v>
      </c>
      <c r="F243" s="1">
        <v>25</v>
      </c>
      <c r="G243" s="1">
        <v>26.77</v>
      </c>
      <c r="H243" s="1">
        <v>21.75</v>
      </c>
      <c r="I243" s="1">
        <v>14.2</v>
      </c>
    </row>
    <row r="244" spans="1:9" x14ac:dyDescent="0.25">
      <c r="A244" s="1">
        <v>306</v>
      </c>
      <c r="B244" s="2" t="s">
        <v>249</v>
      </c>
      <c r="C244" s="1">
        <v>1951</v>
      </c>
      <c r="D244" s="2" t="s">
        <v>24</v>
      </c>
      <c r="E244" s="1">
        <v>121.51</v>
      </c>
      <c r="F244" s="1">
        <v>25.04</v>
      </c>
      <c r="G244" s="1">
        <v>26.5</v>
      </c>
      <c r="H244" s="1">
        <v>22.1</v>
      </c>
      <c r="I244" s="1">
        <v>15</v>
      </c>
    </row>
    <row r="245" spans="1:9" x14ac:dyDescent="0.25">
      <c r="A245" s="1">
        <v>307</v>
      </c>
      <c r="B245" s="2" t="s">
        <v>25</v>
      </c>
      <c r="C245" s="1">
        <v>1970</v>
      </c>
      <c r="D245" s="2" t="s">
        <v>26</v>
      </c>
      <c r="E245" s="1">
        <v>121.55</v>
      </c>
      <c r="F245" s="1">
        <v>24.95</v>
      </c>
      <c r="G245" s="1">
        <v>26.45</v>
      </c>
      <c r="H245" s="1">
        <v>21.63</v>
      </c>
      <c r="I245" s="1">
        <v>16.7</v>
      </c>
    </row>
    <row r="246" spans="1:9" x14ac:dyDescent="0.25">
      <c r="A246" s="1">
        <v>308</v>
      </c>
      <c r="B246" s="2" t="s">
        <v>251</v>
      </c>
      <c r="C246" s="1">
        <v>1970</v>
      </c>
      <c r="D246" s="2" t="s">
        <v>33</v>
      </c>
      <c r="E246" s="1">
        <v>121.55</v>
      </c>
      <c r="F246" s="1">
        <v>25.2</v>
      </c>
      <c r="G246" s="1">
        <v>21.01</v>
      </c>
      <c r="H246" s="1">
        <v>17.809999999999999</v>
      </c>
      <c r="I246" s="1">
        <v>16.399999999999999</v>
      </c>
    </row>
    <row r="247" spans="1:9" x14ac:dyDescent="0.25">
      <c r="A247" s="1">
        <v>309</v>
      </c>
      <c r="B247" s="2" t="s">
        <v>247</v>
      </c>
      <c r="C247" s="1">
        <v>1962</v>
      </c>
      <c r="D247" s="2" t="s">
        <v>24</v>
      </c>
      <c r="E247" s="1">
        <v>121.55</v>
      </c>
      <c r="F247" s="1">
        <v>25</v>
      </c>
      <c r="G247" s="1">
        <v>26.95</v>
      </c>
      <c r="H247" s="1">
        <v>21.6</v>
      </c>
      <c r="I247" s="1">
        <v>13.4</v>
      </c>
    </row>
    <row r="248" spans="1:9" x14ac:dyDescent="0.25">
      <c r="A248" s="1">
        <v>310</v>
      </c>
      <c r="B248" s="2" t="s">
        <v>249</v>
      </c>
      <c r="C248" s="1">
        <v>1951</v>
      </c>
      <c r="D248" s="2" t="s">
        <v>24</v>
      </c>
      <c r="E248" s="1">
        <v>121.51</v>
      </c>
      <c r="F248" s="1">
        <v>25.04</v>
      </c>
      <c r="G248" s="1">
        <v>26.5</v>
      </c>
      <c r="H248" s="1">
        <v>22.1</v>
      </c>
      <c r="I248" s="1">
        <v>13.6</v>
      </c>
    </row>
    <row r="249" spans="1:9" x14ac:dyDescent="0.25">
      <c r="A249" s="1">
        <v>311</v>
      </c>
      <c r="B249" s="2" t="s">
        <v>252</v>
      </c>
      <c r="C249" s="1">
        <v>1968</v>
      </c>
      <c r="D249" s="2" t="s">
        <v>24</v>
      </c>
      <c r="E249" s="1">
        <v>121.55</v>
      </c>
      <c r="F249" s="1">
        <v>25</v>
      </c>
      <c r="G249" s="1">
        <v>25.81</v>
      </c>
      <c r="H249" s="1">
        <v>22</v>
      </c>
      <c r="I249" s="1">
        <v>15.1</v>
      </c>
    </row>
    <row r="250" spans="1:9" x14ac:dyDescent="0.25">
      <c r="A250" s="1">
        <v>312</v>
      </c>
      <c r="B250" s="2" t="s">
        <v>244</v>
      </c>
      <c r="C250" s="1">
        <v>1962</v>
      </c>
      <c r="D250" s="2" t="s">
        <v>24</v>
      </c>
      <c r="E250" s="1">
        <v>121.55</v>
      </c>
      <c r="F250" s="1">
        <v>25</v>
      </c>
      <c r="G250" s="1">
        <v>26.95</v>
      </c>
      <c r="H250" s="1">
        <v>21.6</v>
      </c>
      <c r="I250" s="1">
        <v>13.7</v>
      </c>
    </row>
    <row r="251" spans="1:9" x14ac:dyDescent="0.25">
      <c r="A251" s="1">
        <v>313</v>
      </c>
      <c r="B251" s="2" t="s">
        <v>146</v>
      </c>
      <c r="C251" s="1">
        <v>1970</v>
      </c>
      <c r="D251" s="2" t="s">
        <v>156</v>
      </c>
      <c r="E251" s="1">
        <v>121.55</v>
      </c>
      <c r="F251" s="1">
        <v>25.05</v>
      </c>
      <c r="G251" s="1">
        <v>26.93</v>
      </c>
      <c r="H251" s="1">
        <v>22.36</v>
      </c>
      <c r="I251" s="1">
        <v>13.8</v>
      </c>
    </row>
    <row r="252" spans="1:9" x14ac:dyDescent="0.25">
      <c r="A252" s="1">
        <v>314</v>
      </c>
      <c r="B252" s="2" t="s">
        <v>249</v>
      </c>
      <c r="C252" s="1">
        <v>1951</v>
      </c>
      <c r="D252" s="2" t="s">
        <v>24</v>
      </c>
      <c r="E252" s="1">
        <v>121.51</v>
      </c>
      <c r="F252" s="1">
        <v>25.04</v>
      </c>
      <c r="G252" s="1">
        <v>26.5</v>
      </c>
      <c r="H252" s="1">
        <v>22.1</v>
      </c>
      <c r="I252" s="1">
        <v>15.6</v>
      </c>
    </row>
    <row r="253" spans="1:9" x14ac:dyDescent="0.25">
      <c r="A253" s="1">
        <v>315</v>
      </c>
      <c r="B253" s="2" t="s">
        <v>247</v>
      </c>
      <c r="C253" s="1">
        <v>1962</v>
      </c>
      <c r="D253" s="2" t="s">
        <v>24</v>
      </c>
      <c r="E253" s="1">
        <v>121.55</v>
      </c>
      <c r="F253" s="1">
        <v>25</v>
      </c>
      <c r="G253" s="1">
        <v>26.95</v>
      </c>
      <c r="H253" s="1">
        <v>21.6</v>
      </c>
      <c r="I253" s="1">
        <v>15.7</v>
      </c>
    </row>
    <row r="254" spans="1:9" x14ac:dyDescent="0.25">
      <c r="A254" s="1">
        <v>316</v>
      </c>
      <c r="B254" s="2" t="s">
        <v>253</v>
      </c>
      <c r="C254" s="1">
        <v>1963</v>
      </c>
      <c r="D254" s="2" t="s">
        <v>24</v>
      </c>
      <c r="E254" s="1">
        <v>121.55</v>
      </c>
      <c r="F254" s="1">
        <v>25</v>
      </c>
      <c r="G254" s="1">
        <v>26.15</v>
      </c>
      <c r="H254" s="1">
        <v>21.75</v>
      </c>
      <c r="I254" s="1">
        <v>15.1</v>
      </c>
    </row>
    <row r="255" spans="1:9" x14ac:dyDescent="0.25">
      <c r="A255" s="1">
        <v>317</v>
      </c>
      <c r="B255" s="2" t="s">
        <v>44</v>
      </c>
      <c r="C255" s="1">
        <v>1963</v>
      </c>
      <c r="D255" s="2" t="s">
        <v>156</v>
      </c>
      <c r="E255" s="1">
        <v>121.55</v>
      </c>
      <c r="F255" s="1">
        <v>25.05</v>
      </c>
      <c r="G255" s="1">
        <v>26.17</v>
      </c>
      <c r="H255" s="1">
        <v>21.73</v>
      </c>
      <c r="I255" s="1">
        <v>14.6</v>
      </c>
    </row>
    <row r="256" spans="1:9" x14ac:dyDescent="0.25">
      <c r="A256" s="1">
        <v>318</v>
      </c>
      <c r="B256" s="2" t="s">
        <v>66</v>
      </c>
      <c r="C256" s="1">
        <v>1970</v>
      </c>
      <c r="D256" s="2" t="s">
        <v>24</v>
      </c>
      <c r="E256" s="1">
        <v>121.55</v>
      </c>
      <c r="F256" s="1">
        <v>25</v>
      </c>
      <c r="G256" s="1">
        <v>27.02</v>
      </c>
      <c r="H256" s="1">
        <v>22.34</v>
      </c>
      <c r="I256" s="1">
        <v>16.2</v>
      </c>
    </row>
    <row r="257" spans="1:9" x14ac:dyDescent="0.25">
      <c r="A257" s="1">
        <v>319</v>
      </c>
      <c r="B257" s="2" t="s">
        <v>254</v>
      </c>
      <c r="C257" s="1">
        <v>1970</v>
      </c>
      <c r="D257" s="2" t="s">
        <v>24</v>
      </c>
      <c r="E257" s="1">
        <v>121.55</v>
      </c>
      <c r="F257" s="1">
        <v>25</v>
      </c>
      <c r="G257" s="1">
        <v>25.47</v>
      </c>
      <c r="H257" s="1">
        <v>22.34</v>
      </c>
      <c r="I257" s="1">
        <v>14.3</v>
      </c>
    </row>
    <row r="258" spans="1:9" x14ac:dyDescent="0.25">
      <c r="A258" s="1">
        <v>320</v>
      </c>
      <c r="B258" s="2" t="s">
        <v>251</v>
      </c>
      <c r="C258" s="1">
        <v>1970</v>
      </c>
      <c r="D258" s="2" t="s">
        <v>26</v>
      </c>
      <c r="E258" s="1">
        <v>121.55</v>
      </c>
      <c r="F258" s="1">
        <v>24.95</v>
      </c>
      <c r="G258" s="1">
        <v>24.86</v>
      </c>
      <c r="H258" s="1">
        <v>21.63</v>
      </c>
      <c r="I258" s="1">
        <v>14.2</v>
      </c>
    </row>
    <row r="259" spans="1:9" x14ac:dyDescent="0.25">
      <c r="A259" s="1">
        <v>321</v>
      </c>
      <c r="B259" s="2" t="s">
        <v>255</v>
      </c>
      <c r="C259" s="1">
        <v>1980</v>
      </c>
      <c r="D259" s="2" t="s">
        <v>256</v>
      </c>
      <c r="E259" s="1">
        <v>121</v>
      </c>
      <c r="F259" s="1">
        <v>24.4</v>
      </c>
      <c r="G259" s="1">
        <v>23.67</v>
      </c>
      <c r="H259" s="1">
        <v>18.440000000000001</v>
      </c>
      <c r="I259" s="1">
        <v>15.7</v>
      </c>
    </row>
    <row r="260" spans="1:9" x14ac:dyDescent="0.25">
      <c r="A260" s="1">
        <v>323</v>
      </c>
      <c r="B260" s="2" t="s">
        <v>257</v>
      </c>
      <c r="C260" s="1">
        <v>1974</v>
      </c>
      <c r="D260" s="2" t="s">
        <v>24</v>
      </c>
      <c r="E260" s="1">
        <v>121.55</v>
      </c>
      <c r="F260" s="1">
        <v>25</v>
      </c>
      <c r="G260" s="1">
        <v>26.34</v>
      </c>
      <c r="H260" s="1">
        <v>22.09</v>
      </c>
      <c r="I260" s="1">
        <v>15.7</v>
      </c>
    </row>
    <row r="261" spans="1:9" x14ac:dyDescent="0.25">
      <c r="A261" s="1">
        <v>324</v>
      </c>
      <c r="B261" s="2" t="s">
        <v>258</v>
      </c>
      <c r="C261" s="1">
        <v>1985</v>
      </c>
      <c r="D261" s="2" t="s">
        <v>33</v>
      </c>
      <c r="E261" s="1">
        <v>121.55</v>
      </c>
      <c r="F261" s="1">
        <v>25.2</v>
      </c>
      <c r="G261" s="1">
        <v>23.13</v>
      </c>
      <c r="H261" s="1">
        <v>17.91</v>
      </c>
      <c r="I261" s="1">
        <v>15.7</v>
      </c>
    </row>
    <row r="262" spans="1:9" x14ac:dyDescent="0.25">
      <c r="A262" s="1">
        <v>325</v>
      </c>
      <c r="B262" s="2" t="s">
        <v>259</v>
      </c>
      <c r="C262" s="1">
        <v>1974</v>
      </c>
      <c r="D262" s="2" t="s">
        <v>112</v>
      </c>
      <c r="E262" s="1">
        <v>121.55</v>
      </c>
      <c r="F262" s="1">
        <v>25</v>
      </c>
      <c r="G262" s="1">
        <v>26.34</v>
      </c>
      <c r="H262" s="1">
        <v>22.09</v>
      </c>
      <c r="I262" s="1">
        <v>15.3</v>
      </c>
    </row>
    <row r="263" spans="1:9" x14ac:dyDescent="0.25">
      <c r="A263" s="1">
        <v>328</v>
      </c>
      <c r="B263" s="2" t="s">
        <v>260</v>
      </c>
      <c r="C263" s="1">
        <v>1970</v>
      </c>
      <c r="D263" s="2" t="s">
        <v>24</v>
      </c>
      <c r="E263" s="1">
        <v>121.55</v>
      </c>
      <c r="F263" s="1">
        <v>25</v>
      </c>
      <c r="G263" s="1">
        <v>25.47</v>
      </c>
      <c r="H263" s="1">
        <v>22.34</v>
      </c>
      <c r="I263" s="1">
        <v>15.3</v>
      </c>
    </row>
    <row r="264" spans="1:9" x14ac:dyDescent="0.25">
      <c r="A264" s="1">
        <v>329</v>
      </c>
      <c r="B264" s="2" t="s">
        <v>261</v>
      </c>
      <c r="C264" s="1">
        <v>1974</v>
      </c>
      <c r="D264" s="2" t="s">
        <v>27</v>
      </c>
      <c r="E264" s="1">
        <v>121.55</v>
      </c>
      <c r="F264" s="1">
        <v>25</v>
      </c>
      <c r="G264" s="1">
        <v>24.97</v>
      </c>
      <c r="H264" s="1">
        <v>22.09</v>
      </c>
      <c r="I264" s="1">
        <v>14.9</v>
      </c>
    </row>
    <row r="265" spans="1:9" x14ac:dyDescent="0.25">
      <c r="A265" s="1">
        <v>330</v>
      </c>
      <c r="B265" s="2" t="s">
        <v>262</v>
      </c>
      <c r="C265" s="1">
        <v>1986</v>
      </c>
      <c r="D265" s="2" t="s">
        <v>38</v>
      </c>
      <c r="E265" s="1">
        <v>121.6</v>
      </c>
      <c r="F265" s="1">
        <v>25</v>
      </c>
      <c r="G265" s="1">
        <v>28.52</v>
      </c>
      <c r="H265" s="1">
        <v>21.42</v>
      </c>
      <c r="I265" s="1">
        <v>15.2</v>
      </c>
    </row>
    <row r="266" spans="1:9" x14ac:dyDescent="0.25">
      <c r="A266" s="1">
        <v>333</v>
      </c>
      <c r="B266" s="2" t="s">
        <v>263</v>
      </c>
      <c r="C266" s="1">
        <v>1992</v>
      </c>
      <c r="D266" s="2" t="s">
        <v>38</v>
      </c>
      <c r="E266" s="1">
        <v>121.6</v>
      </c>
      <c r="F266" s="1">
        <v>25</v>
      </c>
      <c r="G266" s="1">
        <v>25.14</v>
      </c>
      <c r="H266" s="1">
        <v>20.57</v>
      </c>
      <c r="I266" s="1">
        <v>17.2</v>
      </c>
    </row>
    <row r="267" spans="1:9" x14ac:dyDescent="0.25">
      <c r="A267" s="1">
        <v>334</v>
      </c>
      <c r="B267" s="2" t="s">
        <v>264</v>
      </c>
      <c r="C267" s="1">
        <v>1992</v>
      </c>
      <c r="D267" s="2" t="s">
        <v>38</v>
      </c>
      <c r="E267" s="1">
        <v>121.6</v>
      </c>
      <c r="F267" s="1">
        <v>25</v>
      </c>
      <c r="G267" s="1">
        <v>21.98</v>
      </c>
      <c r="H267" s="1">
        <v>20.57</v>
      </c>
      <c r="I267" s="1">
        <v>15.5</v>
      </c>
    </row>
    <row r="268" spans="1:9" x14ac:dyDescent="0.25">
      <c r="A268" s="1">
        <v>335</v>
      </c>
      <c r="B268" s="2" t="s">
        <v>263</v>
      </c>
      <c r="C268" s="1">
        <v>1992</v>
      </c>
      <c r="D268" s="2" t="s">
        <v>38</v>
      </c>
      <c r="E268" s="1">
        <v>121.6</v>
      </c>
      <c r="F268" s="1">
        <v>25</v>
      </c>
      <c r="G268" s="1">
        <v>25.14</v>
      </c>
      <c r="H268" s="1">
        <v>20.57</v>
      </c>
      <c r="I268" s="1">
        <v>16.100000000000001</v>
      </c>
    </row>
    <row r="269" spans="1:9" x14ac:dyDescent="0.25">
      <c r="A269" s="1">
        <v>336</v>
      </c>
      <c r="B269" s="2" t="s">
        <v>265</v>
      </c>
      <c r="C269" s="1">
        <v>1975</v>
      </c>
      <c r="D269" s="2" t="s">
        <v>38</v>
      </c>
      <c r="E269" s="1">
        <v>121.6</v>
      </c>
      <c r="F269" s="1">
        <v>25</v>
      </c>
      <c r="G269" s="1">
        <v>27.92</v>
      </c>
      <c r="H269" s="1">
        <v>21.34</v>
      </c>
      <c r="I269" s="1">
        <v>14.3</v>
      </c>
    </row>
    <row r="270" spans="1:9" x14ac:dyDescent="0.25">
      <c r="A270" s="1">
        <v>337</v>
      </c>
      <c r="B270" s="2" t="s">
        <v>263</v>
      </c>
      <c r="C270" s="1">
        <v>1992</v>
      </c>
      <c r="D270" s="2" t="s">
        <v>38</v>
      </c>
      <c r="E270" s="1">
        <v>121.6</v>
      </c>
      <c r="F270" s="1">
        <v>25</v>
      </c>
      <c r="G270" s="1">
        <v>25.14</v>
      </c>
      <c r="H270" s="1">
        <v>20.57</v>
      </c>
      <c r="I270" s="1">
        <v>15.4</v>
      </c>
    </row>
    <row r="271" spans="1:9" x14ac:dyDescent="0.25">
      <c r="A271" s="1">
        <v>338</v>
      </c>
      <c r="B271" s="2" t="s">
        <v>266</v>
      </c>
      <c r="C271" s="1">
        <v>1992</v>
      </c>
      <c r="D271" s="2" t="s">
        <v>267</v>
      </c>
      <c r="E271" s="1">
        <v>120.5</v>
      </c>
      <c r="F271" s="1">
        <v>24.1</v>
      </c>
      <c r="G271" s="1">
        <v>24.09</v>
      </c>
      <c r="H271" s="1">
        <v>22.38</v>
      </c>
      <c r="I271" s="1">
        <v>16.2</v>
      </c>
    </row>
    <row r="272" spans="1:9" x14ac:dyDescent="0.25">
      <c r="A272" s="1">
        <v>339</v>
      </c>
      <c r="B272" s="2" t="s">
        <v>268</v>
      </c>
      <c r="C272" s="1">
        <v>1980</v>
      </c>
      <c r="D272" s="2" t="s">
        <v>180</v>
      </c>
      <c r="E272" s="1">
        <v>120.8</v>
      </c>
      <c r="F272" s="1">
        <v>21.95</v>
      </c>
      <c r="G272" s="1">
        <v>27.21</v>
      </c>
      <c r="H272" s="1">
        <v>25.05</v>
      </c>
      <c r="I272" s="1">
        <v>17.100000000000001</v>
      </c>
    </row>
    <row r="273" spans="1:9" x14ac:dyDescent="0.25">
      <c r="A273" s="1">
        <v>340</v>
      </c>
      <c r="B273" s="2" t="s">
        <v>269</v>
      </c>
      <c r="C273" s="1">
        <v>1992</v>
      </c>
      <c r="D273" s="2" t="s">
        <v>38</v>
      </c>
      <c r="E273" s="1">
        <v>121.6</v>
      </c>
      <c r="F273" s="1">
        <v>25</v>
      </c>
      <c r="G273" s="1">
        <v>25.14</v>
      </c>
      <c r="H273" s="1">
        <v>20.57</v>
      </c>
      <c r="I273" s="1">
        <v>15.6</v>
      </c>
    </row>
    <row r="274" spans="1:9" x14ac:dyDescent="0.25">
      <c r="A274" s="1">
        <v>341</v>
      </c>
      <c r="B274" s="2" t="s">
        <v>270</v>
      </c>
      <c r="C274" s="1">
        <v>1992</v>
      </c>
      <c r="D274" s="2" t="s">
        <v>38</v>
      </c>
      <c r="E274" s="1">
        <v>121.6</v>
      </c>
      <c r="F274" s="1">
        <v>25</v>
      </c>
      <c r="G274" s="1">
        <v>25.14</v>
      </c>
      <c r="H274" s="1">
        <v>20.57</v>
      </c>
      <c r="I274" s="1">
        <v>14.2</v>
      </c>
    </row>
    <row r="275" spans="1:9" x14ac:dyDescent="0.25">
      <c r="A275" s="1">
        <v>342</v>
      </c>
      <c r="B275" s="2" t="s">
        <v>263</v>
      </c>
      <c r="C275" s="1">
        <v>1992</v>
      </c>
      <c r="D275" s="2" t="s">
        <v>38</v>
      </c>
      <c r="E275" s="1">
        <v>121.6</v>
      </c>
      <c r="F275" s="1">
        <v>25</v>
      </c>
      <c r="G275" s="1">
        <v>25.14</v>
      </c>
      <c r="H275" s="1">
        <v>20.57</v>
      </c>
      <c r="I275" s="1">
        <v>16.100000000000001</v>
      </c>
    </row>
    <row r="276" spans="1:9" x14ac:dyDescent="0.25">
      <c r="A276" s="1">
        <v>345</v>
      </c>
      <c r="B276" s="2" t="s">
        <v>25</v>
      </c>
      <c r="C276" s="1">
        <v>1970</v>
      </c>
      <c r="D276" s="2" t="s">
        <v>54</v>
      </c>
      <c r="E276" s="1">
        <v>121.55</v>
      </c>
      <c r="F276" s="1">
        <v>25.1</v>
      </c>
      <c r="G276" s="1">
        <v>26.12</v>
      </c>
      <c r="H276" s="1">
        <v>21.64</v>
      </c>
      <c r="I276" s="1">
        <v>14.5</v>
      </c>
    </row>
    <row r="277" spans="1:9" x14ac:dyDescent="0.25">
      <c r="A277" s="1">
        <v>346</v>
      </c>
      <c r="B277" s="2" t="s">
        <v>271</v>
      </c>
      <c r="C277" s="1">
        <v>1969</v>
      </c>
      <c r="D277" s="2" t="s">
        <v>56</v>
      </c>
      <c r="E277" s="1">
        <v>121.55</v>
      </c>
      <c r="F277" s="1">
        <v>25.05</v>
      </c>
      <c r="G277" s="1">
        <v>25.71</v>
      </c>
      <c r="H277" s="1">
        <v>22.34</v>
      </c>
      <c r="I277" s="1">
        <v>15</v>
      </c>
    </row>
    <row r="278" spans="1:9" x14ac:dyDescent="0.25">
      <c r="A278" s="1">
        <v>347</v>
      </c>
      <c r="B278" s="2" t="s">
        <v>57</v>
      </c>
      <c r="C278" s="1">
        <v>1970</v>
      </c>
      <c r="D278" s="2" t="s">
        <v>58</v>
      </c>
      <c r="E278" s="1">
        <v>121.55</v>
      </c>
      <c r="F278" s="1">
        <v>21.15</v>
      </c>
      <c r="G278" s="1">
        <v>21.99</v>
      </c>
      <c r="H278" s="1">
        <v>18.82</v>
      </c>
      <c r="I278" s="1">
        <v>15.2</v>
      </c>
    </row>
    <row r="279" spans="1:9" x14ac:dyDescent="0.25">
      <c r="A279" s="1">
        <v>348</v>
      </c>
      <c r="B279" s="2" t="s">
        <v>62</v>
      </c>
      <c r="C279" s="1">
        <v>1975</v>
      </c>
      <c r="D279" s="2" t="s">
        <v>63</v>
      </c>
      <c r="E279" s="1">
        <v>121.55</v>
      </c>
      <c r="F279" s="1">
        <v>25</v>
      </c>
      <c r="G279" s="1">
        <v>15.39</v>
      </c>
      <c r="H279" s="1">
        <v>22.46</v>
      </c>
      <c r="I279" s="1">
        <v>15.9</v>
      </c>
    </row>
    <row r="280" spans="1:9" x14ac:dyDescent="0.25">
      <c r="A280" s="1">
        <v>350</v>
      </c>
      <c r="B280" s="2" t="s">
        <v>25</v>
      </c>
      <c r="C280" s="1">
        <v>1970</v>
      </c>
      <c r="D280" s="2" t="s">
        <v>33</v>
      </c>
      <c r="E280" s="1">
        <v>121.55</v>
      </c>
      <c r="F280" s="1">
        <v>25.2</v>
      </c>
      <c r="G280" s="1">
        <v>22.59</v>
      </c>
      <c r="H280" s="1">
        <v>17.809999999999999</v>
      </c>
      <c r="I280" s="1">
        <v>14.9</v>
      </c>
    </row>
    <row r="281" spans="1:9" x14ac:dyDescent="0.25">
      <c r="A281" s="1">
        <v>351</v>
      </c>
      <c r="B281" s="2" t="s">
        <v>59</v>
      </c>
      <c r="C281" s="1">
        <v>1977</v>
      </c>
      <c r="D281" s="2" t="s">
        <v>24</v>
      </c>
      <c r="E281" s="1">
        <v>121.55</v>
      </c>
      <c r="F281" s="1">
        <v>25</v>
      </c>
      <c r="G281" s="1">
        <v>25.13</v>
      </c>
      <c r="H281" s="1">
        <v>22.35</v>
      </c>
      <c r="I281" s="1">
        <v>16.8</v>
      </c>
    </row>
    <row r="282" spans="1:9" x14ac:dyDescent="0.25">
      <c r="A282" s="1">
        <v>352</v>
      </c>
      <c r="B282" s="2" t="s">
        <v>60</v>
      </c>
      <c r="C282" s="1">
        <v>1968</v>
      </c>
      <c r="D282" s="2" t="s">
        <v>26</v>
      </c>
      <c r="E282" s="1">
        <v>121.55</v>
      </c>
      <c r="F282" s="1">
        <v>24.95</v>
      </c>
      <c r="G282" s="1">
        <v>24.15</v>
      </c>
      <c r="H282" s="1">
        <v>21.22</v>
      </c>
      <c r="I282" s="1">
        <v>15.4</v>
      </c>
    </row>
    <row r="283" spans="1:9" x14ac:dyDescent="0.25">
      <c r="A283" s="1">
        <v>353</v>
      </c>
      <c r="B283" s="2" t="s">
        <v>61</v>
      </c>
      <c r="C283" s="1">
        <v>1975</v>
      </c>
      <c r="D283" s="2" t="s">
        <v>24</v>
      </c>
      <c r="E283" s="1">
        <v>121.55</v>
      </c>
      <c r="F283" s="1">
        <v>25</v>
      </c>
      <c r="G283" s="1">
        <v>27.11</v>
      </c>
      <c r="H283" s="1">
        <v>22.46</v>
      </c>
      <c r="I283" s="1">
        <v>15.3</v>
      </c>
    </row>
    <row r="284" spans="1:9" x14ac:dyDescent="0.25">
      <c r="A284" s="1">
        <v>354</v>
      </c>
      <c r="B284" s="2" t="s">
        <v>25</v>
      </c>
      <c r="C284" s="1">
        <v>1970</v>
      </c>
      <c r="D284" s="2" t="s">
        <v>26</v>
      </c>
      <c r="E284" s="1">
        <v>121.55</v>
      </c>
      <c r="F284" s="1">
        <v>24.95</v>
      </c>
      <c r="G284" s="1">
        <v>26.45</v>
      </c>
      <c r="H284" s="1">
        <v>21.63</v>
      </c>
      <c r="I284" s="1">
        <v>15.3</v>
      </c>
    </row>
    <row r="285" spans="1:9" x14ac:dyDescent="0.25">
      <c r="A285" s="1">
        <v>355</v>
      </c>
      <c r="B285" s="2" t="s">
        <v>272</v>
      </c>
      <c r="C285" s="1">
        <v>1979</v>
      </c>
      <c r="D285" s="2" t="s">
        <v>26</v>
      </c>
      <c r="E285" s="1">
        <v>121.55</v>
      </c>
      <c r="F285" s="1">
        <v>24.95</v>
      </c>
      <c r="G285" s="1">
        <v>25.18</v>
      </c>
      <c r="H285" s="1">
        <v>21.57</v>
      </c>
      <c r="I285" s="1">
        <v>16.5</v>
      </c>
    </row>
    <row r="286" spans="1:9" x14ac:dyDescent="0.25">
      <c r="A286" s="1">
        <v>356</v>
      </c>
      <c r="B286" s="2" t="s">
        <v>66</v>
      </c>
      <c r="C286" s="1">
        <v>1970</v>
      </c>
      <c r="D286" s="2" t="s">
        <v>43</v>
      </c>
      <c r="E286" s="1">
        <v>121.75</v>
      </c>
      <c r="F286" s="1">
        <v>25.15</v>
      </c>
      <c r="G286" s="1">
        <v>26.5</v>
      </c>
      <c r="H286" s="1">
        <v>22.07</v>
      </c>
      <c r="I286" s="1">
        <v>14.4</v>
      </c>
    </row>
    <row r="287" spans="1:9" x14ac:dyDescent="0.25">
      <c r="A287" s="1">
        <v>357</v>
      </c>
      <c r="B287" s="2" t="s">
        <v>25</v>
      </c>
      <c r="C287" s="1">
        <v>1970</v>
      </c>
      <c r="D287" s="2" t="s">
        <v>67</v>
      </c>
      <c r="E287" s="1">
        <v>121.55</v>
      </c>
      <c r="F287" s="1">
        <v>25</v>
      </c>
      <c r="G287" s="1">
        <v>27.02</v>
      </c>
      <c r="H287" s="1">
        <v>22.34</v>
      </c>
      <c r="I287" s="1">
        <v>14.6</v>
      </c>
    </row>
    <row r="288" spans="1:9" x14ac:dyDescent="0.25">
      <c r="A288" s="1">
        <v>358</v>
      </c>
      <c r="B288" s="2" t="s">
        <v>68</v>
      </c>
      <c r="C288" s="1">
        <v>1977</v>
      </c>
      <c r="D288" s="2" t="s">
        <v>43</v>
      </c>
      <c r="E288" s="1">
        <v>121.75</v>
      </c>
      <c r="F288" s="1">
        <v>25.15</v>
      </c>
      <c r="G288" s="1">
        <v>27.44</v>
      </c>
      <c r="H288" s="1">
        <v>22.6</v>
      </c>
      <c r="I288" s="1">
        <v>17</v>
      </c>
    </row>
    <row r="289" spans="1:9" x14ac:dyDescent="0.25">
      <c r="A289" s="1">
        <v>359</v>
      </c>
      <c r="B289" s="2" t="s">
        <v>59</v>
      </c>
      <c r="C289" s="1">
        <v>1977</v>
      </c>
      <c r="D289" s="2" t="s">
        <v>203</v>
      </c>
      <c r="E289" s="1">
        <v>121</v>
      </c>
      <c r="F289" s="1">
        <v>24</v>
      </c>
      <c r="G289" s="1">
        <v>23.23</v>
      </c>
      <c r="H289" s="1">
        <v>20.12</v>
      </c>
      <c r="I289" s="1">
        <v>15</v>
      </c>
    </row>
    <row r="290" spans="1:9" x14ac:dyDescent="0.25">
      <c r="A290" s="1">
        <v>361</v>
      </c>
      <c r="B290" s="2" t="s">
        <v>59</v>
      </c>
      <c r="C290" s="1">
        <v>1977</v>
      </c>
      <c r="D290" s="2" t="s">
        <v>24</v>
      </c>
      <c r="E290" s="1">
        <v>121.55</v>
      </c>
      <c r="F290" s="1">
        <v>25</v>
      </c>
      <c r="G290" s="1">
        <v>25.13</v>
      </c>
      <c r="H290" s="1">
        <v>22.35</v>
      </c>
      <c r="I290" s="1">
        <v>16.8</v>
      </c>
    </row>
    <row r="291" spans="1:9" x14ac:dyDescent="0.25">
      <c r="A291" s="1">
        <v>362</v>
      </c>
      <c r="B291" s="2" t="s">
        <v>72</v>
      </c>
      <c r="C291" s="1">
        <v>1966</v>
      </c>
      <c r="D291" s="2" t="s">
        <v>73</v>
      </c>
      <c r="E291" s="1">
        <v>121.15</v>
      </c>
      <c r="F291" s="1">
        <v>22.75</v>
      </c>
      <c r="G291" s="1">
        <v>28.35</v>
      </c>
      <c r="H291" s="1">
        <v>24.85</v>
      </c>
      <c r="I291" s="1">
        <v>15.8</v>
      </c>
    </row>
    <row r="292" spans="1:9" x14ac:dyDescent="0.25">
      <c r="A292" s="1">
        <v>363</v>
      </c>
      <c r="B292" s="2" t="s">
        <v>273</v>
      </c>
      <c r="C292" s="1">
        <v>1970</v>
      </c>
      <c r="D292" s="2" t="s">
        <v>27</v>
      </c>
      <c r="E292" s="1">
        <v>121.55</v>
      </c>
      <c r="F292" s="1">
        <v>25</v>
      </c>
      <c r="G292" s="1">
        <v>27.02</v>
      </c>
      <c r="H292" s="1">
        <v>22.34</v>
      </c>
      <c r="I292" s="1">
        <v>13.8</v>
      </c>
    </row>
    <row r="293" spans="1:9" x14ac:dyDescent="0.25">
      <c r="A293" s="1">
        <v>364</v>
      </c>
      <c r="B293" s="2" t="s">
        <v>25</v>
      </c>
      <c r="C293" s="1">
        <v>1970</v>
      </c>
      <c r="D293" s="2" t="s">
        <v>54</v>
      </c>
      <c r="E293" s="1">
        <v>121.55</v>
      </c>
      <c r="F293" s="1">
        <v>25.1</v>
      </c>
      <c r="G293" s="1">
        <v>26.12</v>
      </c>
      <c r="H293" s="1">
        <v>21.64</v>
      </c>
      <c r="I293" s="1">
        <v>15.3</v>
      </c>
    </row>
    <row r="294" spans="1:9" x14ac:dyDescent="0.25">
      <c r="A294" s="1">
        <v>365</v>
      </c>
      <c r="B294" s="2" t="s">
        <v>25</v>
      </c>
      <c r="C294" s="1">
        <v>1970</v>
      </c>
      <c r="D294" s="2" t="s">
        <v>26</v>
      </c>
      <c r="E294" s="1">
        <v>121.55</v>
      </c>
      <c r="F294" s="1">
        <v>24.95</v>
      </c>
      <c r="G294" s="1">
        <v>26.45</v>
      </c>
      <c r="H294" s="1">
        <v>21.63</v>
      </c>
      <c r="I294" s="1">
        <v>13.7</v>
      </c>
    </row>
    <row r="295" spans="1:9" x14ac:dyDescent="0.25">
      <c r="A295" s="1">
        <v>366</v>
      </c>
      <c r="B295" s="2" t="s">
        <v>274</v>
      </c>
      <c r="C295" s="1">
        <v>1977</v>
      </c>
      <c r="D295" s="2" t="s">
        <v>74</v>
      </c>
      <c r="E295" s="1">
        <v>121.45</v>
      </c>
      <c r="F295" s="1">
        <v>25</v>
      </c>
      <c r="G295" s="1">
        <v>18.55</v>
      </c>
      <c r="H295" s="1">
        <v>22.32</v>
      </c>
      <c r="I295" s="1">
        <v>14.2</v>
      </c>
    </row>
    <row r="296" spans="1:9" x14ac:dyDescent="0.25">
      <c r="A296" s="1">
        <v>367</v>
      </c>
      <c r="B296" s="2" t="s">
        <v>163</v>
      </c>
      <c r="C296" s="1">
        <v>1969</v>
      </c>
      <c r="D296" s="2" t="s">
        <v>24</v>
      </c>
      <c r="E296" s="1">
        <v>121.55</v>
      </c>
      <c r="F296" s="1">
        <v>25</v>
      </c>
      <c r="G296" s="1">
        <v>25.91</v>
      </c>
      <c r="H296" s="1">
        <v>22.45</v>
      </c>
      <c r="I296" s="1">
        <v>13.8</v>
      </c>
    </row>
    <row r="297" spans="1:9" x14ac:dyDescent="0.25">
      <c r="A297" s="1">
        <v>369</v>
      </c>
      <c r="B297" s="2" t="s">
        <v>79</v>
      </c>
      <c r="C297" s="1">
        <v>1977</v>
      </c>
      <c r="D297" s="2" t="s">
        <v>82</v>
      </c>
      <c r="E297" s="1">
        <v>121.6</v>
      </c>
      <c r="F297" s="1">
        <v>25.05</v>
      </c>
      <c r="G297" s="1">
        <v>22.67</v>
      </c>
      <c r="H297" s="1">
        <v>22.17</v>
      </c>
      <c r="I297" s="1">
        <v>15.1</v>
      </c>
    </row>
    <row r="298" spans="1:9" x14ac:dyDescent="0.25">
      <c r="A298" s="1">
        <v>370</v>
      </c>
      <c r="B298" s="2" t="s">
        <v>148</v>
      </c>
      <c r="C298" s="1">
        <v>1970</v>
      </c>
      <c r="D298" s="2" t="s">
        <v>26</v>
      </c>
      <c r="E298" s="1">
        <v>121.55</v>
      </c>
      <c r="F298" s="1">
        <v>24.95</v>
      </c>
      <c r="G298" s="1">
        <v>24.86</v>
      </c>
      <c r="H298" s="1">
        <v>21.63</v>
      </c>
      <c r="I298" s="1">
        <v>14.5</v>
      </c>
    </row>
    <row r="299" spans="1:9" x14ac:dyDescent="0.25">
      <c r="A299" s="1">
        <v>371</v>
      </c>
      <c r="B299" s="2" t="s">
        <v>88</v>
      </c>
      <c r="C299" s="1">
        <v>1975</v>
      </c>
      <c r="D299" s="2" t="s">
        <v>24</v>
      </c>
      <c r="E299" s="1">
        <v>121.55</v>
      </c>
      <c r="F299" s="1">
        <v>25</v>
      </c>
      <c r="G299" s="1">
        <v>24.12</v>
      </c>
      <c r="H299" s="1">
        <v>22.46</v>
      </c>
      <c r="I299" s="1">
        <v>14.8</v>
      </c>
    </row>
    <row r="300" spans="1:9" x14ac:dyDescent="0.25">
      <c r="A300" s="1">
        <v>372</v>
      </c>
      <c r="B300" s="2" t="s">
        <v>81</v>
      </c>
      <c r="C300" s="1">
        <v>1970</v>
      </c>
      <c r="D300" s="2" t="s">
        <v>43</v>
      </c>
      <c r="E300" s="1">
        <v>121.75</v>
      </c>
      <c r="F300" s="1">
        <v>25.15</v>
      </c>
      <c r="G300" s="1">
        <v>24.86</v>
      </c>
      <c r="H300" s="1">
        <v>22.07</v>
      </c>
      <c r="I300" s="1">
        <v>15.1</v>
      </c>
    </row>
    <row r="301" spans="1:9" x14ac:dyDescent="0.25">
      <c r="A301" s="1">
        <v>373</v>
      </c>
      <c r="B301" s="2" t="s">
        <v>83</v>
      </c>
      <c r="C301" s="1">
        <v>1955</v>
      </c>
      <c r="D301" s="2" t="s">
        <v>24</v>
      </c>
      <c r="E301" s="1">
        <v>121.51</v>
      </c>
      <c r="F301" s="1">
        <v>25.04</v>
      </c>
      <c r="G301" s="1">
        <v>24.5</v>
      </c>
      <c r="H301" s="1">
        <v>22.5</v>
      </c>
      <c r="I301" s="1">
        <v>14.8</v>
      </c>
    </row>
    <row r="302" spans="1:9" x14ac:dyDescent="0.25">
      <c r="A302" s="1">
        <v>374</v>
      </c>
      <c r="B302" s="2" t="s">
        <v>25</v>
      </c>
      <c r="C302" s="1">
        <v>1970</v>
      </c>
      <c r="D302" s="2" t="s">
        <v>67</v>
      </c>
      <c r="E302" s="1">
        <v>121.55</v>
      </c>
      <c r="F302" s="1">
        <v>25</v>
      </c>
      <c r="G302" s="1">
        <v>27.02</v>
      </c>
      <c r="H302" s="1">
        <v>22.34</v>
      </c>
      <c r="I302" s="1">
        <v>16</v>
      </c>
    </row>
    <row r="303" spans="1:9" x14ac:dyDescent="0.25">
      <c r="A303" s="1">
        <v>375</v>
      </c>
      <c r="B303" s="2" t="s">
        <v>89</v>
      </c>
      <c r="C303" s="1">
        <v>1979</v>
      </c>
      <c r="D303" s="2" t="s">
        <v>38</v>
      </c>
      <c r="E303" s="1">
        <v>121.6</v>
      </c>
      <c r="F303" s="1">
        <v>25</v>
      </c>
      <c r="G303" s="1">
        <v>24.62</v>
      </c>
      <c r="H303" s="1">
        <v>21.16</v>
      </c>
      <c r="I303" s="1">
        <v>15.5</v>
      </c>
    </row>
    <row r="304" spans="1:9" x14ac:dyDescent="0.25">
      <c r="A304" s="1">
        <v>376</v>
      </c>
      <c r="B304" s="2" t="s">
        <v>92</v>
      </c>
      <c r="C304" s="1">
        <v>1966</v>
      </c>
      <c r="D304" s="2" t="s">
        <v>156</v>
      </c>
      <c r="E304" s="1">
        <v>121.55</v>
      </c>
      <c r="F304" s="1">
        <v>25.05</v>
      </c>
      <c r="G304" s="1">
        <v>22.18</v>
      </c>
      <c r="H304" s="1">
        <v>22.6</v>
      </c>
      <c r="I304" s="1">
        <v>15.9</v>
      </c>
    </row>
    <row r="305" spans="1:9" x14ac:dyDescent="0.25">
      <c r="A305" s="1">
        <v>377</v>
      </c>
      <c r="B305" s="2" t="s">
        <v>25</v>
      </c>
      <c r="C305" s="1">
        <v>1970</v>
      </c>
      <c r="D305" s="2" t="s">
        <v>67</v>
      </c>
      <c r="E305" s="1">
        <v>121.55</v>
      </c>
      <c r="F305" s="1">
        <v>25</v>
      </c>
      <c r="G305" s="1">
        <v>27.02</v>
      </c>
      <c r="H305" s="1">
        <v>22.34</v>
      </c>
      <c r="I305" s="1">
        <v>15.7</v>
      </c>
    </row>
    <row r="306" spans="1:9" x14ac:dyDescent="0.25">
      <c r="A306" s="1">
        <v>378</v>
      </c>
      <c r="B306" s="2" t="s">
        <v>90</v>
      </c>
      <c r="C306" s="1">
        <v>1966</v>
      </c>
      <c r="D306" s="2" t="s">
        <v>26</v>
      </c>
      <c r="E306" s="1">
        <v>121.55</v>
      </c>
      <c r="F306" s="1">
        <v>24.95</v>
      </c>
      <c r="G306" s="1">
        <v>23.47</v>
      </c>
      <c r="H306" s="1">
        <v>21.95</v>
      </c>
      <c r="I306" s="1">
        <v>15</v>
      </c>
    </row>
    <row r="307" spans="1:9" x14ac:dyDescent="0.25">
      <c r="A307" s="1">
        <v>379</v>
      </c>
      <c r="B307" s="2" t="s">
        <v>83</v>
      </c>
      <c r="C307" s="1">
        <v>1955</v>
      </c>
      <c r="D307" s="2" t="s">
        <v>24</v>
      </c>
      <c r="E307" s="1">
        <v>121.51</v>
      </c>
      <c r="F307" s="1">
        <v>25.04</v>
      </c>
      <c r="G307" s="1">
        <v>24.5</v>
      </c>
      <c r="H307" s="1">
        <v>22.5</v>
      </c>
      <c r="I307" s="1">
        <v>16.2</v>
      </c>
    </row>
    <row r="308" spans="1:9" x14ac:dyDescent="0.25">
      <c r="A308" s="1">
        <v>380</v>
      </c>
      <c r="B308" s="2" t="s">
        <v>275</v>
      </c>
      <c r="C308" s="1">
        <v>1983</v>
      </c>
      <c r="D308" s="2" t="s">
        <v>276</v>
      </c>
      <c r="E308" s="1">
        <v>121.35</v>
      </c>
      <c r="F308" s="1">
        <v>25</v>
      </c>
      <c r="G308" s="1">
        <v>26.87</v>
      </c>
      <c r="H308" s="1">
        <v>21.69</v>
      </c>
      <c r="I308" s="1">
        <v>15.9</v>
      </c>
    </row>
    <row r="309" spans="1:9" x14ac:dyDescent="0.25">
      <c r="A309" s="1">
        <v>381</v>
      </c>
      <c r="B309" s="2" t="s">
        <v>277</v>
      </c>
      <c r="C309" s="1">
        <v>1933</v>
      </c>
      <c r="D309" s="2" t="s">
        <v>156</v>
      </c>
      <c r="E309" s="1">
        <v>121.51</v>
      </c>
      <c r="F309" s="1">
        <v>25.04</v>
      </c>
      <c r="G309" s="1">
        <v>27.1</v>
      </c>
      <c r="H309" s="1">
        <v>22</v>
      </c>
      <c r="I309" s="1">
        <v>15.2</v>
      </c>
    </row>
    <row r="310" spans="1:9" x14ac:dyDescent="0.25">
      <c r="A310" s="1">
        <v>383</v>
      </c>
      <c r="B310" s="2" t="s">
        <v>278</v>
      </c>
      <c r="C310" s="1">
        <v>1983</v>
      </c>
      <c r="D310" s="2" t="s">
        <v>156</v>
      </c>
      <c r="E310" s="1">
        <v>121.55</v>
      </c>
      <c r="F310" s="1">
        <v>25.05</v>
      </c>
      <c r="G310" s="1">
        <v>30.04</v>
      </c>
      <c r="H310" s="1">
        <v>22.63</v>
      </c>
      <c r="I310" s="1">
        <v>14.8</v>
      </c>
    </row>
    <row r="311" spans="1:9" x14ac:dyDescent="0.25">
      <c r="A311" s="1">
        <v>384</v>
      </c>
      <c r="B311" s="2" t="s">
        <v>279</v>
      </c>
      <c r="C311" s="1">
        <v>1945</v>
      </c>
      <c r="D311" s="2" t="s">
        <v>156</v>
      </c>
      <c r="E311" s="1">
        <v>121.51</v>
      </c>
      <c r="F311" s="1">
        <v>25.04</v>
      </c>
      <c r="G311" s="1">
        <v>26.5</v>
      </c>
      <c r="H311" s="1">
        <v>21.8</v>
      </c>
      <c r="I311" s="1">
        <v>17.2</v>
      </c>
    </row>
    <row r="312" spans="1:9" x14ac:dyDescent="0.25">
      <c r="A312" s="1">
        <v>385</v>
      </c>
      <c r="B312" s="2" t="s">
        <v>280</v>
      </c>
      <c r="C312" s="1">
        <v>1987</v>
      </c>
      <c r="D312" s="2" t="s">
        <v>156</v>
      </c>
      <c r="E312" s="1">
        <v>121.55</v>
      </c>
      <c r="F312" s="1">
        <v>25.05</v>
      </c>
      <c r="G312" s="1">
        <v>28.46</v>
      </c>
      <c r="H312" s="1">
        <v>22.51</v>
      </c>
      <c r="I312" s="1">
        <v>14.6</v>
      </c>
    </row>
    <row r="313" spans="1:9" x14ac:dyDescent="0.25">
      <c r="A313" s="1">
        <v>386</v>
      </c>
      <c r="B313" s="2" t="s">
        <v>281</v>
      </c>
      <c r="C313" s="1">
        <v>1986</v>
      </c>
      <c r="D313" s="2" t="s">
        <v>156</v>
      </c>
      <c r="E313" s="1">
        <v>121.55</v>
      </c>
      <c r="F313" s="1">
        <v>25.05</v>
      </c>
      <c r="G313" s="1">
        <v>29.49</v>
      </c>
      <c r="H313" s="1">
        <v>22.4</v>
      </c>
      <c r="I313" s="1">
        <v>15.3</v>
      </c>
    </row>
    <row r="314" spans="1:9" x14ac:dyDescent="0.25">
      <c r="A314" s="1">
        <v>387</v>
      </c>
      <c r="B314" s="2" t="s">
        <v>282</v>
      </c>
      <c r="C314" s="1">
        <v>1987</v>
      </c>
      <c r="D314" s="2" t="s">
        <v>156</v>
      </c>
      <c r="E314" s="1">
        <v>121.55</v>
      </c>
      <c r="F314" s="1">
        <v>25.05</v>
      </c>
      <c r="G314" s="1">
        <v>28.46</v>
      </c>
      <c r="H314" s="1">
        <v>22.51</v>
      </c>
      <c r="I314" s="1">
        <v>15.8</v>
      </c>
    </row>
    <row r="315" spans="1:9" x14ac:dyDescent="0.25">
      <c r="A315" s="1">
        <v>388</v>
      </c>
      <c r="B315" s="2" t="s">
        <v>241</v>
      </c>
      <c r="C315" s="1">
        <v>1979</v>
      </c>
      <c r="D315" s="2" t="s">
        <v>283</v>
      </c>
      <c r="E315" s="1">
        <v>120.7</v>
      </c>
      <c r="F315" s="1">
        <v>24.05</v>
      </c>
      <c r="G315" s="1">
        <v>25.11</v>
      </c>
      <c r="H315" s="1">
        <v>23.11</v>
      </c>
      <c r="I315" s="1">
        <v>16.600000000000001</v>
      </c>
    </row>
    <row r="316" spans="1:9" x14ac:dyDescent="0.25">
      <c r="A316" s="1">
        <v>389</v>
      </c>
      <c r="B316" s="2" t="s">
        <v>284</v>
      </c>
      <c r="C316" s="1">
        <v>1979</v>
      </c>
      <c r="D316" s="2" t="s">
        <v>156</v>
      </c>
      <c r="E316" s="1">
        <v>121.55</v>
      </c>
      <c r="F316" s="1">
        <v>25.05</v>
      </c>
      <c r="G316" s="1">
        <v>22.52</v>
      </c>
      <c r="H316" s="1">
        <v>22.23</v>
      </c>
      <c r="I316" s="1">
        <v>15.8</v>
      </c>
    </row>
    <row r="317" spans="1:9" x14ac:dyDescent="0.25">
      <c r="A317" s="1">
        <v>390</v>
      </c>
      <c r="B317" s="2" t="s">
        <v>284</v>
      </c>
      <c r="C317" s="1">
        <v>1979</v>
      </c>
      <c r="D317" s="2" t="s">
        <v>283</v>
      </c>
      <c r="E317" s="1">
        <v>120.7</v>
      </c>
      <c r="F317" s="1">
        <v>24.05</v>
      </c>
      <c r="G317" s="1">
        <v>25.11</v>
      </c>
      <c r="H317" s="1">
        <v>23.11</v>
      </c>
      <c r="I317" s="1">
        <v>15.1</v>
      </c>
    </row>
    <row r="318" spans="1:9" x14ac:dyDescent="0.25">
      <c r="A318" s="1">
        <v>391</v>
      </c>
      <c r="B318" s="2" t="s">
        <v>285</v>
      </c>
      <c r="C318" s="1">
        <v>1948</v>
      </c>
      <c r="D318" s="2" t="s">
        <v>156</v>
      </c>
      <c r="E318" s="1">
        <v>121.51</v>
      </c>
      <c r="F318" s="1">
        <v>25.04</v>
      </c>
      <c r="G318" s="1">
        <v>28.5</v>
      </c>
      <c r="H318" s="1">
        <v>22.3</v>
      </c>
      <c r="I318" s="1">
        <v>15.2</v>
      </c>
    </row>
    <row r="319" spans="1:9" x14ac:dyDescent="0.25">
      <c r="A319" s="1">
        <v>392</v>
      </c>
      <c r="B319" s="2" t="s">
        <v>286</v>
      </c>
      <c r="C319" s="1">
        <v>1948</v>
      </c>
      <c r="D319" s="2" t="s">
        <v>156</v>
      </c>
      <c r="E319" s="1">
        <v>121.51</v>
      </c>
      <c r="F319" s="1">
        <v>25.04</v>
      </c>
      <c r="G319" s="1">
        <v>28.5</v>
      </c>
      <c r="H319" s="1">
        <v>22.3</v>
      </c>
      <c r="I319" s="1">
        <v>15.8</v>
      </c>
    </row>
    <row r="320" spans="1:9" x14ac:dyDescent="0.25">
      <c r="A320" s="1">
        <v>393</v>
      </c>
      <c r="B320" s="2" t="s">
        <v>287</v>
      </c>
      <c r="C320" s="1">
        <v>1955</v>
      </c>
      <c r="D320" s="2" t="s">
        <v>156</v>
      </c>
      <c r="E320" s="1">
        <v>121.51</v>
      </c>
      <c r="F320" s="1">
        <v>25.04</v>
      </c>
      <c r="G320" s="1">
        <v>26.5</v>
      </c>
      <c r="H320" s="1">
        <v>21.8</v>
      </c>
      <c r="I320" s="1">
        <v>13.9</v>
      </c>
    </row>
    <row r="321" spans="1:9" x14ac:dyDescent="0.25">
      <c r="A321" s="1">
        <v>394</v>
      </c>
      <c r="B321" s="2" t="s">
        <v>284</v>
      </c>
      <c r="C321" s="1">
        <v>1979</v>
      </c>
      <c r="D321" s="2" t="s">
        <v>283</v>
      </c>
      <c r="E321" s="1">
        <v>120.7</v>
      </c>
      <c r="F321" s="1">
        <v>24.05</v>
      </c>
      <c r="G321" s="1">
        <v>25.11</v>
      </c>
      <c r="H321" s="1">
        <v>23.11</v>
      </c>
      <c r="I321" s="1">
        <v>13.4</v>
      </c>
    </row>
    <row r="322" spans="1:9" x14ac:dyDescent="0.25">
      <c r="A322" s="1">
        <v>395</v>
      </c>
      <c r="B322" s="2" t="s">
        <v>284</v>
      </c>
      <c r="C322" s="1">
        <v>1979</v>
      </c>
      <c r="D322" s="2" t="s">
        <v>283</v>
      </c>
      <c r="E322" s="1">
        <v>120.7</v>
      </c>
      <c r="F322" s="1">
        <v>24.05</v>
      </c>
      <c r="G322" s="1">
        <v>25.11</v>
      </c>
      <c r="H322" s="1">
        <v>23.11</v>
      </c>
      <c r="I322" s="1">
        <v>14.5</v>
      </c>
    </row>
    <row r="323" spans="1:9" x14ac:dyDescent="0.25">
      <c r="A323" s="1">
        <v>396</v>
      </c>
      <c r="B323" s="2" t="s">
        <v>284</v>
      </c>
      <c r="C323" s="1">
        <v>1979</v>
      </c>
      <c r="D323" s="2" t="s">
        <v>283</v>
      </c>
      <c r="E323" s="1">
        <v>120.7</v>
      </c>
      <c r="F323" s="1">
        <v>24.05</v>
      </c>
      <c r="G323" s="1">
        <v>25.11</v>
      </c>
      <c r="H323" s="1">
        <v>23.11</v>
      </c>
      <c r="I323" s="1">
        <v>15.5</v>
      </c>
    </row>
    <row r="324" spans="1:9" x14ac:dyDescent="0.25">
      <c r="A324" s="1">
        <v>397</v>
      </c>
      <c r="B324" s="2" t="s">
        <v>284</v>
      </c>
      <c r="C324" s="1">
        <v>1979</v>
      </c>
      <c r="D324" s="2" t="s">
        <v>283</v>
      </c>
      <c r="E324" s="1">
        <v>120.7</v>
      </c>
      <c r="F324" s="1">
        <v>24.05</v>
      </c>
      <c r="G324" s="1">
        <v>25.11</v>
      </c>
      <c r="H324" s="1">
        <v>23.11</v>
      </c>
      <c r="I324" s="1">
        <v>13.4</v>
      </c>
    </row>
    <row r="325" spans="1:9" x14ac:dyDescent="0.25">
      <c r="A325" s="1">
        <v>398</v>
      </c>
      <c r="B325" s="2" t="s">
        <v>284</v>
      </c>
      <c r="C325" s="1">
        <v>1979</v>
      </c>
      <c r="D325" s="2" t="s">
        <v>283</v>
      </c>
      <c r="E325" s="1">
        <v>120.7</v>
      </c>
      <c r="F325" s="1">
        <v>24.05</v>
      </c>
      <c r="G325" s="1">
        <v>25.11</v>
      </c>
      <c r="H325" s="1">
        <v>23.11</v>
      </c>
      <c r="I325" s="1">
        <v>13.6</v>
      </c>
    </row>
    <row r="326" spans="1:9" x14ac:dyDescent="0.25">
      <c r="A326" s="1">
        <v>400</v>
      </c>
      <c r="B326" s="2" t="s">
        <v>288</v>
      </c>
      <c r="C326" s="1">
        <v>1955</v>
      </c>
      <c r="D326" s="2" t="s">
        <v>156</v>
      </c>
      <c r="E326" s="1">
        <v>121.51</v>
      </c>
      <c r="F326" s="1">
        <v>25.04</v>
      </c>
      <c r="G326" s="1">
        <v>26.5</v>
      </c>
      <c r="H326" s="1">
        <v>21.8</v>
      </c>
      <c r="I326" s="1">
        <v>13.5</v>
      </c>
    </row>
    <row r="327" spans="1:9" x14ac:dyDescent="0.25">
      <c r="A327" s="1">
        <v>401</v>
      </c>
      <c r="B327" s="2" t="s">
        <v>284</v>
      </c>
      <c r="C327" s="1">
        <v>1979</v>
      </c>
      <c r="D327" s="2" t="s">
        <v>283</v>
      </c>
      <c r="E327" s="1">
        <v>120.7</v>
      </c>
      <c r="F327" s="1">
        <v>24.05</v>
      </c>
      <c r="G327" s="1">
        <v>25.11</v>
      </c>
      <c r="H327" s="1">
        <v>23.11</v>
      </c>
      <c r="I327" s="1">
        <v>13.4</v>
      </c>
    </row>
    <row r="328" spans="1:9" x14ac:dyDescent="0.25">
      <c r="A328" s="1">
        <v>402</v>
      </c>
      <c r="B328" s="2" t="s">
        <v>284</v>
      </c>
      <c r="C328" s="1">
        <v>1979</v>
      </c>
      <c r="D328" s="2" t="s">
        <v>283</v>
      </c>
      <c r="E328" s="1">
        <v>120.7</v>
      </c>
      <c r="F328" s="1">
        <v>24.05</v>
      </c>
      <c r="G328" s="1">
        <v>25.11</v>
      </c>
      <c r="H328" s="1">
        <v>23.11</v>
      </c>
      <c r="I328" s="1">
        <v>14</v>
      </c>
    </row>
    <row r="329" spans="1:9" x14ac:dyDescent="0.25">
      <c r="A329" s="1">
        <v>403</v>
      </c>
      <c r="B329" s="2" t="s">
        <v>288</v>
      </c>
      <c r="C329" s="1">
        <v>1955</v>
      </c>
      <c r="D329" s="2" t="s">
        <v>156</v>
      </c>
      <c r="E329" s="1">
        <v>121.51</v>
      </c>
      <c r="F329" s="1">
        <v>25.04</v>
      </c>
      <c r="G329" s="1">
        <v>26.5</v>
      </c>
      <c r="H329" s="1">
        <v>21.8</v>
      </c>
      <c r="I329" s="1">
        <v>14.7</v>
      </c>
    </row>
    <row r="330" spans="1:9" x14ac:dyDescent="0.25">
      <c r="A330" s="1">
        <v>404</v>
      </c>
      <c r="B330" s="2" t="s">
        <v>289</v>
      </c>
      <c r="C330" s="1">
        <v>1948</v>
      </c>
      <c r="D330" s="2" t="s">
        <v>156</v>
      </c>
      <c r="E330" s="1">
        <v>121.51</v>
      </c>
      <c r="F330" s="1">
        <v>25.04</v>
      </c>
      <c r="G330" s="1">
        <v>24.6</v>
      </c>
      <c r="H330" s="1">
        <v>22.3</v>
      </c>
      <c r="I330" s="1">
        <v>15.5</v>
      </c>
    </row>
    <row r="331" spans="1:9" x14ac:dyDescent="0.25">
      <c r="A331" s="1">
        <v>405</v>
      </c>
      <c r="B331" s="2" t="s">
        <v>288</v>
      </c>
      <c r="C331" s="1">
        <v>1955</v>
      </c>
      <c r="D331" s="2" t="s">
        <v>156</v>
      </c>
      <c r="E331" s="1">
        <v>121.51</v>
      </c>
      <c r="F331" s="1">
        <v>25.04</v>
      </c>
      <c r="G331" s="1">
        <v>26.5</v>
      </c>
      <c r="H331" s="1">
        <v>21.8</v>
      </c>
      <c r="I331" s="1">
        <v>13.1</v>
      </c>
    </row>
    <row r="332" spans="1:9" x14ac:dyDescent="0.25">
      <c r="A332" s="1">
        <v>407</v>
      </c>
      <c r="B332" s="2" t="s">
        <v>282</v>
      </c>
      <c r="C332" s="1">
        <v>1987</v>
      </c>
      <c r="D332" s="2" t="s">
        <v>156</v>
      </c>
      <c r="E332" s="1">
        <v>121.55</v>
      </c>
      <c r="F332" s="1">
        <v>25.05</v>
      </c>
      <c r="G332" s="1">
        <v>28.46</v>
      </c>
      <c r="H332" s="1">
        <v>22.51</v>
      </c>
      <c r="I332" s="1">
        <v>15.3</v>
      </c>
    </row>
    <row r="333" spans="1:9" x14ac:dyDescent="0.25">
      <c r="A333" s="1">
        <v>408</v>
      </c>
      <c r="B333" s="2" t="s">
        <v>284</v>
      </c>
      <c r="C333" s="1">
        <v>1979</v>
      </c>
      <c r="D333" s="2" t="s">
        <v>283</v>
      </c>
      <c r="E333" s="1">
        <v>120.7</v>
      </c>
      <c r="F333" s="1">
        <v>24.05</v>
      </c>
      <c r="G333" s="1">
        <v>25.11</v>
      </c>
      <c r="H333" s="1">
        <v>23.11</v>
      </c>
      <c r="I333" s="1">
        <v>13.6</v>
      </c>
    </row>
    <row r="334" spans="1:9" x14ac:dyDescent="0.25">
      <c r="A334" s="1">
        <v>410</v>
      </c>
      <c r="B334" s="2" t="s">
        <v>290</v>
      </c>
      <c r="C334" s="1">
        <v>1946</v>
      </c>
      <c r="D334" s="2" t="s">
        <v>156</v>
      </c>
      <c r="E334" s="1">
        <v>121.51</v>
      </c>
      <c r="F334" s="1">
        <v>25.04</v>
      </c>
      <c r="G334" s="1">
        <v>27.2</v>
      </c>
      <c r="H334" s="1">
        <v>22.6</v>
      </c>
      <c r="I334" s="1">
        <v>14.4</v>
      </c>
    </row>
    <row r="335" spans="1:9" x14ac:dyDescent="0.25">
      <c r="A335" s="1">
        <v>411</v>
      </c>
      <c r="B335" s="2" t="s">
        <v>291</v>
      </c>
      <c r="C335" s="1">
        <v>1920</v>
      </c>
      <c r="D335" s="2" t="s">
        <v>156</v>
      </c>
      <c r="E335" s="1">
        <v>121.51</v>
      </c>
      <c r="F335" s="1">
        <v>25.04</v>
      </c>
      <c r="G335" s="1">
        <v>27.7</v>
      </c>
      <c r="H335" s="1">
        <v>21.7</v>
      </c>
      <c r="I335" s="1">
        <v>14.6</v>
      </c>
    </row>
    <row r="336" spans="1:9" x14ac:dyDescent="0.25">
      <c r="A336" s="1">
        <v>412</v>
      </c>
      <c r="B336" s="2" t="s">
        <v>282</v>
      </c>
      <c r="C336" s="1">
        <v>1987</v>
      </c>
      <c r="D336" s="2" t="s">
        <v>156</v>
      </c>
      <c r="E336" s="1">
        <v>121.55</v>
      </c>
      <c r="F336" s="1">
        <v>25.05</v>
      </c>
      <c r="G336" s="1">
        <v>28.46</v>
      </c>
      <c r="H336" s="1">
        <v>22.51</v>
      </c>
      <c r="I336" s="1">
        <v>16</v>
      </c>
    </row>
    <row r="337" spans="1:9" x14ac:dyDescent="0.25">
      <c r="A337" s="1">
        <v>413</v>
      </c>
      <c r="B337" s="2" t="s">
        <v>291</v>
      </c>
      <c r="C337" s="1">
        <v>1920</v>
      </c>
      <c r="D337" s="2" t="s">
        <v>156</v>
      </c>
      <c r="E337" s="1">
        <v>121.51</v>
      </c>
      <c r="F337" s="1">
        <v>25.04</v>
      </c>
      <c r="G337" s="1">
        <v>27.7</v>
      </c>
      <c r="H337" s="1">
        <v>21.7</v>
      </c>
      <c r="I337" s="1">
        <v>15.1</v>
      </c>
    </row>
    <row r="338" spans="1:9" x14ac:dyDescent="0.25">
      <c r="A338" s="1">
        <v>414</v>
      </c>
      <c r="B338" s="2" t="s">
        <v>282</v>
      </c>
      <c r="C338" s="1">
        <v>1987</v>
      </c>
      <c r="D338" s="2" t="s">
        <v>156</v>
      </c>
      <c r="E338" s="1">
        <v>121.55</v>
      </c>
      <c r="F338" s="1">
        <v>25.05</v>
      </c>
      <c r="G338" s="1">
        <v>28.46</v>
      </c>
      <c r="H338" s="1">
        <v>22.51</v>
      </c>
      <c r="I338" s="1">
        <v>14.1</v>
      </c>
    </row>
    <row r="339" spans="1:9" x14ac:dyDescent="0.25">
      <c r="A339" s="1">
        <v>415</v>
      </c>
      <c r="B339" s="2" t="s">
        <v>292</v>
      </c>
      <c r="C339" s="1">
        <v>1990</v>
      </c>
      <c r="D339" s="2" t="s">
        <v>156</v>
      </c>
      <c r="E339" s="1">
        <v>121.55</v>
      </c>
      <c r="F339" s="1">
        <v>25.05</v>
      </c>
      <c r="G339" s="1">
        <v>29.83</v>
      </c>
      <c r="H339" s="1">
        <v>22.97</v>
      </c>
      <c r="I339" s="1">
        <v>13.6</v>
      </c>
    </row>
    <row r="340" spans="1:9" x14ac:dyDescent="0.25">
      <c r="A340" s="1">
        <v>416</v>
      </c>
      <c r="B340" s="2" t="s">
        <v>288</v>
      </c>
      <c r="C340" s="1">
        <v>1955</v>
      </c>
      <c r="D340" s="2" t="s">
        <v>156</v>
      </c>
      <c r="E340" s="1">
        <v>121.51</v>
      </c>
      <c r="F340" s="1">
        <v>25.04</v>
      </c>
      <c r="G340" s="1">
        <v>26.5</v>
      </c>
      <c r="H340" s="1">
        <v>21.8</v>
      </c>
      <c r="I340" s="1">
        <v>15.7</v>
      </c>
    </row>
    <row r="341" spans="1:9" x14ac:dyDescent="0.25">
      <c r="A341" s="1">
        <v>417</v>
      </c>
      <c r="B341" s="2" t="s">
        <v>284</v>
      </c>
      <c r="C341" s="1">
        <v>1979</v>
      </c>
      <c r="D341" s="2" t="s">
        <v>283</v>
      </c>
      <c r="E341" s="1">
        <v>120.7</v>
      </c>
      <c r="F341" s="1">
        <v>24.05</v>
      </c>
      <c r="G341" s="1">
        <v>25.11</v>
      </c>
      <c r="H341" s="1">
        <v>23.11</v>
      </c>
      <c r="I341" s="1">
        <v>13</v>
      </c>
    </row>
    <row r="342" spans="1:9" x14ac:dyDescent="0.25">
      <c r="A342" s="1">
        <v>419</v>
      </c>
      <c r="B342" s="2" t="s">
        <v>284</v>
      </c>
      <c r="C342" s="1">
        <v>1979</v>
      </c>
      <c r="D342" s="2" t="s">
        <v>283</v>
      </c>
      <c r="E342" s="1">
        <v>120.7</v>
      </c>
      <c r="F342" s="1">
        <v>24.05</v>
      </c>
      <c r="G342" s="1">
        <v>25.11</v>
      </c>
      <c r="H342" s="1">
        <v>23.11</v>
      </c>
      <c r="I342" s="1">
        <v>14.4</v>
      </c>
    </row>
    <row r="343" spans="1:9" x14ac:dyDescent="0.25">
      <c r="A343" s="1">
        <v>421</v>
      </c>
      <c r="B343" s="2" t="s">
        <v>293</v>
      </c>
      <c r="C343" s="1">
        <v>1918</v>
      </c>
      <c r="D343" s="2" t="s">
        <v>156</v>
      </c>
      <c r="E343" s="1">
        <v>121.51</v>
      </c>
      <c r="F343" s="1">
        <v>25.04</v>
      </c>
      <c r="G343" s="1">
        <v>21.3</v>
      </c>
      <c r="H343" s="1">
        <v>21.3</v>
      </c>
      <c r="I343" s="1">
        <v>14.4</v>
      </c>
    </row>
    <row r="344" spans="1:9" x14ac:dyDescent="0.25">
      <c r="A344" s="1">
        <v>422</v>
      </c>
      <c r="B344" s="2" t="s">
        <v>282</v>
      </c>
      <c r="C344" s="1">
        <v>1987</v>
      </c>
      <c r="D344" s="2" t="s">
        <v>156</v>
      </c>
      <c r="E344" s="1">
        <v>121.55</v>
      </c>
      <c r="F344" s="1">
        <v>25.05</v>
      </c>
      <c r="G344" s="1">
        <v>28.46</v>
      </c>
      <c r="H344" s="1">
        <v>22.51</v>
      </c>
      <c r="I344" s="1">
        <v>14.2</v>
      </c>
    </row>
    <row r="345" spans="1:9" x14ac:dyDescent="0.25">
      <c r="A345" s="1">
        <v>424</v>
      </c>
      <c r="B345" s="2" t="s">
        <v>282</v>
      </c>
      <c r="C345" s="1">
        <v>1987</v>
      </c>
      <c r="D345" s="2" t="s">
        <v>156</v>
      </c>
      <c r="E345" s="1">
        <v>121.55</v>
      </c>
      <c r="F345" s="1">
        <v>25.05</v>
      </c>
      <c r="G345" s="1">
        <v>28.46</v>
      </c>
      <c r="H345" s="1">
        <v>22.51</v>
      </c>
      <c r="I345" s="1">
        <v>16.899999999999999</v>
      </c>
    </row>
    <row r="346" spans="1:9" x14ac:dyDescent="0.25">
      <c r="A346" s="1">
        <v>425</v>
      </c>
      <c r="B346" s="2" t="s">
        <v>284</v>
      </c>
      <c r="C346" s="1">
        <v>1979</v>
      </c>
      <c r="D346" s="2" t="s">
        <v>283</v>
      </c>
      <c r="E346" s="1">
        <v>120.7</v>
      </c>
      <c r="F346" s="1">
        <v>24.05</v>
      </c>
      <c r="G346" s="1">
        <v>25.11</v>
      </c>
      <c r="H346" s="1">
        <v>23.11</v>
      </c>
      <c r="I346" s="1">
        <v>14</v>
      </c>
    </row>
    <row r="347" spans="1:9" x14ac:dyDescent="0.25">
      <c r="A347" s="1">
        <v>426</v>
      </c>
      <c r="B347" s="2" t="s">
        <v>284</v>
      </c>
      <c r="C347" s="1">
        <v>1979</v>
      </c>
      <c r="D347" s="2" t="s">
        <v>283</v>
      </c>
      <c r="E347" s="1">
        <v>120.7</v>
      </c>
      <c r="F347" s="1">
        <v>24.05</v>
      </c>
      <c r="G347" s="1">
        <v>25.11</v>
      </c>
      <c r="H347" s="1">
        <v>23.11</v>
      </c>
      <c r="I347" s="1">
        <v>15.2</v>
      </c>
    </row>
    <row r="348" spans="1:9" x14ac:dyDescent="0.25">
      <c r="A348" s="1">
        <v>427</v>
      </c>
      <c r="B348" s="2" t="s">
        <v>284</v>
      </c>
      <c r="C348" s="1">
        <v>1979</v>
      </c>
      <c r="D348" s="2" t="s">
        <v>283</v>
      </c>
      <c r="E348" s="1">
        <v>120.7</v>
      </c>
      <c r="F348" s="1">
        <v>24.05</v>
      </c>
      <c r="G348" s="1">
        <v>25.11</v>
      </c>
      <c r="H348" s="1">
        <v>23.11</v>
      </c>
      <c r="I348" s="1">
        <v>14.3</v>
      </c>
    </row>
    <row r="349" spans="1:9" x14ac:dyDescent="0.25">
      <c r="A349" s="1">
        <v>429</v>
      </c>
      <c r="B349" s="2" t="s">
        <v>291</v>
      </c>
      <c r="C349" s="1">
        <v>1920</v>
      </c>
      <c r="D349" s="2" t="s">
        <v>156</v>
      </c>
      <c r="E349" s="1">
        <v>121.51</v>
      </c>
      <c r="F349" s="1">
        <v>25.04</v>
      </c>
      <c r="G349" s="1">
        <v>27.7</v>
      </c>
      <c r="H349" s="1">
        <v>21.7</v>
      </c>
      <c r="I349" s="1">
        <v>14.7</v>
      </c>
    </row>
    <row r="350" spans="1:9" x14ac:dyDescent="0.25">
      <c r="A350" s="1">
        <v>435</v>
      </c>
      <c r="B350" s="2" t="s">
        <v>291</v>
      </c>
      <c r="C350" s="1">
        <v>1920</v>
      </c>
      <c r="D350" s="2" t="s">
        <v>156</v>
      </c>
      <c r="E350" s="1">
        <v>121.51</v>
      </c>
      <c r="F350" s="1">
        <v>25.04</v>
      </c>
      <c r="G350" s="1">
        <v>27.7</v>
      </c>
      <c r="H350" s="1">
        <v>21.7</v>
      </c>
      <c r="I350" s="1">
        <v>14</v>
      </c>
    </row>
    <row r="351" spans="1:9" x14ac:dyDescent="0.25">
      <c r="A351" s="1">
        <v>437</v>
      </c>
      <c r="B351" s="2" t="s">
        <v>291</v>
      </c>
      <c r="C351" s="1">
        <v>1920</v>
      </c>
      <c r="D351" s="2" t="s">
        <v>156</v>
      </c>
      <c r="E351" s="1">
        <v>121.51</v>
      </c>
      <c r="F351" s="1">
        <v>25.04</v>
      </c>
      <c r="G351" s="1">
        <v>27.7</v>
      </c>
      <c r="H351" s="1">
        <v>21.7</v>
      </c>
      <c r="I351" s="1">
        <v>15.2</v>
      </c>
    </row>
    <row r="352" spans="1:9" x14ac:dyDescent="0.25">
      <c r="A352" s="1">
        <v>438</v>
      </c>
      <c r="B352" s="2" t="s">
        <v>288</v>
      </c>
      <c r="C352" s="1">
        <v>1955</v>
      </c>
      <c r="D352" s="2" t="s">
        <v>156</v>
      </c>
      <c r="E352" s="1">
        <v>121.51</v>
      </c>
      <c r="F352" s="1">
        <v>25.04</v>
      </c>
      <c r="G352" s="1">
        <v>26.5</v>
      </c>
      <c r="H352" s="1">
        <v>21.8</v>
      </c>
      <c r="I352" s="1">
        <v>14.8</v>
      </c>
    </row>
    <row r="353" spans="1:9" x14ac:dyDescent="0.25">
      <c r="A353" s="1">
        <v>439</v>
      </c>
      <c r="B353" s="2" t="s">
        <v>288</v>
      </c>
      <c r="C353" s="1">
        <v>1955</v>
      </c>
      <c r="D353" s="2" t="s">
        <v>156</v>
      </c>
      <c r="E353" s="1">
        <v>121.51</v>
      </c>
      <c r="F353" s="1">
        <v>25.04</v>
      </c>
      <c r="G353" s="1">
        <v>26.5</v>
      </c>
      <c r="H353" s="1">
        <v>21.8</v>
      </c>
      <c r="I353" s="1">
        <v>15.2</v>
      </c>
    </row>
    <row r="354" spans="1:9" x14ac:dyDescent="0.25">
      <c r="A354" s="1">
        <v>440</v>
      </c>
      <c r="B354" s="2" t="s">
        <v>294</v>
      </c>
      <c r="C354" s="1">
        <v>1933</v>
      </c>
      <c r="D354" s="2" t="s">
        <v>156</v>
      </c>
      <c r="E354" s="1">
        <v>121.51</v>
      </c>
      <c r="F354" s="1">
        <v>25.04</v>
      </c>
      <c r="G354" s="1">
        <v>27.1</v>
      </c>
      <c r="H354" s="1">
        <v>22</v>
      </c>
      <c r="I354" s="1">
        <v>15.8</v>
      </c>
    </row>
    <row r="355" spans="1:9" x14ac:dyDescent="0.25">
      <c r="A355" s="1">
        <v>441</v>
      </c>
      <c r="B355" s="2" t="s">
        <v>295</v>
      </c>
      <c r="C355" s="1">
        <v>1943</v>
      </c>
      <c r="D355" s="2" t="s">
        <v>156</v>
      </c>
      <c r="E355" s="1">
        <v>121.51</v>
      </c>
      <c r="F355" s="1">
        <v>25.04</v>
      </c>
      <c r="G355" s="1">
        <v>27.7</v>
      </c>
      <c r="H355" s="1">
        <v>22.1</v>
      </c>
      <c r="I355" s="1">
        <v>13.7</v>
      </c>
    </row>
    <row r="356" spans="1:9" x14ac:dyDescent="0.25">
      <c r="A356" s="1">
        <v>442</v>
      </c>
      <c r="B356" s="2" t="s">
        <v>296</v>
      </c>
      <c r="C356" s="1">
        <v>1947</v>
      </c>
      <c r="D356" s="2" t="s">
        <v>156</v>
      </c>
      <c r="E356" s="1">
        <v>121.51</v>
      </c>
      <c r="F356" s="1">
        <v>25.04</v>
      </c>
      <c r="G356" s="1">
        <v>27.8</v>
      </c>
      <c r="H356" s="1">
        <v>21.8</v>
      </c>
      <c r="I356" s="1">
        <v>14.4</v>
      </c>
    </row>
    <row r="357" spans="1:9" x14ac:dyDescent="0.25">
      <c r="A357" s="1">
        <v>443</v>
      </c>
      <c r="B357" s="2" t="s">
        <v>297</v>
      </c>
      <c r="C357" s="1">
        <v>1949</v>
      </c>
      <c r="D357" s="2" t="s">
        <v>156</v>
      </c>
      <c r="E357" s="1">
        <v>121.51</v>
      </c>
      <c r="F357" s="1">
        <v>25.04</v>
      </c>
      <c r="G357" s="1">
        <v>26.4</v>
      </c>
      <c r="H357" s="1">
        <v>22.3</v>
      </c>
      <c r="I357" s="1">
        <v>14.3</v>
      </c>
    </row>
    <row r="358" spans="1:9" x14ac:dyDescent="0.25">
      <c r="A358" s="1">
        <v>444</v>
      </c>
      <c r="B358" s="2" t="s">
        <v>298</v>
      </c>
      <c r="C358" s="1">
        <v>1949</v>
      </c>
      <c r="D358" s="2" t="s">
        <v>156</v>
      </c>
      <c r="E358" s="1">
        <v>121.51</v>
      </c>
      <c r="F358" s="1">
        <v>25.04</v>
      </c>
      <c r="G358" s="1">
        <v>26.4</v>
      </c>
      <c r="H358" s="1">
        <v>22.3</v>
      </c>
      <c r="I358" s="1">
        <v>14.7</v>
      </c>
    </row>
    <row r="359" spans="1:9" x14ac:dyDescent="0.25">
      <c r="A359" s="1">
        <v>445</v>
      </c>
      <c r="B359" s="2" t="s">
        <v>288</v>
      </c>
      <c r="C359" s="1">
        <v>1955</v>
      </c>
      <c r="D359" s="2" t="s">
        <v>156</v>
      </c>
      <c r="E359" s="1">
        <v>121.51</v>
      </c>
      <c r="F359" s="1">
        <v>25.04</v>
      </c>
      <c r="G359" s="1">
        <v>26.5</v>
      </c>
      <c r="H359" s="1">
        <v>21.8</v>
      </c>
      <c r="I359" s="1">
        <v>15.2</v>
      </c>
    </row>
    <row r="360" spans="1:9" x14ac:dyDescent="0.25">
      <c r="A360" s="1">
        <v>446</v>
      </c>
      <c r="B360" s="2" t="s">
        <v>299</v>
      </c>
      <c r="C360" s="1">
        <v>1932</v>
      </c>
      <c r="D360" s="2" t="s">
        <v>156</v>
      </c>
      <c r="E360" s="1">
        <v>121.51</v>
      </c>
      <c r="F360" s="1">
        <v>25.04</v>
      </c>
      <c r="G360" s="1">
        <v>28.5</v>
      </c>
      <c r="H360" s="1">
        <v>21.7</v>
      </c>
      <c r="I360" s="1">
        <v>16.2</v>
      </c>
    </row>
    <row r="361" spans="1:9" x14ac:dyDescent="0.25">
      <c r="A361" s="1">
        <v>447</v>
      </c>
      <c r="B361" s="2" t="s">
        <v>300</v>
      </c>
      <c r="C361" s="1">
        <v>1914</v>
      </c>
      <c r="D361" s="2" t="s">
        <v>156</v>
      </c>
      <c r="E361" s="1">
        <v>121.51</v>
      </c>
      <c r="F361" s="1">
        <v>25.04</v>
      </c>
      <c r="G361" s="1">
        <v>25.8</v>
      </c>
      <c r="H361" s="1">
        <v>22.1</v>
      </c>
      <c r="I361" s="1">
        <v>14.5</v>
      </c>
    </row>
    <row r="362" spans="1:9" x14ac:dyDescent="0.25">
      <c r="A362" s="1">
        <v>448</v>
      </c>
      <c r="B362" s="2" t="s">
        <v>301</v>
      </c>
      <c r="C362" s="1">
        <v>1942</v>
      </c>
      <c r="D362" s="2" t="s">
        <v>156</v>
      </c>
      <c r="E362" s="1">
        <v>121.51</v>
      </c>
      <c r="F362" s="1">
        <v>25.04</v>
      </c>
      <c r="G362" s="1">
        <v>28.6</v>
      </c>
      <c r="H362" s="1">
        <v>22.4</v>
      </c>
      <c r="I362" s="1">
        <v>14.6</v>
      </c>
    </row>
    <row r="363" spans="1:9" x14ac:dyDescent="0.25">
      <c r="A363" s="1">
        <v>452</v>
      </c>
      <c r="B363" s="2" t="s">
        <v>302</v>
      </c>
      <c r="C363" s="1">
        <v>1941</v>
      </c>
      <c r="D363" s="2" t="s">
        <v>156</v>
      </c>
      <c r="E363" s="1">
        <v>121.51</v>
      </c>
      <c r="F363" s="1">
        <v>25.04</v>
      </c>
      <c r="G363" s="1">
        <v>24.7</v>
      </c>
      <c r="H363" s="1">
        <v>22.4</v>
      </c>
      <c r="I363" s="1">
        <v>15.2</v>
      </c>
    </row>
    <row r="364" spans="1:9" x14ac:dyDescent="0.25">
      <c r="A364" s="1">
        <v>453</v>
      </c>
      <c r="B364" s="2" t="s">
        <v>303</v>
      </c>
      <c r="C364" s="1">
        <v>1955</v>
      </c>
      <c r="D364" s="2" t="s">
        <v>156</v>
      </c>
      <c r="E364" s="1">
        <v>121.51</v>
      </c>
      <c r="F364" s="1">
        <v>25.04</v>
      </c>
      <c r="G364" s="1">
        <v>26.5</v>
      </c>
      <c r="H364" s="1">
        <v>21.8</v>
      </c>
      <c r="I364" s="1">
        <v>15.8</v>
      </c>
    </row>
    <row r="365" spans="1:9" x14ac:dyDescent="0.25">
      <c r="A365" s="1">
        <v>454</v>
      </c>
      <c r="B365" s="2" t="s">
        <v>304</v>
      </c>
      <c r="C365" s="1">
        <v>1947</v>
      </c>
      <c r="D365" s="2" t="s">
        <v>156</v>
      </c>
      <c r="E365" s="1">
        <v>121.51</v>
      </c>
      <c r="F365" s="1">
        <v>25.04</v>
      </c>
      <c r="G365" s="1">
        <v>27.8</v>
      </c>
      <c r="H365" s="1">
        <v>21.8</v>
      </c>
      <c r="I365" s="1">
        <v>15.2</v>
      </c>
    </row>
    <row r="366" spans="1:9" x14ac:dyDescent="0.25">
      <c r="A366" s="1">
        <v>455</v>
      </c>
      <c r="B366" s="2" t="s">
        <v>305</v>
      </c>
      <c r="C366" s="1">
        <v>1948</v>
      </c>
      <c r="D366" s="2" t="s">
        <v>156</v>
      </c>
      <c r="E366" s="1">
        <v>121.51</v>
      </c>
      <c r="F366" s="1">
        <v>25.04</v>
      </c>
      <c r="G366" s="1">
        <v>26.8</v>
      </c>
      <c r="H366" s="1">
        <v>22.3</v>
      </c>
      <c r="I366" s="1">
        <v>12.7</v>
      </c>
    </row>
    <row r="367" spans="1:9" x14ac:dyDescent="0.25">
      <c r="A367" s="1">
        <v>456</v>
      </c>
      <c r="B367" s="2" t="s">
        <v>306</v>
      </c>
      <c r="C367" s="1">
        <v>1948</v>
      </c>
      <c r="D367" s="2" t="s">
        <v>156</v>
      </c>
      <c r="E367" s="1">
        <v>121.51</v>
      </c>
      <c r="F367" s="1">
        <v>25.04</v>
      </c>
      <c r="G367" s="1">
        <v>27.1</v>
      </c>
      <c r="H367" s="1">
        <v>22.3</v>
      </c>
      <c r="I367" s="1">
        <v>15.3</v>
      </c>
    </row>
    <row r="368" spans="1:9" x14ac:dyDescent="0.25">
      <c r="A368" s="1">
        <v>457</v>
      </c>
      <c r="B368" s="2" t="s">
        <v>305</v>
      </c>
      <c r="C368" s="1">
        <v>1948</v>
      </c>
      <c r="D368" s="2" t="s">
        <v>156</v>
      </c>
      <c r="E368" s="1">
        <v>121.51</v>
      </c>
      <c r="F368" s="1">
        <v>25.04</v>
      </c>
      <c r="G368" s="1">
        <v>26.8</v>
      </c>
      <c r="H368" s="1">
        <v>22.3</v>
      </c>
      <c r="I368" s="1">
        <v>13.8</v>
      </c>
    </row>
    <row r="369" spans="1:9" x14ac:dyDescent="0.25">
      <c r="A369" s="1">
        <v>458</v>
      </c>
      <c r="B369" s="2" t="s">
        <v>302</v>
      </c>
      <c r="C369" s="1">
        <v>1941</v>
      </c>
      <c r="D369" s="2" t="s">
        <v>156</v>
      </c>
      <c r="E369" s="1">
        <v>121.51</v>
      </c>
      <c r="F369" s="1">
        <v>25.04</v>
      </c>
      <c r="G369" s="1">
        <v>24.7</v>
      </c>
      <c r="H369" s="1">
        <v>22.4</v>
      </c>
      <c r="I369" s="1">
        <v>15.1</v>
      </c>
    </row>
    <row r="370" spans="1:9" x14ac:dyDescent="0.25">
      <c r="A370" s="1">
        <v>459</v>
      </c>
      <c r="B370" s="2" t="s">
        <v>303</v>
      </c>
      <c r="C370" s="1">
        <v>1955</v>
      </c>
      <c r="D370" s="2" t="s">
        <v>156</v>
      </c>
      <c r="E370" s="1">
        <v>121.51</v>
      </c>
      <c r="F370" s="1">
        <v>25.04</v>
      </c>
      <c r="G370" s="1">
        <v>26.5</v>
      </c>
      <c r="H370" s="1">
        <v>21.8</v>
      </c>
      <c r="I370" s="1">
        <v>15.5</v>
      </c>
    </row>
    <row r="371" spans="1:9" x14ac:dyDescent="0.25">
      <c r="A371" s="1">
        <v>460</v>
      </c>
      <c r="B371" s="2" t="s">
        <v>282</v>
      </c>
      <c r="C371" s="1">
        <v>1987</v>
      </c>
      <c r="D371" s="2" t="s">
        <v>156</v>
      </c>
      <c r="E371" s="1">
        <v>121.55</v>
      </c>
      <c r="F371" s="1">
        <v>25.05</v>
      </c>
      <c r="G371" s="1">
        <v>28.46</v>
      </c>
      <c r="H371" s="1">
        <v>22.51</v>
      </c>
      <c r="I371" s="1">
        <v>15.3</v>
      </c>
    </row>
    <row r="372" spans="1:9" x14ac:dyDescent="0.25">
      <c r="A372" s="1">
        <v>464</v>
      </c>
      <c r="B372" s="2" t="s">
        <v>307</v>
      </c>
      <c r="C372" s="1">
        <v>1974</v>
      </c>
      <c r="D372" s="2" t="s">
        <v>308</v>
      </c>
      <c r="E372" s="1">
        <v>121</v>
      </c>
      <c r="F372" s="1">
        <v>24.8</v>
      </c>
      <c r="G372" s="1">
        <v>26.84</v>
      </c>
      <c r="H372" s="1">
        <v>22.22</v>
      </c>
      <c r="I372" s="1">
        <v>14.2</v>
      </c>
    </row>
    <row r="373" spans="1:9" x14ac:dyDescent="0.25">
      <c r="A373" s="1">
        <v>466</v>
      </c>
      <c r="B373" s="2" t="s">
        <v>309</v>
      </c>
      <c r="C373" s="1">
        <v>1918</v>
      </c>
      <c r="D373" s="2" t="s">
        <v>156</v>
      </c>
      <c r="E373" s="1">
        <v>121.51</v>
      </c>
      <c r="F373" s="1">
        <v>25.04</v>
      </c>
      <c r="G373" s="1">
        <v>28.1</v>
      </c>
      <c r="H373" s="1">
        <v>21.3</v>
      </c>
      <c r="I373" s="1">
        <v>13.7</v>
      </c>
    </row>
    <row r="374" spans="1:9" x14ac:dyDescent="0.25">
      <c r="A374" s="1">
        <v>467</v>
      </c>
      <c r="B374" s="2" t="s">
        <v>310</v>
      </c>
      <c r="C374" s="1">
        <v>1918</v>
      </c>
      <c r="D374" s="2" t="s">
        <v>156</v>
      </c>
      <c r="E374" s="1">
        <v>121.51</v>
      </c>
      <c r="F374" s="1">
        <v>25.04</v>
      </c>
      <c r="G374" s="1">
        <v>26.7</v>
      </c>
      <c r="H374" s="1">
        <v>21.3</v>
      </c>
      <c r="I374" s="1">
        <v>15.8</v>
      </c>
    </row>
    <row r="375" spans="1:9" x14ac:dyDescent="0.25">
      <c r="A375" s="1">
        <v>468</v>
      </c>
      <c r="B375" s="2" t="s">
        <v>311</v>
      </c>
      <c r="C375" s="1">
        <v>1918</v>
      </c>
      <c r="D375" s="2" t="s">
        <v>156</v>
      </c>
      <c r="E375" s="1">
        <v>121.51</v>
      </c>
      <c r="F375" s="1">
        <v>25.04</v>
      </c>
      <c r="G375" s="1">
        <v>26.7</v>
      </c>
      <c r="H375" s="1">
        <v>21.3</v>
      </c>
      <c r="I375" s="1">
        <v>15.2</v>
      </c>
    </row>
    <row r="376" spans="1:9" x14ac:dyDescent="0.25">
      <c r="A376" s="1">
        <v>469</v>
      </c>
      <c r="B376" s="2" t="s">
        <v>312</v>
      </c>
      <c r="C376" s="1">
        <v>1918</v>
      </c>
      <c r="D376" s="2" t="s">
        <v>156</v>
      </c>
      <c r="E376" s="1">
        <v>121.51</v>
      </c>
      <c r="F376" s="1">
        <v>25.04</v>
      </c>
      <c r="G376" s="1">
        <v>26.7</v>
      </c>
      <c r="H376" s="1">
        <v>21.3</v>
      </c>
      <c r="I376" s="1">
        <v>14.3</v>
      </c>
    </row>
    <row r="377" spans="1:9" x14ac:dyDescent="0.25">
      <c r="A377" s="1">
        <v>470</v>
      </c>
      <c r="B377" s="2" t="s">
        <v>311</v>
      </c>
      <c r="C377" s="1">
        <v>1918</v>
      </c>
      <c r="D377" s="2" t="s">
        <v>156</v>
      </c>
      <c r="E377" s="1">
        <v>121.51</v>
      </c>
      <c r="F377" s="1">
        <v>25.04</v>
      </c>
      <c r="G377" s="1">
        <v>26.7</v>
      </c>
      <c r="H377" s="1">
        <v>21.3</v>
      </c>
      <c r="I377" s="1">
        <v>14.6</v>
      </c>
    </row>
    <row r="378" spans="1:9" x14ac:dyDescent="0.25">
      <c r="A378" s="1">
        <v>471</v>
      </c>
      <c r="B378" s="2" t="s">
        <v>313</v>
      </c>
      <c r="C378" s="1">
        <v>1918</v>
      </c>
      <c r="D378" s="2" t="s">
        <v>156</v>
      </c>
      <c r="E378" s="1">
        <v>121.51</v>
      </c>
      <c r="F378" s="1">
        <v>25.04</v>
      </c>
      <c r="G378" s="1">
        <v>28.1</v>
      </c>
      <c r="H378" s="1">
        <v>21.3</v>
      </c>
      <c r="I378" s="1">
        <v>14.8</v>
      </c>
    </row>
    <row r="379" spans="1:9" x14ac:dyDescent="0.25">
      <c r="A379" s="1">
        <v>472</v>
      </c>
      <c r="B379" s="2" t="s">
        <v>314</v>
      </c>
      <c r="C379" s="1">
        <v>1918</v>
      </c>
      <c r="D379" s="2" t="s">
        <v>156</v>
      </c>
      <c r="E379" s="1">
        <v>121.51</v>
      </c>
      <c r="F379" s="1">
        <v>25.04</v>
      </c>
      <c r="G379" s="1">
        <v>26.7</v>
      </c>
      <c r="H379" s="1">
        <v>21.3</v>
      </c>
      <c r="I379" s="1">
        <v>13.6</v>
      </c>
    </row>
    <row r="380" spans="1:9" x14ac:dyDescent="0.25">
      <c r="A380" s="1">
        <v>473</v>
      </c>
      <c r="B380" s="2" t="s">
        <v>315</v>
      </c>
      <c r="C380" s="1">
        <v>1918</v>
      </c>
      <c r="D380" s="2" t="s">
        <v>156</v>
      </c>
      <c r="E380" s="1">
        <v>121.51</v>
      </c>
      <c r="F380" s="1">
        <v>25.04</v>
      </c>
      <c r="G380" s="1">
        <v>26.7</v>
      </c>
      <c r="H380" s="1">
        <v>21.3</v>
      </c>
      <c r="I380" s="1">
        <v>15.8</v>
      </c>
    </row>
    <row r="381" spans="1:9" x14ac:dyDescent="0.25">
      <c r="A381" s="1">
        <v>474</v>
      </c>
      <c r="B381" s="2" t="s">
        <v>315</v>
      </c>
      <c r="C381" s="1">
        <v>1918</v>
      </c>
      <c r="D381" s="2" t="s">
        <v>156</v>
      </c>
      <c r="E381" s="1">
        <v>121.51</v>
      </c>
      <c r="F381" s="1">
        <v>25.04</v>
      </c>
      <c r="G381" s="1">
        <v>26.7</v>
      </c>
      <c r="H381" s="1">
        <v>21.3</v>
      </c>
      <c r="I381" s="1">
        <v>17</v>
      </c>
    </row>
    <row r="382" spans="1:9" x14ac:dyDescent="0.25">
      <c r="A382" s="1">
        <v>475</v>
      </c>
      <c r="B382" s="2" t="s">
        <v>315</v>
      </c>
      <c r="C382" s="1">
        <v>1918</v>
      </c>
      <c r="D382" s="2" t="s">
        <v>156</v>
      </c>
      <c r="E382" s="1">
        <v>121.51</v>
      </c>
      <c r="F382" s="1">
        <v>25.04</v>
      </c>
      <c r="G382" s="1">
        <v>26.7</v>
      </c>
      <c r="H382" s="1">
        <v>21.3</v>
      </c>
      <c r="I382" s="1">
        <v>16</v>
      </c>
    </row>
    <row r="383" spans="1:9" x14ac:dyDescent="0.25">
      <c r="A383" s="1">
        <v>476</v>
      </c>
      <c r="B383" s="2" t="s">
        <v>288</v>
      </c>
      <c r="C383" s="1">
        <v>1955</v>
      </c>
      <c r="D383" s="2" t="s">
        <v>156</v>
      </c>
      <c r="E383" s="1">
        <v>121.51</v>
      </c>
      <c r="F383" s="1">
        <v>25.04</v>
      </c>
      <c r="G383" s="1">
        <v>26.5</v>
      </c>
      <c r="H383" s="1">
        <v>21.8</v>
      </c>
      <c r="I383" s="1">
        <v>13.5</v>
      </c>
    </row>
    <row r="384" spans="1:9" x14ac:dyDescent="0.25">
      <c r="A384" s="1">
        <v>477</v>
      </c>
      <c r="B384" s="2" t="s">
        <v>288</v>
      </c>
      <c r="C384" s="1">
        <v>1955</v>
      </c>
      <c r="D384" s="2" t="s">
        <v>156</v>
      </c>
      <c r="E384" s="1">
        <v>121.51</v>
      </c>
      <c r="F384" s="1">
        <v>25.04</v>
      </c>
      <c r="G384" s="1">
        <v>26.5</v>
      </c>
      <c r="H384" s="1">
        <v>21.8</v>
      </c>
      <c r="I384" s="1">
        <v>14.1</v>
      </c>
    </row>
    <row r="385" spans="1:9" x14ac:dyDescent="0.25">
      <c r="A385" s="1">
        <v>478</v>
      </c>
      <c r="B385" s="2" t="s">
        <v>288</v>
      </c>
      <c r="C385" s="1">
        <v>1955</v>
      </c>
      <c r="D385" s="2" t="s">
        <v>156</v>
      </c>
      <c r="E385" s="1">
        <v>121.51</v>
      </c>
      <c r="F385" s="1">
        <v>25.04</v>
      </c>
      <c r="G385" s="1">
        <v>26.5</v>
      </c>
      <c r="H385" s="1">
        <v>21.8</v>
      </c>
      <c r="I385" s="1">
        <v>15.7</v>
      </c>
    </row>
    <row r="386" spans="1:9" x14ac:dyDescent="0.25">
      <c r="A386" s="1">
        <v>479</v>
      </c>
      <c r="B386" s="2" t="s">
        <v>288</v>
      </c>
      <c r="C386" s="1">
        <v>1955</v>
      </c>
      <c r="D386" s="2" t="s">
        <v>156</v>
      </c>
      <c r="E386" s="1">
        <v>121.51</v>
      </c>
      <c r="F386" s="1">
        <v>25.04</v>
      </c>
      <c r="G386" s="1">
        <v>26.5</v>
      </c>
      <c r="H386" s="1">
        <v>21.8</v>
      </c>
      <c r="I386" s="1">
        <v>15</v>
      </c>
    </row>
    <row r="387" spans="1:9" x14ac:dyDescent="0.25">
      <c r="A387" s="1">
        <v>480</v>
      </c>
      <c r="B387" s="2" t="s">
        <v>303</v>
      </c>
      <c r="C387" s="1">
        <v>1955</v>
      </c>
      <c r="D387" s="2" t="s">
        <v>156</v>
      </c>
      <c r="E387" s="1">
        <v>121.51</v>
      </c>
      <c r="F387" s="1">
        <v>25.04</v>
      </c>
      <c r="G387" s="1">
        <v>26.5</v>
      </c>
      <c r="H387" s="1">
        <v>21.8</v>
      </c>
      <c r="I387" s="1">
        <v>14.1</v>
      </c>
    </row>
    <row r="388" spans="1:9" x14ac:dyDescent="0.25">
      <c r="A388" s="1">
        <v>481</v>
      </c>
      <c r="B388" s="2" t="s">
        <v>316</v>
      </c>
      <c r="C388" s="1">
        <v>1946</v>
      </c>
      <c r="D388" s="2" t="s">
        <v>156</v>
      </c>
      <c r="E388" s="1">
        <v>121.51</v>
      </c>
      <c r="F388" s="1">
        <v>25.04</v>
      </c>
      <c r="G388" s="1">
        <v>27.2</v>
      </c>
      <c r="H388" s="1">
        <v>22.6</v>
      </c>
      <c r="I388" s="1">
        <v>14.5</v>
      </c>
    </row>
    <row r="389" spans="1:9" x14ac:dyDescent="0.25">
      <c r="A389" s="1">
        <v>482</v>
      </c>
      <c r="B389" s="2" t="s">
        <v>317</v>
      </c>
      <c r="C389" s="1">
        <v>1949</v>
      </c>
      <c r="D389" s="2" t="s">
        <v>156</v>
      </c>
      <c r="E389" s="1">
        <v>121.51</v>
      </c>
      <c r="F389" s="1">
        <v>25.04</v>
      </c>
      <c r="G389" s="1">
        <v>27.5</v>
      </c>
      <c r="H389" s="1">
        <v>22.3</v>
      </c>
      <c r="I389" s="1">
        <v>13.6</v>
      </c>
    </row>
    <row r="390" spans="1:9" x14ac:dyDescent="0.25">
      <c r="A390" s="1">
        <v>485</v>
      </c>
      <c r="B390" s="2" t="s">
        <v>284</v>
      </c>
      <c r="C390" s="1">
        <v>1979</v>
      </c>
      <c r="D390" s="2" t="s">
        <v>283</v>
      </c>
      <c r="E390" s="1">
        <v>120.7</v>
      </c>
      <c r="F390" s="1">
        <v>24.05</v>
      </c>
      <c r="G390" s="1">
        <v>25.11</v>
      </c>
      <c r="H390" s="1">
        <v>23.11</v>
      </c>
      <c r="I390" s="1">
        <v>14.8</v>
      </c>
    </row>
    <row r="391" spans="1:9" x14ac:dyDescent="0.25">
      <c r="A391" s="1">
        <v>486</v>
      </c>
      <c r="B391" s="2" t="s">
        <v>284</v>
      </c>
      <c r="C391" s="1">
        <v>1979</v>
      </c>
      <c r="D391" s="2" t="s">
        <v>283</v>
      </c>
      <c r="E391" s="1">
        <v>120.7</v>
      </c>
      <c r="F391" s="1">
        <v>24.05</v>
      </c>
      <c r="G391" s="1">
        <v>25.11</v>
      </c>
      <c r="H391" s="1">
        <v>23.11</v>
      </c>
      <c r="I391" s="1">
        <v>15.4</v>
      </c>
    </row>
    <row r="392" spans="1:9" x14ac:dyDescent="0.25">
      <c r="A392" s="1">
        <v>487</v>
      </c>
      <c r="B392" s="2" t="s">
        <v>284</v>
      </c>
      <c r="C392" s="1">
        <v>1979</v>
      </c>
      <c r="D392" s="2" t="s">
        <v>283</v>
      </c>
      <c r="E392" s="1">
        <v>120.7</v>
      </c>
      <c r="F392" s="1">
        <v>24.05</v>
      </c>
      <c r="G392" s="1">
        <v>25.11</v>
      </c>
      <c r="H392" s="1">
        <v>23.11</v>
      </c>
      <c r="I392" s="1">
        <v>15.1</v>
      </c>
    </row>
    <row r="393" spans="1:9" x14ac:dyDescent="0.25">
      <c r="A393" s="1">
        <v>488</v>
      </c>
      <c r="B393" s="2" t="s">
        <v>284</v>
      </c>
      <c r="C393" s="1">
        <v>1979</v>
      </c>
      <c r="D393" s="2" t="s">
        <v>283</v>
      </c>
      <c r="E393" s="1">
        <v>120.7</v>
      </c>
      <c r="F393" s="1">
        <v>24.05</v>
      </c>
      <c r="G393" s="1">
        <v>25.11</v>
      </c>
      <c r="H393" s="1">
        <v>23.11</v>
      </c>
      <c r="I393" s="1">
        <v>14.2</v>
      </c>
    </row>
    <row r="394" spans="1:9" x14ac:dyDescent="0.25">
      <c r="A394" s="1">
        <v>489</v>
      </c>
      <c r="B394" s="2" t="s">
        <v>284</v>
      </c>
      <c r="C394" s="1">
        <v>1979</v>
      </c>
      <c r="D394" s="2" t="s">
        <v>283</v>
      </c>
      <c r="E394" s="1">
        <v>120.7</v>
      </c>
      <c r="F394" s="1">
        <v>24.05</v>
      </c>
      <c r="G394" s="1">
        <v>25.11</v>
      </c>
      <c r="H394" s="1">
        <v>23.11</v>
      </c>
      <c r="I394" s="1">
        <v>15.4</v>
      </c>
    </row>
    <row r="395" spans="1:9" x14ac:dyDescent="0.25">
      <c r="A395" s="1">
        <v>490</v>
      </c>
      <c r="B395" s="2" t="s">
        <v>318</v>
      </c>
      <c r="C395" s="1">
        <v>1918</v>
      </c>
      <c r="D395" s="2" t="s">
        <v>156</v>
      </c>
      <c r="E395" s="1">
        <v>121.51</v>
      </c>
      <c r="F395" s="1">
        <v>25.04</v>
      </c>
      <c r="G395" s="1">
        <v>23.2</v>
      </c>
      <c r="H395" s="1">
        <v>21.3</v>
      </c>
      <c r="I395" s="1">
        <v>13.9</v>
      </c>
    </row>
    <row r="396" spans="1:9" x14ac:dyDescent="0.25">
      <c r="A396" s="1">
        <v>491</v>
      </c>
      <c r="B396" s="2" t="s">
        <v>319</v>
      </c>
      <c r="C396" s="1">
        <v>1955</v>
      </c>
      <c r="D396" s="2" t="s">
        <v>156</v>
      </c>
      <c r="E396" s="1">
        <v>121.51</v>
      </c>
      <c r="F396" s="1">
        <v>25.04</v>
      </c>
      <c r="G396" s="1">
        <v>24.5</v>
      </c>
      <c r="H396" s="1">
        <v>21.8</v>
      </c>
      <c r="I396" s="1">
        <v>13.8</v>
      </c>
    </row>
    <row r="397" spans="1:9" x14ac:dyDescent="0.25">
      <c r="A397" s="1">
        <v>492</v>
      </c>
      <c r="B397" s="2" t="s">
        <v>320</v>
      </c>
      <c r="C397" s="1">
        <v>1939</v>
      </c>
      <c r="D397" s="2" t="s">
        <v>156</v>
      </c>
      <c r="E397" s="1">
        <v>121.51</v>
      </c>
      <c r="F397" s="1">
        <v>25.04</v>
      </c>
      <c r="G397" s="1">
        <v>27.2</v>
      </c>
      <c r="H397" s="1">
        <v>21.5</v>
      </c>
      <c r="I397" s="1">
        <v>15</v>
      </c>
    </row>
    <row r="398" spans="1:9" x14ac:dyDescent="0.25">
      <c r="A398" s="1">
        <v>493</v>
      </c>
      <c r="B398" s="2" t="s">
        <v>321</v>
      </c>
      <c r="C398" s="1">
        <v>1955</v>
      </c>
      <c r="D398" s="2" t="s">
        <v>156</v>
      </c>
      <c r="E398" s="1">
        <v>121.51</v>
      </c>
      <c r="F398" s="1">
        <v>25.04</v>
      </c>
      <c r="G398" s="1">
        <v>24.5</v>
      </c>
      <c r="H398" s="1">
        <v>21.8</v>
      </c>
      <c r="I398" s="1">
        <v>13.5</v>
      </c>
    </row>
    <row r="399" spans="1:9" x14ac:dyDescent="0.25">
      <c r="A399" s="1">
        <v>494</v>
      </c>
      <c r="B399" s="2" t="s">
        <v>322</v>
      </c>
      <c r="C399" s="1">
        <v>1955</v>
      </c>
      <c r="D399" s="2" t="s">
        <v>156</v>
      </c>
      <c r="E399" s="1">
        <v>121.51</v>
      </c>
      <c r="F399" s="1">
        <v>25.04</v>
      </c>
      <c r="G399" s="1">
        <v>26.5</v>
      </c>
      <c r="H399" s="1">
        <v>21.8</v>
      </c>
      <c r="I399" s="1">
        <v>14.3</v>
      </c>
    </row>
    <row r="400" spans="1:9" x14ac:dyDescent="0.25">
      <c r="A400" s="1">
        <v>495</v>
      </c>
      <c r="B400" s="2" t="s">
        <v>288</v>
      </c>
      <c r="C400" s="1">
        <v>1955</v>
      </c>
      <c r="D400" s="2" t="s">
        <v>156</v>
      </c>
      <c r="E400" s="1">
        <v>121.51</v>
      </c>
      <c r="F400" s="1">
        <v>25.04</v>
      </c>
      <c r="G400" s="1">
        <v>26.5</v>
      </c>
      <c r="H400" s="1">
        <v>21.8</v>
      </c>
      <c r="I400" s="1">
        <v>14.9</v>
      </c>
    </row>
    <row r="401" spans="1:9" x14ac:dyDescent="0.25">
      <c r="A401" s="1">
        <v>496</v>
      </c>
      <c r="B401" s="2" t="s">
        <v>288</v>
      </c>
      <c r="C401" s="1">
        <v>1955</v>
      </c>
      <c r="D401" s="2" t="s">
        <v>156</v>
      </c>
      <c r="E401" s="1">
        <v>121.51</v>
      </c>
      <c r="F401" s="1">
        <v>25.04</v>
      </c>
      <c r="G401" s="1">
        <v>26.5</v>
      </c>
      <c r="H401" s="1">
        <v>21.8</v>
      </c>
      <c r="I401" s="1">
        <v>15.5</v>
      </c>
    </row>
    <row r="402" spans="1:9" x14ac:dyDescent="0.25">
      <c r="A402" s="1">
        <v>497</v>
      </c>
      <c r="B402" s="2" t="s">
        <v>288</v>
      </c>
      <c r="C402" s="1">
        <v>1955</v>
      </c>
      <c r="D402" s="2" t="s">
        <v>156</v>
      </c>
      <c r="E402" s="1">
        <v>121.51</v>
      </c>
      <c r="F402" s="1">
        <v>25.04</v>
      </c>
      <c r="G402" s="1">
        <v>26.5</v>
      </c>
      <c r="H402" s="1">
        <v>21.8</v>
      </c>
      <c r="I402" s="1">
        <v>12.8</v>
      </c>
    </row>
    <row r="403" spans="1:9" x14ac:dyDescent="0.25">
      <c r="A403" s="1">
        <v>498</v>
      </c>
      <c r="B403" s="2" t="s">
        <v>288</v>
      </c>
      <c r="C403" s="1">
        <v>1955</v>
      </c>
      <c r="D403" s="2" t="s">
        <v>156</v>
      </c>
      <c r="E403" s="1">
        <v>121.51</v>
      </c>
      <c r="F403" s="1">
        <v>25.04</v>
      </c>
      <c r="G403" s="1">
        <v>26.5</v>
      </c>
      <c r="H403" s="1">
        <v>21.8</v>
      </c>
      <c r="I403" s="1">
        <v>14.2</v>
      </c>
    </row>
    <row r="404" spans="1:9" x14ac:dyDescent="0.25">
      <c r="A404" s="1">
        <v>499</v>
      </c>
      <c r="B404" s="2" t="s">
        <v>288</v>
      </c>
      <c r="C404" s="1">
        <v>1955</v>
      </c>
      <c r="D404" s="2" t="s">
        <v>156</v>
      </c>
      <c r="E404" s="1">
        <v>121.51</v>
      </c>
      <c r="F404" s="1">
        <v>25.04</v>
      </c>
      <c r="G404" s="1">
        <v>26.5</v>
      </c>
      <c r="H404" s="1">
        <v>21.8</v>
      </c>
      <c r="I404" s="1">
        <v>15.2</v>
      </c>
    </row>
    <row r="405" spans="1:9" x14ac:dyDescent="0.25">
      <c r="A405" s="1">
        <v>500</v>
      </c>
      <c r="B405" s="2" t="s">
        <v>303</v>
      </c>
      <c r="C405" s="1">
        <v>1955</v>
      </c>
      <c r="D405" s="2" t="s">
        <v>156</v>
      </c>
      <c r="E405" s="1">
        <v>121.51</v>
      </c>
      <c r="F405" s="1">
        <v>25.04</v>
      </c>
      <c r="G405" s="1">
        <v>26.5</v>
      </c>
      <c r="H405" s="1">
        <v>21.8</v>
      </c>
      <c r="I405" s="1">
        <v>14.6</v>
      </c>
    </row>
    <row r="406" spans="1:9" x14ac:dyDescent="0.25">
      <c r="A406" s="1">
        <v>501</v>
      </c>
      <c r="B406" s="2" t="s">
        <v>303</v>
      </c>
      <c r="C406" s="1">
        <v>1955</v>
      </c>
      <c r="D406" s="2" t="s">
        <v>156</v>
      </c>
      <c r="E406" s="1">
        <v>121.51</v>
      </c>
      <c r="F406" s="1">
        <v>25.04</v>
      </c>
      <c r="G406" s="1">
        <v>26.5</v>
      </c>
      <c r="H406" s="1">
        <v>21.8</v>
      </c>
      <c r="I406" s="1">
        <v>12.6</v>
      </c>
    </row>
    <row r="407" spans="1:9" x14ac:dyDescent="0.25">
      <c r="A407" s="1">
        <v>502</v>
      </c>
      <c r="B407" s="2" t="s">
        <v>303</v>
      </c>
      <c r="C407" s="1">
        <v>1955</v>
      </c>
      <c r="D407" s="2" t="s">
        <v>156</v>
      </c>
      <c r="E407" s="1">
        <v>121.51</v>
      </c>
      <c r="F407" s="1">
        <v>25.04</v>
      </c>
      <c r="G407" s="1">
        <v>26.5</v>
      </c>
      <c r="H407" s="1">
        <v>21.8</v>
      </c>
      <c r="I407" s="1">
        <v>13.5</v>
      </c>
    </row>
    <row r="408" spans="1:9" x14ac:dyDescent="0.25">
      <c r="A408" s="1">
        <v>503</v>
      </c>
      <c r="B408" s="2" t="s">
        <v>288</v>
      </c>
      <c r="C408" s="1">
        <v>1955</v>
      </c>
      <c r="D408" s="2" t="s">
        <v>156</v>
      </c>
      <c r="E408" s="1">
        <v>121.51</v>
      </c>
      <c r="F408" s="1">
        <v>25.04</v>
      </c>
      <c r="G408" s="1">
        <v>26.5</v>
      </c>
      <c r="H408" s="1">
        <v>21.8</v>
      </c>
      <c r="I408" s="1">
        <v>14.2</v>
      </c>
    </row>
    <row r="409" spans="1:9" x14ac:dyDescent="0.25">
      <c r="A409" s="1">
        <v>504</v>
      </c>
      <c r="B409" s="2" t="s">
        <v>288</v>
      </c>
      <c r="C409" s="1">
        <v>1955</v>
      </c>
      <c r="D409" s="2" t="s">
        <v>156</v>
      </c>
      <c r="E409" s="1">
        <v>121.51</v>
      </c>
      <c r="F409" s="1">
        <v>25.04</v>
      </c>
      <c r="G409" s="1">
        <v>26.5</v>
      </c>
      <c r="H409" s="1">
        <v>21.8</v>
      </c>
      <c r="I409" s="1">
        <v>14.6</v>
      </c>
    </row>
    <row r="410" spans="1:9" x14ac:dyDescent="0.25">
      <c r="A410" s="1">
        <v>505</v>
      </c>
      <c r="B410" s="2" t="s">
        <v>288</v>
      </c>
      <c r="C410" s="1">
        <v>1955</v>
      </c>
      <c r="D410" s="2" t="s">
        <v>156</v>
      </c>
      <c r="E410" s="1">
        <v>121.51</v>
      </c>
      <c r="F410" s="1">
        <v>25.04</v>
      </c>
      <c r="G410" s="1">
        <v>26.5</v>
      </c>
      <c r="H410" s="1">
        <v>21.8</v>
      </c>
      <c r="I410" s="1">
        <v>13.6</v>
      </c>
    </row>
    <row r="411" spans="1:9" x14ac:dyDescent="0.25">
      <c r="A411" s="1">
        <v>506</v>
      </c>
      <c r="B411" s="2" t="s">
        <v>288</v>
      </c>
      <c r="C411" s="1">
        <v>1955</v>
      </c>
      <c r="D411" s="2" t="s">
        <v>156</v>
      </c>
      <c r="E411" s="1">
        <v>121.51</v>
      </c>
      <c r="F411" s="1">
        <v>25.04</v>
      </c>
      <c r="G411" s="1">
        <v>26.5</v>
      </c>
      <c r="H411" s="1">
        <v>21.8</v>
      </c>
      <c r="I411" s="1">
        <v>14.6</v>
      </c>
    </row>
    <row r="412" spans="1:9" x14ac:dyDescent="0.25">
      <c r="A412" s="1">
        <v>507</v>
      </c>
      <c r="B412" s="2" t="s">
        <v>288</v>
      </c>
      <c r="C412" s="1">
        <v>1955</v>
      </c>
      <c r="D412" s="2" t="s">
        <v>156</v>
      </c>
      <c r="E412" s="1">
        <v>121.51</v>
      </c>
      <c r="F412" s="1">
        <v>25.04</v>
      </c>
      <c r="G412" s="1">
        <v>26.5</v>
      </c>
      <c r="H412" s="1">
        <v>21.8</v>
      </c>
      <c r="I412" s="1">
        <v>15.1</v>
      </c>
    </row>
    <row r="413" spans="1:9" x14ac:dyDescent="0.25">
      <c r="A413" s="1">
        <v>508</v>
      </c>
      <c r="B413" s="2" t="s">
        <v>288</v>
      </c>
      <c r="C413" s="1">
        <v>1955</v>
      </c>
      <c r="D413" s="2" t="s">
        <v>156</v>
      </c>
      <c r="E413" s="1">
        <v>121.51</v>
      </c>
      <c r="F413" s="1">
        <v>25.04</v>
      </c>
      <c r="G413" s="1">
        <v>26.5</v>
      </c>
      <c r="H413" s="1">
        <v>21.8</v>
      </c>
      <c r="I413" s="1">
        <v>15.5</v>
      </c>
    </row>
    <row r="414" spans="1:9" x14ac:dyDescent="0.25">
      <c r="A414" s="1">
        <v>509</v>
      </c>
      <c r="B414" s="2" t="s">
        <v>288</v>
      </c>
      <c r="C414" s="1">
        <v>1955</v>
      </c>
      <c r="D414" s="2" t="s">
        <v>156</v>
      </c>
      <c r="E414" s="1">
        <v>121.51</v>
      </c>
      <c r="F414" s="1">
        <v>25.04</v>
      </c>
      <c r="G414" s="1">
        <v>26.5</v>
      </c>
      <c r="H414" s="1">
        <v>21.8</v>
      </c>
      <c r="I414" s="1">
        <v>13.9</v>
      </c>
    </row>
    <row r="415" spans="1:9" x14ac:dyDescent="0.25">
      <c r="A415" s="1">
        <v>510</v>
      </c>
      <c r="B415" s="2" t="s">
        <v>288</v>
      </c>
      <c r="C415" s="1">
        <v>1955</v>
      </c>
      <c r="D415" s="2" t="s">
        <v>156</v>
      </c>
      <c r="E415" s="1">
        <v>121.51</v>
      </c>
      <c r="F415" s="1">
        <v>25.04</v>
      </c>
      <c r="G415" s="1">
        <v>26.5</v>
      </c>
      <c r="H415" s="1">
        <v>21.8</v>
      </c>
      <c r="I415" s="1">
        <v>13.9</v>
      </c>
    </row>
    <row r="416" spans="1:9" x14ac:dyDescent="0.25">
      <c r="A416" s="1">
        <v>511</v>
      </c>
      <c r="B416" s="2" t="s">
        <v>288</v>
      </c>
      <c r="C416" s="1">
        <v>1955</v>
      </c>
      <c r="D416" s="2" t="s">
        <v>156</v>
      </c>
      <c r="E416" s="1">
        <v>121.51</v>
      </c>
      <c r="F416" s="1">
        <v>25.04</v>
      </c>
      <c r="G416" s="1">
        <v>26.5</v>
      </c>
      <c r="H416" s="1">
        <v>21.8</v>
      </c>
      <c r="I416" s="1">
        <v>14.7</v>
      </c>
    </row>
    <row r="417" spans="1:9" x14ac:dyDescent="0.25">
      <c r="A417" s="1">
        <v>512</v>
      </c>
      <c r="B417" s="2" t="s">
        <v>288</v>
      </c>
      <c r="C417" s="1">
        <v>1955</v>
      </c>
      <c r="D417" s="2" t="s">
        <v>156</v>
      </c>
      <c r="E417" s="1">
        <v>121.51</v>
      </c>
      <c r="F417" s="1">
        <v>25.04</v>
      </c>
      <c r="G417" s="1">
        <v>26.5</v>
      </c>
      <c r="H417" s="1">
        <v>21.8</v>
      </c>
      <c r="I417" s="1">
        <v>14.8</v>
      </c>
    </row>
    <row r="418" spans="1:9" x14ac:dyDescent="0.25">
      <c r="A418" s="1">
        <v>513</v>
      </c>
      <c r="B418" s="2" t="s">
        <v>288</v>
      </c>
      <c r="C418" s="1">
        <v>1955</v>
      </c>
      <c r="D418" s="2" t="s">
        <v>156</v>
      </c>
      <c r="E418" s="1">
        <v>121.51</v>
      </c>
      <c r="F418" s="1">
        <v>25.04</v>
      </c>
      <c r="G418" s="1">
        <v>26.5</v>
      </c>
      <c r="H418" s="1">
        <v>21.8</v>
      </c>
      <c r="I418" s="1">
        <v>15.9</v>
      </c>
    </row>
    <row r="419" spans="1:9" x14ac:dyDescent="0.25">
      <c r="A419" s="1">
        <v>514</v>
      </c>
      <c r="B419" s="2" t="s">
        <v>288</v>
      </c>
      <c r="C419" s="1">
        <v>1955</v>
      </c>
      <c r="D419" s="2" t="s">
        <v>156</v>
      </c>
      <c r="E419" s="1">
        <v>121.51</v>
      </c>
      <c r="F419" s="1">
        <v>25.04</v>
      </c>
      <c r="G419" s="1">
        <v>26.5</v>
      </c>
      <c r="H419" s="1">
        <v>21.8</v>
      </c>
      <c r="I419" s="1">
        <v>15.6</v>
      </c>
    </row>
    <row r="420" spans="1:9" x14ac:dyDescent="0.25">
      <c r="A420" s="1">
        <v>515</v>
      </c>
      <c r="B420" s="2" t="s">
        <v>288</v>
      </c>
      <c r="C420" s="1">
        <v>1955</v>
      </c>
      <c r="D420" s="2" t="s">
        <v>156</v>
      </c>
      <c r="E420" s="1">
        <v>121.51</v>
      </c>
      <c r="F420" s="1">
        <v>25.04</v>
      </c>
      <c r="G420" s="1">
        <v>26.5</v>
      </c>
      <c r="H420" s="1">
        <v>21.8</v>
      </c>
      <c r="I420" s="1">
        <v>14.7</v>
      </c>
    </row>
    <row r="421" spans="1:9" x14ac:dyDescent="0.25">
      <c r="A421" s="1">
        <v>516</v>
      </c>
      <c r="B421" s="2" t="s">
        <v>288</v>
      </c>
      <c r="C421" s="1">
        <v>1955</v>
      </c>
      <c r="D421" s="2" t="s">
        <v>156</v>
      </c>
      <c r="E421" s="1">
        <v>121.51</v>
      </c>
      <c r="F421" s="1">
        <v>25.04</v>
      </c>
      <c r="G421" s="1">
        <v>26.5</v>
      </c>
      <c r="H421" s="1">
        <v>21.8</v>
      </c>
      <c r="I421" s="1">
        <v>14.3</v>
      </c>
    </row>
    <row r="422" spans="1:9" x14ac:dyDescent="0.25">
      <c r="A422" s="1">
        <v>517</v>
      </c>
      <c r="B422" s="2" t="s">
        <v>288</v>
      </c>
      <c r="C422" s="1">
        <v>1955</v>
      </c>
      <c r="D422" s="2" t="s">
        <v>156</v>
      </c>
      <c r="E422" s="1">
        <v>121.51</v>
      </c>
      <c r="F422" s="1">
        <v>25.04</v>
      </c>
      <c r="G422" s="1">
        <v>26.5</v>
      </c>
      <c r="H422" s="1">
        <v>21.8</v>
      </c>
      <c r="I422" s="1">
        <v>13.8</v>
      </c>
    </row>
    <row r="423" spans="1:9" x14ac:dyDescent="0.25">
      <c r="A423" s="1">
        <v>518</v>
      </c>
      <c r="B423" s="2" t="s">
        <v>288</v>
      </c>
      <c r="C423" s="1">
        <v>1955</v>
      </c>
      <c r="D423" s="2" t="s">
        <v>156</v>
      </c>
      <c r="E423" s="1">
        <v>121.51</v>
      </c>
      <c r="F423" s="1">
        <v>25.04</v>
      </c>
      <c r="G423" s="1">
        <v>26.5</v>
      </c>
      <c r="H423" s="1">
        <v>21.8</v>
      </c>
      <c r="I423" s="1">
        <v>13</v>
      </c>
    </row>
    <row r="424" spans="1:9" x14ac:dyDescent="0.25">
      <c r="A424" s="1">
        <v>519</v>
      </c>
      <c r="B424" s="2" t="s">
        <v>288</v>
      </c>
      <c r="C424" s="1">
        <v>1955</v>
      </c>
      <c r="D424" s="2" t="s">
        <v>156</v>
      </c>
      <c r="E424" s="1">
        <v>121.51</v>
      </c>
      <c r="F424" s="1">
        <v>25.04</v>
      </c>
      <c r="G424" s="1">
        <v>26.5</v>
      </c>
      <c r="H424" s="1">
        <v>21.8</v>
      </c>
      <c r="I424" s="1">
        <v>13.3</v>
      </c>
    </row>
    <row r="425" spans="1:9" x14ac:dyDescent="0.25">
      <c r="A425" s="1">
        <v>520</v>
      </c>
      <c r="B425" s="2" t="s">
        <v>288</v>
      </c>
      <c r="C425" s="1">
        <v>1955</v>
      </c>
      <c r="D425" s="2" t="s">
        <v>156</v>
      </c>
      <c r="E425" s="1">
        <v>121.51</v>
      </c>
      <c r="F425" s="1">
        <v>25.04</v>
      </c>
      <c r="G425" s="1">
        <v>26.5</v>
      </c>
      <c r="H425" s="1">
        <v>21.8</v>
      </c>
      <c r="I425" s="1">
        <v>14.1</v>
      </c>
    </row>
    <row r="426" spans="1:9" x14ac:dyDescent="0.25">
      <c r="A426" s="1">
        <v>521</v>
      </c>
      <c r="B426" s="2" t="s">
        <v>303</v>
      </c>
      <c r="C426" s="1">
        <v>1955</v>
      </c>
      <c r="D426" s="2" t="s">
        <v>156</v>
      </c>
      <c r="E426" s="1">
        <v>121.51</v>
      </c>
      <c r="F426" s="1">
        <v>25.04</v>
      </c>
      <c r="G426" s="1">
        <v>26.5</v>
      </c>
      <c r="H426" s="1">
        <v>21.8</v>
      </c>
      <c r="I426" s="1">
        <v>11.8</v>
      </c>
    </row>
    <row r="427" spans="1:9" x14ac:dyDescent="0.25">
      <c r="A427" s="1">
        <v>522</v>
      </c>
      <c r="B427" s="2" t="s">
        <v>303</v>
      </c>
      <c r="C427" s="1">
        <v>1955</v>
      </c>
      <c r="D427" s="2" t="s">
        <v>156</v>
      </c>
      <c r="E427" s="1">
        <v>121.51</v>
      </c>
      <c r="F427" s="1">
        <v>25.04</v>
      </c>
      <c r="G427" s="1">
        <v>26.5</v>
      </c>
      <c r="H427" s="1">
        <v>21.8</v>
      </c>
      <c r="I427" s="1">
        <v>14.2</v>
      </c>
    </row>
    <row r="428" spans="1:9" x14ac:dyDescent="0.25">
      <c r="A428" s="1">
        <v>523</v>
      </c>
      <c r="B428" s="2" t="s">
        <v>288</v>
      </c>
      <c r="C428" s="1">
        <v>1955</v>
      </c>
      <c r="D428" s="2" t="s">
        <v>156</v>
      </c>
      <c r="E428" s="1">
        <v>121.51</v>
      </c>
      <c r="F428" s="1">
        <v>25.04</v>
      </c>
      <c r="G428" s="1">
        <v>26.5</v>
      </c>
      <c r="H428" s="1">
        <v>21.8</v>
      </c>
      <c r="I428" s="1">
        <v>16.5</v>
      </c>
    </row>
    <row r="429" spans="1:9" x14ac:dyDescent="0.25">
      <c r="A429" s="1">
        <v>524</v>
      </c>
      <c r="B429" s="2" t="s">
        <v>288</v>
      </c>
      <c r="C429" s="1">
        <v>1955</v>
      </c>
      <c r="D429" s="2" t="s">
        <v>156</v>
      </c>
      <c r="E429" s="1">
        <v>121.51</v>
      </c>
      <c r="F429" s="1">
        <v>25.04</v>
      </c>
      <c r="G429" s="1">
        <v>26.5</v>
      </c>
      <c r="H429" s="1">
        <v>21.8</v>
      </c>
      <c r="I429" s="1">
        <v>15.4</v>
      </c>
    </row>
    <row r="430" spans="1:9" x14ac:dyDescent="0.25">
      <c r="A430" s="1">
        <v>525</v>
      </c>
      <c r="B430" s="2" t="s">
        <v>288</v>
      </c>
      <c r="C430" s="1">
        <v>1955</v>
      </c>
      <c r="D430" s="2" t="s">
        <v>156</v>
      </c>
      <c r="E430" s="1">
        <v>121.51</v>
      </c>
      <c r="F430" s="1">
        <v>25.04</v>
      </c>
      <c r="G430" s="1">
        <v>26.5</v>
      </c>
      <c r="H430" s="1">
        <v>21.8</v>
      </c>
      <c r="I430" s="1">
        <v>14.3</v>
      </c>
    </row>
    <row r="431" spans="1:9" x14ac:dyDescent="0.25">
      <c r="A431" s="1">
        <v>526</v>
      </c>
      <c r="B431" s="2" t="s">
        <v>288</v>
      </c>
      <c r="C431" s="1">
        <v>1955</v>
      </c>
      <c r="D431" s="2" t="s">
        <v>156</v>
      </c>
      <c r="E431" s="1">
        <v>121.51</v>
      </c>
      <c r="F431" s="1">
        <v>25.04</v>
      </c>
      <c r="G431" s="1">
        <v>26.5</v>
      </c>
      <c r="H431" s="1">
        <v>21.8</v>
      </c>
      <c r="I431" s="1">
        <v>14.7</v>
      </c>
    </row>
    <row r="432" spans="1:9" x14ac:dyDescent="0.25">
      <c r="A432" s="1">
        <v>527</v>
      </c>
      <c r="B432" s="2" t="s">
        <v>303</v>
      </c>
      <c r="C432" s="1">
        <v>1955</v>
      </c>
      <c r="D432" s="2" t="s">
        <v>156</v>
      </c>
      <c r="E432" s="1">
        <v>121.51</v>
      </c>
      <c r="F432" s="1">
        <v>25.04</v>
      </c>
      <c r="G432" s="1">
        <v>26.5</v>
      </c>
      <c r="H432" s="1">
        <v>21.8</v>
      </c>
      <c r="I432" s="1">
        <v>14.3</v>
      </c>
    </row>
    <row r="433" spans="1:9" x14ac:dyDescent="0.25">
      <c r="A433" s="1">
        <v>528</v>
      </c>
      <c r="B433" s="2" t="s">
        <v>303</v>
      </c>
      <c r="C433" s="1">
        <v>1955</v>
      </c>
      <c r="D433" s="2" t="s">
        <v>156</v>
      </c>
      <c r="E433" s="1">
        <v>121.51</v>
      </c>
      <c r="F433" s="1">
        <v>25.04</v>
      </c>
      <c r="G433" s="1">
        <v>26.5</v>
      </c>
      <c r="H433" s="1">
        <v>21.8</v>
      </c>
      <c r="I433" s="1">
        <v>13.8</v>
      </c>
    </row>
    <row r="434" spans="1:9" x14ac:dyDescent="0.25">
      <c r="A434" s="1">
        <v>529</v>
      </c>
      <c r="B434" s="2" t="s">
        <v>303</v>
      </c>
      <c r="C434" s="1">
        <v>1955</v>
      </c>
      <c r="D434" s="2" t="s">
        <v>156</v>
      </c>
      <c r="E434" s="1">
        <v>121.51</v>
      </c>
      <c r="F434" s="1">
        <v>25.04</v>
      </c>
      <c r="G434" s="1">
        <v>26.5</v>
      </c>
      <c r="H434" s="1">
        <v>21.8</v>
      </c>
      <c r="I434" s="1">
        <v>13.8</v>
      </c>
    </row>
    <row r="435" spans="1:9" x14ac:dyDescent="0.25">
      <c r="A435" s="1">
        <v>530</v>
      </c>
      <c r="B435" s="2" t="s">
        <v>323</v>
      </c>
      <c r="C435" s="1">
        <v>1955</v>
      </c>
      <c r="D435" s="2" t="s">
        <v>156</v>
      </c>
      <c r="E435" s="1">
        <v>121.51</v>
      </c>
      <c r="F435" s="1">
        <v>25.04</v>
      </c>
      <c r="G435" s="1">
        <v>26.5</v>
      </c>
      <c r="H435" s="1">
        <v>21.8</v>
      </c>
      <c r="I435" s="1">
        <v>13.1</v>
      </c>
    </row>
    <row r="436" spans="1:9" x14ac:dyDescent="0.25">
      <c r="A436" s="1">
        <v>531</v>
      </c>
      <c r="B436" s="2" t="s">
        <v>288</v>
      </c>
      <c r="C436" s="1">
        <v>1955</v>
      </c>
      <c r="D436" s="2" t="s">
        <v>156</v>
      </c>
      <c r="E436" s="1">
        <v>121.51</v>
      </c>
      <c r="F436" s="1">
        <v>25.04</v>
      </c>
      <c r="G436" s="1">
        <v>26.5</v>
      </c>
      <c r="H436" s="1">
        <v>21.8</v>
      </c>
      <c r="I436" s="1">
        <v>15.1</v>
      </c>
    </row>
    <row r="437" spans="1:9" x14ac:dyDescent="0.25">
      <c r="A437" s="1">
        <v>532</v>
      </c>
      <c r="B437" s="2" t="s">
        <v>288</v>
      </c>
      <c r="C437" s="1">
        <v>1955</v>
      </c>
      <c r="D437" s="2" t="s">
        <v>156</v>
      </c>
      <c r="E437" s="1">
        <v>121.51</v>
      </c>
      <c r="F437" s="1">
        <v>25.04</v>
      </c>
      <c r="G437" s="1">
        <v>26.5</v>
      </c>
      <c r="H437" s="1">
        <v>21.8</v>
      </c>
      <c r="I437" s="1">
        <v>13.5</v>
      </c>
    </row>
    <row r="438" spans="1:9" x14ac:dyDescent="0.25">
      <c r="A438" s="1">
        <v>533</v>
      </c>
      <c r="B438" s="2" t="s">
        <v>303</v>
      </c>
      <c r="C438" s="1">
        <v>1955</v>
      </c>
      <c r="D438" s="2" t="s">
        <v>156</v>
      </c>
      <c r="E438" s="1">
        <v>121.51</v>
      </c>
      <c r="F438" s="1">
        <v>25.04</v>
      </c>
      <c r="G438" s="1">
        <v>26.5</v>
      </c>
      <c r="H438" s="1">
        <v>21.8</v>
      </c>
      <c r="I438" s="1">
        <v>14.9</v>
      </c>
    </row>
    <row r="439" spans="1:9" x14ac:dyDescent="0.25">
      <c r="A439" s="1">
        <v>534</v>
      </c>
      <c r="B439" s="2" t="s">
        <v>288</v>
      </c>
      <c r="C439" s="1">
        <v>1955</v>
      </c>
      <c r="D439" s="2" t="s">
        <v>156</v>
      </c>
      <c r="E439" s="1">
        <v>121.51</v>
      </c>
      <c r="F439" s="1">
        <v>25.04</v>
      </c>
      <c r="G439" s="1">
        <v>26.5</v>
      </c>
      <c r="H439" s="1">
        <v>21.8</v>
      </c>
      <c r="I439" s="1">
        <v>15.3</v>
      </c>
    </row>
    <row r="440" spans="1:9" x14ac:dyDescent="0.25">
      <c r="A440" s="1">
        <v>535</v>
      </c>
      <c r="B440" s="2" t="s">
        <v>288</v>
      </c>
      <c r="C440" s="1">
        <v>1955</v>
      </c>
      <c r="D440" s="2" t="s">
        <v>156</v>
      </c>
      <c r="E440" s="1">
        <v>121.51</v>
      </c>
      <c r="F440" s="1">
        <v>25.04</v>
      </c>
      <c r="G440" s="1">
        <v>26.5</v>
      </c>
      <c r="H440" s="1">
        <v>21.8</v>
      </c>
      <c r="I440" s="1">
        <v>13.5</v>
      </c>
    </row>
    <row r="441" spans="1:9" x14ac:dyDescent="0.25">
      <c r="A441" s="1">
        <v>536</v>
      </c>
      <c r="B441" s="2" t="s">
        <v>288</v>
      </c>
      <c r="C441" s="1">
        <v>1955</v>
      </c>
      <c r="D441" s="2" t="s">
        <v>156</v>
      </c>
      <c r="E441" s="1">
        <v>121.51</v>
      </c>
      <c r="F441" s="1">
        <v>25.04</v>
      </c>
      <c r="G441" s="1">
        <v>26.5</v>
      </c>
      <c r="H441" s="1">
        <v>21.8</v>
      </c>
      <c r="I441" s="1">
        <v>13.3</v>
      </c>
    </row>
    <row r="442" spans="1:9" x14ac:dyDescent="0.25">
      <c r="A442" s="1">
        <v>537</v>
      </c>
      <c r="B442" s="2" t="s">
        <v>303</v>
      </c>
      <c r="C442" s="1">
        <v>1955</v>
      </c>
      <c r="D442" s="2" t="s">
        <v>156</v>
      </c>
      <c r="E442" s="1">
        <v>121.51</v>
      </c>
      <c r="F442" s="1">
        <v>25.04</v>
      </c>
      <c r="G442" s="1">
        <v>26.5</v>
      </c>
      <c r="H442" s="1">
        <v>21.8</v>
      </c>
      <c r="I442" s="1">
        <v>13.4</v>
      </c>
    </row>
    <row r="443" spans="1:9" x14ac:dyDescent="0.25">
      <c r="A443" s="1">
        <v>538</v>
      </c>
      <c r="B443" s="2" t="s">
        <v>303</v>
      </c>
      <c r="C443" s="1">
        <v>1955</v>
      </c>
      <c r="D443" s="2" t="s">
        <v>156</v>
      </c>
      <c r="E443" s="1">
        <v>121.51</v>
      </c>
      <c r="F443" s="1">
        <v>25.04</v>
      </c>
      <c r="G443" s="1">
        <v>26.5</v>
      </c>
      <c r="H443" s="1">
        <v>21.8</v>
      </c>
      <c r="I443" s="1">
        <v>14</v>
      </c>
    </row>
    <row r="444" spans="1:9" x14ac:dyDescent="0.25">
      <c r="A444" s="1">
        <v>539</v>
      </c>
      <c r="B444" s="2" t="s">
        <v>288</v>
      </c>
      <c r="C444" s="1">
        <v>1955</v>
      </c>
      <c r="D444" s="2" t="s">
        <v>156</v>
      </c>
      <c r="E444" s="1">
        <v>121.51</v>
      </c>
      <c r="F444" s="1">
        <v>25.04</v>
      </c>
      <c r="G444" s="1">
        <v>26.5</v>
      </c>
      <c r="H444" s="1">
        <v>21.8</v>
      </c>
      <c r="I444" s="1">
        <v>13.8</v>
      </c>
    </row>
    <row r="445" spans="1:9" x14ac:dyDescent="0.25">
      <c r="A445" s="1">
        <v>540</v>
      </c>
      <c r="B445" s="2" t="s">
        <v>288</v>
      </c>
      <c r="C445" s="1">
        <v>1955</v>
      </c>
      <c r="D445" s="2" t="s">
        <v>156</v>
      </c>
      <c r="E445" s="1">
        <v>121.51</v>
      </c>
      <c r="F445" s="1">
        <v>25.04</v>
      </c>
      <c r="G445" s="1">
        <v>26.5</v>
      </c>
      <c r="H445" s="1">
        <v>21.8</v>
      </c>
      <c r="I445" s="1">
        <v>13.4</v>
      </c>
    </row>
    <row r="446" spans="1:9" x14ac:dyDescent="0.25">
      <c r="A446" s="1">
        <v>541</v>
      </c>
      <c r="B446" s="2" t="s">
        <v>288</v>
      </c>
      <c r="C446" s="1">
        <v>1955</v>
      </c>
      <c r="D446" s="2" t="s">
        <v>156</v>
      </c>
      <c r="E446" s="1">
        <v>121.51</v>
      </c>
      <c r="F446" s="1">
        <v>25.04</v>
      </c>
      <c r="G446" s="1">
        <v>26.5</v>
      </c>
      <c r="H446" s="1">
        <v>21.8</v>
      </c>
      <c r="I446" s="1">
        <v>14.8</v>
      </c>
    </row>
    <row r="447" spans="1:9" x14ac:dyDescent="0.25">
      <c r="A447" s="1">
        <v>542</v>
      </c>
      <c r="B447" s="2" t="s">
        <v>288</v>
      </c>
      <c r="C447" s="1">
        <v>1955</v>
      </c>
      <c r="D447" s="2" t="s">
        <v>156</v>
      </c>
      <c r="E447" s="1">
        <v>121.51</v>
      </c>
      <c r="F447" s="1">
        <v>25.04</v>
      </c>
      <c r="G447" s="1">
        <v>26.5</v>
      </c>
      <c r="H447" s="1">
        <v>21.8</v>
      </c>
      <c r="I447" s="1">
        <v>13</v>
      </c>
    </row>
    <row r="448" spans="1:9" x14ac:dyDescent="0.25">
      <c r="A448" s="1">
        <v>543</v>
      </c>
      <c r="B448" s="2" t="s">
        <v>303</v>
      </c>
      <c r="C448" s="1">
        <v>1955</v>
      </c>
      <c r="D448" s="2" t="s">
        <v>156</v>
      </c>
      <c r="E448" s="1">
        <v>121.51</v>
      </c>
      <c r="F448" s="1">
        <v>25.04</v>
      </c>
      <c r="G448" s="1">
        <v>26.5</v>
      </c>
      <c r="H448" s="1">
        <v>21.8</v>
      </c>
      <c r="I448" s="1">
        <v>14.2</v>
      </c>
    </row>
    <row r="449" spans="1:9" x14ac:dyDescent="0.25">
      <c r="A449" s="1">
        <v>544</v>
      </c>
      <c r="B449" s="2" t="s">
        <v>303</v>
      </c>
      <c r="C449" s="1">
        <v>1955</v>
      </c>
      <c r="D449" s="2" t="s">
        <v>156</v>
      </c>
      <c r="E449" s="1">
        <v>121.51</v>
      </c>
      <c r="F449" s="1">
        <v>25.04</v>
      </c>
      <c r="G449" s="1">
        <v>26.5</v>
      </c>
      <c r="H449" s="1">
        <v>21.8</v>
      </c>
      <c r="I449" s="1">
        <v>12.2</v>
      </c>
    </row>
    <row r="450" spans="1:9" x14ac:dyDescent="0.25">
      <c r="A450" s="1">
        <v>545</v>
      </c>
      <c r="B450" s="2" t="s">
        <v>303</v>
      </c>
      <c r="C450" s="1">
        <v>1955</v>
      </c>
      <c r="D450" s="2" t="s">
        <v>156</v>
      </c>
      <c r="E450" s="1">
        <v>121.51</v>
      </c>
      <c r="F450" s="1">
        <v>25.04</v>
      </c>
      <c r="G450" s="1">
        <v>26.5</v>
      </c>
      <c r="H450" s="1">
        <v>21.8</v>
      </c>
      <c r="I450" s="1">
        <v>13.9</v>
      </c>
    </row>
    <row r="451" spans="1:9" x14ac:dyDescent="0.25">
      <c r="A451" s="1">
        <v>546</v>
      </c>
      <c r="B451" s="2" t="s">
        <v>288</v>
      </c>
      <c r="C451" s="1">
        <v>1955</v>
      </c>
      <c r="D451" s="2" t="s">
        <v>156</v>
      </c>
      <c r="E451" s="1">
        <v>121.51</v>
      </c>
      <c r="F451" s="1">
        <v>25.04</v>
      </c>
      <c r="G451" s="1">
        <v>26.5</v>
      </c>
      <c r="H451" s="1">
        <v>21.8</v>
      </c>
      <c r="I451" s="1">
        <v>12.7</v>
      </c>
    </row>
    <row r="452" spans="1:9" x14ac:dyDescent="0.25">
      <c r="A452" s="1">
        <v>547</v>
      </c>
      <c r="B452" s="2" t="s">
        <v>288</v>
      </c>
      <c r="C452" s="1">
        <v>1955</v>
      </c>
      <c r="D452" s="2" t="s">
        <v>156</v>
      </c>
      <c r="E452" s="1">
        <v>121.51</v>
      </c>
      <c r="F452" s="1">
        <v>25.04</v>
      </c>
      <c r="G452" s="1">
        <v>26.5</v>
      </c>
      <c r="H452" s="1">
        <v>21.8</v>
      </c>
      <c r="I452" s="1">
        <v>14.6</v>
      </c>
    </row>
    <row r="453" spans="1:9" x14ac:dyDescent="0.25">
      <c r="A453" s="1">
        <v>548</v>
      </c>
      <c r="B453" s="2" t="s">
        <v>288</v>
      </c>
      <c r="C453" s="1">
        <v>1955</v>
      </c>
      <c r="D453" s="2" t="s">
        <v>156</v>
      </c>
      <c r="E453" s="1">
        <v>121.51</v>
      </c>
      <c r="F453" s="1">
        <v>25.04</v>
      </c>
      <c r="G453" s="1">
        <v>26.5</v>
      </c>
      <c r="H453" s="1">
        <v>21.8</v>
      </c>
      <c r="I453" s="1">
        <v>13</v>
      </c>
    </row>
    <row r="454" spans="1:9" x14ac:dyDescent="0.25">
      <c r="A454" s="1">
        <v>549</v>
      </c>
      <c r="B454" s="2" t="s">
        <v>288</v>
      </c>
      <c r="C454" s="1">
        <v>1955</v>
      </c>
      <c r="D454" s="2" t="s">
        <v>156</v>
      </c>
      <c r="E454" s="1">
        <v>121.51</v>
      </c>
      <c r="F454" s="1">
        <v>25.04</v>
      </c>
      <c r="G454" s="1">
        <v>26.5</v>
      </c>
      <c r="H454" s="1">
        <v>21.8</v>
      </c>
      <c r="I454" s="1">
        <v>13.1</v>
      </c>
    </row>
    <row r="455" spans="1:9" x14ac:dyDescent="0.25">
      <c r="A455" s="1">
        <v>550</v>
      </c>
      <c r="B455" s="2" t="s">
        <v>324</v>
      </c>
      <c r="C455" s="1">
        <v>1910</v>
      </c>
      <c r="D455" s="2" t="s">
        <v>156</v>
      </c>
      <c r="E455" s="1">
        <v>121.51</v>
      </c>
      <c r="F455" s="1">
        <v>25.04</v>
      </c>
      <c r="G455" s="1">
        <v>27.7</v>
      </c>
      <c r="H455" s="1">
        <v>21.5</v>
      </c>
      <c r="I455" s="1">
        <v>14.4</v>
      </c>
    </row>
    <row r="456" spans="1:9" x14ac:dyDescent="0.25">
      <c r="A456" s="1">
        <v>553</v>
      </c>
      <c r="B456" s="2" t="s">
        <v>325</v>
      </c>
      <c r="C456" s="1">
        <v>1955</v>
      </c>
      <c r="D456" s="2" t="s">
        <v>156</v>
      </c>
      <c r="E456" s="1">
        <v>121.51</v>
      </c>
      <c r="F456" s="1">
        <v>25.04</v>
      </c>
      <c r="G456" s="1">
        <v>24.5</v>
      </c>
      <c r="H456" s="1">
        <v>21.8</v>
      </c>
      <c r="I456" s="1">
        <v>13.2</v>
      </c>
    </row>
    <row r="457" spans="1:9" x14ac:dyDescent="0.25">
      <c r="A457" s="1">
        <v>554</v>
      </c>
      <c r="B457" s="2" t="s">
        <v>325</v>
      </c>
      <c r="C457" s="1">
        <v>1955</v>
      </c>
      <c r="D457" s="2" t="s">
        <v>156</v>
      </c>
      <c r="E457" s="1">
        <v>121.51</v>
      </c>
      <c r="F457" s="1">
        <v>25.04</v>
      </c>
      <c r="G457" s="1">
        <v>24.5</v>
      </c>
      <c r="H457" s="1">
        <v>21.8</v>
      </c>
      <c r="I457" s="1">
        <v>13.5</v>
      </c>
    </row>
    <row r="458" spans="1:9" x14ac:dyDescent="0.25">
      <c r="A458" s="1">
        <v>555</v>
      </c>
      <c r="B458" s="2" t="s">
        <v>325</v>
      </c>
      <c r="C458" s="1">
        <v>1955</v>
      </c>
      <c r="D458" s="2" t="s">
        <v>156</v>
      </c>
      <c r="E458" s="1">
        <v>121.51</v>
      </c>
      <c r="F458" s="1">
        <v>25.04</v>
      </c>
      <c r="G458" s="1">
        <v>24.5</v>
      </c>
      <c r="H458" s="1">
        <v>21.8</v>
      </c>
      <c r="I458" s="1">
        <v>12.2</v>
      </c>
    </row>
    <row r="459" spans="1:9" x14ac:dyDescent="0.25">
      <c r="A459" s="1">
        <v>556</v>
      </c>
      <c r="B459" s="2" t="s">
        <v>325</v>
      </c>
      <c r="C459" s="1">
        <v>1955</v>
      </c>
      <c r="D459" s="2" t="s">
        <v>156</v>
      </c>
      <c r="E459" s="1">
        <v>121.51</v>
      </c>
      <c r="F459" s="1">
        <v>25.04</v>
      </c>
      <c r="G459" s="1">
        <v>24.5</v>
      </c>
      <c r="H459" s="1">
        <v>21.8</v>
      </c>
      <c r="I459" s="1">
        <v>12.9</v>
      </c>
    </row>
    <row r="460" spans="1:9" x14ac:dyDescent="0.25">
      <c r="A460" s="1">
        <v>557</v>
      </c>
      <c r="B460" s="2" t="s">
        <v>325</v>
      </c>
      <c r="C460" s="1">
        <v>1955</v>
      </c>
      <c r="D460" s="2" t="s">
        <v>156</v>
      </c>
      <c r="E460" s="1">
        <v>121.51</v>
      </c>
      <c r="F460" s="1">
        <v>25.04</v>
      </c>
      <c r="G460" s="1">
        <v>24.5</v>
      </c>
      <c r="H460" s="1">
        <v>21.8</v>
      </c>
      <c r="I460" s="1">
        <v>13</v>
      </c>
    </row>
    <row r="461" spans="1:9" x14ac:dyDescent="0.25">
      <c r="A461" s="1">
        <v>558</v>
      </c>
      <c r="B461" s="2" t="s">
        <v>326</v>
      </c>
      <c r="C461" s="1">
        <v>1913</v>
      </c>
      <c r="D461" s="2" t="s">
        <v>156</v>
      </c>
      <c r="E461" s="1">
        <v>121.51</v>
      </c>
      <c r="F461" s="1">
        <v>25.04</v>
      </c>
      <c r="G461" s="1">
        <v>26.7</v>
      </c>
      <c r="H461" s="1">
        <v>21.7</v>
      </c>
      <c r="I461" s="1">
        <v>15.2</v>
      </c>
    </row>
    <row r="462" spans="1:9" x14ac:dyDescent="0.25">
      <c r="A462" s="1">
        <v>559</v>
      </c>
      <c r="B462" s="2" t="s">
        <v>288</v>
      </c>
      <c r="C462" s="1">
        <v>1955</v>
      </c>
      <c r="D462" s="2" t="s">
        <v>156</v>
      </c>
      <c r="E462" s="1">
        <v>121.51</v>
      </c>
      <c r="F462" s="1">
        <v>25.04</v>
      </c>
      <c r="G462" s="1">
        <v>26.5</v>
      </c>
      <c r="H462" s="1">
        <v>21.8</v>
      </c>
      <c r="I462" s="1">
        <v>13.5</v>
      </c>
    </row>
    <row r="463" spans="1:9" x14ac:dyDescent="0.25">
      <c r="A463" s="1">
        <v>561</v>
      </c>
      <c r="B463" s="2" t="s">
        <v>327</v>
      </c>
      <c r="C463" s="1">
        <v>1959</v>
      </c>
      <c r="D463" s="2" t="s">
        <v>156</v>
      </c>
      <c r="E463" s="1">
        <v>121.51</v>
      </c>
      <c r="F463" s="1">
        <v>25.04</v>
      </c>
      <c r="G463" s="1">
        <v>26.4</v>
      </c>
      <c r="H463" s="1">
        <v>22.5</v>
      </c>
      <c r="I463" s="1">
        <v>14.8</v>
      </c>
    </row>
    <row r="464" spans="1:9" x14ac:dyDescent="0.25">
      <c r="A464" s="1">
        <v>563</v>
      </c>
      <c r="B464" s="2" t="s">
        <v>288</v>
      </c>
      <c r="C464" s="1">
        <v>1955</v>
      </c>
      <c r="D464" s="2" t="s">
        <v>156</v>
      </c>
      <c r="E464" s="1">
        <v>121.51</v>
      </c>
      <c r="F464" s="1">
        <v>25.04</v>
      </c>
      <c r="G464" s="1">
        <v>26.5</v>
      </c>
      <c r="H464" s="1">
        <v>21.8</v>
      </c>
      <c r="I464" s="1">
        <v>13.5</v>
      </c>
    </row>
    <row r="465" spans="1:9" x14ac:dyDescent="0.25">
      <c r="A465" s="1">
        <v>564</v>
      </c>
      <c r="B465" s="2" t="s">
        <v>288</v>
      </c>
      <c r="C465" s="1">
        <v>1955</v>
      </c>
      <c r="D465" s="2" t="s">
        <v>156</v>
      </c>
      <c r="E465" s="1">
        <v>121.51</v>
      </c>
      <c r="F465" s="1">
        <v>25.04</v>
      </c>
      <c r="G465" s="1">
        <v>26.5</v>
      </c>
      <c r="H465" s="1">
        <v>21.8</v>
      </c>
      <c r="I465" s="1">
        <v>13.2</v>
      </c>
    </row>
    <row r="466" spans="1:9" x14ac:dyDescent="0.25">
      <c r="A466" s="1">
        <v>565</v>
      </c>
      <c r="B466" s="2" t="s">
        <v>328</v>
      </c>
      <c r="C466" s="1">
        <v>1959</v>
      </c>
      <c r="D466" s="2" t="s">
        <v>156</v>
      </c>
      <c r="E466" s="1">
        <v>121.51</v>
      </c>
      <c r="F466" s="1">
        <v>25.04</v>
      </c>
      <c r="G466" s="1">
        <v>26.4</v>
      </c>
      <c r="H466" s="1">
        <v>22.5</v>
      </c>
      <c r="I466" s="1">
        <v>13.6</v>
      </c>
    </row>
    <row r="467" spans="1:9" x14ac:dyDescent="0.25">
      <c r="A467" s="1">
        <v>566</v>
      </c>
      <c r="B467" s="2" t="s">
        <v>288</v>
      </c>
      <c r="C467" s="1">
        <v>1955</v>
      </c>
      <c r="D467" s="2" t="s">
        <v>156</v>
      </c>
      <c r="E467" s="1">
        <v>121.51</v>
      </c>
      <c r="F467" s="1">
        <v>25.04</v>
      </c>
      <c r="G467" s="1">
        <v>26.5</v>
      </c>
      <c r="H467" s="1">
        <v>21.8</v>
      </c>
      <c r="I467" s="1">
        <v>13.8</v>
      </c>
    </row>
    <row r="468" spans="1:9" x14ac:dyDescent="0.25">
      <c r="A468" s="1">
        <v>567</v>
      </c>
      <c r="B468" s="2" t="s">
        <v>288</v>
      </c>
      <c r="C468" s="1">
        <v>1955</v>
      </c>
      <c r="D468" s="2" t="s">
        <v>156</v>
      </c>
      <c r="E468" s="1">
        <v>121.51</v>
      </c>
      <c r="F468" s="1">
        <v>25.04</v>
      </c>
      <c r="G468" s="1">
        <v>26.5</v>
      </c>
      <c r="H468" s="1">
        <v>21.8</v>
      </c>
      <c r="I468" s="1">
        <v>12.4</v>
      </c>
    </row>
    <row r="469" spans="1:9" x14ac:dyDescent="0.25">
      <c r="A469" s="1">
        <v>568</v>
      </c>
      <c r="B469" s="2" t="s">
        <v>288</v>
      </c>
      <c r="C469" s="1">
        <v>1955</v>
      </c>
      <c r="D469" s="2" t="s">
        <v>156</v>
      </c>
      <c r="E469" s="1">
        <v>121.51</v>
      </c>
      <c r="F469" s="1">
        <v>25.04</v>
      </c>
      <c r="G469" s="1">
        <v>26.5</v>
      </c>
      <c r="H469" s="1">
        <v>21.8</v>
      </c>
      <c r="I469" s="1">
        <v>13.6</v>
      </c>
    </row>
    <row r="470" spans="1:9" x14ac:dyDescent="0.25">
      <c r="A470" s="1">
        <v>569</v>
      </c>
      <c r="B470" s="2" t="s">
        <v>288</v>
      </c>
      <c r="C470" s="1">
        <v>1955</v>
      </c>
      <c r="D470" s="2" t="s">
        <v>156</v>
      </c>
      <c r="E470" s="1">
        <v>121.51</v>
      </c>
      <c r="F470" s="1">
        <v>25.04</v>
      </c>
      <c r="G470" s="1">
        <v>26.5</v>
      </c>
      <c r="H470" s="1">
        <v>21.8</v>
      </c>
      <c r="I470" s="1">
        <v>14.5</v>
      </c>
    </row>
    <row r="471" spans="1:9" x14ac:dyDescent="0.25">
      <c r="A471" s="1">
        <v>570</v>
      </c>
      <c r="B471" s="2" t="s">
        <v>288</v>
      </c>
      <c r="C471" s="1">
        <v>1955</v>
      </c>
      <c r="D471" s="2" t="s">
        <v>156</v>
      </c>
      <c r="E471" s="1">
        <v>121.51</v>
      </c>
      <c r="F471" s="1">
        <v>25.04</v>
      </c>
      <c r="G471" s="1">
        <v>26.5</v>
      </c>
      <c r="H471" s="1">
        <v>21.8</v>
      </c>
      <c r="I471" s="1">
        <v>13.8</v>
      </c>
    </row>
    <row r="472" spans="1:9" x14ac:dyDescent="0.25">
      <c r="A472" s="1">
        <v>571</v>
      </c>
      <c r="B472" s="2" t="s">
        <v>329</v>
      </c>
      <c r="C472" s="1">
        <v>1959</v>
      </c>
      <c r="D472" s="2" t="s">
        <v>156</v>
      </c>
      <c r="E472" s="1">
        <v>121.51</v>
      </c>
      <c r="F472" s="1">
        <v>25.04</v>
      </c>
      <c r="G472" s="1">
        <v>27.1</v>
      </c>
      <c r="H472" s="1">
        <v>22.5</v>
      </c>
      <c r="I472" s="1">
        <v>12.6</v>
      </c>
    </row>
    <row r="473" spans="1:9" x14ac:dyDescent="0.25">
      <c r="A473" s="1">
        <v>572</v>
      </c>
      <c r="B473" s="2" t="s">
        <v>321</v>
      </c>
      <c r="C473" s="1">
        <v>1955</v>
      </c>
      <c r="D473" s="2" t="s">
        <v>156</v>
      </c>
      <c r="E473" s="1">
        <v>121.51</v>
      </c>
      <c r="F473" s="1">
        <v>25.04</v>
      </c>
      <c r="G473" s="1">
        <v>24.5</v>
      </c>
      <c r="H473" s="1">
        <v>21.8</v>
      </c>
      <c r="I473" s="1">
        <v>13.7</v>
      </c>
    </row>
    <row r="474" spans="1:9" x14ac:dyDescent="0.25">
      <c r="A474" s="1">
        <v>573</v>
      </c>
      <c r="B474" s="2" t="s">
        <v>288</v>
      </c>
      <c r="C474" s="1">
        <v>1955</v>
      </c>
      <c r="D474" s="2" t="s">
        <v>156</v>
      </c>
      <c r="E474" s="1">
        <v>121.51</v>
      </c>
      <c r="F474" s="1">
        <v>25.04</v>
      </c>
      <c r="G474" s="1">
        <v>26.5</v>
      </c>
      <c r="H474" s="1">
        <v>21.8</v>
      </c>
      <c r="I474" s="1">
        <v>13.6</v>
      </c>
    </row>
    <row r="475" spans="1:9" x14ac:dyDescent="0.25">
      <c r="A475" s="1">
        <v>574</v>
      </c>
      <c r="B475" s="2" t="s">
        <v>330</v>
      </c>
      <c r="C475" s="1">
        <v>1963</v>
      </c>
      <c r="D475" s="2" t="s">
        <v>156</v>
      </c>
      <c r="E475" s="1">
        <v>121.55</v>
      </c>
      <c r="F475" s="1">
        <v>25.05</v>
      </c>
      <c r="G475" s="1">
        <v>26.55</v>
      </c>
      <c r="H475" s="1">
        <v>21.73</v>
      </c>
      <c r="I475" s="1">
        <v>14.5</v>
      </c>
    </row>
    <row r="476" spans="1:9" x14ac:dyDescent="0.25">
      <c r="A476" s="1">
        <v>575</v>
      </c>
      <c r="B476" s="2" t="s">
        <v>288</v>
      </c>
      <c r="C476" s="1">
        <v>1955</v>
      </c>
      <c r="D476" s="2" t="s">
        <v>156</v>
      </c>
      <c r="E476" s="1">
        <v>121.51</v>
      </c>
      <c r="F476" s="1">
        <v>25.04</v>
      </c>
      <c r="G476" s="1">
        <v>26.5</v>
      </c>
      <c r="H476" s="1">
        <v>21.8</v>
      </c>
      <c r="I476" s="1">
        <v>14.8</v>
      </c>
    </row>
    <row r="477" spans="1:9" x14ac:dyDescent="0.25">
      <c r="A477" s="1">
        <v>576</v>
      </c>
      <c r="B477" s="2" t="s">
        <v>288</v>
      </c>
      <c r="C477" s="1">
        <v>1955</v>
      </c>
      <c r="D477" s="2" t="s">
        <v>156</v>
      </c>
      <c r="E477" s="1">
        <v>121.51</v>
      </c>
      <c r="F477" s="1">
        <v>25.04</v>
      </c>
      <c r="G477" s="1">
        <v>26.5</v>
      </c>
      <c r="H477" s="1">
        <v>21.8</v>
      </c>
      <c r="I477" s="1">
        <v>14.5</v>
      </c>
    </row>
    <row r="478" spans="1:9" x14ac:dyDescent="0.25">
      <c r="A478" s="1">
        <v>577</v>
      </c>
      <c r="B478" s="2" t="s">
        <v>288</v>
      </c>
      <c r="C478" s="1">
        <v>1955</v>
      </c>
      <c r="D478" s="2" t="s">
        <v>156</v>
      </c>
      <c r="E478" s="1">
        <v>121.51</v>
      </c>
      <c r="F478" s="1">
        <v>25.04</v>
      </c>
      <c r="G478" s="1">
        <v>26.5</v>
      </c>
      <c r="H478" s="1">
        <v>21.8</v>
      </c>
      <c r="I478" s="1">
        <v>12.7</v>
      </c>
    </row>
    <row r="479" spans="1:9" x14ac:dyDescent="0.25">
      <c r="A479" s="1">
        <v>578</v>
      </c>
      <c r="B479" s="2" t="s">
        <v>323</v>
      </c>
      <c r="C479" s="1">
        <v>1962</v>
      </c>
      <c r="D479" s="2" t="s">
        <v>156</v>
      </c>
      <c r="E479" s="1">
        <v>121.55</v>
      </c>
      <c r="F479" s="1">
        <v>25.05</v>
      </c>
      <c r="G479" s="1">
        <v>26.93</v>
      </c>
      <c r="H479" s="1">
        <v>21.62</v>
      </c>
      <c r="I479" s="1">
        <v>13.8</v>
      </c>
    </row>
    <row r="480" spans="1:9" x14ac:dyDescent="0.25">
      <c r="A480" s="1">
        <v>579</v>
      </c>
      <c r="B480" s="2" t="s">
        <v>331</v>
      </c>
      <c r="C480" s="1">
        <v>1962</v>
      </c>
      <c r="D480" s="2" t="s">
        <v>156</v>
      </c>
      <c r="E480" s="1">
        <v>121.55</v>
      </c>
      <c r="F480" s="1">
        <v>25.05</v>
      </c>
      <c r="G480" s="1">
        <v>26.93</v>
      </c>
      <c r="H480" s="1">
        <v>21.62</v>
      </c>
      <c r="I480" s="1">
        <v>14.4</v>
      </c>
    </row>
    <row r="481" spans="1:9" x14ac:dyDescent="0.25">
      <c r="A481" s="1">
        <v>580</v>
      </c>
      <c r="B481" s="2" t="s">
        <v>288</v>
      </c>
      <c r="C481" s="1">
        <v>1955</v>
      </c>
      <c r="D481" s="2" t="s">
        <v>156</v>
      </c>
      <c r="E481" s="1">
        <v>121.51</v>
      </c>
      <c r="F481" s="1">
        <v>25.04</v>
      </c>
      <c r="G481" s="1">
        <v>26.5</v>
      </c>
      <c r="H481" s="1">
        <v>21.8</v>
      </c>
      <c r="I481" s="1">
        <v>13.8</v>
      </c>
    </row>
    <row r="482" spans="1:9" x14ac:dyDescent="0.25">
      <c r="A482" s="1">
        <v>581</v>
      </c>
      <c r="B482" s="2" t="s">
        <v>332</v>
      </c>
      <c r="C482" s="1">
        <v>1976</v>
      </c>
      <c r="D482" s="2" t="s">
        <v>203</v>
      </c>
      <c r="E482" s="1">
        <v>121</v>
      </c>
      <c r="F482" s="1">
        <v>24</v>
      </c>
      <c r="G482" s="1">
        <v>23.37</v>
      </c>
      <c r="H482" s="1">
        <v>19.48</v>
      </c>
      <c r="I482" s="1">
        <v>15.2</v>
      </c>
    </row>
    <row r="483" spans="1:9" x14ac:dyDescent="0.25">
      <c r="A483" s="1">
        <v>582</v>
      </c>
      <c r="B483" s="2" t="s">
        <v>333</v>
      </c>
      <c r="C483" s="1">
        <v>1951</v>
      </c>
      <c r="D483" s="2" t="s">
        <v>156</v>
      </c>
      <c r="E483" s="1">
        <v>121.51</v>
      </c>
      <c r="F483" s="1">
        <v>25.04</v>
      </c>
      <c r="G483" s="1">
        <v>26.5</v>
      </c>
      <c r="H483" s="1">
        <v>22.1</v>
      </c>
      <c r="I483" s="1">
        <v>13</v>
      </c>
    </row>
    <row r="484" spans="1:9" x14ac:dyDescent="0.25">
      <c r="A484" s="1">
        <v>583</v>
      </c>
      <c r="B484" s="2" t="s">
        <v>288</v>
      </c>
      <c r="C484" s="1">
        <v>1955</v>
      </c>
      <c r="D484" s="2" t="s">
        <v>156</v>
      </c>
      <c r="E484" s="1">
        <v>121.51</v>
      </c>
      <c r="F484" s="1">
        <v>25.04</v>
      </c>
      <c r="G484" s="1">
        <v>26.5</v>
      </c>
      <c r="H484" s="1">
        <v>21.8</v>
      </c>
      <c r="I484" s="1">
        <v>12.4</v>
      </c>
    </row>
    <row r="485" spans="1:9" x14ac:dyDescent="0.25">
      <c r="A485" s="1">
        <v>584</v>
      </c>
      <c r="B485" s="2" t="s">
        <v>288</v>
      </c>
      <c r="C485" s="1">
        <v>1955</v>
      </c>
      <c r="D485" s="2" t="s">
        <v>156</v>
      </c>
      <c r="E485" s="1">
        <v>121.51</v>
      </c>
      <c r="F485" s="1">
        <v>25.04</v>
      </c>
      <c r="G485" s="1">
        <v>26.5</v>
      </c>
      <c r="H485" s="1">
        <v>21.8</v>
      </c>
      <c r="I485" s="1">
        <v>15.3</v>
      </c>
    </row>
    <row r="486" spans="1:9" x14ac:dyDescent="0.25">
      <c r="A486" s="1">
        <v>585</v>
      </c>
      <c r="B486" s="2" t="s">
        <v>288</v>
      </c>
      <c r="C486" s="1">
        <v>1955</v>
      </c>
      <c r="D486" s="2" t="s">
        <v>156</v>
      </c>
      <c r="E486" s="1">
        <v>121.51</v>
      </c>
      <c r="F486" s="1">
        <v>25.04</v>
      </c>
      <c r="G486" s="1">
        <v>26.5</v>
      </c>
      <c r="H486" s="1">
        <v>21.8</v>
      </c>
      <c r="I486" s="1">
        <v>14</v>
      </c>
    </row>
    <row r="487" spans="1:9" x14ac:dyDescent="0.25">
      <c r="A487" s="1">
        <v>586</v>
      </c>
      <c r="B487" s="2" t="s">
        <v>288</v>
      </c>
      <c r="C487" s="1">
        <v>1955</v>
      </c>
      <c r="D487" s="2" t="s">
        <v>156</v>
      </c>
      <c r="E487" s="1">
        <v>121.51</v>
      </c>
      <c r="F487" s="1">
        <v>25.04</v>
      </c>
      <c r="G487" s="1">
        <v>26.5</v>
      </c>
      <c r="H487" s="1">
        <v>21.8</v>
      </c>
      <c r="I487" s="1">
        <v>14.1</v>
      </c>
    </row>
    <row r="488" spans="1:9" x14ac:dyDescent="0.25">
      <c r="A488" s="1">
        <v>587</v>
      </c>
      <c r="B488" s="2" t="s">
        <v>288</v>
      </c>
      <c r="C488" s="1">
        <v>1955</v>
      </c>
      <c r="D488" s="2" t="s">
        <v>156</v>
      </c>
      <c r="E488" s="1">
        <v>121.51</v>
      </c>
      <c r="F488" s="1">
        <v>25.04</v>
      </c>
      <c r="G488" s="1">
        <v>26.5</v>
      </c>
      <c r="H488" s="1">
        <v>21.8</v>
      </c>
      <c r="I488" s="1">
        <v>14.3</v>
      </c>
    </row>
    <row r="489" spans="1:9" x14ac:dyDescent="0.25">
      <c r="A489" s="1">
        <v>588</v>
      </c>
      <c r="B489" s="2" t="s">
        <v>334</v>
      </c>
      <c r="C489" s="1">
        <v>1958</v>
      </c>
      <c r="D489" s="2" t="s">
        <v>156</v>
      </c>
      <c r="E489" s="1">
        <v>121.51</v>
      </c>
      <c r="F489" s="1">
        <v>25.04</v>
      </c>
      <c r="G489" s="1">
        <v>27.5</v>
      </c>
      <c r="H489" s="1">
        <v>22.3</v>
      </c>
      <c r="I489" s="1">
        <v>14.1</v>
      </c>
    </row>
    <row r="490" spans="1:9" x14ac:dyDescent="0.25">
      <c r="A490" s="1">
        <v>589</v>
      </c>
      <c r="B490" s="2" t="s">
        <v>288</v>
      </c>
      <c r="C490" s="1">
        <v>1955</v>
      </c>
      <c r="D490" s="2" t="s">
        <v>156</v>
      </c>
      <c r="E490" s="1">
        <v>121.51</v>
      </c>
      <c r="F490" s="1">
        <v>25.04</v>
      </c>
      <c r="G490" s="1">
        <v>26.5</v>
      </c>
      <c r="H490" s="1">
        <v>21.8</v>
      </c>
      <c r="I490" s="1">
        <v>15</v>
      </c>
    </row>
    <row r="491" spans="1:9" x14ac:dyDescent="0.25">
      <c r="A491" s="1">
        <v>590</v>
      </c>
      <c r="B491" s="2" t="s">
        <v>288</v>
      </c>
      <c r="C491" s="1">
        <v>1955</v>
      </c>
      <c r="D491" s="2" t="s">
        <v>156</v>
      </c>
      <c r="E491" s="1">
        <v>121.51</v>
      </c>
      <c r="F491" s="1">
        <v>25.04</v>
      </c>
      <c r="G491" s="1">
        <v>26.5</v>
      </c>
      <c r="H491" s="1">
        <v>21.8</v>
      </c>
      <c r="I491" s="1">
        <v>12.1</v>
      </c>
    </row>
    <row r="492" spans="1:9" x14ac:dyDescent="0.25">
      <c r="A492" s="1">
        <v>591</v>
      </c>
      <c r="B492" s="2" t="s">
        <v>288</v>
      </c>
      <c r="C492" s="1">
        <v>1955</v>
      </c>
      <c r="D492" s="2" t="s">
        <v>156</v>
      </c>
      <c r="E492" s="1">
        <v>121.51</v>
      </c>
      <c r="F492" s="1">
        <v>25.04</v>
      </c>
      <c r="G492" s="1">
        <v>26.5</v>
      </c>
      <c r="H492" s="1">
        <v>21.8</v>
      </c>
      <c r="I492" s="1">
        <v>12.2</v>
      </c>
    </row>
    <row r="493" spans="1:9" x14ac:dyDescent="0.25">
      <c r="A493" s="1">
        <v>593</v>
      </c>
      <c r="B493" s="2" t="s">
        <v>335</v>
      </c>
      <c r="C493" s="1">
        <v>1961</v>
      </c>
      <c r="D493" s="2" t="s">
        <v>156</v>
      </c>
      <c r="E493" s="1">
        <v>121.55</v>
      </c>
      <c r="F493" s="1">
        <v>25.05</v>
      </c>
      <c r="G493" s="1">
        <v>23.63</v>
      </c>
      <c r="H493" s="1">
        <v>22.26</v>
      </c>
      <c r="I493" s="1">
        <v>12.8</v>
      </c>
    </row>
    <row r="494" spans="1:9" x14ac:dyDescent="0.25">
      <c r="A494" s="1">
        <v>594</v>
      </c>
      <c r="B494" s="2" t="s">
        <v>288</v>
      </c>
      <c r="C494" s="1">
        <v>1955</v>
      </c>
      <c r="D494" s="2" t="s">
        <v>156</v>
      </c>
      <c r="E494" s="1">
        <v>121.51</v>
      </c>
      <c r="F494" s="1">
        <v>25.04</v>
      </c>
      <c r="G494" s="1">
        <v>26.5</v>
      </c>
      <c r="H494" s="1">
        <v>21.8</v>
      </c>
      <c r="I494" s="1">
        <v>14.1</v>
      </c>
    </row>
    <row r="495" spans="1:9" x14ac:dyDescent="0.25">
      <c r="A495" s="1">
        <v>595</v>
      </c>
      <c r="B495" s="2" t="s">
        <v>335</v>
      </c>
      <c r="C495" s="1">
        <v>1961</v>
      </c>
      <c r="D495" s="2" t="s">
        <v>156</v>
      </c>
      <c r="E495" s="1">
        <v>121.55</v>
      </c>
      <c r="F495" s="1">
        <v>25.05</v>
      </c>
      <c r="G495" s="1">
        <v>23.63</v>
      </c>
      <c r="H495" s="1">
        <v>22.26</v>
      </c>
      <c r="I495" s="1">
        <v>14</v>
      </c>
    </row>
    <row r="496" spans="1:9" x14ac:dyDescent="0.25">
      <c r="A496" s="1">
        <v>596</v>
      </c>
      <c r="B496" s="2" t="s">
        <v>330</v>
      </c>
      <c r="C496" s="1">
        <v>1963</v>
      </c>
      <c r="D496" s="2" t="s">
        <v>156</v>
      </c>
      <c r="E496" s="1">
        <v>121.55</v>
      </c>
      <c r="F496" s="1">
        <v>25.05</v>
      </c>
      <c r="G496" s="1">
        <v>26.55</v>
      </c>
      <c r="H496" s="1">
        <v>21.73</v>
      </c>
      <c r="I496" s="1">
        <v>13.1</v>
      </c>
    </row>
    <row r="497" spans="1:9" x14ac:dyDescent="0.25">
      <c r="A497" s="1">
        <v>597</v>
      </c>
      <c r="B497" s="2" t="s">
        <v>321</v>
      </c>
      <c r="C497" s="1">
        <v>1955</v>
      </c>
      <c r="D497" s="2" t="s">
        <v>156</v>
      </c>
      <c r="E497" s="1">
        <v>121.51</v>
      </c>
      <c r="F497" s="1">
        <v>25.04</v>
      </c>
      <c r="G497" s="1">
        <v>24.5</v>
      </c>
      <c r="H497" s="1">
        <v>21.8</v>
      </c>
      <c r="I497" s="1">
        <v>12.5</v>
      </c>
    </row>
    <row r="498" spans="1:9" x14ac:dyDescent="0.25">
      <c r="A498" s="1">
        <v>598</v>
      </c>
      <c r="B498" s="2" t="s">
        <v>322</v>
      </c>
      <c r="C498" s="1">
        <v>1955</v>
      </c>
      <c r="D498" s="2" t="s">
        <v>156</v>
      </c>
      <c r="E498" s="1">
        <v>121.51</v>
      </c>
      <c r="F498" s="1">
        <v>25.04</v>
      </c>
      <c r="G498" s="1">
        <v>26.5</v>
      </c>
      <c r="H498" s="1">
        <v>21.8</v>
      </c>
      <c r="I498" s="1">
        <v>13.8</v>
      </c>
    </row>
    <row r="499" spans="1:9" x14ac:dyDescent="0.25">
      <c r="A499" s="1">
        <v>599</v>
      </c>
      <c r="B499" s="2" t="s">
        <v>322</v>
      </c>
      <c r="C499" s="1">
        <v>1955</v>
      </c>
      <c r="D499" s="2" t="s">
        <v>156</v>
      </c>
      <c r="E499" s="1">
        <v>121.51</v>
      </c>
      <c r="F499" s="1">
        <v>25.04</v>
      </c>
      <c r="G499" s="1">
        <v>26.5</v>
      </c>
      <c r="H499" s="1">
        <v>21.8</v>
      </c>
      <c r="I499" s="1">
        <v>15.9</v>
      </c>
    </row>
    <row r="500" spans="1:9" x14ac:dyDescent="0.25">
      <c r="A500" s="1">
        <v>600</v>
      </c>
      <c r="B500" s="2" t="s">
        <v>322</v>
      </c>
      <c r="C500" s="1">
        <v>1955</v>
      </c>
      <c r="D500" s="2" t="s">
        <v>156</v>
      </c>
      <c r="E500" s="1">
        <v>121.51</v>
      </c>
      <c r="F500" s="1">
        <v>25.04</v>
      </c>
      <c r="G500" s="1">
        <v>26.5</v>
      </c>
      <c r="H500" s="1">
        <v>21.8</v>
      </c>
      <c r="I500" s="1">
        <v>14</v>
      </c>
    </row>
    <row r="501" spans="1:9" x14ac:dyDescent="0.25">
      <c r="A501" s="1">
        <v>601</v>
      </c>
      <c r="B501" s="2" t="s">
        <v>330</v>
      </c>
      <c r="C501" s="1">
        <v>1963</v>
      </c>
      <c r="D501" s="2" t="s">
        <v>156</v>
      </c>
      <c r="E501" s="1">
        <v>121.55</v>
      </c>
      <c r="F501" s="1">
        <v>25.05</v>
      </c>
      <c r="G501" s="1">
        <v>26.55</v>
      </c>
      <c r="H501" s="1">
        <v>21.73</v>
      </c>
      <c r="I501" s="1">
        <v>12.2</v>
      </c>
    </row>
    <row r="502" spans="1:9" x14ac:dyDescent="0.25">
      <c r="A502" s="1">
        <v>602</v>
      </c>
      <c r="B502" s="2" t="s">
        <v>336</v>
      </c>
      <c r="C502" s="1">
        <v>1964</v>
      </c>
      <c r="D502" s="2" t="s">
        <v>156</v>
      </c>
      <c r="E502" s="1">
        <v>121.55</v>
      </c>
      <c r="F502" s="1">
        <v>25.05</v>
      </c>
      <c r="G502" s="1">
        <v>26.35</v>
      </c>
      <c r="H502" s="1">
        <v>22.34</v>
      </c>
      <c r="I502" s="1">
        <v>12.1</v>
      </c>
    </row>
    <row r="503" spans="1:9" x14ac:dyDescent="0.25">
      <c r="A503" s="1">
        <v>603</v>
      </c>
      <c r="B503" s="2" t="s">
        <v>337</v>
      </c>
      <c r="C503" s="1">
        <v>1955</v>
      </c>
      <c r="D503" s="2" t="s">
        <v>156</v>
      </c>
      <c r="E503" s="1">
        <v>121.51</v>
      </c>
      <c r="F503" s="1">
        <v>25.04</v>
      </c>
      <c r="G503" s="1">
        <v>24.5</v>
      </c>
      <c r="H503" s="1">
        <v>21.8</v>
      </c>
      <c r="I503" s="1">
        <v>13.1</v>
      </c>
    </row>
    <row r="504" spans="1:9" x14ac:dyDescent="0.25">
      <c r="A504" s="1">
        <v>604</v>
      </c>
      <c r="B504" s="2" t="s">
        <v>322</v>
      </c>
      <c r="C504" s="1">
        <v>1955</v>
      </c>
      <c r="D504" s="2" t="s">
        <v>156</v>
      </c>
      <c r="E504" s="1">
        <v>121.51</v>
      </c>
      <c r="F504" s="1">
        <v>25.04</v>
      </c>
      <c r="G504" s="1">
        <v>26.5</v>
      </c>
      <c r="H504" s="1">
        <v>21.8</v>
      </c>
      <c r="I504" s="1">
        <v>13.9</v>
      </c>
    </row>
    <row r="505" spans="1:9" x14ac:dyDescent="0.25">
      <c r="A505" s="1">
        <v>605</v>
      </c>
      <c r="B505" s="2" t="s">
        <v>322</v>
      </c>
      <c r="C505" s="1">
        <v>1955</v>
      </c>
      <c r="D505" s="2" t="s">
        <v>156</v>
      </c>
      <c r="E505" s="1">
        <v>121.51</v>
      </c>
      <c r="F505" s="1">
        <v>25.04</v>
      </c>
      <c r="G505" s="1">
        <v>26.5</v>
      </c>
      <c r="H505" s="1">
        <v>21.8</v>
      </c>
      <c r="I505" s="1">
        <v>14.9</v>
      </c>
    </row>
    <row r="506" spans="1:9" x14ac:dyDescent="0.25">
      <c r="A506" s="1">
        <v>606</v>
      </c>
      <c r="B506" s="2" t="s">
        <v>338</v>
      </c>
      <c r="C506" s="1">
        <v>1955</v>
      </c>
      <c r="D506" s="2" t="s">
        <v>156</v>
      </c>
      <c r="E506" s="1">
        <v>121.51</v>
      </c>
      <c r="F506" s="1">
        <v>25.04</v>
      </c>
      <c r="G506" s="1">
        <v>26.5</v>
      </c>
      <c r="H506" s="1">
        <v>21.8</v>
      </c>
      <c r="I506" s="1">
        <v>14.3</v>
      </c>
    </row>
    <row r="507" spans="1:9" x14ac:dyDescent="0.25">
      <c r="A507" s="1">
        <v>607</v>
      </c>
      <c r="B507" s="2" t="s">
        <v>321</v>
      </c>
      <c r="C507" s="1">
        <v>1955</v>
      </c>
      <c r="D507" s="2" t="s">
        <v>156</v>
      </c>
      <c r="E507" s="1">
        <v>121.51</v>
      </c>
      <c r="F507" s="1">
        <v>25.04</v>
      </c>
      <c r="G507" s="1">
        <v>24.5</v>
      </c>
      <c r="H507" s="1">
        <v>21.8</v>
      </c>
      <c r="I507" s="1">
        <v>14.5</v>
      </c>
    </row>
    <row r="508" spans="1:9" x14ac:dyDescent="0.25">
      <c r="A508" s="1">
        <v>609</v>
      </c>
      <c r="B508" s="2" t="s">
        <v>323</v>
      </c>
      <c r="C508" s="1">
        <v>1962</v>
      </c>
      <c r="D508" s="2" t="s">
        <v>156</v>
      </c>
      <c r="E508" s="1">
        <v>121.55</v>
      </c>
      <c r="F508" s="1">
        <v>25.05</v>
      </c>
      <c r="G508" s="1">
        <v>26.93</v>
      </c>
      <c r="H508" s="1">
        <v>21.62</v>
      </c>
      <c r="I508" s="1">
        <v>14.5</v>
      </c>
    </row>
    <row r="509" spans="1:9" x14ac:dyDescent="0.25">
      <c r="A509" s="1">
        <v>610</v>
      </c>
      <c r="B509" s="2" t="s">
        <v>323</v>
      </c>
      <c r="C509" s="1">
        <v>1962</v>
      </c>
      <c r="D509" s="2" t="s">
        <v>156</v>
      </c>
      <c r="E509" s="1">
        <v>121.55</v>
      </c>
      <c r="F509" s="1">
        <v>25.05</v>
      </c>
      <c r="G509" s="1">
        <v>26.93</v>
      </c>
      <c r="H509" s="1">
        <v>21.62</v>
      </c>
      <c r="I509" s="1">
        <v>16.2</v>
      </c>
    </row>
    <row r="510" spans="1:9" x14ac:dyDescent="0.25">
      <c r="A510" s="1">
        <v>611</v>
      </c>
      <c r="B510" s="2" t="s">
        <v>303</v>
      </c>
      <c r="C510" s="1">
        <v>1955</v>
      </c>
      <c r="D510" s="2" t="s">
        <v>156</v>
      </c>
      <c r="E510" s="1">
        <v>121.51</v>
      </c>
      <c r="F510" s="1">
        <v>25.04</v>
      </c>
      <c r="G510" s="1">
        <v>26.5</v>
      </c>
      <c r="H510" s="1">
        <v>21.8</v>
      </c>
      <c r="I510" s="1">
        <v>15.8</v>
      </c>
    </row>
    <row r="511" spans="1:9" x14ac:dyDescent="0.25">
      <c r="A511" s="1">
        <v>612</v>
      </c>
      <c r="B511" s="2" t="s">
        <v>303</v>
      </c>
      <c r="C511" s="1">
        <v>1955</v>
      </c>
      <c r="D511" s="2" t="s">
        <v>156</v>
      </c>
      <c r="E511" s="1">
        <v>121.51</v>
      </c>
      <c r="F511" s="1">
        <v>25.04</v>
      </c>
      <c r="G511" s="1">
        <v>26.5</v>
      </c>
      <c r="H511" s="1">
        <v>21.8</v>
      </c>
      <c r="I511" s="1">
        <v>14</v>
      </c>
    </row>
    <row r="512" spans="1:9" x14ac:dyDescent="0.25">
      <c r="A512" s="1">
        <v>613</v>
      </c>
      <c r="B512" s="2" t="s">
        <v>303</v>
      </c>
      <c r="C512" s="1">
        <v>1955</v>
      </c>
      <c r="D512" s="2" t="s">
        <v>156</v>
      </c>
      <c r="E512" s="1">
        <v>121.51</v>
      </c>
      <c r="F512" s="1">
        <v>25.04</v>
      </c>
      <c r="G512" s="1">
        <v>26.5</v>
      </c>
      <c r="H512" s="1">
        <v>21.8</v>
      </c>
      <c r="I512" s="1">
        <v>15.1</v>
      </c>
    </row>
    <row r="513" spans="1:9" x14ac:dyDescent="0.25">
      <c r="A513" s="1">
        <v>614</v>
      </c>
      <c r="B513" s="2" t="s">
        <v>303</v>
      </c>
      <c r="C513" s="1">
        <v>1955</v>
      </c>
      <c r="D513" s="2" t="s">
        <v>156</v>
      </c>
      <c r="E513" s="1">
        <v>121.51</v>
      </c>
      <c r="F513" s="1">
        <v>25.04</v>
      </c>
      <c r="G513" s="1">
        <v>26.5</v>
      </c>
      <c r="H513" s="1">
        <v>21.8</v>
      </c>
      <c r="I513" s="1">
        <v>14.3</v>
      </c>
    </row>
    <row r="514" spans="1:9" x14ac:dyDescent="0.25">
      <c r="A514" s="1">
        <v>615</v>
      </c>
      <c r="B514" s="2" t="s">
        <v>303</v>
      </c>
      <c r="C514" s="1">
        <v>1955</v>
      </c>
      <c r="D514" s="2" t="s">
        <v>156</v>
      </c>
      <c r="E514" s="1">
        <v>121.51</v>
      </c>
      <c r="F514" s="1">
        <v>25.04</v>
      </c>
      <c r="G514" s="1">
        <v>26.5</v>
      </c>
      <c r="H514" s="1">
        <v>21.8</v>
      </c>
      <c r="I514" s="1">
        <v>13.4</v>
      </c>
    </row>
    <row r="515" spans="1:9" x14ac:dyDescent="0.25">
      <c r="A515" s="1">
        <v>616</v>
      </c>
      <c r="B515" s="2" t="s">
        <v>288</v>
      </c>
      <c r="C515" s="1">
        <v>1955</v>
      </c>
      <c r="D515" s="2" t="s">
        <v>156</v>
      </c>
      <c r="E515" s="1">
        <v>121.51</v>
      </c>
      <c r="F515" s="1">
        <v>25.04</v>
      </c>
      <c r="G515" s="1">
        <v>26.5</v>
      </c>
      <c r="H515" s="1">
        <v>21.8</v>
      </c>
      <c r="I515" s="1">
        <v>14.8</v>
      </c>
    </row>
    <row r="516" spans="1:9" x14ac:dyDescent="0.25">
      <c r="A516" s="1">
        <v>617</v>
      </c>
      <c r="B516" s="2" t="s">
        <v>303</v>
      </c>
      <c r="C516" s="1">
        <v>1955</v>
      </c>
      <c r="D516" s="2" t="s">
        <v>156</v>
      </c>
      <c r="E516" s="1">
        <v>121.51</v>
      </c>
      <c r="F516" s="1">
        <v>25.04</v>
      </c>
      <c r="G516" s="1">
        <v>26.5</v>
      </c>
      <c r="H516" s="1">
        <v>21.8</v>
      </c>
      <c r="I516" s="1">
        <v>14.3</v>
      </c>
    </row>
    <row r="517" spans="1:9" x14ac:dyDescent="0.25">
      <c r="A517" s="1">
        <v>618</v>
      </c>
      <c r="B517" s="2" t="s">
        <v>303</v>
      </c>
      <c r="C517" s="1">
        <v>1955</v>
      </c>
      <c r="D517" s="2" t="s">
        <v>156</v>
      </c>
      <c r="E517" s="1">
        <v>121.51</v>
      </c>
      <c r="F517" s="1">
        <v>25.04</v>
      </c>
      <c r="G517" s="1">
        <v>26.5</v>
      </c>
      <c r="H517" s="1">
        <v>21.8</v>
      </c>
      <c r="I517" s="1">
        <v>15.3</v>
      </c>
    </row>
    <row r="518" spans="1:9" x14ac:dyDescent="0.25">
      <c r="A518" s="1">
        <v>619</v>
      </c>
      <c r="B518" s="2" t="s">
        <v>303</v>
      </c>
      <c r="C518" s="1">
        <v>1955</v>
      </c>
      <c r="D518" s="2" t="s">
        <v>156</v>
      </c>
      <c r="E518" s="1">
        <v>121.51</v>
      </c>
      <c r="F518" s="1">
        <v>25.04</v>
      </c>
      <c r="G518" s="1">
        <v>26.5</v>
      </c>
      <c r="H518" s="1">
        <v>21.8</v>
      </c>
      <c r="I518" s="1">
        <v>15</v>
      </c>
    </row>
    <row r="519" spans="1:9" x14ac:dyDescent="0.25">
      <c r="A519" s="1">
        <v>620</v>
      </c>
      <c r="B519" s="2" t="s">
        <v>303</v>
      </c>
      <c r="C519" s="1">
        <v>1955</v>
      </c>
      <c r="D519" s="2" t="s">
        <v>156</v>
      </c>
      <c r="E519" s="1">
        <v>121.51</v>
      </c>
      <c r="F519" s="1">
        <v>25.04</v>
      </c>
      <c r="G519" s="1">
        <v>26.5</v>
      </c>
      <c r="H519" s="1">
        <v>21.8</v>
      </c>
      <c r="I519" s="1">
        <v>13.8</v>
      </c>
    </row>
    <row r="520" spans="1:9" x14ac:dyDescent="0.25">
      <c r="A520" s="1">
        <v>621</v>
      </c>
      <c r="B520" s="2" t="s">
        <v>288</v>
      </c>
      <c r="C520" s="1">
        <v>1955</v>
      </c>
      <c r="D520" s="2" t="s">
        <v>156</v>
      </c>
      <c r="E520" s="1">
        <v>121.51</v>
      </c>
      <c r="F520" s="1">
        <v>25.04</v>
      </c>
      <c r="G520" s="1">
        <v>26.5</v>
      </c>
      <c r="H520" s="1">
        <v>21.8</v>
      </c>
      <c r="I520" s="1">
        <v>15.1</v>
      </c>
    </row>
    <row r="521" spans="1:9" x14ac:dyDescent="0.25">
      <c r="A521" s="1">
        <v>622</v>
      </c>
      <c r="B521" s="2" t="s">
        <v>303</v>
      </c>
      <c r="C521" s="1">
        <v>1955</v>
      </c>
      <c r="D521" s="2" t="s">
        <v>156</v>
      </c>
      <c r="E521" s="1">
        <v>121.51</v>
      </c>
      <c r="F521" s="1">
        <v>25.04</v>
      </c>
      <c r="G521" s="1">
        <v>26.5</v>
      </c>
      <c r="H521" s="1">
        <v>21.8</v>
      </c>
      <c r="I521" s="1">
        <v>14</v>
      </c>
    </row>
    <row r="522" spans="1:9" x14ac:dyDescent="0.25">
      <c r="A522" s="1">
        <v>623</v>
      </c>
      <c r="B522" s="2" t="s">
        <v>303</v>
      </c>
      <c r="C522" s="1">
        <v>1955</v>
      </c>
      <c r="D522" s="2" t="s">
        <v>156</v>
      </c>
      <c r="E522" s="1">
        <v>121.51</v>
      </c>
      <c r="F522" s="1">
        <v>25.04</v>
      </c>
      <c r="G522" s="1">
        <v>26.5</v>
      </c>
      <c r="H522" s="1">
        <v>21.8</v>
      </c>
      <c r="I522" s="1">
        <v>14.7</v>
      </c>
    </row>
    <row r="523" spans="1:9" x14ac:dyDescent="0.25">
      <c r="A523" s="1">
        <v>624</v>
      </c>
      <c r="B523" s="2" t="s">
        <v>303</v>
      </c>
      <c r="C523" s="1">
        <v>1955</v>
      </c>
      <c r="D523" s="2" t="s">
        <v>156</v>
      </c>
      <c r="E523" s="1">
        <v>121.51</v>
      </c>
      <c r="F523" s="1">
        <v>25.04</v>
      </c>
      <c r="G523" s="1">
        <v>26.5</v>
      </c>
      <c r="H523" s="1">
        <v>21.8</v>
      </c>
      <c r="I523" s="1">
        <v>14</v>
      </c>
    </row>
    <row r="524" spans="1:9" x14ac:dyDescent="0.25">
      <c r="A524" s="1">
        <v>625</v>
      </c>
      <c r="B524" s="2" t="s">
        <v>303</v>
      </c>
      <c r="C524" s="1">
        <v>1955</v>
      </c>
      <c r="D524" s="2" t="s">
        <v>156</v>
      </c>
      <c r="E524" s="1">
        <v>121.51</v>
      </c>
      <c r="F524" s="1">
        <v>25.04</v>
      </c>
      <c r="G524" s="1">
        <v>26.5</v>
      </c>
      <c r="H524" s="1">
        <v>21.8</v>
      </c>
      <c r="I524" s="1">
        <v>13.9</v>
      </c>
    </row>
    <row r="525" spans="1:9" x14ac:dyDescent="0.25">
      <c r="A525" s="1">
        <v>626</v>
      </c>
      <c r="B525" s="2" t="s">
        <v>303</v>
      </c>
      <c r="C525" s="1">
        <v>1955</v>
      </c>
      <c r="D525" s="2" t="s">
        <v>156</v>
      </c>
      <c r="E525" s="1">
        <v>121.51</v>
      </c>
      <c r="F525" s="1">
        <v>25.04</v>
      </c>
      <c r="G525" s="1">
        <v>26.5</v>
      </c>
      <c r="H525" s="1">
        <v>21.8</v>
      </c>
      <c r="I525" s="1">
        <v>13.4</v>
      </c>
    </row>
    <row r="526" spans="1:9" x14ac:dyDescent="0.25">
      <c r="A526" s="1">
        <v>627</v>
      </c>
      <c r="B526" s="2" t="s">
        <v>303</v>
      </c>
      <c r="C526" s="1">
        <v>1955</v>
      </c>
      <c r="D526" s="2" t="s">
        <v>156</v>
      </c>
      <c r="E526" s="1">
        <v>121.51</v>
      </c>
      <c r="F526" s="1">
        <v>25.04</v>
      </c>
      <c r="G526" s="1">
        <v>26.5</v>
      </c>
      <c r="H526" s="1">
        <v>21.8</v>
      </c>
      <c r="I526" s="1">
        <v>15.5</v>
      </c>
    </row>
    <row r="527" spans="1:9" x14ac:dyDescent="0.25">
      <c r="A527" s="1">
        <v>628</v>
      </c>
      <c r="B527" s="2" t="s">
        <v>288</v>
      </c>
      <c r="C527" s="1">
        <v>1955</v>
      </c>
      <c r="D527" s="2" t="s">
        <v>156</v>
      </c>
      <c r="E527" s="1">
        <v>121.51</v>
      </c>
      <c r="F527" s="1">
        <v>25.04</v>
      </c>
      <c r="G527" s="1">
        <v>26.5</v>
      </c>
      <c r="H527" s="1">
        <v>21.8</v>
      </c>
      <c r="I527" s="1">
        <v>15.5</v>
      </c>
    </row>
    <row r="528" spans="1:9" x14ac:dyDescent="0.25">
      <c r="A528" s="1">
        <v>629</v>
      </c>
      <c r="B528" s="2" t="s">
        <v>303</v>
      </c>
      <c r="C528" s="1">
        <v>1955</v>
      </c>
      <c r="D528" s="2" t="s">
        <v>156</v>
      </c>
      <c r="E528" s="1">
        <v>121.51</v>
      </c>
      <c r="F528" s="1">
        <v>25.04</v>
      </c>
      <c r="G528" s="1">
        <v>26.5</v>
      </c>
      <c r="H528" s="1">
        <v>21.8</v>
      </c>
      <c r="I528" s="1">
        <v>12.7</v>
      </c>
    </row>
    <row r="529" spans="1:9" x14ac:dyDescent="0.25">
      <c r="A529" s="1">
        <v>630</v>
      </c>
      <c r="B529" s="2" t="s">
        <v>288</v>
      </c>
      <c r="C529" s="1">
        <v>1955</v>
      </c>
      <c r="D529" s="2" t="s">
        <v>156</v>
      </c>
      <c r="E529" s="1">
        <v>121.51</v>
      </c>
      <c r="F529" s="1">
        <v>25.04</v>
      </c>
      <c r="G529" s="1">
        <v>26.5</v>
      </c>
      <c r="H529" s="1">
        <v>21.8</v>
      </c>
      <c r="I529" s="1">
        <v>14.3</v>
      </c>
    </row>
    <row r="530" spans="1:9" x14ac:dyDescent="0.25">
      <c r="A530" s="1">
        <v>631</v>
      </c>
      <c r="B530" s="2" t="s">
        <v>288</v>
      </c>
      <c r="C530" s="1">
        <v>1955</v>
      </c>
      <c r="D530" s="2" t="s">
        <v>156</v>
      </c>
      <c r="E530" s="1">
        <v>121.51</v>
      </c>
      <c r="F530" s="1">
        <v>25.04</v>
      </c>
      <c r="G530" s="1">
        <v>26.5</v>
      </c>
      <c r="H530" s="1">
        <v>21.8</v>
      </c>
      <c r="I530" s="1">
        <v>14.6</v>
      </c>
    </row>
    <row r="531" spans="1:9" x14ac:dyDescent="0.25">
      <c r="A531" s="1">
        <v>632</v>
      </c>
      <c r="B531" s="2" t="s">
        <v>288</v>
      </c>
      <c r="C531" s="1">
        <v>1955</v>
      </c>
      <c r="D531" s="2" t="s">
        <v>156</v>
      </c>
      <c r="E531" s="1">
        <v>121.51</v>
      </c>
      <c r="F531" s="1">
        <v>25.04</v>
      </c>
      <c r="G531" s="1">
        <v>26.5</v>
      </c>
      <c r="H531" s="1">
        <v>21.8</v>
      </c>
      <c r="I531" s="1">
        <v>16.5</v>
      </c>
    </row>
    <row r="532" spans="1:9" x14ac:dyDescent="0.25">
      <c r="A532" s="1">
        <v>633</v>
      </c>
      <c r="B532" s="2" t="s">
        <v>288</v>
      </c>
      <c r="C532" s="1">
        <v>1955</v>
      </c>
      <c r="D532" s="2" t="s">
        <v>156</v>
      </c>
      <c r="E532" s="1">
        <v>121.51</v>
      </c>
      <c r="F532" s="1">
        <v>25.04</v>
      </c>
      <c r="G532" s="1">
        <v>26.5</v>
      </c>
      <c r="H532" s="1">
        <v>21.8</v>
      </c>
      <c r="I532" s="1">
        <v>15.2</v>
      </c>
    </row>
    <row r="533" spans="1:9" x14ac:dyDescent="0.25">
      <c r="A533" s="1">
        <v>634</v>
      </c>
      <c r="B533" s="2" t="s">
        <v>303</v>
      </c>
      <c r="C533" s="1">
        <v>1955</v>
      </c>
      <c r="D533" s="2" t="s">
        <v>156</v>
      </c>
      <c r="E533" s="1">
        <v>121.51</v>
      </c>
      <c r="F533" s="1">
        <v>25.04</v>
      </c>
      <c r="G533" s="1">
        <v>26.5</v>
      </c>
      <c r="H533" s="1">
        <v>21.8</v>
      </c>
      <c r="I533" s="1">
        <v>13.7</v>
      </c>
    </row>
    <row r="534" spans="1:9" x14ac:dyDescent="0.25">
      <c r="A534" s="1">
        <v>635</v>
      </c>
      <c r="B534" s="2" t="s">
        <v>303</v>
      </c>
      <c r="C534" s="1">
        <v>1955</v>
      </c>
      <c r="D534" s="2" t="s">
        <v>156</v>
      </c>
      <c r="E534" s="1">
        <v>121.51</v>
      </c>
      <c r="F534" s="1">
        <v>25.04</v>
      </c>
      <c r="G534" s="1">
        <v>26.5</v>
      </c>
      <c r="H534" s="1">
        <v>21.8</v>
      </c>
      <c r="I534" s="1">
        <v>14.7</v>
      </c>
    </row>
    <row r="535" spans="1:9" x14ac:dyDescent="0.25">
      <c r="A535" s="1">
        <v>636</v>
      </c>
      <c r="B535" s="2" t="s">
        <v>288</v>
      </c>
      <c r="C535" s="1">
        <v>1955</v>
      </c>
      <c r="D535" s="2" t="s">
        <v>156</v>
      </c>
      <c r="E535" s="1">
        <v>121.51</v>
      </c>
      <c r="F535" s="1">
        <v>25.04</v>
      </c>
      <c r="G535" s="1">
        <v>26.5</v>
      </c>
      <c r="H535" s="1">
        <v>21.8</v>
      </c>
      <c r="I535" s="1">
        <v>14.7</v>
      </c>
    </row>
    <row r="536" spans="1:9" x14ac:dyDescent="0.25">
      <c r="A536" s="1">
        <v>637</v>
      </c>
      <c r="B536" s="2" t="s">
        <v>288</v>
      </c>
      <c r="C536" s="1">
        <v>1955</v>
      </c>
      <c r="D536" s="2" t="s">
        <v>156</v>
      </c>
      <c r="E536" s="1">
        <v>121.51</v>
      </c>
      <c r="F536" s="1">
        <v>25.04</v>
      </c>
      <c r="G536" s="1">
        <v>26.5</v>
      </c>
      <c r="H536" s="1">
        <v>21.8</v>
      </c>
      <c r="I536" s="1">
        <v>15.3</v>
      </c>
    </row>
    <row r="537" spans="1:9" x14ac:dyDescent="0.25">
      <c r="A537" s="1">
        <v>638</v>
      </c>
      <c r="B537" s="2" t="s">
        <v>288</v>
      </c>
      <c r="C537" s="1">
        <v>1955</v>
      </c>
      <c r="D537" s="2" t="s">
        <v>156</v>
      </c>
      <c r="E537" s="1">
        <v>121.51</v>
      </c>
      <c r="F537" s="1">
        <v>25.04</v>
      </c>
      <c r="G537" s="1">
        <v>26.5</v>
      </c>
      <c r="H537" s="1">
        <v>21.8</v>
      </c>
      <c r="I537" s="1">
        <v>14.6</v>
      </c>
    </row>
    <row r="538" spans="1:9" x14ac:dyDescent="0.25">
      <c r="A538" s="1">
        <v>639</v>
      </c>
      <c r="B538" s="2" t="s">
        <v>288</v>
      </c>
      <c r="C538" s="1">
        <v>1955</v>
      </c>
      <c r="D538" s="2" t="s">
        <v>156</v>
      </c>
      <c r="E538" s="1">
        <v>121.51</v>
      </c>
      <c r="F538" s="1">
        <v>25.04</v>
      </c>
      <c r="G538" s="1">
        <v>26.5</v>
      </c>
      <c r="H538" s="1">
        <v>21.8</v>
      </c>
      <c r="I538" s="1">
        <v>13.3</v>
      </c>
    </row>
    <row r="539" spans="1:9" x14ac:dyDescent="0.25">
      <c r="A539" s="1">
        <v>640</v>
      </c>
      <c r="B539" s="2" t="s">
        <v>288</v>
      </c>
      <c r="C539" s="1">
        <v>1955</v>
      </c>
      <c r="D539" s="2" t="s">
        <v>156</v>
      </c>
      <c r="E539" s="1">
        <v>121.51</v>
      </c>
      <c r="F539" s="1">
        <v>25.04</v>
      </c>
      <c r="G539" s="1">
        <v>26.5</v>
      </c>
      <c r="H539" s="1">
        <v>21.8</v>
      </c>
      <c r="I539" s="1">
        <v>13.4</v>
      </c>
    </row>
    <row r="540" spans="1:9" x14ac:dyDescent="0.25">
      <c r="A540" s="1">
        <v>641</v>
      </c>
      <c r="B540" s="2" t="s">
        <v>288</v>
      </c>
      <c r="C540" s="1">
        <v>1955</v>
      </c>
      <c r="D540" s="2" t="s">
        <v>156</v>
      </c>
      <c r="E540" s="1">
        <v>121.51</v>
      </c>
      <c r="F540" s="1">
        <v>25.04</v>
      </c>
      <c r="G540" s="1">
        <v>26.5</v>
      </c>
      <c r="H540" s="1">
        <v>21.8</v>
      </c>
      <c r="I540" s="1">
        <v>14.3</v>
      </c>
    </row>
    <row r="541" spans="1:9" x14ac:dyDescent="0.25">
      <c r="A541" s="1">
        <v>642</v>
      </c>
      <c r="B541" s="2" t="s">
        <v>288</v>
      </c>
      <c r="C541" s="1">
        <v>1955</v>
      </c>
      <c r="D541" s="2" t="s">
        <v>156</v>
      </c>
      <c r="E541" s="1">
        <v>121.51</v>
      </c>
      <c r="F541" s="1">
        <v>25.04</v>
      </c>
      <c r="G541" s="1">
        <v>26.5</v>
      </c>
      <c r="H541" s="1">
        <v>21.8</v>
      </c>
      <c r="I541" s="1">
        <v>14.6</v>
      </c>
    </row>
    <row r="542" spans="1:9" x14ac:dyDescent="0.25">
      <c r="A542" s="1">
        <v>643</v>
      </c>
      <c r="B542" s="2" t="s">
        <v>288</v>
      </c>
      <c r="C542" s="1">
        <v>1955</v>
      </c>
      <c r="D542" s="2" t="s">
        <v>156</v>
      </c>
      <c r="E542" s="1">
        <v>121.51</v>
      </c>
      <c r="F542" s="1">
        <v>25.04</v>
      </c>
      <c r="G542" s="1">
        <v>26.5</v>
      </c>
      <c r="H542" s="1">
        <v>21.8</v>
      </c>
      <c r="I542" s="1">
        <v>16.2</v>
      </c>
    </row>
    <row r="543" spans="1:9" x14ac:dyDescent="0.25">
      <c r="A543" s="1">
        <v>644</v>
      </c>
      <c r="B543" s="2" t="s">
        <v>288</v>
      </c>
      <c r="C543" s="1">
        <v>1955</v>
      </c>
      <c r="D543" s="2" t="s">
        <v>156</v>
      </c>
      <c r="E543" s="1">
        <v>121.51</v>
      </c>
      <c r="F543" s="1">
        <v>25.04</v>
      </c>
      <c r="G543" s="1">
        <v>26.5</v>
      </c>
      <c r="H543" s="1">
        <v>21.8</v>
      </c>
      <c r="I543" s="1">
        <v>14.9</v>
      </c>
    </row>
    <row r="544" spans="1:9" x14ac:dyDescent="0.25">
      <c r="A544" s="1">
        <v>645</v>
      </c>
      <c r="B544" s="2" t="s">
        <v>303</v>
      </c>
      <c r="C544" s="1">
        <v>1955</v>
      </c>
      <c r="D544" s="2" t="s">
        <v>156</v>
      </c>
      <c r="E544" s="1">
        <v>121.51</v>
      </c>
      <c r="F544" s="1">
        <v>25.04</v>
      </c>
      <c r="G544" s="1">
        <v>26.5</v>
      </c>
      <c r="H544" s="1">
        <v>21.8</v>
      </c>
      <c r="I544" s="1">
        <v>15.1</v>
      </c>
    </row>
    <row r="545" spans="1:9" x14ac:dyDescent="0.25">
      <c r="A545" s="1">
        <v>646</v>
      </c>
      <c r="B545" s="2" t="s">
        <v>288</v>
      </c>
      <c r="C545" s="1">
        <v>1955</v>
      </c>
      <c r="D545" s="2" t="s">
        <v>156</v>
      </c>
      <c r="E545" s="1">
        <v>121.51</v>
      </c>
      <c r="F545" s="1">
        <v>25.04</v>
      </c>
      <c r="G545" s="1">
        <v>26.5</v>
      </c>
      <c r="H545" s="1">
        <v>21.8</v>
      </c>
      <c r="I545" s="1">
        <v>13.8</v>
      </c>
    </row>
    <row r="546" spans="1:9" x14ac:dyDescent="0.25">
      <c r="A546" s="1">
        <v>647</v>
      </c>
      <c r="B546" s="2" t="s">
        <v>288</v>
      </c>
      <c r="C546" s="1">
        <v>1955</v>
      </c>
      <c r="D546" s="2" t="s">
        <v>156</v>
      </c>
      <c r="E546" s="1">
        <v>121.51</v>
      </c>
      <c r="F546" s="1">
        <v>25.04</v>
      </c>
      <c r="G546" s="1">
        <v>26.5</v>
      </c>
      <c r="H546" s="1">
        <v>21.8</v>
      </c>
      <c r="I546" s="1">
        <v>14.7</v>
      </c>
    </row>
    <row r="547" spans="1:9" x14ac:dyDescent="0.25">
      <c r="A547" s="1">
        <v>648</v>
      </c>
      <c r="B547" s="2" t="s">
        <v>288</v>
      </c>
      <c r="C547" s="1">
        <v>1955</v>
      </c>
      <c r="D547" s="2" t="s">
        <v>156</v>
      </c>
      <c r="E547" s="1">
        <v>121.51</v>
      </c>
      <c r="F547" s="1">
        <v>25.04</v>
      </c>
      <c r="G547" s="1">
        <v>26.5</v>
      </c>
      <c r="H547" s="1">
        <v>21.8</v>
      </c>
      <c r="I547" s="1">
        <v>13.8</v>
      </c>
    </row>
    <row r="548" spans="1:9" x14ac:dyDescent="0.25">
      <c r="A548" s="1">
        <v>649</v>
      </c>
      <c r="B548" s="2" t="s">
        <v>288</v>
      </c>
      <c r="C548" s="1">
        <v>1955</v>
      </c>
      <c r="D548" s="2" t="s">
        <v>156</v>
      </c>
      <c r="E548" s="1">
        <v>121.51</v>
      </c>
      <c r="F548" s="1">
        <v>25.04</v>
      </c>
      <c r="G548" s="1">
        <v>26.5</v>
      </c>
      <c r="H548" s="1">
        <v>21.8</v>
      </c>
      <c r="I548" s="1">
        <v>12.3</v>
      </c>
    </row>
    <row r="549" spans="1:9" x14ac:dyDescent="0.25">
      <c r="A549" s="1">
        <v>650</v>
      </c>
      <c r="B549" s="2" t="s">
        <v>288</v>
      </c>
      <c r="C549" s="1">
        <v>1955</v>
      </c>
      <c r="D549" s="2" t="s">
        <v>156</v>
      </c>
      <c r="E549" s="1">
        <v>121.51</v>
      </c>
      <c r="F549" s="1">
        <v>25.04</v>
      </c>
      <c r="G549" s="1">
        <v>26.5</v>
      </c>
      <c r="H549" s="1">
        <v>21.8</v>
      </c>
      <c r="I549" s="1">
        <v>12</v>
      </c>
    </row>
    <row r="550" spans="1:9" x14ac:dyDescent="0.25">
      <c r="A550" s="1">
        <v>651</v>
      </c>
      <c r="B550" s="2" t="s">
        <v>288</v>
      </c>
      <c r="C550" s="1">
        <v>1955</v>
      </c>
      <c r="D550" s="2" t="s">
        <v>156</v>
      </c>
      <c r="E550" s="1">
        <v>121.51</v>
      </c>
      <c r="F550" s="1">
        <v>25.04</v>
      </c>
      <c r="G550" s="1">
        <v>26.5</v>
      </c>
      <c r="H550" s="1">
        <v>21.8</v>
      </c>
      <c r="I550" s="1">
        <v>12.9</v>
      </c>
    </row>
    <row r="551" spans="1:9" x14ac:dyDescent="0.25">
      <c r="A551" s="1">
        <v>652</v>
      </c>
      <c r="B551" s="2" t="s">
        <v>288</v>
      </c>
      <c r="C551" s="1">
        <v>1955</v>
      </c>
      <c r="D551" s="2" t="s">
        <v>156</v>
      </c>
      <c r="E551" s="1">
        <v>121.51</v>
      </c>
      <c r="F551" s="1">
        <v>25.04</v>
      </c>
      <c r="G551" s="1">
        <v>26.5</v>
      </c>
      <c r="H551" s="1">
        <v>21.8</v>
      </c>
      <c r="I551" s="1">
        <v>12.6</v>
      </c>
    </row>
    <row r="552" spans="1:9" x14ac:dyDescent="0.25">
      <c r="A552" s="1">
        <v>653</v>
      </c>
      <c r="B552" s="2" t="s">
        <v>339</v>
      </c>
      <c r="C552" s="1">
        <v>1982</v>
      </c>
      <c r="D552" s="2" t="s">
        <v>180</v>
      </c>
      <c r="E552" s="1">
        <v>120.8</v>
      </c>
      <c r="F552" s="1">
        <v>21.95</v>
      </c>
      <c r="G552" s="1">
        <v>26.49</v>
      </c>
      <c r="H552" s="1">
        <v>24.44</v>
      </c>
      <c r="I552" s="1">
        <v>13.6</v>
      </c>
    </row>
    <row r="553" spans="1:9" x14ac:dyDescent="0.25">
      <c r="A553" s="1">
        <v>654</v>
      </c>
      <c r="B553" s="2" t="s">
        <v>339</v>
      </c>
      <c r="C553" s="1">
        <v>1982</v>
      </c>
      <c r="D553" s="2" t="s">
        <v>340</v>
      </c>
      <c r="E553" s="1">
        <v>120.5</v>
      </c>
      <c r="F553" s="1">
        <v>22.6</v>
      </c>
      <c r="G553" s="1">
        <v>27.75</v>
      </c>
      <c r="H553" s="1">
        <v>24.91</v>
      </c>
      <c r="I553" s="1">
        <v>13.6</v>
      </c>
    </row>
    <row r="554" spans="1:9" x14ac:dyDescent="0.25">
      <c r="A554" s="1">
        <v>655</v>
      </c>
      <c r="B554" s="2" t="s">
        <v>284</v>
      </c>
      <c r="C554" s="1">
        <v>1979</v>
      </c>
      <c r="D554" s="2" t="s">
        <v>283</v>
      </c>
      <c r="E554" s="1">
        <v>120.7</v>
      </c>
      <c r="F554" s="1">
        <v>24.05</v>
      </c>
      <c r="G554" s="1">
        <v>25.11</v>
      </c>
      <c r="H554" s="1">
        <v>23.11</v>
      </c>
      <c r="I554" s="1">
        <v>14.7</v>
      </c>
    </row>
    <row r="555" spans="1:9" x14ac:dyDescent="0.25">
      <c r="A555" s="1">
        <v>656</v>
      </c>
      <c r="B555" s="2" t="s">
        <v>341</v>
      </c>
      <c r="C555" s="1">
        <v>1960</v>
      </c>
      <c r="D555" s="2" t="s">
        <v>156</v>
      </c>
      <c r="E555" s="1">
        <v>121.55</v>
      </c>
      <c r="F555" s="1">
        <v>25.05</v>
      </c>
      <c r="G555" s="1">
        <v>23.66</v>
      </c>
      <c r="H555" s="1">
        <v>22.39</v>
      </c>
      <c r="I555" s="1">
        <v>14.8</v>
      </c>
    </row>
    <row r="556" spans="1:9" x14ac:dyDescent="0.25">
      <c r="A556" s="1">
        <v>657</v>
      </c>
      <c r="B556" s="2" t="s">
        <v>342</v>
      </c>
      <c r="C556" s="1">
        <v>1921</v>
      </c>
      <c r="D556" s="2" t="s">
        <v>156</v>
      </c>
      <c r="E556" s="1">
        <v>121.51</v>
      </c>
      <c r="F556" s="1">
        <v>25.04</v>
      </c>
      <c r="G556" s="1">
        <v>28.8</v>
      </c>
      <c r="H556" s="1">
        <v>21.6</v>
      </c>
      <c r="I556" s="1">
        <v>13</v>
      </c>
    </row>
    <row r="557" spans="1:9" x14ac:dyDescent="0.25">
      <c r="A557" s="1">
        <v>658</v>
      </c>
      <c r="B557" s="2" t="s">
        <v>343</v>
      </c>
      <c r="C557" s="1">
        <v>1924</v>
      </c>
      <c r="D557" s="2" t="s">
        <v>156</v>
      </c>
      <c r="E557" s="1">
        <v>121.51</v>
      </c>
      <c r="F557" s="1">
        <v>25.04</v>
      </c>
      <c r="G557" s="1">
        <v>25.6</v>
      </c>
      <c r="H557" s="1">
        <v>21.6</v>
      </c>
      <c r="I557" s="1">
        <v>13.7</v>
      </c>
    </row>
    <row r="558" spans="1:9" x14ac:dyDescent="0.25">
      <c r="A558" s="1">
        <v>660</v>
      </c>
      <c r="B558" s="2" t="s">
        <v>344</v>
      </c>
      <c r="C558" s="1">
        <v>1939</v>
      </c>
      <c r="D558" s="2" t="s">
        <v>156</v>
      </c>
      <c r="E558" s="1">
        <v>121.51</v>
      </c>
      <c r="F558" s="1">
        <v>25.04</v>
      </c>
      <c r="G558" s="1">
        <v>26</v>
      </c>
      <c r="H558" s="1">
        <v>21.5</v>
      </c>
      <c r="I558" s="1">
        <v>16.3</v>
      </c>
    </row>
    <row r="559" spans="1:9" x14ac:dyDescent="0.25">
      <c r="A559" s="1">
        <v>662</v>
      </c>
      <c r="B559" s="2" t="s">
        <v>345</v>
      </c>
      <c r="C559" s="1">
        <v>1939</v>
      </c>
      <c r="D559" s="2" t="s">
        <v>156</v>
      </c>
      <c r="E559" s="1">
        <v>121.51</v>
      </c>
      <c r="F559" s="1">
        <v>25.04</v>
      </c>
      <c r="G559" s="1">
        <v>26</v>
      </c>
      <c r="H559" s="1">
        <v>21.5</v>
      </c>
      <c r="I559" s="1">
        <v>13.9</v>
      </c>
    </row>
    <row r="560" spans="1:9" x14ac:dyDescent="0.25">
      <c r="A560" s="1">
        <v>664</v>
      </c>
      <c r="B560" s="2" t="s">
        <v>346</v>
      </c>
      <c r="C560" s="1">
        <v>1940</v>
      </c>
      <c r="D560" s="2" t="s">
        <v>156</v>
      </c>
      <c r="E560" s="1">
        <v>121.51</v>
      </c>
      <c r="F560" s="1">
        <v>25.04</v>
      </c>
      <c r="G560" s="1">
        <v>26</v>
      </c>
      <c r="H560" s="1">
        <v>21.6</v>
      </c>
      <c r="I560" s="1">
        <v>13.1</v>
      </c>
    </row>
    <row r="561" spans="1:9" x14ac:dyDescent="0.25">
      <c r="A561" s="1">
        <v>665</v>
      </c>
      <c r="B561" s="2" t="s">
        <v>347</v>
      </c>
      <c r="C561" s="1">
        <v>1924</v>
      </c>
      <c r="D561" s="2" t="s">
        <v>156</v>
      </c>
      <c r="E561" s="1">
        <v>121.51</v>
      </c>
      <c r="F561" s="1">
        <v>25.04</v>
      </c>
      <c r="G561" s="1">
        <v>28.1</v>
      </c>
      <c r="H561" s="1">
        <v>21.6</v>
      </c>
      <c r="I561" s="1">
        <v>14.5</v>
      </c>
    </row>
    <row r="562" spans="1:9" x14ac:dyDescent="0.25">
      <c r="A562" s="1">
        <v>667</v>
      </c>
      <c r="B562" s="2" t="s">
        <v>346</v>
      </c>
      <c r="C562" s="1">
        <v>1940</v>
      </c>
      <c r="D562" s="2" t="s">
        <v>156</v>
      </c>
      <c r="E562" s="1">
        <v>121.51</v>
      </c>
      <c r="F562" s="1">
        <v>25.04</v>
      </c>
      <c r="G562" s="1">
        <v>26</v>
      </c>
      <c r="H562" s="1">
        <v>21.6</v>
      </c>
      <c r="I562" s="1">
        <v>14</v>
      </c>
    </row>
    <row r="563" spans="1:9" x14ac:dyDescent="0.25">
      <c r="A563" s="1">
        <v>670</v>
      </c>
      <c r="B563" s="2" t="s">
        <v>348</v>
      </c>
      <c r="C563" s="1">
        <v>1933</v>
      </c>
      <c r="D563" s="2" t="s">
        <v>156</v>
      </c>
      <c r="E563" s="1">
        <v>121.51</v>
      </c>
      <c r="F563" s="1">
        <v>25.04</v>
      </c>
      <c r="G563" s="1">
        <v>27.1</v>
      </c>
      <c r="H563" s="1">
        <v>22</v>
      </c>
      <c r="I563" s="1">
        <v>14.7</v>
      </c>
    </row>
    <row r="564" spans="1:9" x14ac:dyDescent="0.25">
      <c r="A564" s="1">
        <v>671</v>
      </c>
      <c r="B564" s="2" t="s">
        <v>349</v>
      </c>
      <c r="C564" s="1">
        <v>1930</v>
      </c>
      <c r="D564" s="2" t="s">
        <v>156</v>
      </c>
      <c r="E564" s="1">
        <v>121.51</v>
      </c>
      <c r="F564" s="1">
        <v>25.04</v>
      </c>
      <c r="G564" s="1">
        <v>27.8</v>
      </c>
      <c r="H564" s="1">
        <v>22.1</v>
      </c>
      <c r="I564" s="1">
        <v>15.1</v>
      </c>
    </row>
    <row r="565" spans="1:9" x14ac:dyDescent="0.25">
      <c r="A565" s="1">
        <v>675</v>
      </c>
      <c r="B565" s="2" t="s">
        <v>350</v>
      </c>
      <c r="C565" s="1">
        <v>1910</v>
      </c>
      <c r="D565" s="2" t="s">
        <v>156</v>
      </c>
      <c r="E565" s="1">
        <v>121.51</v>
      </c>
      <c r="F565" s="1">
        <v>25.04</v>
      </c>
      <c r="G565" s="1">
        <v>26.2</v>
      </c>
      <c r="H565" s="1">
        <v>21.5</v>
      </c>
      <c r="I565" s="1">
        <v>12.7</v>
      </c>
    </row>
    <row r="566" spans="1:9" x14ac:dyDescent="0.25">
      <c r="A566" s="1">
        <v>677</v>
      </c>
      <c r="B566" s="2" t="s">
        <v>351</v>
      </c>
      <c r="C566" s="1">
        <v>1940</v>
      </c>
      <c r="D566" s="2" t="s">
        <v>156</v>
      </c>
      <c r="E566" s="1">
        <v>121.51</v>
      </c>
      <c r="F566" s="1">
        <v>25.04</v>
      </c>
      <c r="G566" s="1">
        <v>27.8</v>
      </c>
      <c r="H566" s="1">
        <v>21.6</v>
      </c>
      <c r="I566" s="1">
        <v>14.3</v>
      </c>
    </row>
    <row r="567" spans="1:9" x14ac:dyDescent="0.25">
      <c r="A567" s="1">
        <v>686</v>
      </c>
      <c r="B567" s="2" t="s">
        <v>352</v>
      </c>
      <c r="C567" s="1">
        <v>1919</v>
      </c>
      <c r="D567" s="2" t="s">
        <v>156</v>
      </c>
      <c r="E567" s="1">
        <v>121.51</v>
      </c>
      <c r="F567" s="1">
        <v>25.04</v>
      </c>
      <c r="G567" s="1">
        <v>25</v>
      </c>
      <c r="H567" s="1">
        <v>21.6</v>
      </c>
      <c r="I567" s="1">
        <v>14.3</v>
      </c>
    </row>
    <row r="568" spans="1:9" x14ac:dyDescent="0.25">
      <c r="A568" s="1">
        <v>687</v>
      </c>
      <c r="B568" s="2" t="s">
        <v>353</v>
      </c>
      <c r="C568" s="1">
        <v>1989</v>
      </c>
      <c r="D568" s="2" t="s">
        <v>156</v>
      </c>
      <c r="E568" s="1">
        <v>121.55</v>
      </c>
      <c r="F568" s="1">
        <v>25.05</v>
      </c>
      <c r="G568" s="1">
        <v>27.55</v>
      </c>
      <c r="H568" s="1">
        <v>22.27</v>
      </c>
      <c r="I568" s="1">
        <v>13.7</v>
      </c>
    </row>
    <row r="569" spans="1:9" x14ac:dyDescent="0.25">
      <c r="A569" s="1">
        <v>688</v>
      </c>
      <c r="B569" s="2" t="s">
        <v>354</v>
      </c>
      <c r="C569" s="1">
        <v>1932</v>
      </c>
      <c r="D569" s="2" t="s">
        <v>156</v>
      </c>
      <c r="E569" s="1">
        <v>121.51</v>
      </c>
      <c r="F569" s="1">
        <v>25.04</v>
      </c>
      <c r="G569" s="1">
        <v>28.5</v>
      </c>
      <c r="H569" s="1">
        <v>21.7</v>
      </c>
      <c r="I569" s="1">
        <v>15.3</v>
      </c>
    </row>
    <row r="570" spans="1:9" x14ac:dyDescent="0.25">
      <c r="A570" s="1">
        <v>689</v>
      </c>
      <c r="B570" s="2" t="s">
        <v>355</v>
      </c>
      <c r="C570" s="1">
        <v>2010</v>
      </c>
      <c r="D570" s="2" t="s">
        <v>126</v>
      </c>
      <c r="E570" s="1">
        <v>120.2</v>
      </c>
      <c r="F570" s="1">
        <v>23</v>
      </c>
      <c r="G570" s="1">
        <v>23.16</v>
      </c>
      <c r="H570" s="1">
        <v>23.93</v>
      </c>
      <c r="I570" s="1">
        <v>12.4</v>
      </c>
    </row>
    <row r="571" spans="1:9" x14ac:dyDescent="0.25">
      <c r="A571" s="1">
        <v>690</v>
      </c>
      <c r="B571" s="2" t="s">
        <v>356</v>
      </c>
      <c r="C571" s="1">
        <v>2010</v>
      </c>
      <c r="D571" s="2" t="s">
        <v>126</v>
      </c>
      <c r="E571" s="1">
        <v>120.2</v>
      </c>
      <c r="F571" s="1">
        <v>23</v>
      </c>
      <c r="G571" s="1">
        <v>23.16</v>
      </c>
      <c r="H571" s="1">
        <v>23.93</v>
      </c>
      <c r="I571" s="1">
        <v>13.8</v>
      </c>
    </row>
    <row r="572" spans="1:9" x14ac:dyDescent="0.25">
      <c r="A572" s="1">
        <v>691</v>
      </c>
      <c r="B572" s="2" t="s">
        <v>357</v>
      </c>
      <c r="C572" s="1">
        <v>2015</v>
      </c>
      <c r="D572" s="2" t="s">
        <v>340</v>
      </c>
      <c r="E572" s="1">
        <v>120.5</v>
      </c>
      <c r="F572" s="1">
        <v>22.6</v>
      </c>
      <c r="G572" s="1">
        <v>27.74</v>
      </c>
      <c r="H572" s="1">
        <v>25.42</v>
      </c>
      <c r="I572" s="1">
        <v>13.3</v>
      </c>
    </row>
    <row r="573" spans="1:9" x14ac:dyDescent="0.25">
      <c r="A573" s="1">
        <v>692</v>
      </c>
      <c r="B573" s="2" t="s">
        <v>358</v>
      </c>
      <c r="C573" s="1">
        <v>2017</v>
      </c>
      <c r="D573" s="2" t="s">
        <v>156</v>
      </c>
      <c r="E573" s="1">
        <v>121.55</v>
      </c>
      <c r="F573" s="1">
        <v>25.05</v>
      </c>
      <c r="G573" s="1">
        <v>27.92</v>
      </c>
      <c r="H573" s="1">
        <v>23.61</v>
      </c>
      <c r="I573" s="1">
        <v>12.6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a Z 4 / W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G m e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n j 9 Y I y Q u L o 8 D A A A U U A A A E w A c A E Z v c m 1 1 b G F z L 1 N l Y 3 R p b 2 4 x L m 0 g o h g A K K A U A A A A A A A A A A A A A A A A A A A A A A A A A A A A 7 d r P a + J A F M D x u + D / M K Q X B Q k + E 2 P c x U O x u 2 y h h 4 L d w 1 J L m Z q p C v l F E r s V 6 f + + o 0 m s a c a F s t n k H V 4 P F v J m w k Q / h / a L s V g k 6 8 B n s / Q 3 f G 2 3 2 q 1 4 x S P h s A v t j j + 5 o t 8 H 1 r n l S 8 G g q 7 E J c 0 X S b j H 5 M w s 2 0 U L I K 7 f O s 3 5 Y G n e + r 1 2 h T w M / E X 4 S d 7 T p l / n P W E T x P A b b t s E c z q + C 3 7 4 b c C e e + y 9 8 0 T c G j / E m D N 3 0 V X h y G 4 + 2 j w 5 P u B 4 6 z 1 q 3 x + 6 v v X y y P + J E A 9 3 Q H r q 9 9 B D H I 0 6 y 8 + z u r 5 3 J 8 e T a w 9 v 9 l b z Z Q 7 b 8 Q r u N A i 9 I 5 O P 9 E N y R R 9 s / 0 m G 1 n k 2 y 6 5 3 8 F v I E 2 e T S d W c L 7 v I o n i T R R h z P c K F N V 9 x f y n v e b U P x f s O 7 i P v x c x B 5 0 8 D d e P 5 + G H c U J + j t d t o s F I u 1 f E j m b 7 w n E W k 9 d u 0 n l q n v N 7 3 1 2 E 6 T T y H Y I n B d + U k J R 8 4 T O W G J e E 0 O 4 1 + C R 2 x 6 M v 6 w / S Z Y H N 6 + 0 s b L M H z V 2 U 3 g L 9 f J x h H 5 P D 3 G 6 Q q 5 / d y C F 5 1 5 8 j N f u V t 5 X y / s n V m z l W f M l u i K J d / c b R J x 6 c t f J q s P 8 7 d u u 7 X 2 l W + 3 k u w g I z v A S 3 a g J j s o k / 2 E r v w m e 1 L p d S h b S A e D E o X 0 u n F u g 3 l m w 1 D x W a Y T 6 + x k d H Z i n 5 2 M / 9 G E k Z k w 8 J o w 1 C a M K k w Y Z K J s w s x M m H h N m G o T Z h U m T D J R N j H M T A z x m h i q T Q y r M D E k E 2 U T V m b C w m v C U p u w q j B h k Y m y i V F m Y o T X x E h t Y l S F i R G Z K J u w M x M 2 X h O 2 2 o R d h Q m b T J R N j D M T Y 7 w m x m o T 4 y p M j M l E y Q T 0 8 6 T W R 4 t C n l G F A v o V o I A + o S i j O H Z W v K E V 1 K E V F K H 1 8 y i A U J R R 5 C U T 8 K Z M U K d M q C J l A q V M B Y o 8 Z Q L e l g n q l g l V t E y g l q l A k b d M w B s z Q R 0 z o Y q Y C R Q z F S j y m A l 4 a y a o a y Z U U T O B a q Y C R V 4 z A W / O B H X O h C p y J l D O V K D I c y b g 7 Z m g 7 p l Q R c 8 E 6 p l / 7 Z m s g / c f E G q a z T V N 1 C 6 o a z b X N T H D o L b Z Y N t E D Y P 6 Z n N 9 E z U M a p z N N U 7 U M K h z N t c 5 U c O g 1 t l c 6 0 Q N g 3 p n c 7 0 T N Q x q n s 0 1 T 9 Q w q H v W 3 L f e v 9 u L 2 Q V 9 v 7 d u F 6 c 9 H O 9 3 L 6 i H 1 + 3 i t I c j d k E 9 v O Y / M A o 9 H C 8 M 6 u F 1 w y j 0 c M Q w q I f X D K P Q w x H D o B 5 e M 4 x C D 0 c M g 3 p 4 z T A K P R w x D O r h N c M o 9 H D E M K i H 1 w y j 0 M M R w 6 A e X j O M Q g 9 H D I N 6 + H + E 8 Q d Q S w E C L Q A U A A I A C A B p n j 9 Y k y q G N K U A A A D 1 A A A A E g A A A A A A A A A A A A A A A A A A A A A A Q 2 9 u Z m l n L 1 B h Y 2 t h Z 2 U u e G 1 s U E s B A i 0 A F A A C A A g A a Z 4 / W A / K 6 a u k A A A A 6 Q A A A B M A A A A A A A A A A A A A A A A A 8 Q A A A F t D b 2 5 0 Z W 5 0 X 1 R 5 c G V z X S 5 4 b W x Q S w E C L Q A U A A I A C A B p n j 9 Y I y Q u L o 8 D A A A U U A A A E w A A A A A A A A A A A A A A A A D i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y A E A A A A A A F b I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y O D o y N S 4 4 N D c 2 M z U 2 W i I g L z 4 8 R W 5 0 c n k g V H l w Z T 0 i R m l s b E N v b H V t b l R 5 c G V z I i B W Y W x 1 Z T 0 i c 0 F 3 W U R C Z 1 V G Q l F V R i I g L z 4 8 R W 5 0 c n k g V H l w Z T 0 i R m l s b E N v b H V t b k 5 h b W V z I i B W Y W x 1 Z T 0 i c 1 s m c X V v d D t T c G V j a W 1 l b i B u d W 1 i Z X I m c X V v d D s s J n F 1 b 3 Q 7 R G F 0 Z S B j b 2 x s Z W N 0 Z W Q m c X V v d D s s J n F 1 b 3 Q 7 W W V h c i B D b 2 x s Z W N 0 Z W Q m c X V v d D s s J n F 1 b 3 Q 7 T G 9 j Y X R p b 2 4 m c X V v d D s s J n F 1 b 3 Q 7 Q X B w e C 4 g T G 9 u Z 2 l 0 d W R l J n F 1 b 3 Q 7 L C Z x d W 9 0 O 0 F w c H g u I E x h d G l 0 d W R l J n F 1 b 3 Q 7 L C Z x d W 9 0 O 0 F 2 L i B t b 2 5 0 a G x 5 I H R l b X A s J n F 1 b 3 Q 7 L C Z x d W 9 0 O 0 F 2 L i B 5 Z W F y b H k g d G V t c C 4 m c X V v d D s s J n F 1 b 3 Q 7 R W x 5 d H J h I G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U 3 B l Y 2 l t Z W 4 g b n V t Y m V y L D B 9 J n F 1 b 3 Q 7 L C Z x d W 9 0 O 1 N l Y 3 R p b 2 4 x L 1 R h Y m x l M D A x I C h Q Y W d l I D E p L 0 N o Y W 5 n Z W Q g V H l w Z S 5 7 R G F 0 Z S B j b 2 x s Z W N 0 Z W Q s M X 0 m c X V v d D s s J n F 1 b 3 Q 7 U 2 V j d G l v b j E v V G F i b G U w M D E g K F B h Z 2 U g M S k v Q 2 h h b m d l Z C B U e X B l L n t Z Z W F y I E N v b G x l Y 3 R l Z C w y f S Z x d W 9 0 O y w m c X V v d D t T Z W N 0 a W 9 u M S 9 U Y W J s Z T A w M S A o U G F n Z S A x K S 9 D a G F u Z 2 V k I F R 5 c G U u e 0 x v Y 2 F 0 a W 9 u L D N 9 J n F 1 b 3 Q 7 L C Z x d W 9 0 O 1 N l Y 3 R p b 2 4 x L 1 R h Y m x l M D A x I C h Q Y W d l I D E p L 0 N o Y W 5 n Z W Q g V H l w Z S 5 7 Q X B w e C 4 g T G 9 u Z 2 l 0 d W R l L D R 9 J n F 1 b 3 Q 7 L C Z x d W 9 0 O 1 N l Y 3 R p b 2 4 x L 1 R h Y m x l M D A x I C h Q Y W d l I D E p L 0 N o Y W 5 n Z W Q g V H l w Z S 5 7 Q X B w e C 4 g T G F 0 a X R 1 Z G U s N X 0 m c X V v d D s s J n F 1 b 3 Q 7 U 2 V j d G l v b j E v V G F i b G U w M D E g K F B h Z 2 U g M S k v Q 2 h h b m d l Z C B U e X B l L n t B d i 4 g b W 9 u d G h s e S B 0 Z W 1 w L C w 2 f S Z x d W 9 0 O y w m c X V v d D t T Z W N 0 a W 9 u M S 9 U Y W J s Z T A w M S A o U G F n Z S A x K S 9 D a G F u Z 2 V k I F R 5 c G U u e 0 F 2 L i B 5 Z W F y b H k g d G V t c C 4 s N 3 0 m c X V v d D s s J n F 1 b 3 Q 7 U 2 V j d G l v b j E v V G F i b G U w M D E g K F B h Z 2 U g M S k v Q 2 h h b m d l Z C B U e X B l L n t F b H l 0 c m E g b G V u Z 3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U 3 B l Y 2 l t Z W 4 g b n V t Y m V y L D B 9 J n F 1 b 3 Q 7 L C Z x d W 9 0 O 1 N l Y 3 R p b 2 4 x L 1 R h Y m x l M D A x I C h Q Y W d l I D E p L 0 N o Y W 5 n Z W Q g V H l w Z S 5 7 R G F 0 Z S B j b 2 x s Z W N 0 Z W Q s M X 0 m c X V v d D s s J n F 1 b 3 Q 7 U 2 V j d G l v b j E v V G F i b G U w M D E g K F B h Z 2 U g M S k v Q 2 h h b m d l Z C B U e X B l L n t Z Z W F y I E N v b G x l Y 3 R l Z C w y f S Z x d W 9 0 O y w m c X V v d D t T Z W N 0 a W 9 u M S 9 U Y W J s Z T A w M S A o U G F n Z S A x K S 9 D a G F u Z 2 V k I F R 5 c G U u e 0 x v Y 2 F 0 a W 9 u L D N 9 J n F 1 b 3 Q 7 L C Z x d W 9 0 O 1 N l Y 3 R p b 2 4 x L 1 R h Y m x l M D A x I C h Q Y W d l I D E p L 0 N o Y W 5 n Z W Q g V H l w Z S 5 7 Q X B w e C 4 g T G 9 u Z 2 l 0 d W R l L D R 9 J n F 1 b 3 Q 7 L C Z x d W 9 0 O 1 N l Y 3 R p b 2 4 x L 1 R h Y m x l M D A x I C h Q Y W d l I D E p L 0 N o Y W 5 n Z W Q g V H l w Z S 5 7 Q X B w e C 4 g T G F 0 a X R 1 Z G U s N X 0 m c X V v d D s s J n F 1 b 3 Q 7 U 2 V j d G l v b j E v V G F i b G U w M D E g K F B h Z 2 U g M S k v Q 2 h h b m d l Z C B U e X B l L n t B d i 4 g b W 9 u d G h s e S B 0 Z W 1 w L C w 2 f S Z x d W 9 0 O y w m c X V v d D t T Z W N 0 a W 9 u M S 9 U Y W J s Z T A w M S A o U G F n Z S A x K S 9 D a G F u Z 2 V k I F R 5 c G U u e 0 F 2 L i B 5 Z W F y b H k g d G V t c C 4 s N 3 0 m c X V v d D s s J n F 1 b 3 Q 7 U 2 V j d G l v b j E v V G F i b G U w M D E g K F B h Z 2 U g M S k v Q 2 h h b m d l Z C B U e X B l L n t F b H l 0 c m E g b G V u Z 3 R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I 5 O j A 4 L j Y 3 N j M x M D F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y O T o 1 N C 4 x M T I 2 M T k 1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s s J n F 1 b 3 Q 7 U 2 V j d G l v b j E v V G F i b G U w M D M g K F B h Z 2 U g M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s s J n F 1 b 3 Q 7 U 2 V j d G l v b j E v V G F i b G U w M D M g K F B h Z 2 U g M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w O j M y L j c 1 N z I 5 M T h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y w m c X V v d D t T Z W N 0 a W 9 u M S 9 U Y W J s Z T A w N C A o U G F n Z S A 0 K S 9 D a G F u Z 2 V k I F R 5 c G U u e 0 N v b H V t b j Y s N X 0 m c X V v d D s s J n F 1 b 3 Q 7 U 2 V j d G l v b j E v V G F i b G U w M D Q g K F B h Z 2 U g N C k v Q 2 h h b m d l Z C B U e X B l L n t D b 2 x 1 b W 4 3 L D Z 9 J n F 1 b 3 Q 7 L C Z x d W 9 0 O 1 N l Y 3 R p b 2 4 x L 1 R h Y m x l M D A 0 I C h Q Y W d l I D Q p L 0 N o Y W 5 n Z W Q g V H l w Z S 5 7 Q 2 9 s d W 1 u O C w 3 f S Z x d W 9 0 O y w m c X V v d D t T Z W N 0 a W 9 u M S 9 U Y W J s Z T A w N C A o U G F n Z S A 0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y w m c X V v d D t T Z W N 0 a W 9 u M S 9 U Y W J s Z T A w N C A o U G F n Z S A 0 K S 9 D a G F u Z 2 V k I F R 5 c G U u e 0 N v b H V t b j Y s N X 0 m c X V v d D s s J n F 1 b 3 Q 7 U 2 V j d G l v b j E v V G F i b G U w M D Q g K F B h Z 2 U g N C k v Q 2 h h b m d l Z C B U e X B l L n t D b 2 x 1 b W 4 3 L D Z 9 J n F 1 b 3 Q 7 L C Z x d W 9 0 O 1 N l Y 3 R p b 2 4 x L 1 R h Y m x l M D A 0 I C h Q Y W d l I D Q p L 0 N o Y W 5 n Z W Q g V H l w Z S 5 7 Q 2 9 s d W 1 u O C w 3 f S Z x d W 9 0 O y w m c X V v d D t T Z W N 0 a W 9 u M S 9 U Y W J s Z T A w N C A o U G F n Z S A 0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M D o 0 O C 4 y M T Q 1 M j c 1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N o Y W 5 n Z W Q g V H l w Z S 5 7 Q 2 9 s d W 1 u M S w w f S Z x d W 9 0 O y w m c X V v d D t T Z W N 0 a W 9 u M S 9 U Y W J s Z T A w N S A o U G F n Z S A 1 K S 9 D a G F u Z 2 V k I F R 5 c G U u e 0 N v b H V t b j I s M X 0 m c X V v d D s s J n F 1 b 3 Q 7 U 2 V j d G l v b j E v V G F i b G U w M D U g K F B h Z 2 U g N S k v Q 2 h h b m d l Z C B U e X B l L n t D b 2 x 1 b W 4 z L D J 9 J n F 1 b 3 Q 7 L C Z x d W 9 0 O 1 N l Y 3 R p b 2 4 x L 1 R h Y m x l M D A 1 I C h Q Y W d l I D U p L 0 N o Y W 5 n Z W Q g V H l w Z S 5 7 Q 2 9 s d W 1 u N C w z f S Z x d W 9 0 O y w m c X V v d D t T Z W N 0 a W 9 u M S 9 U Y W J s Z T A w N S A o U G F n Z S A 1 K S 9 D a G F u Z 2 V k I F R 5 c G U u e 0 N v b H V t b j U s N H 0 m c X V v d D s s J n F 1 b 3 Q 7 U 2 V j d G l v b j E v V G F i b G U w M D U g K F B h Z 2 U g N S k v Q 2 h h b m d l Z C B U e X B l L n t D b 2 x 1 b W 4 2 L D V 9 J n F 1 b 3 Q 7 L C Z x d W 9 0 O 1 N l Y 3 R p b 2 4 x L 1 R h Y m x l M D A 1 I C h Q Y W d l I D U p L 0 N o Y W 5 n Z W Q g V H l w Z S 5 7 Q 2 9 s d W 1 u N y w 2 f S Z x d W 9 0 O y w m c X V v d D t T Z W N 0 a W 9 u M S 9 U Y W J s Z T A w N S A o U G F n Z S A 1 K S 9 D a G F u Z 2 V k I F R 5 c G U u e 0 N v b H V t b j g s N 3 0 m c X V v d D s s J n F 1 b 3 Q 7 U 2 V j d G l v b j E v V G F i b G U w M D U g K F B h Z 2 U g N S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U p L 0 N o Y W 5 n Z W Q g V H l w Z S 5 7 Q 2 9 s d W 1 u M S w w f S Z x d W 9 0 O y w m c X V v d D t T Z W N 0 a W 9 u M S 9 U Y W J s Z T A w N S A o U G F n Z S A 1 K S 9 D a G F u Z 2 V k I F R 5 c G U u e 0 N v b H V t b j I s M X 0 m c X V v d D s s J n F 1 b 3 Q 7 U 2 V j d G l v b j E v V G F i b G U w M D U g K F B h Z 2 U g N S k v Q 2 h h b m d l Z C B U e X B l L n t D b 2 x 1 b W 4 z L D J 9 J n F 1 b 3 Q 7 L C Z x d W 9 0 O 1 N l Y 3 R p b 2 4 x L 1 R h Y m x l M D A 1 I C h Q Y W d l I D U p L 0 N o Y W 5 n Z W Q g V H l w Z S 5 7 Q 2 9 s d W 1 u N C w z f S Z x d W 9 0 O y w m c X V v d D t T Z W N 0 a W 9 u M S 9 U Y W J s Z T A w N S A o U G F n Z S A 1 K S 9 D a G F u Z 2 V k I F R 5 c G U u e 0 N v b H V t b j U s N H 0 m c X V v d D s s J n F 1 b 3 Q 7 U 2 V j d G l v b j E v V G F i b G U w M D U g K F B h Z 2 U g N S k v Q 2 h h b m d l Z C B U e X B l L n t D b 2 x 1 b W 4 2 L D V 9 J n F 1 b 3 Q 7 L C Z x d W 9 0 O 1 N l Y 3 R p b 2 4 x L 1 R h Y m x l M D A 1 I C h Q Y W d l I D U p L 0 N o Y W 5 n Z W Q g V H l w Z S 5 7 Q 2 9 s d W 1 u N y w 2 f S Z x d W 9 0 O y w m c X V v d D t T Z W N 0 a W 9 u M S 9 U Y W J s Z T A w N S A o U G F n Z S A 1 K S 9 D a G F u Z 2 V k I F R 5 c G U u e 0 N v b H V t b j g s N 3 0 m c X V v d D s s J n F 1 b 3 Q 7 U 2 V j d G l v b j E v V G F i b G U w M D U g K F B h Z 2 U g N S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E 6 M D g u M T c y M j M x M 1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L C Z x d W 9 0 O 1 N l Y 3 R p b 2 4 x L 1 R h Y m x l M D A 2 I C h Q Y W d l I D Y p L 0 N o Y W 5 n Z W Q g V H l w Z S 5 7 Q 2 9 s d W 1 u N i w 1 f S Z x d W 9 0 O y w m c X V v d D t T Z W N 0 a W 9 u M S 9 U Y W J s Z T A w N i A o U G F n Z S A 2 K S 9 D a G F u Z 2 V k I F R 5 c G U u e 0 N v b H V t b j c s N n 0 m c X V v d D s s J n F 1 b 3 Q 7 U 2 V j d G l v b j E v V G F i b G U w M D Y g K F B h Z 2 U g N i k v Q 2 h h b m d l Z C B U e X B l L n t D b 2 x 1 b W 4 4 L D d 9 J n F 1 b 3 Q 7 L C Z x d W 9 0 O 1 N l Y 3 R p b 2 4 x L 1 R h Y m x l M D A 2 I C h Q Y W d l I D Y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L C Z x d W 9 0 O 1 N l Y 3 R p b 2 4 x L 1 R h Y m x l M D A 2 I C h Q Y W d l I D Y p L 0 N o Y W 5 n Z W Q g V H l w Z S 5 7 Q 2 9 s d W 1 u N i w 1 f S Z x d W 9 0 O y w m c X V v d D t T Z W N 0 a W 9 u M S 9 U Y W J s Z T A w N i A o U G F n Z S A 2 K S 9 D a G F u Z 2 V k I F R 5 c G U u e 0 N v b H V t b j c s N n 0 m c X V v d D s s J n F 1 b 3 Q 7 U 2 V j d G l v b j E v V G F i b G U w M D Y g K F B h Z 2 U g N i k v Q 2 h h b m d l Z C B U e X B l L n t D b 2 x 1 b W 4 4 L D d 9 J n F 1 b 3 Q 7 L C Z x d W 9 0 O 1 N l Y 3 R p b 2 4 x L 1 R h Y m x l M D A 2 I C h Q Y W d l I D Y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M j o w N S 4 x O T Y 4 N T M 1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c p L 0 N o Y W 5 n Z W Q g V H l w Z S 5 7 Q 2 9 s d W 1 u M S w w f S Z x d W 9 0 O y w m c X V v d D t T Z W N 0 a W 9 u M S 9 U Y W J s Z T A w N y A o U G F n Z S A 3 K S 9 D a G F u Z 2 V k I F R 5 c G U u e 0 N v b H V t b j I s M X 0 m c X V v d D s s J n F 1 b 3 Q 7 U 2 V j d G l v b j E v V G F i b G U w M D c g K F B h Z 2 U g N y k v Q 2 h h b m d l Z C B U e X B l L n t D b 2 x 1 b W 4 z L D J 9 J n F 1 b 3 Q 7 L C Z x d W 9 0 O 1 N l Y 3 R p b 2 4 x L 1 R h Y m x l M D A 3 I C h Q Y W d l I D c p L 0 N o Y W 5 n Z W Q g V H l w Z S 5 7 Q 2 9 s d W 1 u N C w z f S Z x d W 9 0 O y w m c X V v d D t T Z W N 0 a W 9 u M S 9 U Y W J s Z T A w N y A o U G F n Z S A 3 K S 9 D a G F u Z 2 V k I F R 5 c G U u e 0 N v b H V t b j U s N H 0 m c X V v d D s s J n F 1 b 3 Q 7 U 2 V j d G l v b j E v V G F i b G U w M D c g K F B h Z 2 U g N y k v Q 2 h h b m d l Z C B U e X B l L n t D b 2 x 1 b W 4 2 L D V 9 J n F 1 b 3 Q 7 L C Z x d W 9 0 O 1 N l Y 3 R p b 2 4 x L 1 R h Y m x l M D A 3 I C h Q Y W d l I D c p L 0 N o Y W 5 n Z W Q g V H l w Z S 5 7 Q 2 9 s d W 1 u N y w 2 f S Z x d W 9 0 O y w m c X V v d D t T Z W N 0 a W 9 u M S 9 U Y W J s Z T A w N y A o U G F n Z S A 3 K S 9 D a G F u Z 2 V k I F R 5 c G U u e 0 N v b H V t b j g s N 3 0 m c X V v d D s s J n F 1 b 3 Q 7 U 2 V j d G l v b j E v V G F i b G U w M D c g K F B h Z 2 U g N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c p L 0 N o Y W 5 n Z W Q g V H l w Z S 5 7 Q 2 9 s d W 1 u M S w w f S Z x d W 9 0 O y w m c X V v d D t T Z W N 0 a W 9 u M S 9 U Y W J s Z T A w N y A o U G F n Z S A 3 K S 9 D a G F u Z 2 V k I F R 5 c G U u e 0 N v b H V t b j I s M X 0 m c X V v d D s s J n F 1 b 3 Q 7 U 2 V j d G l v b j E v V G F i b G U w M D c g K F B h Z 2 U g N y k v Q 2 h h b m d l Z C B U e X B l L n t D b 2 x 1 b W 4 z L D J 9 J n F 1 b 3 Q 7 L C Z x d W 9 0 O 1 N l Y 3 R p b 2 4 x L 1 R h Y m x l M D A 3 I C h Q Y W d l I D c p L 0 N o Y W 5 n Z W Q g V H l w Z S 5 7 Q 2 9 s d W 1 u N C w z f S Z x d W 9 0 O y w m c X V v d D t T Z W N 0 a W 9 u M S 9 U Y W J s Z T A w N y A o U G F n Z S A 3 K S 9 D a G F u Z 2 V k I F R 5 c G U u e 0 N v b H V t b j U s N H 0 m c X V v d D s s J n F 1 b 3 Q 7 U 2 V j d G l v b j E v V G F i b G U w M D c g K F B h Z 2 U g N y k v Q 2 h h b m d l Z C B U e X B l L n t D b 2 x 1 b W 4 2 L D V 9 J n F 1 b 3 Q 7 L C Z x d W 9 0 O 1 N l Y 3 R p b 2 4 x L 1 R h Y m x l M D A 3 I C h Q Y W d l I D c p L 0 N o Y W 5 n Z W Q g V H l w Z S 5 7 Q 2 9 s d W 1 u N y w 2 f S Z x d W 9 0 O y w m c X V v d D t T Z W N 0 a W 9 u M S 9 U Y W J s Z T A w N y A o U G F n Z S A 3 K S 9 D a G F u Z 2 V k I F R 5 c G U u e 0 N v b H V t b j g s N 3 0 m c X V v d D s s J n F 1 b 3 Q 7 U 2 V j d G l v b j E v V G F i b G U w M D c g K F B h Z 2 U g N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y O j A 1 L j E 5 N j g 1 M z V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C k v Q 2 h h b m d l Z C B U e X B l L n t D b 2 x 1 b W 4 x L D B 9 J n F 1 b 3 Q 7 L C Z x d W 9 0 O 1 N l Y 3 R p b 2 4 x L 1 R h Y m x l M D A 4 I C h Q Y W d l I D g p L 0 N o Y W 5 n Z W Q g V H l w Z S 5 7 Q 2 9 s d W 1 u M i w x f S Z x d W 9 0 O y w m c X V v d D t T Z W N 0 a W 9 u M S 9 U Y W J s Z T A w O C A o U G F n Z S A 4 K S 9 D a G F u Z 2 V k I F R 5 c G U u e 0 N v b H V t b j M s M n 0 m c X V v d D s s J n F 1 b 3 Q 7 U 2 V j d G l v b j E v V G F i b G U w M D g g K F B h Z 2 U g O C k v Q 2 h h b m d l Z C B U e X B l L n t D b 2 x 1 b W 4 0 L D N 9 J n F 1 b 3 Q 7 L C Z x d W 9 0 O 1 N l Y 3 R p b 2 4 x L 1 R h Y m x l M D A 4 I C h Q Y W d l I D g p L 0 N o Y W 5 n Z W Q g V H l w Z S 5 7 Q 2 9 s d W 1 u N S w 0 f S Z x d W 9 0 O y w m c X V v d D t T Z W N 0 a W 9 u M S 9 U Y W J s Z T A w O C A o U G F n Z S A 4 K S 9 D a G F u Z 2 V k I F R 5 c G U u e 0 N v b H V t b j Y s N X 0 m c X V v d D s s J n F 1 b 3 Q 7 U 2 V j d G l v b j E v V G F i b G U w M D g g K F B h Z 2 U g O C k v Q 2 h h b m d l Z C B U e X B l L n t D b 2 x 1 b W 4 3 L D Z 9 J n F 1 b 3 Q 7 L C Z x d W 9 0 O 1 N l Y 3 R p b 2 4 x L 1 R h Y m x l M D A 4 I C h Q Y W d l I D g p L 0 N o Y W 5 n Z W Q g V H l w Z S 5 7 Q 2 9 s d W 1 u O C w 3 f S Z x d W 9 0 O y w m c X V v d D t T Z W N 0 a W 9 u M S 9 U Y W J s Z T A w O C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g g K F B h Z 2 U g O C k v Q 2 h h b m d l Z C B U e X B l L n t D b 2 x 1 b W 4 x L D B 9 J n F 1 b 3 Q 7 L C Z x d W 9 0 O 1 N l Y 3 R p b 2 4 x L 1 R h Y m x l M D A 4 I C h Q Y W d l I D g p L 0 N o Y W 5 n Z W Q g V H l w Z S 5 7 Q 2 9 s d W 1 u M i w x f S Z x d W 9 0 O y w m c X V v d D t T Z W N 0 a W 9 u M S 9 U Y W J s Z T A w O C A o U G F n Z S A 4 K S 9 D a G F u Z 2 V k I F R 5 c G U u e 0 N v b H V t b j M s M n 0 m c X V v d D s s J n F 1 b 3 Q 7 U 2 V j d G l v b j E v V G F i b G U w M D g g K F B h Z 2 U g O C k v Q 2 h h b m d l Z C B U e X B l L n t D b 2 x 1 b W 4 0 L D N 9 J n F 1 b 3 Q 7 L C Z x d W 9 0 O 1 N l Y 3 R p b 2 4 x L 1 R h Y m x l M D A 4 I C h Q Y W d l I D g p L 0 N o Y W 5 n Z W Q g V H l w Z S 5 7 Q 2 9 s d W 1 u N S w 0 f S Z x d W 9 0 O y w m c X V v d D t T Z W N 0 a W 9 u M S 9 U Y W J s Z T A w O C A o U G F n Z S A 4 K S 9 D a G F u Z 2 V k I F R 5 c G U u e 0 N v b H V t b j Y s N X 0 m c X V v d D s s J n F 1 b 3 Q 7 U 2 V j d G l v b j E v V G F i b G U w M D g g K F B h Z 2 U g O C k v Q 2 h h b m d l Z C B U e X B l L n t D b 2 x 1 b W 4 3 L D Z 9 J n F 1 b 3 Q 7 L C Z x d W 9 0 O 1 N l Y 3 R p b 2 4 x L 1 R h Y m x l M D A 4 I C h Q Y W d l I D g p L 0 N o Y W 5 n Z W Q g V H l w Z S 5 7 Q 2 9 s d W 1 u O C w 3 f S Z x d W 9 0 O y w m c X V v d D t T Z W N 0 a W 9 u M S 9 U Y W J s Z T A w O C A o U G F n Z S A 4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I 6 M D U u M T k 2 O D U z N V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5 K S 9 D a G F u Z 2 V k I F R 5 c G U u e 0 N v b H V t b j E s M H 0 m c X V v d D s s J n F 1 b 3 Q 7 U 2 V j d G l v b j E v V G F i b G U w M D k g K F B h Z 2 U g O S k v Q 2 h h b m d l Z C B U e X B l L n t D b 2 x 1 b W 4 y L D F 9 J n F 1 b 3 Q 7 L C Z x d W 9 0 O 1 N l Y 3 R p b 2 4 x L 1 R h Y m x l M D A 5 I C h Q Y W d l I D k p L 0 N o Y W 5 n Z W Q g V H l w Z S 5 7 Q 2 9 s d W 1 u M y w y f S Z x d W 9 0 O y w m c X V v d D t T Z W N 0 a W 9 u M S 9 U Y W J s Z T A w O S A o U G F n Z S A 5 K S 9 D a G F u Z 2 V k I F R 5 c G U u e 0 N v b H V t b j Q s M 3 0 m c X V v d D s s J n F 1 b 3 Q 7 U 2 V j d G l v b j E v V G F i b G U w M D k g K F B h Z 2 U g O S k v Q 2 h h b m d l Z C B U e X B l L n t D b 2 x 1 b W 4 1 L D R 9 J n F 1 b 3 Q 7 L C Z x d W 9 0 O 1 N l Y 3 R p b 2 4 x L 1 R h Y m x l M D A 5 I C h Q Y W d l I D k p L 0 N o Y W 5 n Z W Q g V H l w Z S 5 7 Q 2 9 s d W 1 u N i w 1 f S Z x d W 9 0 O y w m c X V v d D t T Z W N 0 a W 9 u M S 9 U Y W J s Z T A w O S A o U G F n Z S A 5 K S 9 D a G F u Z 2 V k I F R 5 c G U u e 0 N v b H V t b j c s N n 0 m c X V v d D s s J n F 1 b 3 Q 7 U 2 V j d G l v b j E v V G F i b G U w M D k g K F B h Z 2 U g O S k v Q 2 h h b m d l Z C B U e X B l L n t D b 2 x 1 b W 4 4 L D d 9 J n F 1 b 3 Q 7 L C Z x d W 9 0 O 1 N l Y 3 R p b 2 4 x L 1 R h Y m x l M D A 5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O S A o U G F n Z S A 5 K S 9 D a G F u Z 2 V k I F R 5 c G U u e 0 N v b H V t b j E s M H 0 m c X V v d D s s J n F 1 b 3 Q 7 U 2 V j d G l v b j E v V G F i b G U w M D k g K F B h Z 2 U g O S k v Q 2 h h b m d l Z C B U e X B l L n t D b 2 x 1 b W 4 y L D F 9 J n F 1 b 3 Q 7 L C Z x d W 9 0 O 1 N l Y 3 R p b 2 4 x L 1 R h Y m x l M D A 5 I C h Q Y W d l I D k p L 0 N o Y W 5 n Z W Q g V H l w Z S 5 7 Q 2 9 s d W 1 u M y w y f S Z x d W 9 0 O y w m c X V v d D t T Z W N 0 a W 9 u M S 9 U Y W J s Z T A w O S A o U G F n Z S A 5 K S 9 D a G F u Z 2 V k I F R 5 c G U u e 0 N v b H V t b j Q s M 3 0 m c X V v d D s s J n F 1 b 3 Q 7 U 2 V j d G l v b j E v V G F i b G U w M D k g K F B h Z 2 U g O S k v Q 2 h h b m d l Z C B U e X B l L n t D b 2 x 1 b W 4 1 L D R 9 J n F 1 b 3 Q 7 L C Z x d W 9 0 O 1 N l Y 3 R p b 2 4 x L 1 R h Y m x l M D A 5 I C h Q Y W d l I D k p L 0 N o Y W 5 n Z W Q g V H l w Z S 5 7 Q 2 9 s d W 1 u N i w 1 f S Z x d W 9 0 O y w m c X V v d D t T Z W N 0 a W 9 u M S 9 U Y W J s Z T A w O S A o U G F n Z S A 5 K S 9 D a G F u Z 2 V k I F R 5 c G U u e 0 N v b H V t b j c s N n 0 m c X V v d D s s J n F 1 b 3 Q 7 U 2 V j d G l v b j E v V G F i b G U w M D k g K F B h Z 2 U g O S k v Q 2 h h b m d l Z C B U e X B l L n t D b 2 x 1 b W 4 4 L D d 9 J n F 1 b 3 Q 7 L C Z x d W 9 0 O 1 N l Y 3 R p b 2 4 x L 1 R h Y m x l M D A 5 I C h Q Y W d l I D k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M j o w N S 4 y M T I 0 N z M 4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w K S 9 D a G F u Z 2 V k I F R 5 c G U u e 0 N v b H V t b j E s M H 0 m c X V v d D s s J n F 1 b 3 Q 7 U 2 V j d G l v b j E v V G F i b G U w M T A g K F B h Z 2 U g M T A p L 0 N o Y W 5 n Z W Q g V H l w Z S 5 7 Q 2 9 s d W 1 u M i w x f S Z x d W 9 0 O y w m c X V v d D t T Z W N 0 a W 9 u M S 9 U Y W J s Z T A x M C A o U G F n Z S A x M C k v Q 2 h h b m d l Z C B U e X B l L n t D b 2 x 1 b W 4 z L D J 9 J n F 1 b 3 Q 7 L C Z x d W 9 0 O 1 N l Y 3 R p b 2 4 x L 1 R h Y m x l M D E w I C h Q Y W d l I D E w K S 9 D a G F u Z 2 V k I F R 5 c G U u e 0 N v b H V t b j Q s M 3 0 m c X V v d D s s J n F 1 b 3 Q 7 U 2 V j d G l v b j E v V G F i b G U w M T A g K F B h Z 2 U g M T A p L 0 N o Y W 5 n Z W Q g V H l w Z S 5 7 Q 2 9 s d W 1 u N S w 0 f S Z x d W 9 0 O y w m c X V v d D t T Z W N 0 a W 9 u M S 9 U Y W J s Z T A x M C A o U G F n Z S A x M C k v Q 2 h h b m d l Z C B U e X B l L n t D b 2 x 1 b W 4 2 L D V 9 J n F 1 b 3 Q 7 L C Z x d W 9 0 O 1 N l Y 3 R p b 2 4 x L 1 R h Y m x l M D E w I C h Q Y W d l I D E w K S 9 D a G F u Z 2 V k I F R 5 c G U u e 0 N v b H V t b j c s N n 0 m c X V v d D s s J n F 1 b 3 Q 7 U 2 V j d G l v b j E v V G F i b G U w M T A g K F B h Z 2 U g M T A p L 0 N o Y W 5 n Z W Q g V H l w Z S 5 7 Q 2 9 s d W 1 u O C w 3 f S Z x d W 9 0 O y w m c X V v d D t T Z W N 0 a W 9 u M S 9 U Y W J s Z T A x M C A o U G F n Z S A x M C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E w K S 9 D a G F u Z 2 V k I F R 5 c G U u e 0 N v b H V t b j E s M H 0 m c X V v d D s s J n F 1 b 3 Q 7 U 2 V j d G l v b j E v V G F i b G U w M T A g K F B h Z 2 U g M T A p L 0 N o Y W 5 n Z W Q g V H l w Z S 5 7 Q 2 9 s d W 1 u M i w x f S Z x d W 9 0 O y w m c X V v d D t T Z W N 0 a W 9 u M S 9 U Y W J s Z T A x M C A o U G F n Z S A x M C k v Q 2 h h b m d l Z C B U e X B l L n t D b 2 x 1 b W 4 z L D J 9 J n F 1 b 3 Q 7 L C Z x d W 9 0 O 1 N l Y 3 R p b 2 4 x L 1 R h Y m x l M D E w I C h Q Y W d l I D E w K S 9 D a G F u Z 2 V k I F R 5 c G U u e 0 N v b H V t b j Q s M 3 0 m c X V v d D s s J n F 1 b 3 Q 7 U 2 V j d G l v b j E v V G F i b G U w M T A g K F B h Z 2 U g M T A p L 0 N o Y W 5 n Z W Q g V H l w Z S 5 7 Q 2 9 s d W 1 u N S w 0 f S Z x d W 9 0 O y w m c X V v d D t T Z W N 0 a W 9 u M S 9 U Y W J s Z T A x M C A o U G F n Z S A x M C k v Q 2 h h b m d l Z C B U e X B l L n t D b 2 x 1 b W 4 2 L D V 9 J n F 1 b 3 Q 7 L C Z x d W 9 0 O 1 N l Y 3 R p b 2 4 x L 1 R h Y m x l M D E w I C h Q Y W d l I D E w K S 9 D a G F u Z 2 V k I F R 5 c G U u e 0 N v b H V t b j c s N n 0 m c X V v d D s s J n F 1 b 3 Q 7 U 2 V j d G l v b j E v V G F i b G U w M T A g K F B h Z 2 U g M T A p L 0 N o Y W 5 n Z W Q g V H l w Z S 5 7 Q 2 9 s d W 1 u O C w 3 f S Z x d W 9 0 O y w m c X V v d D t T Z W N 0 a W 9 u M S 9 U Y W J s Z T A x M C A o U G F n Z S A x M C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y O j A 1 L j I x M j Q 3 M z h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E p L 0 N o Y W 5 n Z W Q g V H l w Z S 5 7 Q 2 9 s d W 1 u M S w w f S Z x d W 9 0 O y w m c X V v d D t T Z W N 0 a W 9 u M S 9 U Y W J s Z T A x M S A o U G F n Z S A x M S k v Q 2 h h b m d l Z C B U e X B l L n t D b 2 x 1 b W 4 y L D F 9 J n F 1 b 3 Q 7 L C Z x d W 9 0 O 1 N l Y 3 R p b 2 4 x L 1 R h Y m x l M D E x I C h Q Y W d l I D E x K S 9 D a G F u Z 2 V k I F R 5 c G U u e 0 N v b H V t b j M s M n 0 m c X V v d D s s J n F 1 b 3 Q 7 U 2 V j d G l v b j E v V G F i b G U w M T E g K F B h Z 2 U g M T E p L 0 N o Y W 5 n Z W Q g V H l w Z S 5 7 Q 2 9 s d W 1 u N C w z f S Z x d W 9 0 O y w m c X V v d D t T Z W N 0 a W 9 u M S 9 U Y W J s Z T A x M S A o U G F n Z S A x M S k v Q 2 h h b m d l Z C B U e X B l L n t D b 2 x 1 b W 4 1 L D R 9 J n F 1 b 3 Q 7 L C Z x d W 9 0 O 1 N l Y 3 R p b 2 4 x L 1 R h Y m x l M D E x I C h Q Y W d l I D E x K S 9 D a G F u Z 2 V k I F R 5 c G U u e 0 N v b H V t b j Y s N X 0 m c X V v d D s s J n F 1 b 3 Q 7 U 2 V j d G l v b j E v V G F i b G U w M T E g K F B h Z 2 U g M T E p L 0 N o Y W 5 n Z W Q g V H l w Z S 5 7 Q 2 9 s d W 1 u N y w 2 f S Z x d W 9 0 O y w m c X V v d D t T Z W N 0 a W 9 u M S 9 U Y W J s Z T A x M S A o U G F n Z S A x M S k v Q 2 h h b m d l Z C B U e X B l L n t D b 2 x 1 b W 4 4 L D d 9 J n F 1 b 3 Q 7 L C Z x d W 9 0 O 1 N l Y 3 R p b 2 4 x L 1 R h Y m x l M D E x I C h Q Y W d l I D E x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E g K F B h Z 2 U g M T E p L 0 N o Y W 5 n Z W Q g V H l w Z S 5 7 Q 2 9 s d W 1 u M S w w f S Z x d W 9 0 O y w m c X V v d D t T Z W N 0 a W 9 u M S 9 U Y W J s Z T A x M S A o U G F n Z S A x M S k v Q 2 h h b m d l Z C B U e X B l L n t D b 2 x 1 b W 4 y L D F 9 J n F 1 b 3 Q 7 L C Z x d W 9 0 O 1 N l Y 3 R p b 2 4 x L 1 R h Y m x l M D E x I C h Q Y W d l I D E x K S 9 D a G F u Z 2 V k I F R 5 c G U u e 0 N v b H V t b j M s M n 0 m c X V v d D s s J n F 1 b 3 Q 7 U 2 V j d G l v b j E v V G F i b G U w M T E g K F B h Z 2 U g M T E p L 0 N o Y W 5 n Z W Q g V H l w Z S 5 7 Q 2 9 s d W 1 u N C w z f S Z x d W 9 0 O y w m c X V v d D t T Z W N 0 a W 9 u M S 9 U Y W J s Z T A x M S A o U G F n Z S A x M S k v Q 2 h h b m d l Z C B U e X B l L n t D b 2 x 1 b W 4 1 L D R 9 J n F 1 b 3 Q 7 L C Z x d W 9 0 O 1 N l Y 3 R p b 2 4 x L 1 R h Y m x l M D E x I C h Q Y W d l I D E x K S 9 D a G F u Z 2 V k I F R 5 c G U u e 0 N v b H V t b j Y s N X 0 m c X V v d D s s J n F 1 b 3 Q 7 U 2 V j d G l v b j E v V G F i b G U w M T E g K F B h Z 2 U g M T E p L 0 N o Y W 5 n Z W Q g V H l w Z S 5 7 Q 2 9 s d W 1 u N y w 2 f S Z x d W 9 0 O y w m c X V v d D t T Z W N 0 a W 9 u M S 9 U Y W J s Z T A x M S A o U G F n Z S A x M S k v Q 2 h h b m d l Z C B U e X B l L n t D b 2 x 1 b W 4 4 L D d 9 J n F 1 b 3 Q 7 L C Z x d W 9 0 O 1 N l Y 3 R p b 2 4 x L 1 R h Y m x l M D E x I C h Q Y W d l I D E x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I 6 M D U u M j E y N D c z O F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i k v Q 2 h h b m d l Z C B U e X B l L n t D b 2 x 1 b W 4 x L D B 9 J n F 1 b 3 Q 7 L C Z x d W 9 0 O 1 N l Y 3 R p b 2 4 x L 1 R h Y m x l M D E y I C h Q Y W d l I D E y K S 9 D a G F u Z 2 V k I F R 5 c G U u e 0 N v b H V t b j I s M X 0 m c X V v d D s s J n F 1 b 3 Q 7 U 2 V j d G l v b j E v V G F i b G U w M T I g K F B h Z 2 U g M T I p L 0 N o Y W 5 n Z W Q g V H l w Z S 5 7 Q 2 9 s d W 1 u M y w y f S Z x d W 9 0 O y w m c X V v d D t T Z W N 0 a W 9 u M S 9 U Y W J s Z T A x M i A o U G F n Z S A x M i k v Q 2 h h b m d l Z C B U e X B l L n t D b 2 x 1 b W 4 0 L D N 9 J n F 1 b 3 Q 7 L C Z x d W 9 0 O 1 N l Y 3 R p b 2 4 x L 1 R h Y m x l M D E y I C h Q Y W d l I D E y K S 9 D a G F u Z 2 V k I F R 5 c G U u e 0 N v b H V t b j U s N H 0 m c X V v d D s s J n F 1 b 3 Q 7 U 2 V j d G l v b j E v V G F i b G U w M T I g K F B h Z 2 U g M T I p L 0 N o Y W 5 n Z W Q g V H l w Z S 5 7 Q 2 9 s d W 1 u N i w 1 f S Z x d W 9 0 O y w m c X V v d D t T Z W N 0 a W 9 u M S 9 U Y W J s Z T A x M i A o U G F n Z S A x M i k v Q 2 h h b m d l Z C B U e X B l L n t D b 2 x 1 b W 4 3 L D Z 9 J n F 1 b 3 Q 7 L C Z x d W 9 0 O 1 N l Y 3 R p b 2 4 x L 1 R h Y m x l M D E y I C h Q Y W d l I D E y K S 9 D a G F u Z 2 V k I F R 5 c G U u e 0 N v b H V t b j g s N 3 0 m c X V v d D s s J n F 1 b 3 Q 7 U 2 V j d G l v b j E v V G F i b G U w M T I g K F B h Z 2 U g M T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i A o U G F n Z S A x M i k v Q 2 h h b m d l Z C B U e X B l L n t D b 2 x 1 b W 4 x L D B 9 J n F 1 b 3 Q 7 L C Z x d W 9 0 O 1 N l Y 3 R p b 2 4 x L 1 R h Y m x l M D E y I C h Q Y W d l I D E y K S 9 D a G F u Z 2 V k I F R 5 c G U u e 0 N v b H V t b j I s M X 0 m c X V v d D s s J n F 1 b 3 Q 7 U 2 V j d G l v b j E v V G F i b G U w M T I g K F B h Z 2 U g M T I p L 0 N o Y W 5 n Z W Q g V H l w Z S 5 7 Q 2 9 s d W 1 u M y w y f S Z x d W 9 0 O y w m c X V v d D t T Z W N 0 a W 9 u M S 9 U Y W J s Z T A x M i A o U G F n Z S A x M i k v Q 2 h h b m d l Z C B U e X B l L n t D b 2 x 1 b W 4 0 L D N 9 J n F 1 b 3 Q 7 L C Z x d W 9 0 O 1 N l Y 3 R p b 2 4 x L 1 R h Y m x l M D E y I C h Q Y W d l I D E y K S 9 D a G F u Z 2 V k I F R 5 c G U u e 0 N v b H V t b j U s N H 0 m c X V v d D s s J n F 1 b 3 Q 7 U 2 V j d G l v b j E v V G F i b G U w M T I g K F B h Z 2 U g M T I p L 0 N o Y W 5 n Z W Q g V H l w Z S 5 7 Q 2 9 s d W 1 u N i w 1 f S Z x d W 9 0 O y w m c X V v d D t T Z W N 0 a W 9 u M S 9 U Y W J s Z T A x M i A o U G F n Z S A x M i k v Q 2 h h b m d l Z C B U e X B l L n t D b 2 x 1 b W 4 3 L D Z 9 J n F 1 b 3 Q 7 L C Z x d W 9 0 O 1 N l Y 3 R p b 2 4 x L 1 R h Y m x l M D E y I C h Q Y W d l I D E y K S 9 D a G F u Z 2 V k I F R 5 c G U u e 0 N v b H V t b j g s N 3 0 m c X V v d D s s J n F 1 b 3 Q 7 U 2 V j d G l v b j E v V G F i b G U w M T I g K F B h Z 2 U g M T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M j o w N S 4 y M T I 0 N z M 4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z K S 9 D a G F u Z 2 V k I F R 5 c G U u e 0 N v b H V t b j E s M H 0 m c X V v d D s s J n F 1 b 3 Q 7 U 2 V j d G l v b j E v V G F i b G U w M T M g K F B h Z 2 U g M T M p L 0 N o Y W 5 n Z W Q g V H l w Z S 5 7 Q 2 9 s d W 1 u M i w x f S Z x d W 9 0 O y w m c X V v d D t T Z W N 0 a W 9 u M S 9 U Y W J s Z T A x M y A o U G F n Z S A x M y k v Q 2 h h b m d l Z C B U e X B l L n t D b 2 x 1 b W 4 z L D J 9 J n F 1 b 3 Q 7 L C Z x d W 9 0 O 1 N l Y 3 R p b 2 4 x L 1 R h Y m x l M D E z I C h Q Y W d l I D E z K S 9 D a G F u Z 2 V k I F R 5 c G U u e 0 N v b H V t b j Q s M 3 0 m c X V v d D s s J n F 1 b 3 Q 7 U 2 V j d G l v b j E v V G F i b G U w M T M g K F B h Z 2 U g M T M p L 0 N o Y W 5 n Z W Q g V H l w Z S 5 7 Q 2 9 s d W 1 u N S w 0 f S Z x d W 9 0 O y w m c X V v d D t T Z W N 0 a W 9 u M S 9 U Y W J s Z T A x M y A o U G F n Z S A x M y k v Q 2 h h b m d l Z C B U e X B l L n t D b 2 x 1 b W 4 2 L D V 9 J n F 1 b 3 Q 7 L C Z x d W 9 0 O 1 N l Y 3 R p b 2 4 x L 1 R h Y m x l M D E z I C h Q Y W d l I D E z K S 9 D a G F u Z 2 V k I F R 5 c G U u e 0 N v b H V t b j c s N n 0 m c X V v d D s s J n F 1 b 3 Q 7 U 2 V j d G l v b j E v V G F i b G U w M T M g K F B h Z 2 U g M T M p L 0 N o Y W 5 n Z W Q g V H l w Z S 5 7 Q 2 9 s d W 1 u O C w 3 f S Z x d W 9 0 O y w m c X V v d D t T Z W N 0 a W 9 u M S 9 U Y W J s Z T A x M y A o U G F n Z S A x M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z I C h Q Y W d l I D E z K S 9 D a G F u Z 2 V k I F R 5 c G U u e 0 N v b H V t b j E s M H 0 m c X V v d D s s J n F 1 b 3 Q 7 U 2 V j d G l v b j E v V G F i b G U w M T M g K F B h Z 2 U g M T M p L 0 N o Y W 5 n Z W Q g V H l w Z S 5 7 Q 2 9 s d W 1 u M i w x f S Z x d W 9 0 O y w m c X V v d D t T Z W N 0 a W 9 u M S 9 U Y W J s Z T A x M y A o U G F n Z S A x M y k v Q 2 h h b m d l Z C B U e X B l L n t D b 2 x 1 b W 4 z L D J 9 J n F 1 b 3 Q 7 L C Z x d W 9 0 O 1 N l Y 3 R p b 2 4 x L 1 R h Y m x l M D E z I C h Q Y W d l I D E z K S 9 D a G F u Z 2 V k I F R 5 c G U u e 0 N v b H V t b j Q s M 3 0 m c X V v d D s s J n F 1 b 3 Q 7 U 2 V j d G l v b j E v V G F i b G U w M T M g K F B h Z 2 U g M T M p L 0 N o Y W 5 n Z W Q g V H l w Z S 5 7 Q 2 9 s d W 1 u N S w 0 f S Z x d W 9 0 O y w m c X V v d D t T Z W N 0 a W 9 u M S 9 U Y W J s Z T A x M y A o U G F n Z S A x M y k v Q 2 h h b m d l Z C B U e X B l L n t D b 2 x 1 b W 4 2 L D V 9 J n F 1 b 3 Q 7 L C Z x d W 9 0 O 1 N l Y 3 R p b 2 4 x L 1 R h Y m x l M D E z I C h Q Y W d l I D E z K S 9 D a G F u Z 2 V k I F R 5 c G U u e 0 N v b H V t b j c s N n 0 m c X V v d D s s J n F 1 b 3 Q 7 U 2 V j d G l v b j E v V G F i b G U w M T M g K F B h Z 2 U g M T M p L 0 N o Y W 5 n Z W Q g V H l w Z S 5 7 Q 2 9 s d W 1 u O C w 3 f S Z x d W 9 0 O y w m c X V v d D t T Z W N 0 a W 9 u M S 9 U Y W J s Z T A x M y A o U G F n Z S A x M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y O j A 1 L j I x M j Q 3 M z h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M T Q p L 0 N o Y W 5 n Z W Q g V H l w Z S 5 7 Q 2 9 s d W 1 u M S w w f S Z x d W 9 0 O y w m c X V v d D t T Z W N 0 a W 9 u M S 9 U Y W J s Z T A x N C A o U G F n Z S A x N C k v Q 2 h h b m d l Z C B U e X B l L n t D b 2 x 1 b W 4 y L D F 9 J n F 1 b 3 Q 7 L C Z x d W 9 0 O 1 N l Y 3 R p b 2 4 x L 1 R h Y m x l M D E 0 I C h Q Y W d l I D E 0 K S 9 D a G F u Z 2 V k I F R 5 c G U u e 0 N v b H V t b j M s M n 0 m c X V v d D s s J n F 1 b 3 Q 7 U 2 V j d G l v b j E v V G F i b G U w M T Q g K F B h Z 2 U g M T Q p L 0 N o Y W 5 n Z W Q g V H l w Z S 5 7 Q 2 9 s d W 1 u N C w z f S Z x d W 9 0 O y w m c X V v d D t T Z W N 0 a W 9 u M S 9 U Y W J s Z T A x N C A o U G F n Z S A x N C k v Q 2 h h b m d l Z C B U e X B l L n t D b 2 x 1 b W 4 1 L D R 9 J n F 1 b 3 Q 7 L C Z x d W 9 0 O 1 N l Y 3 R p b 2 4 x L 1 R h Y m x l M D E 0 I C h Q Y W d l I D E 0 K S 9 D a G F u Z 2 V k I F R 5 c G U u e 0 N v b H V t b j Y s N X 0 m c X V v d D s s J n F 1 b 3 Q 7 U 2 V j d G l v b j E v V G F i b G U w M T Q g K F B h Z 2 U g M T Q p L 0 N o Y W 5 n Z W Q g V H l w Z S 5 7 Q 2 9 s d W 1 u N y w 2 f S Z x d W 9 0 O y w m c X V v d D t T Z W N 0 a W 9 u M S 9 U Y W J s Z T A x N C A o U G F n Z S A x N C k v Q 2 h h b m d l Z C B U e X B l L n t D b 2 x 1 b W 4 4 L D d 9 J n F 1 b 3 Q 7 L C Z x d W 9 0 O 1 N l Y 3 R p b 2 4 x L 1 R h Y m x l M D E 0 I C h Q Y W d l I D E 0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Q g K F B h Z 2 U g M T Q p L 0 N o Y W 5 n Z W Q g V H l w Z S 5 7 Q 2 9 s d W 1 u M S w w f S Z x d W 9 0 O y w m c X V v d D t T Z W N 0 a W 9 u M S 9 U Y W J s Z T A x N C A o U G F n Z S A x N C k v Q 2 h h b m d l Z C B U e X B l L n t D b 2 x 1 b W 4 y L D F 9 J n F 1 b 3 Q 7 L C Z x d W 9 0 O 1 N l Y 3 R p b 2 4 x L 1 R h Y m x l M D E 0 I C h Q Y W d l I D E 0 K S 9 D a G F u Z 2 V k I F R 5 c G U u e 0 N v b H V t b j M s M n 0 m c X V v d D s s J n F 1 b 3 Q 7 U 2 V j d G l v b j E v V G F i b G U w M T Q g K F B h Z 2 U g M T Q p L 0 N o Y W 5 n Z W Q g V H l w Z S 5 7 Q 2 9 s d W 1 u N C w z f S Z x d W 9 0 O y w m c X V v d D t T Z W N 0 a W 9 u M S 9 U Y W J s Z T A x N C A o U G F n Z S A x N C k v Q 2 h h b m d l Z C B U e X B l L n t D b 2 x 1 b W 4 1 L D R 9 J n F 1 b 3 Q 7 L C Z x d W 9 0 O 1 N l Y 3 R p b 2 4 x L 1 R h Y m x l M D E 0 I C h Q Y W d l I D E 0 K S 9 D a G F u Z 2 V k I F R 5 c G U u e 0 N v b H V t b j Y s N X 0 m c X V v d D s s J n F 1 b 3 Q 7 U 2 V j d G l v b j E v V G F i b G U w M T Q g K F B h Z 2 U g M T Q p L 0 N o Y W 5 n Z W Q g V H l w Z S 5 7 Q 2 9 s d W 1 u N y w 2 f S Z x d W 9 0 O y w m c X V v d D t T Z W N 0 a W 9 u M S 9 U Y W J s Z T A x N C A o U G F n Z S A x N C k v Q 2 h h b m d l Z C B U e X B l L n t D b 2 x 1 b W 4 4 L D d 9 J n F 1 b 3 Q 7 L C Z x d W 9 0 O 1 N l Y 3 R p b 2 4 x L 1 R h Y m x l M D E 0 I C h Q Y W d l I D E 0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I 6 M D U u M j I 4 M D k 3 N F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x N S k v Q 2 h h b m d l Z C B U e X B l L n t D b 2 x 1 b W 4 x L D B 9 J n F 1 b 3 Q 7 L C Z x d W 9 0 O 1 N l Y 3 R p b 2 4 x L 1 R h Y m x l M D E 1 I C h Q Y W d l I D E 1 K S 9 D a G F u Z 2 V k I F R 5 c G U u e 0 N v b H V t b j I s M X 0 m c X V v d D s s J n F 1 b 3 Q 7 U 2 V j d G l v b j E v V G F i b G U w M T U g K F B h Z 2 U g M T U p L 0 N o Y W 5 n Z W Q g V H l w Z S 5 7 Q 2 9 s d W 1 u M y w y f S Z x d W 9 0 O y w m c X V v d D t T Z W N 0 a W 9 u M S 9 U Y W J s Z T A x N S A o U G F n Z S A x N S k v Q 2 h h b m d l Z C B U e X B l L n t D b 2 x 1 b W 4 0 L D N 9 J n F 1 b 3 Q 7 L C Z x d W 9 0 O 1 N l Y 3 R p b 2 4 x L 1 R h Y m x l M D E 1 I C h Q Y W d l I D E 1 K S 9 D a G F u Z 2 V k I F R 5 c G U u e 0 N v b H V t b j U s N H 0 m c X V v d D s s J n F 1 b 3 Q 7 U 2 V j d G l v b j E v V G F i b G U w M T U g K F B h Z 2 U g M T U p L 0 N o Y W 5 n Z W Q g V H l w Z S 5 7 Q 2 9 s d W 1 u N i w 1 f S Z x d W 9 0 O y w m c X V v d D t T Z W N 0 a W 9 u M S 9 U Y W J s Z T A x N S A o U G F n Z S A x N S k v Q 2 h h b m d l Z C B U e X B l L n t D b 2 x 1 b W 4 3 L D Z 9 J n F 1 b 3 Q 7 L C Z x d W 9 0 O 1 N l Y 3 R p b 2 4 x L 1 R h Y m x l M D E 1 I C h Q Y W d l I D E 1 K S 9 D a G F u Z 2 V k I F R 5 c G U u e 0 N v b H V t b j g s N 3 0 m c X V v d D s s J n F 1 b 3 Q 7 U 2 V j d G l v b j E v V G F i b G U w M T U g K F B h Z 2 U g M T U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x N S k v Q 2 h h b m d l Z C B U e X B l L n t D b 2 x 1 b W 4 x L D B 9 J n F 1 b 3 Q 7 L C Z x d W 9 0 O 1 N l Y 3 R p b 2 4 x L 1 R h Y m x l M D E 1 I C h Q Y W d l I D E 1 K S 9 D a G F u Z 2 V k I F R 5 c G U u e 0 N v b H V t b j I s M X 0 m c X V v d D s s J n F 1 b 3 Q 7 U 2 V j d G l v b j E v V G F i b G U w M T U g K F B h Z 2 U g M T U p L 0 N o Y W 5 n Z W Q g V H l w Z S 5 7 Q 2 9 s d W 1 u M y w y f S Z x d W 9 0 O y w m c X V v d D t T Z W N 0 a W 9 u M S 9 U Y W J s Z T A x N S A o U G F n Z S A x N S k v Q 2 h h b m d l Z C B U e X B l L n t D b 2 x 1 b W 4 0 L D N 9 J n F 1 b 3 Q 7 L C Z x d W 9 0 O 1 N l Y 3 R p b 2 4 x L 1 R h Y m x l M D E 1 I C h Q Y W d l I D E 1 K S 9 D a G F u Z 2 V k I F R 5 c G U u e 0 N v b H V t b j U s N H 0 m c X V v d D s s J n F 1 b 3 Q 7 U 2 V j d G l v b j E v V G F i b G U w M T U g K F B h Z 2 U g M T U p L 0 N o Y W 5 n Z W Q g V H l w Z S 5 7 Q 2 9 s d W 1 u N i w 1 f S Z x d W 9 0 O y w m c X V v d D t T Z W N 0 a W 9 u M S 9 U Y W J s Z T A x N S A o U G F n Z S A x N S k v Q 2 h h b m d l Z C B U e X B l L n t D b 2 x 1 b W 4 3 L D Z 9 J n F 1 b 3 Q 7 L C Z x d W 9 0 O 1 N l Y 3 R p b 2 4 x L 1 R h Y m x l M D E 1 I C h Q Y W d l I D E 1 K S 9 D a G F u Z 2 V k I F R 5 c G U u e 0 N v b H V t b j g s N 3 0 m c X V v d D s s J n F 1 b 3 Q 7 U 2 V j d G l v b j E v V G F i b G U w M T U g K F B h Z 2 U g M T U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L 1 R h Y m x l M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M j o w N S 4 y M j g w O T c 0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2 K S 9 D a G F u Z 2 V k I F R 5 c G U u e 0 N v b H V t b j E s M H 0 m c X V v d D s s J n F 1 b 3 Q 7 U 2 V j d G l v b j E v V G F i b G U w M T Y g K F B h Z 2 U g M T Y p L 0 N o Y W 5 n Z W Q g V H l w Z S 5 7 Q 2 9 s d W 1 u M i w x f S Z x d W 9 0 O y w m c X V v d D t T Z W N 0 a W 9 u M S 9 U Y W J s Z T A x N i A o U G F n Z S A x N i k v Q 2 h h b m d l Z C B U e X B l L n t D b 2 x 1 b W 4 z L D J 9 J n F 1 b 3 Q 7 L C Z x d W 9 0 O 1 N l Y 3 R p b 2 4 x L 1 R h Y m x l M D E 2 I C h Q Y W d l I D E 2 K S 9 D a G F u Z 2 V k I F R 5 c G U u e 0 N v b H V t b j Q s M 3 0 m c X V v d D s s J n F 1 b 3 Q 7 U 2 V j d G l v b j E v V G F i b G U w M T Y g K F B h Z 2 U g M T Y p L 0 N o Y W 5 n Z W Q g V H l w Z S 5 7 Q 2 9 s d W 1 u N S w 0 f S Z x d W 9 0 O y w m c X V v d D t T Z W N 0 a W 9 u M S 9 U Y W J s Z T A x N i A o U G F n Z S A x N i k v Q 2 h h b m d l Z C B U e X B l L n t D b 2 x 1 b W 4 2 L D V 9 J n F 1 b 3 Q 7 L C Z x d W 9 0 O 1 N l Y 3 R p b 2 4 x L 1 R h Y m x l M D E 2 I C h Q Y W d l I D E 2 K S 9 D a G F u Z 2 V k I F R 5 c G U u e 0 N v b H V t b j c s N n 0 m c X V v d D s s J n F 1 b 3 Q 7 U 2 V j d G l v b j E v V G F i b G U w M T Y g K F B h Z 2 U g M T Y p L 0 N o Y W 5 n Z W Q g V H l w Z S 5 7 Q 2 9 s d W 1 u O C w 3 f S Z x d W 9 0 O y w m c X V v d D t T Z W N 0 a W 9 u M S 9 U Y W J s Z T A x N i A o U G F n Z S A x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2 I C h Q Y W d l I D E 2 K S 9 D a G F u Z 2 V k I F R 5 c G U u e 0 N v b H V t b j E s M H 0 m c X V v d D s s J n F 1 b 3 Q 7 U 2 V j d G l v b j E v V G F i b G U w M T Y g K F B h Z 2 U g M T Y p L 0 N o Y W 5 n Z W Q g V H l w Z S 5 7 Q 2 9 s d W 1 u M i w x f S Z x d W 9 0 O y w m c X V v d D t T Z W N 0 a W 9 u M S 9 U Y W J s Z T A x N i A o U G F n Z S A x N i k v Q 2 h h b m d l Z C B U e X B l L n t D b 2 x 1 b W 4 z L D J 9 J n F 1 b 3 Q 7 L C Z x d W 9 0 O 1 N l Y 3 R p b 2 4 x L 1 R h Y m x l M D E 2 I C h Q Y W d l I D E 2 K S 9 D a G F u Z 2 V k I F R 5 c G U u e 0 N v b H V t b j Q s M 3 0 m c X V v d D s s J n F 1 b 3 Q 7 U 2 V j d G l v b j E v V G F i b G U w M T Y g K F B h Z 2 U g M T Y p L 0 N o Y W 5 n Z W Q g V H l w Z S 5 7 Q 2 9 s d W 1 u N S w 0 f S Z x d W 9 0 O y w m c X V v d D t T Z W N 0 a W 9 u M S 9 U Y W J s Z T A x N i A o U G F n Z S A x N i k v Q 2 h h b m d l Z C B U e X B l L n t D b 2 x 1 b W 4 2 L D V 9 J n F 1 b 3 Q 7 L C Z x d W 9 0 O 1 N l Y 3 R p b 2 4 x L 1 R h Y m x l M D E 2 I C h Q Y W d l I D E 2 K S 9 D a G F u Z 2 V k I F R 5 c G U u e 0 N v b H V t b j c s N n 0 m c X V v d D s s J n F 1 b 3 Q 7 U 2 V j d G l v b j E v V G F i b G U w M T Y g K F B h Z 2 U g M T Y p L 0 N o Y W 5 n Z W Q g V H l w Z S 5 7 Q 2 9 s d W 1 u O C w 3 f S Z x d W 9 0 O y w m c X V v d D t T Z W N 0 a W 9 u M S 9 U Y W J s Z T A x N i A o U G F n Z S A x N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y O j A 1 L j I y O D A 5 N z R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c p L 0 N o Y W 5 n Z W Q g V H l w Z S 5 7 Q 2 9 s d W 1 u M S w w f S Z x d W 9 0 O y w m c X V v d D t T Z W N 0 a W 9 u M S 9 U Y W J s Z T A x N y A o U G F n Z S A x N y k v Q 2 h h b m d l Z C B U e X B l L n t D b 2 x 1 b W 4 y L D F 9 J n F 1 b 3 Q 7 L C Z x d W 9 0 O 1 N l Y 3 R p b 2 4 x L 1 R h Y m x l M D E 3 I C h Q Y W d l I D E 3 K S 9 D a G F u Z 2 V k I F R 5 c G U u e 0 N v b H V t b j M s M n 0 m c X V v d D s s J n F 1 b 3 Q 7 U 2 V j d G l v b j E v V G F i b G U w M T c g K F B h Z 2 U g M T c p L 0 N o Y W 5 n Z W Q g V H l w Z S 5 7 Q 2 9 s d W 1 u N C w z f S Z x d W 9 0 O y w m c X V v d D t T Z W N 0 a W 9 u M S 9 U Y W J s Z T A x N y A o U G F n Z S A x N y k v Q 2 h h b m d l Z C B U e X B l L n t D b 2 x 1 b W 4 1 L D R 9 J n F 1 b 3 Q 7 L C Z x d W 9 0 O 1 N l Y 3 R p b 2 4 x L 1 R h Y m x l M D E 3 I C h Q Y W d l I D E 3 K S 9 D a G F u Z 2 V k I F R 5 c G U u e 0 N v b H V t b j Y s N X 0 m c X V v d D s s J n F 1 b 3 Q 7 U 2 V j d G l v b j E v V G F i b G U w M T c g K F B h Z 2 U g M T c p L 0 N o Y W 5 n Z W Q g V H l w Z S 5 7 Q 2 9 s d W 1 u N y w 2 f S Z x d W 9 0 O y w m c X V v d D t T Z W N 0 a W 9 u M S 9 U Y W J s Z T A x N y A o U G F n Z S A x N y k v Q 2 h h b m d l Z C B U e X B l L n t D b 2 x 1 b W 4 4 L D d 9 J n F 1 b 3 Q 7 L C Z x d W 9 0 O 1 N l Y 3 R p b 2 4 x L 1 R h Y m x l M D E 3 I C h Q Y W d l I D E 3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M T c p L 0 N o Y W 5 n Z W Q g V H l w Z S 5 7 Q 2 9 s d W 1 u M S w w f S Z x d W 9 0 O y w m c X V v d D t T Z W N 0 a W 9 u M S 9 U Y W J s Z T A x N y A o U G F n Z S A x N y k v Q 2 h h b m d l Z C B U e X B l L n t D b 2 x 1 b W 4 y L D F 9 J n F 1 b 3 Q 7 L C Z x d W 9 0 O 1 N l Y 3 R p b 2 4 x L 1 R h Y m x l M D E 3 I C h Q Y W d l I D E 3 K S 9 D a G F u Z 2 V k I F R 5 c G U u e 0 N v b H V t b j M s M n 0 m c X V v d D s s J n F 1 b 3 Q 7 U 2 V j d G l v b j E v V G F i b G U w M T c g K F B h Z 2 U g M T c p L 0 N o Y W 5 n Z W Q g V H l w Z S 5 7 Q 2 9 s d W 1 u N C w z f S Z x d W 9 0 O y w m c X V v d D t T Z W N 0 a W 9 u M S 9 U Y W J s Z T A x N y A o U G F n Z S A x N y k v Q 2 h h b m d l Z C B U e X B l L n t D b 2 x 1 b W 4 1 L D R 9 J n F 1 b 3 Q 7 L C Z x d W 9 0 O 1 N l Y 3 R p b 2 4 x L 1 R h Y m x l M D E 3 I C h Q Y W d l I D E 3 K S 9 D a G F u Z 2 V k I F R 5 c G U u e 0 N v b H V t b j Y s N X 0 m c X V v d D s s J n F 1 b 3 Q 7 U 2 V j d G l v b j E v V G F i b G U w M T c g K F B h Z 2 U g M T c p L 0 N o Y W 5 n Z W Q g V H l w Z S 5 7 Q 2 9 s d W 1 u N y w 2 f S Z x d W 9 0 O y w m c X V v d D t T Z W N 0 a W 9 u M S 9 U Y W J s Z T A x N y A o U G F n Z S A x N y k v Q 2 h h b m d l Z C B U e X B l L n t D b 2 x 1 b W 4 4 L D d 9 J n F 1 b 3 Q 7 L C Z x d W 9 0 O 1 N l Y 3 R p b 2 4 x L 1 R h Y m x l M D E 3 I C h Q Y W d l I D E 3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N j o 0 O C 4 1 O T A 0 N z k x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g p I C g y K S 9 D a G F u Z 2 V k I F R 5 c G U u e 0 N v b H V t b j E s M H 0 m c X V v d D s s J n F 1 b 3 Q 7 U 2 V j d G l v b j E v V G F i b G U w M D g g K F B h Z 2 U g O C k g K D I p L 0 N o Y W 5 n Z W Q g V H l w Z S 5 7 Q 2 9 s d W 1 u M i w x f S Z x d W 9 0 O y w m c X V v d D t T Z W N 0 a W 9 u M S 9 U Y W J s Z T A w O C A o U G F n Z S A 4 K S A o M i k v Q 2 h h b m d l Z C B U e X B l L n t D b 2 x 1 b W 4 z L D J 9 J n F 1 b 3 Q 7 L C Z x d W 9 0 O 1 N l Y 3 R p b 2 4 x L 1 R h Y m x l M D A 4 I C h Q Y W d l I D g p I C g y K S 9 D a G F u Z 2 V k I F R 5 c G U u e 0 N v b H V t b j Q s M 3 0 m c X V v d D s s J n F 1 b 3 Q 7 U 2 V j d G l v b j E v V G F i b G U w M D g g K F B h Z 2 U g O C k g K D I p L 0 N o Y W 5 n Z W Q g V H l w Z S 5 7 Q 2 9 s d W 1 u N S w 0 f S Z x d W 9 0 O y w m c X V v d D t T Z W N 0 a W 9 u M S 9 U Y W J s Z T A w O C A o U G F n Z S A 4 K S A o M i k v Q 2 h h b m d l Z C B U e X B l L n t D b 2 x 1 b W 4 2 L D V 9 J n F 1 b 3 Q 7 L C Z x d W 9 0 O 1 N l Y 3 R p b 2 4 x L 1 R h Y m x l M D A 4 I C h Q Y W d l I D g p I C g y K S 9 D a G F u Z 2 V k I F R 5 c G U u e 0 N v b H V t b j c s N n 0 m c X V v d D s s J n F 1 b 3 Q 7 U 2 V j d G l v b j E v V G F i b G U w M D g g K F B h Z 2 U g O C k g K D I p L 0 N o Y W 5 n Z W Q g V H l w Z S 5 7 Q 2 9 s d W 1 u O C w 3 f S Z x d W 9 0 O y w m c X V v d D t T Z W N 0 a W 9 u M S 9 U Y W J s Z T A w O C A o U G F n Z S A 4 K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4 I C h Q Y W d l I D g p I C g y K S 9 D a G F u Z 2 V k I F R 5 c G U u e 0 N v b H V t b j E s M H 0 m c X V v d D s s J n F 1 b 3 Q 7 U 2 V j d G l v b j E v V G F i b G U w M D g g K F B h Z 2 U g O C k g K D I p L 0 N o Y W 5 n Z W Q g V H l w Z S 5 7 Q 2 9 s d W 1 u M i w x f S Z x d W 9 0 O y w m c X V v d D t T Z W N 0 a W 9 u M S 9 U Y W J s Z T A w O C A o U G F n Z S A 4 K S A o M i k v Q 2 h h b m d l Z C B U e X B l L n t D b 2 x 1 b W 4 z L D J 9 J n F 1 b 3 Q 7 L C Z x d W 9 0 O 1 N l Y 3 R p b 2 4 x L 1 R h Y m x l M D A 4 I C h Q Y W d l I D g p I C g y K S 9 D a G F u Z 2 V k I F R 5 c G U u e 0 N v b H V t b j Q s M 3 0 m c X V v d D s s J n F 1 b 3 Q 7 U 2 V j d G l v b j E v V G F i b G U w M D g g K F B h Z 2 U g O C k g K D I p L 0 N o Y W 5 n Z W Q g V H l w Z S 5 7 Q 2 9 s d W 1 u N S w 0 f S Z x d W 9 0 O y w m c X V v d D t T Z W N 0 a W 9 u M S 9 U Y W J s Z T A w O C A o U G F n Z S A 4 K S A o M i k v Q 2 h h b m d l Z C B U e X B l L n t D b 2 x 1 b W 4 2 L D V 9 J n F 1 b 3 Q 7 L C Z x d W 9 0 O 1 N l Y 3 R p b 2 4 x L 1 R h Y m x l M D A 4 I C h Q Y W d l I D g p I C g y K S 9 D a G F u Z 2 V k I F R 5 c G U u e 0 N v b H V t b j c s N n 0 m c X V v d D s s J n F 1 b 3 Q 7 U 2 V j d G l v b j E v V G F i b G U w M D g g K F B h Z 2 U g O C k g K D I p L 0 N o Y W 5 n Z W Q g V H l w Z S 5 7 Q 2 9 s d W 1 u O C w 3 f S Z x d W 9 0 O y w m c X V v d D t T Z W N 0 a W 9 u M S 9 U Y W J s Z T A w O C A o U G F n Z S A 4 K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Y 6 N D g u N j A 2 M T A z M l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5 K S A o M i k v Q 2 h h b m d l Z C B U e X B l L n t D b 2 x 1 b W 4 x L D B 9 J n F 1 b 3 Q 7 L C Z x d W 9 0 O 1 N l Y 3 R p b 2 4 x L 1 R h Y m x l M D A 5 I C h Q Y W d l I D k p I C g y K S 9 D a G F u Z 2 V k I F R 5 c G U u e 0 N v b H V t b j I s M X 0 m c X V v d D s s J n F 1 b 3 Q 7 U 2 V j d G l v b j E v V G F i b G U w M D k g K F B h Z 2 U g O S k g K D I p L 0 N o Y W 5 n Z W Q g V H l w Z S 5 7 Q 2 9 s d W 1 u M y w y f S Z x d W 9 0 O y w m c X V v d D t T Z W N 0 a W 9 u M S 9 U Y W J s Z T A w O S A o U G F n Z S A 5 K S A o M i k v Q 2 h h b m d l Z C B U e X B l L n t D b 2 x 1 b W 4 0 L D N 9 J n F 1 b 3 Q 7 L C Z x d W 9 0 O 1 N l Y 3 R p b 2 4 x L 1 R h Y m x l M D A 5 I C h Q Y W d l I D k p I C g y K S 9 D a G F u Z 2 V k I F R 5 c G U u e 0 N v b H V t b j U s N H 0 m c X V v d D s s J n F 1 b 3 Q 7 U 2 V j d G l v b j E v V G F i b G U w M D k g K F B h Z 2 U g O S k g K D I p L 0 N o Y W 5 n Z W Q g V H l w Z S 5 7 Q 2 9 s d W 1 u N i w 1 f S Z x d W 9 0 O y w m c X V v d D t T Z W N 0 a W 9 u M S 9 U Y W J s Z T A w O S A o U G F n Z S A 5 K S A o M i k v Q 2 h h b m d l Z C B U e X B l L n t D b 2 x 1 b W 4 3 L D Z 9 J n F 1 b 3 Q 7 L C Z x d W 9 0 O 1 N l Y 3 R p b 2 4 x L 1 R h Y m x l M D A 5 I C h Q Y W d l I D k p I C g y K S 9 D a G F u Z 2 V k I F R 5 c G U u e 0 N v b H V t b j g s N 3 0 m c X V v d D s s J n F 1 b 3 Q 7 U 2 V j d G l v b j E v V G F i b G U w M D k g K F B h Z 2 U g O S k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O S A o U G F n Z S A 5 K S A o M i k v Q 2 h h b m d l Z C B U e X B l L n t D b 2 x 1 b W 4 x L D B 9 J n F 1 b 3 Q 7 L C Z x d W 9 0 O 1 N l Y 3 R p b 2 4 x L 1 R h Y m x l M D A 5 I C h Q Y W d l I D k p I C g y K S 9 D a G F u Z 2 V k I F R 5 c G U u e 0 N v b H V t b j I s M X 0 m c X V v d D s s J n F 1 b 3 Q 7 U 2 V j d G l v b j E v V G F i b G U w M D k g K F B h Z 2 U g O S k g K D I p L 0 N o Y W 5 n Z W Q g V H l w Z S 5 7 Q 2 9 s d W 1 u M y w y f S Z x d W 9 0 O y w m c X V v d D t T Z W N 0 a W 9 u M S 9 U Y W J s Z T A w O S A o U G F n Z S A 5 K S A o M i k v Q 2 h h b m d l Z C B U e X B l L n t D b 2 x 1 b W 4 0 L D N 9 J n F 1 b 3 Q 7 L C Z x d W 9 0 O 1 N l Y 3 R p b 2 4 x L 1 R h Y m x l M D A 5 I C h Q Y W d l I D k p I C g y K S 9 D a G F u Z 2 V k I F R 5 c G U u e 0 N v b H V t b j U s N H 0 m c X V v d D s s J n F 1 b 3 Q 7 U 2 V j d G l v b j E v V G F i b G U w M D k g K F B h Z 2 U g O S k g K D I p L 0 N o Y W 5 n Z W Q g V H l w Z S 5 7 Q 2 9 s d W 1 u N i w 1 f S Z x d W 9 0 O y w m c X V v d D t T Z W N 0 a W 9 u M S 9 U Y W J s Z T A w O S A o U G F n Z S A 5 K S A o M i k v Q 2 h h b m d l Z C B U e X B l L n t D b 2 x 1 b W 4 3 L D Z 9 J n F 1 b 3 Q 7 L C Z x d W 9 0 O 1 N l Y 3 R p b 2 4 x L 1 R h Y m x l M D A 5 I C h Q Y W d l I D k p I C g y K S 9 D a G F u Z 2 V k I F R 5 c G U u e 0 N v b H V t b j g s N 3 0 m c X V v d D s s J n F 1 b 3 Q 7 U 2 V j d G l v b j E v V G F i b G U w M D k g K F B h Z 2 U g O S k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k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N j o 0 O C 4 2 M D Y x M D M y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w K S A o M i k v Q 2 h h b m d l Z C B U e X B l L n t D b 2 x 1 b W 4 x L D B 9 J n F 1 b 3 Q 7 L C Z x d W 9 0 O 1 N l Y 3 R p b 2 4 x L 1 R h Y m x l M D E w I C h Q Y W d l I D E w K S A o M i k v Q 2 h h b m d l Z C B U e X B l L n t D b 2 x 1 b W 4 y L D F 9 J n F 1 b 3 Q 7 L C Z x d W 9 0 O 1 N l Y 3 R p b 2 4 x L 1 R h Y m x l M D E w I C h Q Y W d l I D E w K S A o M i k v Q 2 h h b m d l Z C B U e X B l L n t D b 2 x 1 b W 4 z L D J 9 J n F 1 b 3 Q 7 L C Z x d W 9 0 O 1 N l Y 3 R p b 2 4 x L 1 R h Y m x l M D E w I C h Q Y W d l I D E w K S A o M i k v Q 2 h h b m d l Z C B U e X B l L n t D b 2 x 1 b W 4 0 L D N 9 J n F 1 b 3 Q 7 L C Z x d W 9 0 O 1 N l Y 3 R p b 2 4 x L 1 R h Y m x l M D E w I C h Q Y W d l I D E w K S A o M i k v Q 2 h h b m d l Z C B U e X B l L n t D b 2 x 1 b W 4 1 L D R 9 J n F 1 b 3 Q 7 L C Z x d W 9 0 O 1 N l Y 3 R p b 2 4 x L 1 R h Y m x l M D E w I C h Q Y W d l I D E w K S A o M i k v Q 2 h h b m d l Z C B U e X B l L n t D b 2 x 1 b W 4 2 L D V 9 J n F 1 b 3 Q 7 L C Z x d W 9 0 O 1 N l Y 3 R p b 2 4 x L 1 R h Y m x l M D E w I C h Q Y W d l I D E w K S A o M i k v Q 2 h h b m d l Z C B U e X B l L n t D b 2 x 1 b W 4 3 L D Z 9 J n F 1 b 3 Q 7 L C Z x d W 9 0 O 1 N l Y 3 R p b 2 4 x L 1 R h Y m x l M D E w I C h Q Y W d l I D E w K S A o M i k v Q 2 h h b m d l Z C B U e X B l L n t D b 2 x 1 b W 4 4 L D d 9 J n F 1 b 3 Q 7 L C Z x d W 9 0 O 1 N l Y 3 R p b 2 4 x L 1 R h Y m x l M D E w I C h Q Y W d l I D E w K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E w K S A o M i k v Q 2 h h b m d l Z C B U e X B l L n t D b 2 x 1 b W 4 x L D B 9 J n F 1 b 3 Q 7 L C Z x d W 9 0 O 1 N l Y 3 R p b 2 4 x L 1 R h Y m x l M D E w I C h Q Y W d l I D E w K S A o M i k v Q 2 h h b m d l Z C B U e X B l L n t D b 2 x 1 b W 4 y L D F 9 J n F 1 b 3 Q 7 L C Z x d W 9 0 O 1 N l Y 3 R p b 2 4 x L 1 R h Y m x l M D E w I C h Q Y W d l I D E w K S A o M i k v Q 2 h h b m d l Z C B U e X B l L n t D b 2 x 1 b W 4 z L D J 9 J n F 1 b 3 Q 7 L C Z x d W 9 0 O 1 N l Y 3 R p b 2 4 x L 1 R h Y m x l M D E w I C h Q Y W d l I D E w K S A o M i k v Q 2 h h b m d l Z C B U e X B l L n t D b 2 x 1 b W 4 0 L D N 9 J n F 1 b 3 Q 7 L C Z x d W 9 0 O 1 N l Y 3 R p b 2 4 x L 1 R h Y m x l M D E w I C h Q Y W d l I D E w K S A o M i k v Q 2 h h b m d l Z C B U e X B l L n t D b 2 x 1 b W 4 1 L D R 9 J n F 1 b 3 Q 7 L C Z x d W 9 0 O 1 N l Y 3 R p b 2 4 x L 1 R h Y m x l M D E w I C h Q Y W d l I D E w K S A o M i k v Q 2 h h b m d l Z C B U e X B l L n t D b 2 x 1 b W 4 2 L D V 9 J n F 1 b 3 Q 7 L C Z x d W 9 0 O 1 N l Y 3 R p b 2 4 x L 1 R h Y m x l M D E w I C h Q Y W d l I D E w K S A o M i k v Q 2 h h b m d l Z C B U e X B l L n t D b 2 x 1 b W 4 3 L D Z 9 J n F 1 b 3 Q 7 L C Z x d W 9 0 O 1 N l Y 3 R p b 2 4 x L 1 R h Y m x l M D E w I C h Q Y W d l I D E w K S A o M i k v Q 2 h h b m d l Z C B U e X B l L n t D b 2 x 1 b W 4 4 L D d 9 J n F 1 b 3 Q 7 L C Z x d W 9 0 O 1 N l Y 3 R p b 2 4 x L 1 R h Y m x l M D E w I C h Q Y W d l I D E w K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M T A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l M j A o M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2 O j Q 4 L j Y w N j E w M z J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E p I C g y K S 9 D a G F u Z 2 V k I F R 5 c G U u e 0 N v b H V t b j E s M H 0 m c X V v d D s s J n F 1 b 3 Q 7 U 2 V j d G l v b j E v V G F i b G U w M T E g K F B h Z 2 U g M T E p I C g y K S 9 D a G F u Z 2 V k I F R 5 c G U u e 0 N v b H V t b j I s M X 0 m c X V v d D s s J n F 1 b 3 Q 7 U 2 V j d G l v b j E v V G F i b G U w M T E g K F B h Z 2 U g M T E p I C g y K S 9 D a G F u Z 2 V k I F R 5 c G U u e 0 N v b H V t b j M s M n 0 m c X V v d D s s J n F 1 b 3 Q 7 U 2 V j d G l v b j E v V G F i b G U w M T E g K F B h Z 2 U g M T E p I C g y K S 9 D a G F u Z 2 V k I F R 5 c G U u e 0 N v b H V t b j Q s M 3 0 m c X V v d D s s J n F 1 b 3 Q 7 U 2 V j d G l v b j E v V G F i b G U w M T E g K F B h Z 2 U g M T E p I C g y K S 9 D a G F u Z 2 V k I F R 5 c G U u e 0 N v b H V t b j U s N H 0 m c X V v d D s s J n F 1 b 3 Q 7 U 2 V j d G l v b j E v V G F i b G U w M T E g K F B h Z 2 U g M T E p I C g y K S 9 D a G F u Z 2 V k I F R 5 c G U u e 0 N v b H V t b j Y s N X 0 m c X V v d D s s J n F 1 b 3 Q 7 U 2 V j d G l v b j E v V G F i b G U w M T E g K F B h Z 2 U g M T E p I C g y K S 9 D a G F u Z 2 V k I F R 5 c G U u e 0 N v b H V t b j c s N n 0 m c X V v d D s s J n F 1 b 3 Q 7 U 2 V j d G l v b j E v V G F i b G U w M T E g K F B h Z 2 U g M T E p I C g y K S 9 D a G F u Z 2 V k I F R 5 c G U u e 0 N v b H V t b j g s N 3 0 m c X V v d D s s J n F 1 b 3 Q 7 U 2 V j d G l v b j E v V G F i b G U w M T E g K F B h Z 2 U g M T E p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E g K F B h Z 2 U g M T E p I C g y K S 9 D a G F u Z 2 V k I F R 5 c G U u e 0 N v b H V t b j E s M H 0 m c X V v d D s s J n F 1 b 3 Q 7 U 2 V j d G l v b j E v V G F i b G U w M T E g K F B h Z 2 U g M T E p I C g y K S 9 D a G F u Z 2 V k I F R 5 c G U u e 0 N v b H V t b j I s M X 0 m c X V v d D s s J n F 1 b 3 Q 7 U 2 V j d G l v b j E v V G F i b G U w M T E g K F B h Z 2 U g M T E p I C g y K S 9 D a G F u Z 2 V k I F R 5 c G U u e 0 N v b H V t b j M s M n 0 m c X V v d D s s J n F 1 b 3 Q 7 U 2 V j d G l v b j E v V G F i b G U w M T E g K F B h Z 2 U g M T E p I C g y K S 9 D a G F u Z 2 V k I F R 5 c G U u e 0 N v b H V t b j Q s M 3 0 m c X V v d D s s J n F 1 b 3 Q 7 U 2 V j d G l v b j E v V G F i b G U w M T E g K F B h Z 2 U g M T E p I C g y K S 9 D a G F u Z 2 V k I F R 5 c G U u e 0 N v b H V t b j U s N H 0 m c X V v d D s s J n F 1 b 3 Q 7 U 2 V j d G l v b j E v V G F i b G U w M T E g K F B h Z 2 U g M T E p I C g y K S 9 D a G F u Z 2 V k I F R 5 c G U u e 0 N v b H V t b j Y s N X 0 m c X V v d D s s J n F 1 b 3 Q 7 U 2 V j d G l v b j E v V G F i b G U w M T E g K F B h Z 2 U g M T E p I C g y K S 9 D a G F u Z 2 V k I F R 5 c G U u e 0 N v b H V t b j c s N n 0 m c X V v d D s s J n F 1 b 3 Q 7 U 2 V j d G l v b j E v V G F i b G U w M T E g K F B h Z 2 U g M T E p I C g y K S 9 D a G F u Z 2 V k I F R 5 c G U u e 0 N v b H V t b j g s N 3 0 m c X V v d D s s J n F 1 b 3 Q 7 U 2 V j d G l v b j E v V G F i b G U w M T E g K F B h Z 2 U g M T E p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U y M C g y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Y 6 N D g u N j A 2 M T A z M l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i k g K D I p L 0 N o Y W 5 n Z W Q g V H l w Z S 5 7 Q 2 9 s d W 1 u M S w w f S Z x d W 9 0 O y w m c X V v d D t T Z W N 0 a W 9 u M S 9 U Y W J s Z T A x M i A o U G F n Z S A x M i k g K D I p L 0 N o Y W 5 n Z W Q g V H l w Z S 5 7 Q 2 9 s d W 1 u M i w x f S Z x d W 9 0 O y w m c X V v d D t T Z W N 0 a W 9 u M S 9 U Y W J s Z T A x M i A o U G F n Z S A x M i k g K D I p L 0 N o Y W 5 n Z W Q g V H l w Z S 5 7 Q 2 9 s d W 1 u M y w y f S Z x d W 9 0 O y w m c X V v d D t T Z W N 0 a W 9 u M S 9 U Y W J s Z T A x M i A o U G F n Z S A x M i k g K D I p L 0 N o Y W 5 n Z W Q g V H l w Z S 5 7 Q 2 9 s d W 1 u N C w z f S Z x d W 9 0 O y w m c X V v d D t T Z W N 0 a W 9 u M S 9 U Y W J s Z T A x M i A o U G F n Z S A x M i k g K D I p L 0 N o Y W 5 n Z W Q g V H l w Z S 5 7 Q 2 9 s d W 1 u N S w 0 f S Z x d W 9 0 O y w m c X V v d D t T Z W N 0 a W 9 u M S 9 U Y W J s Z T A x M i A o U G F n Z S A x M i k g K D I p L 0 N o Y W 5 n Z W Q g V H l w Z S 5 7 Q 2 9 s d W 1 u N i w 1 f S Z x d W 9 0 O y w m c X V v d D t T Z W N 0 a W 9 u M S 9 U Y W J s Z T A x M i A o U G F n Z S A x M i k g K D I p L 0 N o Y W 5 n Z W Q g V H l w Z S 5 7 Q 2 9 s d W 1 u N y w 2 f S Z x d W 9 0 O y w m c X V v d D t T Z W N 0 a W 9 u M S 9 U Y W J s Z T A x M i A o U G F n Z S A x M i k g K D I p L 0 N o Y W 5 n Z W Q g V H l w Z S 5 7 Q 2 9 s d W 1 u O C w 3 f S Z x d W 9 0 O y w m c X V v d D t T Z W N 0 a W 9 u M S 9 U Y W J s Z T A x M i A o U G F n Z S A x M i k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i A o U G F n Z S A x M i k g K D I p L 0 N o Y W 5 n Z W Q g V H l w Z S 5 7 Q 2 9 s d W 1 u M S w w f S Z x d W 9 0 O y w m c X V v d D t T Z W N 0 a W 9 u M S 9 U Y W J s Z T A x M i A o U G F n Z S A x M i k g K D I p L 0 N o Y W 5 n Z W Q g V H l w Z S 5 7 Q 2 9 s d W 1 u M i w x f S Z x d W 9 0 O y w m c X V v d D t T Z W N 0 a W 9 u M S 9 U Y W J s Z T A x M i A o U G F n Z S A x M i k g K D I p L 0 N o Y W 5 n Z W Q g V H l w Z S 5 7 Q 2 9 s d W 1 u M y w y f S Z x d W 9 0 O y w m c X V v d D t T Z W N 0 a W 9 u M S 9 U Y W J s Z T A x M i A o U G F n Z S A x M i k g K D I p L 0 N o Y W 5 n Z W Q g V H l w Z S 5 7 Q 2 9 s d W 1 u N C w z f S Z x d W 9 0 O y w m c X V v d D t T Z W N 0 a W 9 u M S 9 U Y W J s Z T A x M i A o U G F n Z S A x M i k g K D I p L 0 N o Y W 5 n Z W Q g V H l w Z S 5 7 Q 2 9 s d W 1 u N S w 0 f S Z x d W 9 0 O y w m c X V v d D t T Z W N 0 a W 9 u M S 9 U Y W J s Z T A x M i A o U G F n Z S A x M i k g K D I p L 0 N o Y W 5 n Z W Q g V H l w Z S 5 7 Q 2 9 s d W 1 u N i w 1 f S Z x d W 9 0 O y w m c X V v d D t T Z W N 0 a W 9 u M S 9 U Y W J s Z T A x M i A o U G F n Z S A x M i k g K D I p L 0 N o Y W 5 n Z W Q g V H l w Z S 5 7 Q 2 9 s d W 1 u N y w 2 f S Z x d W 9 0 O y w m c X V v d D t T Z W N 0 a W 9 u M S 9 U Y W J s Z T A x M i A o U G F n Z S A x M i k g K D I p L 0 N o Y W 5 n Z W Q g V H l w Z S 5 7 Q 2 9 s d W 1 u O C w 3 f S Z x d W 9 0 O y w m c X V v d D t T Z W N 0 a W 9 u M S 9 U Y W J s Z T A x M i A o U G F n Z S A x M i k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J T I w K D I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N j o 0 O C 4 2 M j E 3 M j Y 3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z K S A o M i k v Q 2 h h b m d l Z C B U e X B l L n t D b 2 x 1 b W 4 x L D B 9 J n F 1 b 3 Q 7 L C Z x d W 9 0 O 1 N l Y 3 R p b 2 4 x L 1 R h Y m x l M D E z I C h Q Y W d l I D E z K S A o M i k v Q 2 h h b m d l Z C B U e X B l L n t D b 2 x 1 b W 4 y L D F 9 J n F 1 b 3 Q 7 L C Z x d W 9 0 O 1 N l Y 3 R p b 2 4 x L 1 R h Y m x l M D E z I C h Q Y W d l I D E z K S A o M i k v Q 2 h h b m d l Z C B U e X B l L n t D b 2 x 1 b W 4 z L D J 9 J n F 1 b 3 Q 7 L C Z x d W 9 0 O 1 N l Y 3 R p b 2 4 x L 1 R h Y m x l M D E z I C h Q Y W d l I D E z K S A o M i k v Q 2 h h b m d l Z C B U e X B l L n t D b 2 x 1 b W 4 0 L D N 9 J n F 1 b 3 Q 7 L C Z x d W 9 0 O 1 N l Y 3 R p b 2 4 x L 1 R h Y m x l M D E z I C h Q Y W d l I D E z K S A o M i k v Q 2 h h b m d l Z C B U e X B l L n t D b 2 x 1 b W 4 1 L D R 9 J n F 1 b 3 Q 7 L C Z x d W 9 0 O 1 N l Y 3 R p b 2 4 x L 1 R h Y m x l M D E z I C h Q Y W d l I D E z K S A o M i k v Q 2 h h b m d l Z C B U e X B l L n t D b 2 x 1 b W 4 2 L D V 9 J n F 1 b 3 Q 7 L C Z x d W 9 0 O 1 N l Y 3 R p b 2 4 x L 1 R h Y m x l M D E z I C h Q Y W d l I D E z K S A o M i k v Q 2 h h b m d l Z C B U e X B l L n t D b 2 x 1 b W 4 3 L D Z 9 J n F 1 b 3 Q 7 L C Z x d W 9 0 O 1 N l Y 3 R p b 2 4 x L 1 R h Y m x l M D E z I C h Q Y W d l I D E z K S A o M i k v Q 2 h h b m d l Z C B U e X B l L n t D b 2 x 1 b W 4 4 L D d 9 J n F 1 b 3 Q 7 L C Z x d W 9 0 O 1 N l Y 3 R p b 2 4 x L 1 R h Y m x l M D E z I C h Q Y W d l I D E z K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z I C h Q Y W d l I D E z K S A o M i k v Q 2 h h b m d l Z C B U e X B l L n t D b 2 x 1 b W 4 x L D B 9 J n F 1 b 3 Q 7 L C Z x d W 9 0 O 1 N l Y 3 R p b 2 4 x L 1 R h Y m x l M D E z I C h Q Y W d l I D E z K S A o M i k v Q 2 h h b m d l Z C B U e X B l L n t D b 2 x 1 b W 4 y L D F 9 J n F 1 b 3 Q 7 L C Z x d W 9 0 O 1 N l Y 3 R p b 2 4 x L 1 R h Y m x l M D E z I C h Q Y W d l I D E z K S A o M i k v Q 2 h h b m d l Z C B U e X B l L n t D b 2 x 1 b W 4 z L D J 9 J n F 1 b 3 Q 7 L C Z x d W 9 0 O 1 N l Y 3 R p b 2 4 x L 1 R h Y m x l M D E z I C h Q Y W d l I D E z K S A o M i k v Q 2 h h b m d l Z C B U e X B l L n t D b 2 x 1 b W 4 0 L D N 9 J n F 1 b 3 Q 7 L C Z x d W 9 0 O 1 N l Y 3 R p b 2 4 x L 1 R h Y m x l M D E z I C h Q Y W d l I D E z K S A o M i k v Q 2 h h b m d l Z C B U e X B l L n t D b 2 x 1 b W 4 1 L D R 9 J n F 1 b 3 Q 7 L C Z x d W 9 0 O 1 N l Y 3 R p b 2 4 x L 1 R h Y m x l M D E z I C h Q Y W d l I D E z K S A o M i k v Q 2 h h b m d l Z C B U e X B l L n t D b 2 x 1 b W 4 2 L D V 9 J n F 1 b 3 Q 7 L C Z x d W 9 0 O 1 N l Y 3 R p b 2 4 x L 1 R h Y m x l M D E z I C h Q Y W d l I D E z K S A o M i k v Q 2 h h b m d l Z C B U e X B l L n t D b 2 x 1 b W 4 3 L D Z 9 J n F 1 b 3 Q 7 L C Z x d W 9 0 O 1 N l Y 3 R p b 2 4 x L 1 R h Y m x l M D E z I C h Q Y W d l I D E z K S A o M i k v Q 2 h h b m d l Z C B U e X B l L n t D b 2 x 1 b W 4 4 L D d 9 J n F 1 b 3 Q 7 L C Z x d W 9 0 O 1 N l Y 3 R p b 2 4 x L 1 R h Y m x l M D E z I C h Q Y W d l I D E z K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M T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l M j A o M i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2 O j Q 4 L j Y y M T c y N j d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M T Q p I C g y K S 9 D a G F u Z 2 V k I F R 5 c G U u e 0 N v b H V t b j E s M H 0 m c X V v d D s s J n F 1 b 3 Q 7 U 2 V j d G l v b j E v V G F i b G U w M T Q g K F B h Z 2 U g M T Q p I C g y K S 9 D a G F u Z 2 V k I F R 5 c G U u e 0 N v b H V t b j I s M X 0 m c X V v d D s s J n F 1 b 3 Q 7 U 2 V j d G l v b j E v V G F i b G U w M T Q g K F B h Z 2 U g M T Q p I C g y K S 9 D a G F u Z 2 V k I F R 5 c G U u e 0 N v b H V t b j M s M n 0 m c X V v d D s s J n F 1 b 3 Q 7 U 2 V j d G l v b j E v V G F i b G U w M T Q g K F B h Z 2 U g M T Q p I C g y K S 9 D a G F u Z 2 V k I F R 5 c G U u e 0 N v b H V t b j Q s M 3 0 m c X V v d D s s J n F 1 b 3 Q 7 U 2 V j d G l v b j E v V G F i b G U w M T Q g K F B h Z 2 U g M T Q p I C g y K S 9 D a G F u Z 2 V k I F R 5 c G U u e 0 N v b H V t b j U s N H 0 m c X V v d D s s J n F 1 b 3 Q 7 U 2 V j d G l v b j E v V G F i b G U w M T Q g K F B h Z 2 U g M T Q p I C g y K S 9 D a G F u Z 2 V k I F R 5 c G U u e 0 N v b H V t b j Y s N X 0 m c X V v d D s s J n F 1 b 3 Q 7 U 2 V j d G l v b j E v V G F i b G U w M T Q g K F B h Z 2 U g M T Q p I C g y K S 9 D a G F u Z 2 V k I F R 5 c G U u e 0 N v b H V t b j c s N n 0 m c X V v d D s s J n F 1 b 3 Q 7 U 2 V j d G l v b j E v V G F i b G U w M T Q g K F B h Z 2 U g M T Q p I C g y K S 9 D a G F u Z 2 V k I F R 5 c G U u e 0 N v b H V t b j g s N 3 0 m c X V v d D s s J n F 1 b 3 Q 7 U 2 V j d G l v b j E v V G F i b G U w M T Q g K F B h Z 2 U g M T Q p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Q g K F B h Z 2 U g M T Q p I C g y K S 9 D a G F u Z 2 V k I F R 5 c G U u e 0 N v b H V t b j E s M H 0 m c X V v d D s s J n F 1 b 3 Q 7 U 2 V j d G l v b j E v V G F i b G U w M T Q g K F B h Z 2 U g M T Q p I C g y K S 9 D a G F u Z 2 V k I F R 5 c G U u e 0 N v b H V t b j I s M X 0 m c X V v d D s s J n F 1 b 3 Q 7 U 2 V j d G l v b j E v V G F i b G U w M T Q g K F B h Z 2 U g M T Q p I C g y K S 9 D a G F u Z 2 V k I F R 5 c G U u e 0 N v b H V t b j M s M n 0 m c X V v d D s s J n F 1 b 3 Q 7 U 2 V j d G l v b j E v V G F i b G U w M T Q g K F B h Z 2 U g M T Q p I C g y K S 9 D a G F u Z 2 V k I F R 5 c G U u e 0 N v b H V t b j Q s M 3 0 m c X V v d D s s J n F 1 b 3 Q 7 U 2 V j d G l v b j E v V G F i b G U w M T Q g K F B h Z 2 U g M T Q p I C g y K S 9 D a G F u Z 2 V k I F R 5 c G U u e 0 N v b H V t b j U s N H 0 m c X V v d D s s J n F 1 b 3 Q 7 U 2 V j d G l v b j E v V G F i b G U w M T Q g K F B h Z 2 U g M T Q p I C g y K S 9 D a G F u Z 2 V k I F R 5 c G U u e 0 N v b H V t b j Y s N X 0 m c X V v d D s s J n F 1 b 3 Q 7 U 2 V j d G l v b j E v V G F i b G U w M T Q g K F B h Z 2 U g M T Q p I C g y K S 9 D a G F u Z 2 V k I F R 5 c G U u e 0 N v b H V t b j c s N n 0 m c X V v d D s s J n F 1 b 3 Q 7 U 2 V j d G l v b j E v V G F i b G U w M T Q g K F B h Z 2 U g M T Q p I C g y K S 9 D a G F u Z 2 V k I F R 5 c G U u e 0 N v b H V t b j g s N 3 0 m c X V v d D s s J n F 1 b 3 Q 7 U 2 V j d G l v b j E v V G F i b G U w M T Q g K F B h Z 2 U g M T Q p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x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U y M C g y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M z Y 6 N D g u N j I x N z I 2 N 1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x N S k g K D I p L 0 N o Y W 5 n Z W Q g V H l w Z S 5 7 Q 2 9 s d W 1 u M S w w f S Z x d W 9 0 O y w m c X V v d D t T Z W N 0 a W 9 u M S 9 U Y W J s Z T A x N S A o U G F n Z S A x N S k g K D I p L 0 N o Y W 5 n Z W Q g V H l w Z S 5 7 Q 2 9 s d W 1 u M i w x f S Z x d W 9 0 O y w m c X V v d D t T Z W N 0 a W 9 u M S 9 U Y W J s Z T A x N S A o U G F n Z S A x N S k g K D I p L 0 N o Y W 5 n Z W Q g V H l w Z S 5 7 Q 2 9 s d W 1 u M y w y f S Z x d W 9 0 O y w m c X V v d D t T Z W N 0 a W 9 u M S 9 U Y W J s Z T A x N S A o U G F n Z S A x N S k g K D I p L 0 N o Y W 5 n Z W Q g V H l w Z S 5 7 Q 2 9 s d W 1 u N C w z f S Z x d W 9 0 O y w m c X V v d D t T Z W N 0 a W 9 u M S 9 U Y W J s Z T A x N S A o U G F n Z S A x N S k g K D I p L 0 N o Y W 5 n Z W Q g V H l w Z S 5 7 Q 2 9 s d W 1 u N S w 0 f S Z x d W 9 0 O y w m c X V v d D t T Z W N 0 a W 9 u M S 9 U Y W J s Z T A x N S A o U G F n Z S A x N S k g K D I p L 0 N o Y W 5 n Z W Q g V H l w Z S 5 7 Q 2 9 s d W 1 u N i w 1 f S Z x d W 9 0 O y w m c X V v d D t T Z W N 0 a W 9 u M S 9 U Y W J s Z T A x N S A o U G F n Z S A x N S k g K D I p L 0 N o Y W 5 n Z W Q g V H l w Z S 5 7 Q 2 9 s d W 1 u N y w 2 f S Z x d W 9 0 O y w m c X V v d D t T Z W N 0 a W 9 u M S 9 U Y W J s Z T A x N S A o U G F n Z S A x N S k g K D I p L 0 N o Y W 5 n Z W Q g V H l w Z S 5 7 Q 2 9 s d W 1 u O C w 3 f S Z x d W 9 0 O y w m c X V v d D t T Z W N 0 a W 9 u M S 9 U Y W J s Z T A x N S A o U G F n Z S A x N S k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x N S k g K D I p L 0 N o Y W 5 n Z W Q g V H l w Z S 5 7 Q 2 9 s d W 1 u M S w w f S Z x d W 9 0 O y w m c X V v d D t T Z W N 0 a W 9 u M S 9 U Y W J s Z T A x N S A o U G F n Z S A x N S k g K D I p L 0 N o Y W 5 n Z W Q g V H l w Z S 5 7 Q 2 9 s d W 1 u M i w x f S Z x d W 9 0 O y w m c X V v d D t T Z W N 0 a W 9 u M S 9 U Y W J s Z T A x N S A o U G F n Z S A x N S k g K D I p L 0 N o Y W 5 n Z W Q g V H l w Z S 5 7 Q 2 9 s d W 1 u M y w y f S Z x d W 9 0 O y w m c X V v d D t T Z W N 0 a W 9 u M S 9 U Y W J s Z T A x N S A o U G F n Z S A x N S k g K D I p L 0 N o Y W 5 n Z W Q g V H l w Z S 5 7 Q 2 9 s d W 1 u N C w z f S Z x d W 9 0 O y w m c X V v d D t T Z W N 0 a W 9 u M S 9 U Y W J s Z T A x N S A o U G F n Z S A x N S k g K D I p L 0 N o Y W 5 n Z W Q g V H l w Z S 5 7 Q 2 9 s d W 1 u N S w 0 f S Z x d W 9 0 O y w m c X V v d D t T Z W N 0 a W 9 u M S 9 U Y W J s Z T A x N S A o U G F n Z S A x N S k g K D I p L 0 N o Y W 5 n Z W Q g V H l w Z S 5 7 Q 2 9 s d W 1 u N i w 1 f S Z x d W 9 0 O y w m c X V v d D t T Z W N 0 a W 9 u M S 9 U Y W J s Z T A x N S A o U G F n Z S A x N S k g K D I p L 0 N o Y W 5 n Z W Q g V H l w Z S 5 7 Q 2 9 s d W 1 u N y w 2 f S Z x d W 9 0 O y w m c X V v d D t T Z W N 0 a W 9 u M S 9 U Y W J s Z T A x N S A o U G F n Z S A x N S k g K D I p L 0 N o Y W 5 n Z W Q g V H l w Z S 5 7 Q 2 9 s d W 1 u O C w 3 f S Z x d W 9 0 O y w m c X V v d D t T Z W N 0 a W 9 u M S 9 U Y W J s Z T A x N S A o U G F n Z S A x N S k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E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J T I w K D I p L 1 R h Y m x l M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z N j o 0 O C 4 2 M j E 3 M j Y 3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2 K S A o M i k v Q 2 h h b m d l Z C B U e X B l L n t D b 2 x 1 b W 4 x L D B 9 J n F 1 b 3 Q 7 L C Z x d W 9 0 O 1 N l Y 3 R p b 2 4 x L 1 R h Y m x l M D E 2 I C h Q Y W d l I D E 2 K S A o M i k v Q 2 h h b m d l Z C B U e X B l L n t D b 2 x 1 b W 4 y L D F 9 J n F 1 b 3 Q 7 L C Z x d W 9 0 O 1 N l Y 3 R p b 2 4 x L 1 R h Y m x l M D E 2 I C h Q Y W d l I D E 2 K S A o M i k v Q 2 h h b m d l Z C B U e X B l L n t D b 2 x 1 b W 4 z L D J 9 J n F 1 b 3 Q 7 L C Z x d W 9 0 O 1 N l Y 3 R p b 2 4 x L 1 R h Y m x l M D E 2 I C h Q Y W d l I D E 2 K S A o M i k v Q 2 h h b m d l Z C B U e X B l L n t D b 2 x 1 b W 4 0 L D N 9 J n F 1 b 3 Q 7 L C Z x d W 9 0 O 1 N l Y 3 R p b 2 4 x L 1 R h Y m x l M D E 2 I C h Q Y W d l I D E 2 K S A o M i k v Q 2 h h b m d l Z C B U e X B l L n t D b 2 x 1 b W 4 1 L D R 9 J n F 1 b 3 Q 7 L C Z x d W 9 0 O 1 N l Y 3 R p b 2 4 x L 1 R h Y m x l M D E 2 I C h Q Y W d l I D E 2 K S A o M i k v Q 2 h h b m d l Z C B U e X B l L n t D b 2 x 1 b W 4 2 L D V 9 J n F 1 b 3 Q 7 L C Z x d W 9 0 O 1 N l Y 3 R p b 2 4 x L 1 R h Y m x l M D E 2 I C h Q Y W d l I D E 2 K S A o M i k v Q 2 h h b m d l Z C B U e X B l L n t D b 2 x 1 b W 4 3 L D Z 9 J n F 1 b 3 Q 7 L C Z x d W 9 0 O 1 N l Y 3 R p b 2 4 x L 1 R h Y m x l M D E 2 I C h Q Y W d l I D E 2 K S A o M i k v Q 2 h h b m d l Z C B U e X B l L n t D b 2 x 1 b W 4 4 L D d 9 J n F 1 b 3 Q 7 L C Z x d W 9 0 O 1 N l Y 3 R p b 2 4 x L 1 R h Y m x l M D E 2 I C h Q Y W d l I D E 2 K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2 I C h Q Y W d l I D E 2 K S A o M i k v Q 2 h h b m d l Z C B U e X B l L n t D b 2 x 1 b W 4 x L D B 9 J n F 1 b 3 Q 7 L C Z x d W 9 0 O 1 N l Y 3 R p b 2 4 x L 1 R h Y m x l M D E 2 I C h Q Y W d l I D E 2 K S A o M i k v Q 2 h h b m d l Z C B U e X B l L n t D b 2 x 1 b W 4 y L D F 9 J n F 1 b 3 Q 7 L C Z x d W 9 0 O 1 N l Y 3 R p b 2 4 x L 1 R h Y m x l M D E 2 I C h Q Y W d l I D E 2 K S A o M i k v Q 2 h h b m d l Z C B U e X B l L n t D b 2 x 1 b W 4 z L D J 9 J n F 1 b 3 Q 7 L C Z x d W 9 0 O 1 N l Y 3 R p b 2 4 x L 1 R h Y m x l M D E 2 I C h Q Y W d l I D E 2 K S A o M i k v Q 2 h h b m d l Z C B U e X B l L n t D b 2 x 1 b W 4 0 L D N 9 J n F 1 b 3 Q 7 L C Z x d W 9 0 O 1 N l Y 3 R p b 2 4 x L 1 R h Y m x l M D E 2 I C h Q Y W d l I D E 2 K S A o M i k v Q 2 h h b m d l Z C B U e X B l L n t D b 2 x 1 b W 4 1 L D R 9 J n F 1 b 3 Q 7 L C Z x d W 9 0 O 1 N l Y 3 R p b 2 4 x L 1 R h Y m x l M D E 2 I C h Q Y W d l I D E 2 K S A o M i k v Q 2 h h b m d l Z C B U e X B l L n t D b 2 x 1 b W 4 2 L D V 9 J n F 1 b 3 Q 7 L C Z x d W 9 0 O 1 N l Y 3 R p b 2 4 x L 1 R h Y m x l M D E 2 I C h Q Y W d l I D E 2 K S A o M i k v Q 2 h h b m d l Z C B U e X B l L n t D b 2 x 1 b W 4 3 L D Z 9 J n F 1 b 3 Q 7 L C Z x d W 9 0 O 1 N l Y 3 R p b 2 4 x L 1 R h Y m x l M D E 2 I C h Q Y W d l I D E 2 K S A o M i k v Q 2 h h b m d l Z C B U e X B l L n t D b 2 x 1 b W 4 4 L D d 9 J n F 1 b 3 Q 7 L C Z x d W 9 0 O 1 N l Y 3 R p b 2 4 x L 1 R h Y m x l M D E 2 I C h Q Y W d l I D E 2 K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l M j A o M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M 2 O j Q 4 L j Y y M T c y N j d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c p I C g y K S 9 D a G F u Z 2 V k I F R 5 c G U u e 0 N v b H V t b j E s M H 0 m c X V v d D s s J n F 1 b 3 Q 7 U 2 V j d G l v b j E v V G F i b G U w M T c g K F B h Z 2 U g M T c p I C g y K S 9 D a G F u Z 2 V k I F R 5 c G U u e 0 N v b H V t b j I s M X 0 m c X V v d D s s J n F 1 b 3 Q 7 U 2 V j d G l v b j E v V G F i b G U w M T c g K F B h Z 2 U g M T c p I C g y K S 9 D a G F u Z 2 V k I F R 5 c G U u e 0 N v b H V t b j M s M n 0 m c X V v d D s s J n F 1 b 3 Q 7 U 2 V j d G l v b j E v V G F i b G U w M T c g K F B h Z 2 U g M T c p I C g y K S 9 D a G F u Z 2 V k I F R 5 c G U u e 0 N v b H V t b j Q s M 3 0 m c X V v d D s s J n F 1 b 3 Q 7 U 2 V j d G l v b j E v V G F i b G U w M T c g K F B h Z 2 U g M T c p I C g y K S 9 D a G F u Z 2 V k I F R 5 c G U u e 0 N v b H V t b j U s N H 0 m c X V v d D s s J n F 1 b 3 Q 7 U 2 V j d G l v b j E v V G F i b G U w M T c g K F B h Z 2 U g M T c p I C g y K S 9 D a G F u Z 2 V k I F R 5 c G U u e 0 N v b H V t b j Y s N X 0 m c X V v d D s s J n F 1 b 3 Q 7 U 2 V j d G l v b j E v V G F i b G U w M T c g K F B h Z 2 U g M T c p I C g y K S 9 D a G F u Z 2 V k I F R 5 c G U u e 0 N v b H V t b j c s N n 0 m c X V v d D s s J n F 1 b 3 Q 7 U 2 V j d G l v b j E v V G F i b G U w M T c g K F B h Z 2 U g M T c p I C g y K S 9 D a G F u Z 2 V k I F R 5 c G U u e 0 N v b H V t b j g s N 3 0 m c X V v d D s s J n F 1 b 3 Q 7 U 2 V j d G l v b j E v V G F i b G U w M T c g K F B h Z 2 U g M T c p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M T c p I C g y K S 9 D a G F u Z 2 V k I F R 5 c G U u e 0 N v b H V t b j E s M H 0 m c X V v d D s s J n F 1 b 3 Q 7 U 2 V j d G l v b j E v V G F i b G U w M T c g K F B h Z 2 U g M T c p I C g y K S 9 D a G F u Z 2 V k I F R 5 c G U u e 0 N v b H V t b j I s M X 0 m c X V v d D s s J n F 1 b 3 Q 7 U 2 V j d G l v b j E v V G F i b G U w M T c g K F B h Z 2 U g M T c p I C g y K S 9 D a G F u Z 2 V k I F R 5 c G U u e 0 N v b H V t b j M s M n 0 m c X V v d D s s J n F 1 b 3 Q 7 U 2 V j d G l v b j E v V G F i b G U w M T c g K F B h Z 2 U g M T c p I C g y K S 9 D a G F u Z 2 V k I F R 5 c G U u e 0 N v b H V t b j Q s M 3 0 m c X V v d D s s J n F 1 b 3 Q 7 U 2 V j d G l v b j E v V G F i b G U w M T c g K F B h Z 2 U g M T c p I C g y K S 9 D a G F u Z 2 V k I F R 5 c G U u e 0 N v b H V t b j U s N H 0 m c X V v d D s s J n F 1 b 3 Q 7 U 2 V j d G l v b j E v V G F i b G U w M T c g K F B h Z 2 U g M T c p I C g y K S 9 D a G F u Z 2 V k I F R 5 c G U u e 0 N v b H V t b j Y s N X 0 m c X V v d D s s J n F 1 b 3 Q 7 U 2 V j d G l v b j E v V G F i b G U w M T c g K F B h Z 2 U g M T c p I C g y K S 9 D a G F u Z 2 V k I F R 5 c G U u e 0 N v b H V t b j c s N n 0 m c X V v d D s s J n F 1 b 3 Q 7 U 2 V j d G l v b j E v V G F i b G U w M T c g K F B h Z 2 U g M T c p I C g y K S 9 D a G F u Z 2 V k I F R 5 c G U u e 0 N v b H V t b j g s N 3 0 m c X V v d D s s J n F 1 b 3 Q 7 U 2 V j d G l v b j E v V G F i b G U w M T c g K F B h Z 2 U g M T c p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N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U y M C g y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0 N D o w N C 4 x M T M x N z g 0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c p I C g y K S 9 D a G F u Z 2 V k I F R 5 c G U u e 0 N v b H V t b j E s M H 0 m c X V v d D s s J n F 1 b 3 Q 7 U 2 V j d G l v b j E v V G F i b G U w M D c g K F B h Z 2 U g N y k g K D I p L 0 N o Y W 5 n Z W Q g V H l w Z S 5 7 Q 2 9 s d W 1 u M i w x f S Z x d W 9 0 O y w m c X V v d D t T Z W N 0 a W 9 u M S 9 U Y W J s Z T A w N y A o U G F n Z S A 3 K S A o M i k v Q 2 h h b m d l Z C B U e X B l L n t D b 2 x 1 b W 4 z L D J 9 J n F 1 b 3 Q 7 L C Z x d W 9 0 O 1 N l Y 3 R p b 2 4 x L 1 R h Y m x l M D A 3 I C h Q Y W d l I D c p I C g y K S 9 D a G F u Z 2 V k I F R 5 c G U u e 0 N v b H V t b j Q s M 3 0 m c X V v d D s s J n F 1 b 3 Q 7 U 2 V j d G l v b j E v V G F i b G U w M D c g K F B h Z 2 U g N y k g K D I p L 0 N o Y W 5 n Z W Q g V H l w Z S 5 7 Q 2 9 s d W 1 u N S w 0 f S Z x d W 9 0 O y w m c X V v d D t T Z W N 0 a W 9 u M S 9 U Y W J s Z T A w N y A o U G F n Z S A 3 K S A o M i k v Q 2 h h b m d l Z C B U e X B l L n t D b 2 x 1 b W 4 2 L D V 9 J n F 1 b 3 Q 7 L C Z x d W 9 0 O 1 N l Y 3 R p b 2 4 x L 1 R h Y m x l M D A 3 I C h Q Y W d l I D c p I C g y K S 9 D a G F u Z 2 V k I F R 5 c G U u e 0 N v b H V t b j c s N n 0 m c X V v d D s s J n F 1 b 3 Q 7 U 2 V j d G l v b j E v V G F i b G U w M D c g K F B h Z 2 U g N y k g K D I p L 0 N o Y W 5 n Z W Q g V H l w Z S 5 7 Q 2 9 s d W 1 u O C w 3 f S Z x d W 9 0 O y w m c X V v d D t T Z W N 0 a W 9 u M S 9 U Y W J s Z T A w N y A o U G F n Z S A 3 K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c p I C g y K S 9 D a G F u Z 2 V k I F R 5 c G U u e 0 N v b H V t b j E s M H 0 m c X V v d D s s J n F 1 b 3 Q 7 U 2 V j d G l v b j E v V G F i b G U w M D c g K F B h Z 2 U g N y k g K D I p L 0 N o Y W 5 n Z W Q g V H l w Z S 5 7 Q 2 9 s d W 1 u M i w x f S Z x d W 9 0 O y w m c X V v d D t T Z W N 0 a W 9 u M S 9 U Y W J s Z T A w N y A o U G F n Z S A 3 K S A o M i k v Q 2 h h b m d l Z C B U e X B l L n t D b 2 x 1 b W 4 z L D J 9 J n F 1 b 3 Q 7 L C Z x d W 9 0 O 1 N l Y 3 R p b 2 4 x L 1 R h Y m x l M D A 3 I C h Q Y W d l I D c p I C g y K S 9 D a G F u Z 2 V k I F R 5 c G U u e 0 N v b H V t b j Q s M 3 0 m c X V v d D s s J n F 1 b 3 Q 7 U 2 V j d G l v b j E v V G F i b G U w M D c g K F B h Z 2 U g N y k g K D I p L 0 N o Y W 5 n Z W Q g V H l w Z S 5 7 Q 2 9 s d W 1 u N S w 0 f S Z x d W 9 0 O y w m c X V v d D t T Z W N 0 a W 9 u M S 9 U Y W J s Z T A w N y A o U G F n Z S A 3 K S A o M i k v Q 2 h h b m d l Z C B U e X B l L n t D b 2 x 1 b W 4 2 L D V 9 J n F 1 b 3 Q 7 L C Z x d W 9 0 O 1 N l Y 3 R p b 2 4 x L 1 R h Y m x l M D A 3 I C h Q Y W d l I D c p I C g y K S 9 D a G F u Z 2 V k I F R 5 c G U u e 0 N v b H V t b j c s N n 0 m c X V v d D s s J n F 1 b 3 Q 7 U 2 V j d G l v b j E v V G F i b G U w M D c g K F B h Z 2 U g N y k g K D I p L 0 N o Y W 5 n Z W Q g V H l w Z S 5 7 Q 2 9 s d W 1 u O C w 3 f S Z x d W 9 0 O y w m c X V v d D t T Z W N 0 a W 9 u M S 9 U Y W J s Z T A w N y A o U G F n Z S A 3 K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N D Q 6 M z I u M j Y x M T Q 4 O F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4 K S A o M y k v Q 2 h h b m d l Z C B U e X B l L n t D b 2 x 1 b W 4 x L D B 9 J n F 1 b 3 Q 7 L C Z x d W 9 0 O 1 N l Y 3 R p b 2 4 x L 1 R h Y m x l M D A 4 I C h Q Y W d l I D g p I C g z K S 9 D a G F u Z 2 V k I F R 5 c G U u e 0 N v b H V t b j I s M X 0 m c X V v d D s s J n F 1 b 3 Q 7 U 2 V j d G l v b j E v V G F i b G U w M D g g K F B h Z 2 U g O C k g K D M p L 0 N o Y W 5 n Z W Q g V H l w Z S 5 7 Q 2 9 s d W 1 u M y w y f S Z x d W 9 0 O y w m c X V v d D t T Z W N 0 a W 9 u M S 9 U Y W J s Z T A w O C A o U G F n Z S A 4 K S A o M y k v Q 2 h h b m d l Z C B U e X B l L n t D b 2 x 1 b W 4 0 L D N 9 J n F 1 b 3 Q 7 L C Z x d W 9 0 O 1 N l Y 3 R p b 2 4 x L 1 R h Y m x l M D A 4 I C h Q Y W d l I D g p I C g z K S 9 D a G F u Z 2 V k I F R 5 c G U u e 0 N v b H V t b j U s N H 0 m c X V v d D s s J n F 1 b 3 Q 7 U 2 V j d G l v b j E v V G F i b G U w M D g g K F B h Z 2 U g O C k g K D M p L 0 N o Y W 5 n Z W Q g V H l w Z S 5 7 Q 2 9 s d W 1 u N i w 1 f S Z x d W 9 0 O y w m c X V v d D t T Z W N 0 a W 9 u M S 9 U Y W J s Z T A w O C A o U G F n Z S A 4 K S A o M y k v Q 2 h h b m d l Z C B U e X B l L n t D b 2 x 1 b W 4 3 L D Z 9 J n F 1 b 3 Q 7 L C Z x d W 9 0 O 1 N l Y 3 R p b 2 4 x L 1 R h Y m x l M D A 4 I C h Q Y W d l I D g p I C g z K S 9 D a G F u Z 2 V k I F R 5 c G U u e 0 N v b H V t b j g s N 3 0 m c X V v d D s s J n F 1 b 3 Q 7 U 2 V j d G l v b j E v V G F i b G U w M D g g K F B h Z 2 U g O C k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O C A o U G F n Z S A 4 K S A o M y k v Q 2 h h b m d l Z C B U e X B l L n t D b 2 x 1 b W 4 x L D B 9 J n F 1 b 3 Q 7 L C Z x d W 9 0 O 1 N l Y 3 R p b 2 4 x L 1 R h Y m x l M D A 4 I C h Q Y W d l I D g p I C g z K S 9 D a G F u Z 2 V k I F R 5 c G U u e 0 N v b H V t b j I s M X 0 m c X V v d D s s J n F 1 b 3 Q 7 U 2 V j d G l v b j E v V G F i b G U w M D g g K F B h Z 2 U g O C k g K D M p L 0 N o Y W 5 n Z W Q g V H l w Z S 5 7 Q 2 9 s d W 1 u M y w y f S Z x d W 9 0 O y w m c X V v d D t T Z W N 0 a W 9 u M S 9 U Y W J s Z T A w O C A o U G F n Z S A 4 K S A o M y k v Q 2 h h b m d l Z C B U e X B l L n t D b 2 x 1 b W 4 0 L D N 9 J n F 1 b 3 Q 7 L C Z x d W 9 0 O 1 N l Y 3 R p b 2 4 x L 1 R h Y m x l M D A 4 I C h Q Y W d l I D g p I C g z K S 9 D a G F u Z 2 V k I F R 5 c G U u e 0 N v b H V t b j U s N H 0 m c X V v d D s s J n F 1 b 3 Q 7 U 2 V j d G l v b j E v V G F i b G U w M D g g K F B h Z 2 U g O C k g K D M p L 0 N o Y W 5 n Z W Q g V H l w Z S 5 7 Q 2 9 s d W 1 u N i w 1 f S Z x d W 9 0 O y w m c X V v d D t T Z W N 0 a W 9 u M S 9 U Y W J s Z T A w O C A o U G F n Z S A 4 K S A o M y k v Q 2 h h b m d l Z C B U e X B l L n t D b 2 x 1 b W 4 3 L D Z 9 J n F 1 b 3 Q 7 L C Z x d W 9 0 O 1 N l Y 3 R p b 2 4 x L 1 R h Y m x l M D A 4 I C h Q Y W d l I D g p I C g z K S 9 D a G F u Z 2 V k I F R 5 c G U u e 0 N v b H V t b j g s N 3 0 m c X V v d D s s J n F 1 b 3 Q 7 U 2 V j d G l v b j E v V G F i b G U w M D g g K F B h Z 2 U g O C k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g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S U y M C g z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Q 0 O j Q 0 L j Y y M T c w M T R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O S k g K D M p L 0 N o Y W 5 n Z W Q g V H l w Z S 5 7 Q 2 9 s d W 1 u M S w w f S Z x d W 9 0 O y w m c X V v d D t T Z W N 0 a W 9 u M S 9 U Y W J s Z T A w O S A o U G F n Z S A 5 K S A o M y k v Q 2 h h b m d l Z C B U e X B l L n t D b 2 x 1 b W 4 y L D F 9 J n F 1 b 3 Q 7 L C Z x d W 9 0 O 1 N l Y 3 R p b 2 4 x L 1 R h Y m x l M D A 5 I C h Q Y W d l I D k p I C g z K S 9 D a G F u Z 2 V k I F R 5 c G U u e 0 N v b H V t b j M s M n 0 m c X V v d D s s J n F 1 b 3 Q 7 U 2 V j d G l v b j E v V G F i b G U w M D k g K F B h Z 2 U g O S k g K D M p L 0 N o Y W 5 n Z W Q g V H l w Z S 5 7 Q 2 9 s d W 1 u N C w z f S Z x d W 9 0 O y w m c X V v d D t T Z W N 0 a W 9 u M S 9 U Y W J s Z T A w O S A o U G F n Z S A 5 K S A o M y k v Q 2 h h b m d l Z C B U e X B l L n t D b 2 x 1 b W 4 1 L D R 9 J n F 1 b 3 Q 7 L C Z x d W 9 0 O 1 N l Y 3 R p b 2 4 x L 1 R h Y m x l M D A 5 I C h Q Y W d l I D k p I C g z K S 9 D a G F u Z 2 V k I F R 5 c G U u e 0 N v b H V t b j Y s N X 0 m c X V v d D s s J n F 1 b 3 Q 7 U 2 V j d G l v b j E v V G F i b G U w M D k g K F B h Z 2 U g O S k g K D M p L 0 N o Y W 5 n Z W Q g V H l w Z S 5 7 Q 2 9 s d W 1 u N y w 2 f S Z x d W 9 0 O y w m c X V v d D t T Z W N 0 a W 9 u M S 9 U Y W J s Z T A w O S A o U G F n Z S A 5 K S A o M y k v Q 2 h h b m d l Z C B U e X B l L n t D b 2 x 1 b W 4 4 L D d 9 J n F 1 b 3 Q 7 L C Z x d W 9 0 O 1 N l Y 3 R p b 2 4 x L 1 R h Y m x l M D A 5 I C h Q Y W d l I D k p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k g K F B h Z 2 U g O S k g K D M p L 0 N o Y W 5 n Z W Q g V H l w Z S 5 7 Q 2 9 s d W 1 u M S w w f S Z x d W 9 0 O y w m c X V v d D t T Z W N 0 a W 9 u M S 9 U Y W J s Z T A w O S A o U G F n Z S A 5 K S A o M y k v Q 2 h h b m d l Z C B U e X B l L n t D b 2 x 1 b W 4 y L D F 9 J n F 1 b 3 Q 7 L C Z x d W 9 0 O 1 N l Y 3 R p b 2 4 x L 1 R h Y m x l M D A 5 I C h Q Y W d l I D k p I C g z K S 9 D a G F u Z 2 V k I F R 5 c G U u e 0 N v b H V t b j M s M n 0 m c X V v d D s s J n F 1 b 3 Q 7 U 2 V j d G l v b j E v V G F i b G U w M D k g K F B h Z 2 U g O S k g K D M p L 0 N o Y W 5 n Z W Q g V H l w Z S 5 7 Q 2 9 s d W 1 u N C w z f S Z x d W 9 0 O y w m c X V v d D t T Z W N 0 a W 9 u M S 9 U Y W J s Z T A w O S A o U G F n Z S A 5 K S A o M y k v Q 2 h h b m d l Z C B U e X B l L n t D b 2 x 1 b W 4 1 L D R 9 J n F 1 b 3 Q 7 L C Z x d W 9 0 O 1 N l Y 3 R p b 2 4 x L 1 R h Y m x l M D A 5 I C h Q Y W d l I D k p I C g z K S 9 D a G F u Z 2 V k I F R 5 c G U u e 0 N v b H V t b j Y s N X 0 m c X V v d D s s J n F 1 b 3 Q 7 U 2 V j d G l v b j E v V G F i b G U w M D k g K F B h Z 2 U g O S k g K D M p L 0 N o Y W 5 n Z W Q g V H l w Z S 5 7 Q 2 9 s d W 1 u N y w 2 f S Z x d W 9 0 O y w m c X V v d D t T Z W N 0 a W 9 u M S 9 U Y W J s Z T A w O S A o U G F n Z S A 5 K S A o M y k v Q 2 h h b m d l Z C B U e X B l L n t D b 2 x 1 b W 4 4 L D d 9 J n F 1 b 3 Q 7 L C Z x d W 9 0 O 1 N l Y 3 R p b 2 4 x L 1 R h Y m x l M D A 5 I C h Q Y W d l I D k p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5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y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N D U 6 M T U u N D Q 0 M j g 4 N l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x M C k g K D M p L 0 N o Y W 5 n Z W Q g V H l w Z S 5 7 Q 2 9 s d W 1 u M S w w f S Z x d W 9 0 O y w m c X V v d D t T Z W N 0 a W 9 u M S 9 U Y W J s Z T A x M C A o U G F n Z S A x M C k g K D M p L 0 N o Y W 5 n Z W Q g V H l w Z S 5 7 Q 2 9 s d W 1 u M i w x f S Z x d W 9 0 O y w m c X V v d D t T Z W N 0 a W 9 u M S 9 U Y W J s Z T A x M C A o U G F n Z S A x M C k g K D M p L 0 N o Y W 5 n Z W Q g V H l w Z S 5 7 Q 2 9 s d W 1 u M y w y f S Z x d W 9 0 O y w m c X V v d D t T Z W N 0 a W 9 u M S 9 U Y W J s Z T A x M C A o U G F n Z S A x M C k g K D M p L 0 N o Y W 5 n Z W Q g V H l w Z S 5 7 Q 2 9 s d W 1 u N C w z f S Z x d W 9 0 O y w m c X V v d D t T Z W N 0 a W 9 u M S 9 U Y W J s Z T A x M C A o U G F n Z S A x M C k g K D M p L 0 N o Y W 5 n Z W Q g V H l w Z S 5 7 Q 2 9 s d W 1 u N S w 0 f S Z x d W 9 0 O y w m c X V v d D t T Z W N 0 a W 9 u M S 9 U Y W J s Z T A x M C A o U G F n Z S A x M C k g K D M p L 0 N o Y W 5 n Z W Q g V H l w Z S 5 7 Q 2 9 s d W 1 u N i w 1 f S Z x d W 9 0 O y w m c X V v d D t T Z W N 0 a W 9 u M S 9 U Y W J s Z T A x M C A o U G F n Z S A x M C k g K D M p L 0 N o Y W 5 n Z W Q g V H l w Z S 5 7 Q 2 9 s d W 1 u N y w 2 f S Z x d W 9 0 O y w m c X V v d D t T Z W N 0 a W 9 u M S 9 U Y W J s Z T A x M C A o U G F n Z S A x M C k g K D M p L 0 N o Y W 5 n Z W Q g V H l w Z S 5 7 Q 2 9 s d W 1 u O C w 3 f S Z x d W 9 0 O y w m c X V v d D t T Z W N 0 a W 9 u M S 9 U Y W J s Z T A x M C A o U G F n Z S A x M C k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C A o U G F n Z S A x M C k g K D M p L 0 N o Y W 5 n Z W Q g V H l w Z S 5 7 Q 2 9 s d W 1 u M S w w f S Z x d W 9 0 O y w m c X V v d D t T Z W N 0 a W 9 u M S 9 U Y W J s Z T A x M C A o U G F n Z S A x M C k g K D M p L 0 N o Y W 5 n Z W Q g V H l w Z S 5 7 Q 2 9 s d W 1 u M i w x f S Z x d W 9 0 O y w m c X V v d D t T Z W N 0 a W 9 u M S 9 U Y W J s Z T A x M C A o U G F n Z S A x M C k g K D M p L 0 N o Y W 5 n Z W Q g V H l w Z S 5 7 Q 2 9 s d W 1 u M y w y f S Z x d W 9 0 O y w m c X V v d D t T Z W N 0 a W 9 u M S 9 U Y W J s Z T A x M C A o U G F n Z S A x M C k g K D M p L 0 N o Y W 5 n Z W Q g V H l w Z S 5 7 Q 2 9 s d W 1 u N C w z f S Z x d W 9 0 O y w m c X V v d D t T Z W N 0 a W 9 u M S 9 U Y W J s Z T A x M C A o U G F n Z S A x M C k g K D M p L 0 N o Y W 5 n Z W Q g V H l w Z S 5 7 Q 2 9 s d W 1 u N S w 0 f S Z x d W 9 0 O y w m c X V v d D t T Z W N 0 a W 9 u M S 9 U Y W J s Z T A x M C A o U G F n Z S A x M C k g K D M p L 0 N o Y W 5 n Z W Q g V H l w Z S 5 7 Q 2 9 s d W 1 u N i w 1 f S Z x d W 9 0 O y w m c X V v d D t T Z W N 0 a W 9 u M S 9 U Y W J s Z T A x M C A o U G F n Z S A x M C k g K D M p L 0 N o Y W 5 n Z W Q g V H l w Z S 5 7 Q 2 9 s d W 1 u N y w 2 f S Z x d W 9 0 O y w m c X V v d D t T Z W N 0 a W 9 u M S 9 U Y W J s Z T A x M C A o U G F n Z S A x M C k g K D M p L 0 N o Y W 5 n Z W Q g V H l w Z S 5 7 Q 2 9 s d W 1 u O C w 3 f S Z x d W 9 0 O y w m c X V v d D t T Z W N 0 a W 9 u M S 9 U Y W J s Z T A x M C A o U G F n Z S A x M C k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w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J T I w K D M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0 N T o y N i 4 4 O T E 4 N z A x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x K S A o M y k v Q 2 h h b m d l Z C B U e X B l L n t D b 2 x 1 b W 4 x L D B 9 J n F 1 b 3 Q 7 L C Z x d W 9 0 O 1 N l Y 3 R p b 2 4 x L 1 R h Y m x l M D E x I C h Q Y W d l I D E x K S A o M y k v Q 2 h h b m d l Z C B U e X B l L n t D b 2 x 1 b W 4 y L D F 9 J n F 1 b 3 Q 7 L C Z x d W 9 0 O 1 N l Y 3 R p b 2 4 x L 1 R h Y m x l M D E x I C h Q Y W d l I D E x K S A o M y k v Q 2 h h b m d l Z C B U e X B l L n t D b 2 x 1 b W 4 z L D J 9 J n F 1 b 3 Q 7 L C Z x d W 9 0 O 1 N l Y 3 R p b 2 4 x L 1 R h Y m x l M D E x I C h Q Y W d l I D E x K S A o M y k v Q 2 h h b m d l Z C B U e X B l L n t D b 2 x 1 b W 4 0 L D N 9 J n F 1 b 3 Q 7 L C Z x d W 9 0 O 1 N l Y 3 R p b 2 4 x L 1 R h Y m x l M D E x I C h Q Y W d l I D E x K S A o M y k v Q 2 h h b m d l Z C B U e X B l L n t D b 2 x 1 b W 4 1 L D R 9 J n F 1 b 3 Q 7 L C Z x d W 9 0 O 1 N l Y 3 R p b 2 4 x L 1 R h Y m x l M D E x I C h Q Y W d l I D E x K S A o M y k v Q 2 h h b m d l Z C B U e X B l L n t D b 2 x 1 b W 4 2 L D V 9 J n F 1 b 3 Q 7 L C Z x d W 9 0 O 1 N l Y 3 R p b 2 4 x L 1 R h Y m x l M D E x I C h Q Y W d l I D E x K S A o M y k v Q 2 h h b m d l Z C B U e X B l L n t D b 2 x 1 b W 4 3 L D Z 9 J n F 1 b 3 Q 7 L C Z x d W 9 0 O 1 N l Y 3 R p b 2 4 x L 1 R h Y m x l M D E x I C h Q Y W d l I D E x K S A o M y k v Q 2 h h b m d l Z C B U e X B l L n t D b 2 x 1 b W 4 4 L D d 9 J n F 1 b 3 Q 7 L C Z x d W 9 0 O 1 N l Y 3 R p b 2 4 x L 1 R h Y m x l M D E x I C h Q Y W d l I D E x K S A o M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x I C h Q Y W d l I D E x K S A o M y k v Q 2 h h b m d l Z C B U e X B l L n t D b 2 x 1 b W 4 x L D B 9 J n F 1 b 3 Q 7 L C Z x d W 9 0 O 1 N l Y 3 R p b 2 4 x L 1 R h Y m x l M D E x I C h Q Y W d l I D E x K S A o M y k v Q 2 h h b m d l Z C B U e X B l L n t D b 2 x 1 b W 4 y L D F 9 J n F 1 b 3 Q 7 L C Z x d W 9 0 O 1 N l Y 3 R p b 2 4 x L 1 R h Y m x l M D E x I C h Q Y W d l I D E x K S A o M y k v Q 2 h h b m d l Z C B U e X B l L n t D b 2 x 1 b W 4 z L D J 9 J n F 1 b 3 Q 7 L C Z x d W 9 0 O 1 N l Y 3 R p b 2 4 x L 1 R h Y m x l M D E x I C h Q Y W d l I D E x K S A o M y k v Q 2 h h b m d l Z C B U e X B l L n t D b 2 x 1 b W 4 0 L D N 9 J n F 1 b 3 Q 7 L C Z x d W 9 0 O 1 N l Y 3 R p b 2 4 x L 1 R h Y m x l M D E x I C h Q Y W d l I D E x K S A o M y k v Q 2 h h b m d l Z C B U e X B l L n t D b 2 x 1 b W 4 1 L D R 9 J n F 1 b 3 Q 7 L C Z x d W 9 0 O 1 N l Y 3 R p b 2 4 x L 1 R h Y m x l M D E x I C h Q Y W d l I D E x K S A o M y k v Q 2 h h b m d l Z C B U e X B l L n t D b 2 x 1 b W 4 2 L D V 9 J n F 1 b 3 Q 7 L C Z x d W 9 0 O 1 N l Y 3 R p b 2 4 x L 1 R h Y m x l M D E x I C h Q Y W d l I D E x K S A o M y k v Q 2 h h b m d l Z C B U e X B l L n t D b 2 x 1 b W 4 3 L D Z 9 J n F 1 b 3 Q 7 L C Z x d W 9 0 O 1 N l Y 3 R p b 2 4 x L 1 R h Y m x l M D E x I C h Q Y W d l I D E x K S A o M y k v Q 2 h h b m d l Z C B U e X B l L n t D b 2 x 1 b W 4 4 L D d 9 J n F 1 b 3 Q 7 L C Z x d W 9 0 O 1 N l Y 3 R p b 2 4 x L 1 R h Y m x l M D E x I C h Q Y W d l I D E x K S A o M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T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l M j A o M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Q 1 O j Q x L j Y 0 O T E y O T V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T I p I C g z K S 9 D a G F u Z 2 V k I F R 5 c G U u e 0 N v b H V t b j E s M H 0 m c X V v d D s s J n F 1 b 3 Q 7 U 2 V j d G l v b j E v V G F i b G U w M T I g K F B h Z 2 U g M T I p I C g z K S 9 D a G F u Z 2 V k I F R 5 c G U u e 0 N v b H V t b j I s M X 0 m c X V v d D s s J n F 1 b 3 Q 7 U 2 V j d G l v b j E v V G F i b G U w M T I g K F B h Z 2 U g M T I p I C g z K S 9 D a G F u Z 2 V k I F R 5 c G U u e 0 N v b H V t b j M s M n 0 m c X V v d D s s J n F 1 b 3 Q 7 U 2 V j d G l v b j E v V G F i b G U w M T I g K F B h Z 2 U g M T I p I C g z K S 9 D a G F u Z 2 V k I F R 5 c G U u e 0 N v b H V t b j Q s M 3 0 m c X V v d D s s J n F 1 b 3 Q 7 U 2 V j d G l v b j E v V G F i b G U w M T I g K F B h Z 2 U g M T I p I C g z K S 9 D a G F u Z 2 V k I F R 5 c G U u e 0 N v b H V t b j U s N H 0 m c X V v d D s s J n F 1 b 3 Q 7 U 2 V j d G l v b j E v V G F i b G U w M T I g K F B h Z 2 U g M T I p I C g z K S 9 D a G F u Z 2 V k I F R 5 c G U u e 0 N v b H V t b j Y s N X 0 m c X V v d D s s J n F 1 b 3 Q 7 U 2 V j d G l v b j E v V G F i b G U w M T I g K F B h Z 2 U g M T I p I C g z K S 9 D a G F u Z 2 V k I F R 5 c G U u e 0 N v b H V t b j c s N n 0 m c X V v d D s s J n F 1 b 3 Q 7 U 2 V j d G l v b j E v V G F i b G U w M T I g K F B h Z 2 U g M T I p I C g z K S 9 D a G F u Z 2 V k I F R 5 c G U u e 0 N v b H V t b j g s N 3 0 m c X V v d D s s J n F 1 b 3 Q 7 U 2 V j d G l v b j E v V G F i b G U w M T I g K F B h Z 2 U g M T I p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I g K F B h Z 2 U g M T I p I C g z K S 9 D a G F u Z 2 V k I F R 5 c G U u e 0 N v b H V t b j E s M H 0 m c X V v d D s s J n F 1 b 3 Q 7 U 2 V j d G l v b j E v V G F i b G U w M T I g K F B h Z 2 U g M T I p I C g z K S 9 D a G F u Z 2 V k I F R 5 c G U u e 0 N v b H V t b j I s M X 0 m c X V v d D s s J n F 1 b 3 Q 7 U 2 V j d G l v b j E v V G F i b G U w M T I g K F B h Z 2 U g M T I p I C g z K S 9 D a G F u Z 2 V k I F R 5 c G U u e 0 N v b H V t b j M s M n 0 m c X V v d D s s J n F 1 b 3 Q 7 U 2 V j d G l v b j E v V G F i b G U w M T I g K F B h Z 2 U g M T I p I C g z K S 9 D a G F u Z 2 V k I F R 5 c G U u e 0 N v b H V t b j Q s M 3 0 m c X V v d D s s J n F 1 b 3 Q 7 U 2 V j d G l v b j E v V G F i b G U w M T I g K F B h Z 2 U g M T I p I C g z K S 9 D a G F u Z 2 V k I F R 5 c G U u e 0 N v b H V t b j U s N H 0 m c X V v d D s s J n F 1 b 3 Q 7 U 2 V j d G l v b j E v V G F i b G U w M T I g K F B h Z 2 U g M T I p I C g z K S 9 D a G F u Z 2 V k I F R 5 c G U u e 0 N v b H V t b j Y s N X 0 m c X V v d D s s J n F 1 b 3 Q 7 U 2 V j d G l v b j E v V G F i b G U w M T I g K F B h Z 2 U g M T I p I C g z K S 9 D a G F u Z 2 V k I F R 5 c G U u e 0 N v b H V t b j c s N n 0 m c X V v d D s s J n F 1 b 3 Q 7 U 2 V j d G l v b j E v V G F i b G U w M T I g K F B h Z 2 U g M T I p I C g z K S 9 D a G F u Z 2 V k I F R 5 c G U u e 0 N v b H V t b j g s N 3 0 m c X V v d D s s J n F 1 b 3 Q 7 U 2 V j d G l v b j E v V G F i b G U w M T I g K F B h Z 2 U g M T I p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x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U y M C g z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N D Y 6 M D Y u M j M 0 O T U 4 N V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g K D M p L 0 N o Y W 5 n Z W Q g V H l w Z S 5 7 Q 2 9 s d W 1 u M S w w f S Z x d W 9 0 O y w m c X V v d D t T Z W N 0 a W 9 u M S 9 U Y W J s Z T A x M y A o U G F n Z S A x M y k g K D M p L 0 N o Y W 5 n Z W Q g V H l w Z S 5 7 Q 2 9 s d W 1 u M i w x f S Z x d W 9 0 O y w m c X V v d D t T Z W N 0 a W 9 u M S 9 U Y W J s Z T A x M y A o U G F n Z S A x M y k g K D M p L 0 N o Y W 5 n Z W Q g V H l w Z S 5 7 Q 2 9 s d W 1 u M y w y f S Z x d W 9 0 O y w m c X V v d D t T Z W N 0 a W 9 u M S 9 U Y W J s Z T A x M y A o U G F n Z S A x M y k g K D M p L 0 N o Y W 5 n Z W Q g V H l w Z S 5 7 Q 2 9 s d W 1 u N C w z f S Z x d W 9 0 O y w m c X V v d D t T Z W N 0 a W 9 u M S 9 U Y W J s Z T A x M y A o U G F n Z S A x M y k g K D M p L 0 N o Y W 5 n Z W Q g V H l w Z S 5 7 Q 2 9 s d W 1 u N S w 0 f S Z x d W 9 0 O y w m c X V v d D t T Z W N 0 a W 9 u M S 9 U Y W J s Z T A x M y A o U G F n Z S A x M y k g K D M p L 0 N o Y W 5 n Z W Q g V H l w Z S 5 7 Q 2 9 s d W 1 u N i w 1 f S Z x d W 9 0 O y w m c X V v d D t T Z W N 0 a W 9 u M S 9 U Y W J s Z T A x M y A o U G F n Z S A x M y k g K D M p L 0 N o Y W 5 n Z W Q g V H l w Z S 5 7 Q 2 9 s d W 1 u N y w 2 f S Z x d W 9 0 O y w m c X V v d D t T Z W N 0 a W 9 u M S 9 U Y W J s Z T A x M y A o U G F n Z S A x M y k g K D M p L 0 N o Y W 5 n Z W Q g V H l w Z S 5 7 Q 2 9 s d W 1 u O C w 3 f S Z x d W 9 0 O y w m c X V v d D t T Z W N 0 a W 9 u M S 9 U Y W J s Z T A x M y A o U G F n Z S A x M y k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g K D M p L 0 N o Y W 5 n Z W Q g V H l w Z S 5 7 Q 2 9 s d W 1 u M S w w f S Z x d W 9 0 O y w m c X V v d D t T Z W N 0 a W 9 u M S 9 U Y W J s Z T A x M y A o U G F n Z S A x M y k g K D M p L 0 N o Y W 5 n Z W Q g V H l w Z S 5 7 Q 2 9 s d W 1 u M i w x f S Z x d W 9 0 O y w m c X V v d D t T Z W N 0 a W 9 u M S 9 U Y W J s Z T A x M y A o U G F n Z S A x M y k g K D M p L 0 N o Y W 5 n Z W Q g V H l w Z S 5 7 Q 2 9 s d W 1 u M y w y f S Z x d W 9 0 O y w m c X V v d D t T Z W N 0 a W 9 u M S 9 U Y W J s Z T A x M y A o U G F n Z S A x M y k g K D M p L 0 N o Y W 5 n Z W Q g V H l w Z S 5 7 Q 2 9 s d W 1 u N C w z f S Z x d W 9 0 O y w m c X V v d D t T Z W N 0 a W 9 u M S 9 U Y W J s Z T A x M y A o U G F n Z S A x M y k g K D M p L 0 N o Y W 5 n Z W Q g V H l w Z S 5 7 Q 2 9 s d W 1 u N S w 0 f S Z x d W 9 0 O y w m c X V v d D t T Z W N 0 a W 9 u M S 9 U Y W J s Z T A x M y A o U G F n Z S A x M y k g K D M p L 0 N o Y W 5 n Z W Q g V H l w Z S 5 7 Q 2 9 s d W 1 u N i w 1 f S Z x d W 9 0 O y w m c X V v d D t T Z W N 0 a W 9 u M S 9 U Y W J s Z T A x M y A o U G F n Z S A x M y k g K D M p L 0 N o Y W 5 n Z W Q g V H l w Z S 5 7 Q 2 9 s d W 1 u N y w 2 f S Z x d W 9 0 O y w m c X V v d D t T Z W N 0 a W 9 u M S 9 U Y W J s Z T A x M y A o U G F n Z S A x M y k g K D M p L 0 N o Y W 5 n Z W Q g V H l w Z S 5 7 Q 2 9 s d W 1 u O C w 3 f S Z x d W 9 0 O y w m c X V v d D t T Z W N 0 a W 9 u M S 9 U Y W J s Z T A x M y A o U G F n Z S A x M y k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J T I w K D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0 N j o y M i 4 w N j M 2 M z k x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0 K S A o M y k v Q 2 h h b m d l Z C B U e X B l L n t D b 2 x 1 b W 4 x L D B 9 J n F 1 b 3 Q 7 L C Z x d W 9 0 O 1 N l Y 3 R p b 2 4 x L 1 R h Y m x l M D E 0 I C h Q Y W d l I D E 0 K S A o M y k v Q 2 h h b m d l Z C B U e X B l L n t D b 2 x 1 b W 4 y L D F 9 J n F 1 b 3 Q 7 L C Z x d W 9 0 O 1 N l Y 3 R p b 2 4 x L 1 R h Y m x l M D E 0 I C h Q Y W d l I D E 0 K S A o M y k v Q 2 h h b m d l Z C B U e X B l L n t D b 2 x 1 b W 4 z L D J 9 J n F 1 b 3 Q 7 L C Z x d W 9 0 O 1 N l Y 3 R p b 2 4 x L 1 R h Y m x l M D E 0 I C h Q Y W d l I D E 0 K S A o M y k v Q 2 h h b m d l Z C B U e X B l L n t D b 2 x 1 b W 4 0 L D N 9 J n F 1 b 3 Q 7 L C Z x d W 9 0 O 1 N l Y 3 R p b 2 4 x L 1 R h Y m x l M D E 0 I C h Q Y W d l I D E 0 K S A o M y k v Q 2 h h b m d l Z C B U e X B l L n t D b 2 x 1 b W 4 1 L D R 9 J n F 1 b 3 Q 7 L C Z x d W 9 0 O 1 N l Y 3 R p b 2 4 x L 1 R h Y m x l M D E 0 I C h Q Y W d l I D E 0 K S A o M y k v Q 2 h h b m d l Z C B U e X B l L n t D b 2 x 1 b W 4 2 L D V 9 J n F 1 b 3 Q 7 L C Z x d W 9 0 O 1 N l Y 3 R p b 2 4 x L 1 R h Y m x l M D E 0 I C h Q Y W d l I D E 0 K S A o M y k v Q 2 h h b m d l Z C B U e X B l L n t D b 2 x 1 b W 4 3 L D Z 9 J n F 1 b 3 Q 7 L C Z x d W 9 0 O 1 N l Y 3 R p b 2 4 x L 1 R h Y m x l M D E 0 I C h Q Y W d l I D E 0 K S A o M y k v Q 2 h h b m d l Z C B U e X B l L n t D b 2 x 1 b W 4 4 L D d 9 J n F 1 b 3 Q 7 L C Z x d W 9 0 O 1 N l Y 3 R p b 2 4 x L 1 R h Y m x l M D E 0 I C h Q Y W d l I D E 0 K S A o M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0 I C h Q Y W d l I D E 0 K S A o M y k v Q 2 h h b m d l Z C B U e X B l L n t D b 2 x 1 b W 4 x L D B 9 J n F 1 b 3 Q 7 L C Z x d W 9 0 O 1 N l Y 3 R p b 2 4 x L 1 R h Y m x l M D E 0 I C h Q Y W d l I D E 0 K S A o M y k v Q 2 h h b m d l Z C B U e X B l L n t D b 2 x 1 b W 4 y L D F 9 J n F 1 b 3 Q 7 L C Z x d W 9 0 O 1 N l Y 3 R p b 2 4 x L 1 R h Y m x l M D E 0 I C h Q Y W d l I D E 0 K S A o M y k v Q 2 h h b m d l Z C B U e X B l L n t D b 2 x 1 b W 4 z L D J 9 J n F 1 b 3 Q 7 L C Z x d W 9 0 O 1 N l Y 3 R p b 2 4 x L 1 R h Y m x l M D E 0 I C h Q Y W d l I D E 0 K S A o M y k v Q 2 h h b m d l Z C B U e X B l L n t D b 2 x 1 b W 4 0 L D N 9 J n F 1 b 3 Q 7 L C Z x d W 9 0 O 1 N l Y 3 R p b 2 4 x L 1 R h Y m x l M D E 0 I C h Q Y W d l I D E 0 K S A o M y k v Q 2 h h b m d l Z C B U e X B l L n t D b 2 x 1 b W 4 1 L D R 9 J n F 1 b 3 Q 7 L C Z x d W 9 0 O 1 N l Y 3 R p b 2 4 x L 1 R h Y m x l M D E 0 I C h Q Y W d l I D E 0 K S A o M y k v Q 2 h h b m d l Z C B U e X B l L n t D b 2 x 1 b W 4 2 L D V 9 J n F 1 b 3 Q 7 L C Z x d W 9 0 O 1 N l Y 3 R p b 2 4 x L 1 R h Y m x l M D E 0 I C h Q Y W d l I D E 0 K S A o M y k v Q 2 h h b m d l Z C B U e X B l L n t D b 2 x 1 b W 4 3 L D Z 9 J n F 1 b 3 Q 7 L C Z x d W 9 0 O 1 N l Y 3 R p b 2 4 x L 1 R h Y m x l M D E 0 I C h Q Y W d l I D E 0 K S A o M y k v Q 2 h h b m d l Z C B U e X B l L n t D b 2 x 1 b W 4 4 L D d 9 J n F 1 b 3 Q 7 L C Z x d W 9 0 O 1 N l Y 3 R p b 2 4 x L 1 R h Y m x l M D E 0 I C h Q Y W d l I D E 0 K S A o M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M T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C k l M j A o M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5 O j Q 2 O j M 0 L j U x O D U 5 N D B a I i A v P j x F b n R y e S B U e X B l P S J G a W x s Q 2 9 s d W 1 u V H l w Z X M i I F Z h b H V l P S J z Q X d Z R E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M T U p I C g z K S 9 D a G F u Z 2 V k I F R 5 c G U u e 0 N v b H V t b j E s M H 0 m c X V v d D s s J n F 1 b 3 Q 7 U 2 V j d G l v b j E v V G F i b G U w M T U g K F B h Z 2 U g M T U p I C g z K S 9 D a G F u Z 2 V k I F R 5 c G U u e 0 N v b H V t b j I s M X 0 m c X V v d D s s J n F 1 b 3 Q 7 U 2 V j d G l v b j E v V G F i b G U w M T U g K F B h Z 2 U g M T U p I C g z K S 9 D a G F u Z 2 V k I F R 5 c G U u e 0 N v b H V t b j M s M n 0 m c X V v d D s s J n F 1 b 3 Q 7 U 2 V j d G l v b j E v V G F i b G U w M T U g K F B h Z 2 U g M T U p I C g z K S 9 D a G F u Z 2 V k I F R 5 c G U u e 0 N v b H V t b j Q s M 3 0 m c X V v d D s s J n F 1 b 3 Q 7 U 2 V j d G l v b j E v V G F i b G U w M T U g K F B h Z 2 U g M T U p I C g z K S 9 D a G F u Z 2 V k I F R 5 c G U u e 0 N v b H V t b j U s N H 0 m c X V v d D s s J n F 1 b 3 Q 7 U 2 V j d G l v b j E v V G F i b G U w M T U g K F B h Z 2 U g M T U p I C g z K S 9 D a G F u Z 2 V k I F R 5 c G U u e 0 N v b H V t b j Y s N X 0 m c X V v d D s s J n F 1 b 3 Q 7 U 2 V j d G l v b j E v V G F i b G U w M T U g K F B h Z 2 U g M T U p I C g z K S 9 D a G F u Z 2 V k I F R 5 c G U u e 0 N v b H V t b j c s N n 0 m c X V v d D s s J n F 1 b 3 Q 7 U 2 V j d G l v b j E v V G F i b G U w M T U g K F B h Z 2 U g M T U p I C g z K S 9 D a G F u Z 2 V k I F R 5 c G U u e 0 N v b H V t b j g s N 3 0 m c X V v d D s s J n F 1 b 3 Q 7 U 2 V j d G l v b j E v V G F i b G U w M T U g K F B h Z 2 U g M T U p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M T U p I C g z K S 9 D a G F u Z 2 V k I F R 5 c G U u e 0 N v b H V t b j E s M H 0 m c X V v d D s s J n F 1 b 3 Q 7 U 2 V j d G l v b j E v V G F i b G U w M T U g K F B h Z 2 U g M T U p I C g z K S 9 D a G F u Z 2 V k I F R 5 c G U u e 0 N v b H V t b j I s M X 0 m c X V v d D s s J n F 1 b 3 Q 7 U 2 V j d G l v b j E v V G F i b G U w M T U g K F B h Z 2 U g M T U p I C g z K S 9 D a G F u Z 2 V k I F R 5 c G U u e 0 N v b H V t b j M s M n 0 m c X V v d D s s J n F 1 b 3 Q 7 U 2 V j d G l v b j E v V G F i b G U w M T U g K F B h Z 2 U g M T U p I C g z K S 9 D a G F u Z 2 V k I F R 5 c G U u e 0 N v b H V t b j Q s M 3 0 m c X V v d D s s J n F 1 b 3 Q 7 U 2 V j d G l v b j E v V G F i b G U w M T U g K F B h Z 2 U g M T U p I C g z K S 9 D a G F u Z 2 V k I F R 5 c G U u e 0 N v b H V t b j U s N H 0 m c X V v d D s s J n F 1 b 3 Q 7 U 2 V j d G l v b j E v V G F i b G U w M T U g K F B h Z 2 U g M T U p I C g z K S 9 D a G F u Z 2 V k I F R 5 c G U u e 0 N v b H V t b j Y s N X 0 m c X V v d D s s J n F 1 b 3 Q 7 U 2 V j d G l v b j E v V G F i b G U w M T U g K F B h Z 2 U g M T U p I C g z K S 9 D a G F u Z 2 V k I F R 5 c G U u e 0 N v b H V t b j c s N n 0 m c X V v d D s s J n F 1 b 3 Q 7 U 2 V j d G l v b j E v V G F i b G U w M T U g K F B h Z 2 U g M T U p I C g z K S 9 D a G F u Z 2 V k I F R 5 c G U u e 0 N v b H V t b j g s N 3 0 m c X V v d D s s J n F 1 b 3 Q 7 U 2 V j d G l v b j E v V G F i b G U w M T U g K F B h Z 2 U g M T U p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x N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S U y M C g z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k 6 N D Y 6 N D k u O D k 1 N D Q 4 N 1 o i I C 8 + P E V u d H J 5 I F R 5 c G U 9 I k Z p b G x D b 2 x 1 b W 5 U e X B l c y I g V m F s d W U 9 I n N B d 1 l E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N i k g K D M p L 0 N o Y W 5 n Z W Q g V H l w Z S 5 7 Q 2 9 s d W 1 u M S w w f S Z x d W 9 0 O y w m c X V v d D t T Z W N 0 a W 9 u M S 9 U Y W J s Z T A x N i A o U G F n Z S A x N i k g K D M p L 0 N o Y W 5 n Z W Q g V H l w Z S 5 7 Q 2 9 s d W 1 u M i w x f S Z x d W 9 0 O y w m c X V v d D t T Z W N 0 a W 9 u M S 9 U Y W J s Z T A x N i A o U G F n Z S A x N i k g K D M p L 0 N o Y W 5 n Z W Q g V H l w Z S 5 7 Q 2 9 s d W 1 u M y w y f S Z x d W 9 0 O y w m c X V v d D t T Z W N 0 a W 9 u M S 9 U Y W J s Z T A x N i A o U G F n Z S A x N i k g K D M p L 0 N o Y W 5 n Z W Q g V H l w Z S 5 7 Q 2 9 s d W 1 u N C w z f S Z x d W 9 0 O y w m c X V v d D t T Z W N 0 a W 9 u M S 9 U Y W J s Z T A x N i A o U G F n Z S A x N i k g K D M p L 0 N o Y W 5 n Z W Q g V H l w Z S 5 7 Q 2 9 s d W 1 u N S w 0 f S Z x d W 9 0 O y w m c X V v d D t T Z W N 0 a W 9 u M S 9 U Y W J s Z T A x N i A o U G F n Z S A x N i k g K D M p L 0 N o Y W 5 n Z W Q g V H l w Z S 5 7 Q 2 9 s d W 1 u N i w 1 f S Z x d W 9 0 O y w m c X V v d D t T Z W N 0 a W 9 u M S 9 U Y W J s Z T A x N i A o U G F n Z S A x N i k g K D M p L 0 N o Y W 5 n Z W Q g V H l w Z S 5 7 Q 2 9 s d W 1 u N y w 2 f S Z x d W 9 0 O y w m c X V v d D t T Z W N 0 a W 9 u M S 9 U Y W J s Z T A x N i A o U G F n Z S A x N i k g K D M p L 0 N o Y W 5 n Z W Q g V H l w Z S 5 7 Q 2 9 s d W 1 u O C w 3 f S Z x d W 9 0 O y w m c X V v d D t T Z W N 0 a W 9 u M S 9 U Y W J s Z T A x N i A o U G F n Z S A x N i k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x N i k g K D M p L 0 N o Y W 5 n Z W Q g V H l w Z S 5 7 Q 2 9 s d W 1 u M S w w f S Z x d W 9 0 O y w m c X V v d D t T Z W N 0 a W 9 u M S 9 U Y W J s Z T A x N i A o U G F n Z S A x N i k g K D M p L 0 N o Y W 5 n Z W Q g V H l w Z S 5 7 Q 2 9 s d W 1 u M i w x f S Z x d W 9 0 O y w m c X V v d D t T Z W N 0 a W 9 u M S 9 U Y W J s Z T A x N i A o U G F n Z S A x N i k g K D M p L 0 N o Y W 5 n Z W Q g V H l w Z S 5 7 Q 2 9 s d W 1 u M y w y f S Z x d W 9 0 O y w m c X V v d D t T Z W N 0 a W 9 u M S 9 U Y W J s Z T A x N i A o U G F n Z S A x N i k g K D M p L 0 N o Y W 5 n Z W Q g V H l w Z S 5 7 Q 2 9 s d W 1 u N C w z f S Z x d W 9 0 O y w m c X V v d D t T Z W N 0 a W 9 u M S 9 U Y W J s Z T A x N i A o U G F n Z S A x N i k g K D M p L 0 N o Y W 5 n Z W Q g V H l w Z S 5 7 Q 2 9 s d W 1 u N S w 0 f S Z x d W 9 0 O y w m c X V v d D t T Z W N 0 a W 9 u M S 9 U Y W J s Z T A x N i A o U G F n Z S A x N i k g K D M p L 0 N o Y W 5 n Z W Q g V H l w Z S 5 7 Q 2 9 s d W 1 u N i w 1 f S Z x d W 9 0 O y w m c X V v d D t T Z W N 0 a W 9 u M S 9 U Y W J s Z T A x N i A o U G F n Z S A x N i k g K D M p L 0 N o Y W 5 n Z W Q g V H l w Z S 5 7 Q 2 9 s d W 1 u N y w 2 f S Z x d W 9 0 O y w m c X V v d D t T Z W N 0 a W 9 u M S 9 U Y W J s Z T A x N i A o U G F n Z S A x N i k g K D M p L 0 N o Y W 5 n Z W Q g V H l w Z S 5 7 Q 2 9 s d W 1 u O C w 3 f S Z x d W 9 0 O y w m c X V v d D t T Z W N 0 a W 9 u M S 9 U Y W J s Z T A x N i A o U G F n Z S A x N i k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E 2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J T I w K D M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2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O T o 0 N z o w N i 4 5 M D M x M z A 5 W i I g L z 4 8 R W 5 0 c n k g V H l w Z T 0 i R m l s b E N v b H V t b l R 5 c G V z I i B W Y W x 1 Z T 0 i c 0 F 3 W U R C Z 1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E 3 K S A o M y k v Q 2 h h b m d l Z C B U e X B l L n t D b 2 x 1 b W 4 x L D B 9 J n F 1 b 3 Q 7 L C Z x d W 9 0 O 1 N l Y 3 R p b 2 4 x L 1 R h Y m x l M D E 3 I C h Q Y W d l I D E 3 K S A o M y k v Q 2 h h b m d l Z C B U e X B l L n t D b 2 x 1 b W 4 y L D F 9 J n F 1 b 3 Q 7 L C Z x d W 9 0 O 1 N l Y 3 R p b 2 4 x L 1 R h Y m x l M D E 3 I C h Q Y W d l I D E 3 K S A o M y k v Q 2 h h b m d l Z C B U e X B l L n t D b 2 x 1 b W 4 z L D J 9 J n F 1 b 3 Q 7 L C Z x d W 9 0 O 1 N l Y 3 R p b 2 4 x L 1 R h Y m x l M D E 3 I C h Q Y W d l I D E 3 K S A o M y k v Q 2 h h b m d l Z C B U e X B l L n t D b 2 x 1 b W 4 0 L D N 9 J n F 1 b 3 Q 7 L C Z x d W 9 0 O 1 N l Y 3 R p b 2 4 x L 1 R h Y m x l M D E 3 I C h Q Y W d l I D E 3 K S A o M y k v Q 2 h h b m d l Z C B U e X B l L n t D b 2 x 1 b W 4 1 L D R 9 J n F 1 b 3 Q 7 L C Z x d W 9 0 O 1 N l Y 3 R p b 2 4 x L 1 R h Y m x l M D E 3 I C h Q Y W d l I D E 3 K S A o M y k v Q 2 h h b m d l Z C B U e X B l L n t D b 2 x 1 b W 4 2 L D V 9 J n F 1 b 3 Q 7 L C Z x d W 9 0 O 1 N l Y 3 R p b 2 4 x L 1 R h Y m x l M D E 3 I C h Q Y W d l I D E 3 K S A o M y k v Q 2 h h b m d l Z C B U e X B l L n t D b 2 x 1 b W 4 3 L D Z 9 J n F 1 b 3 Q 7 L C Z x d W 9 0 O 1 N l Y 3 R p b 2 4 x L 1 R h Y m x l M D E 3 I C h Q Y W d l I D E 3 K S A o M y k v Q 2 h h b m d l Z C B U e X B l L n t D b 2 x 1 b W 4 4 L D d 9 J n F 1 b 3 Q 7 L C Z x d W 9 0 O 1 N l Y 3 R p b 2 4 x L 1 R h Y m x l M D E 3 I C h Q Y W d l I D E 3 K S A o M y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3 I C h Q Y W d l I D E 3 K S A o M y k v Q 2 h h b m d l Z C B U e X B l L n t D b 2 x 1 b W 4 x L D B 9 J n F 1 b 3 Q 7 L C Z x d W 9 0 O 1 N l Y 3 R p b 2 4 x L 1 R h Y m x l M D E 3 I C h Q Y W d l I D E 3 K S A o M y k v Q 2 h h b m d l Z C B U e X B l L n t D b 2 x 1 b W 4 y L D F 9 J n F 1 b 3 Q 7 L C Z x d W 9 0 O 1 N l Y 3 R p b 2 4 x L 1 R h Y m x l M D E 3 I C h Q Y W d l I D E 3 K S A o M y k v Q 2 h h b m d l Z C B U e X B l L n t D b 2 x 1 b W 4 z L D J 9 J n F 1 b 3 Q 7 L C Z x d W 9 0 O 1 N l Y 3 R p b 2 4 x L 1 R h Y m x l M D E 3 I C h Q Y W d l I D E 3 K S A o M y k v Q 2 h h b m d l Z C B U e X B l L n t D b 2 x 1 b W 4 0 L D N 9 J n F 1 b 3 Q 7 L C Z x d W 9 0 O 1 N l Y 3 R p b 2 4 x L 1 R h Y m x l M D E 3 I C h Q Y W d l I D E 3 K S A o M y k v Q 2 h h b m d l Z C B U e X B l L n t D b 2 x 1 b W 4 1 L D R 9 J n F 1 b 3 Q 7 L C Z x d W 9 0 O 1 N l Y 3 R p b 2 4 x L 1 R h Y m x l M D E 3 I C h Q Y W d l I D E 3 K S A o M y k v Q 2 h h b m d l Z C B U e X B l L n t D b 2 x 1 b W 4 2 L D V 9 J n F 1 b 3 Q 7 L C Z x d W 9 0 O 1 N l Y 3 R p b 2 4 x L 1 R h Y m x l M D E 3 I C h Q Y W d l I D E 3 K S A o M y k v Q 2 h h b m d l Z C B U e X B l L n t D b 2 x 1 b W 4 3 L D Z 9 J n F 1 b 3 Q 7 L C Z x d W 9 0 O 1 N l Y 3 R p b 2 4 x L 1 R h Y m x l M D E 3 I C h Q Y W d l I D E 3 K S A o M y k v Q 2 h h b m d l Z C B U e X B l L n t D b 2 x 1 b W 4 4 L D d 9 J n F 1 b 3 Q 7 L C Z x d W 9 0 O 1 N l Y 3 R p b 2 4 x L 1 R h Y m x l M D E 3 I C h Q Y W d l I D E 3 K S A o M y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c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N y k l M j A o M y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c p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E c 6 r + U J b R H g I g s f L d N Q j U A A A A A A g A A A A A A A 2 Y A A M A A A A A Q A A A A H a h n D m R T A n x y g b 5 k N H E W U Q A A A A A E g A A A o A A A A B A A A A B g z I q T w E Y t H X Z G s D 3 x m g M D U A A A A I / j G t S W H y 0 I O 4 k s W v 3 g E z Y M W M n U j l P w 5 8 N r S G D r V l 1 M S P 0 O t I z H L N l d M 2 R g Z r 5 d V F a n G j r O O l K 8 a t H v 7 J O J q U h X y y B a M 3 K r 2 f M 4 Z O c z 4 0 6 a F A A A A L I j / t f C A u e Z y S 0 P J N l U 7 d n j p S O E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09D27339CAD4680C9F03AEB03C5BC" ma:contentTypeVersion="11" ma:contentTypeDescription="Create a new document." ma:contentTypeScope="" ma:versionID="db1b050affaf948dc03c1a68e88340e4">
  <xsd:schema xmlns:xsd="http://www.w3.org/2001/XMLSchema" xmlns:xs="http://www.w3.org/2001/XMLSchema" xmlns:p="http://schemas.microsoft.com/office/2006/metadata/properties" xmlns:ns3="5b3358de-2a79-4c7f-a330-bba7e0c43e69" xmlns:ns4="fd6f6d67-2872-48d3-ba7f-e0647aeacbeb" targetNamespace="http://schemas.microsoft.com/office/2006/metadata/properties" ma:root="true" ma:fieldsID="f024d3c04e608a468eb1a888fac62b13" ns3:_="" ns4:_="">
    <xsd:import namespace="5b3358de-2a79-4c7f-a330-bba7e0c43e69"/>
    <xsd:import namespace="fd6f6d67-2872-48d3-ba7f-e0647aeacb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58de-2a79-4c7f-a330-bba7e0c43e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f6d67-2872-48d3-ba7f-e0647aeacb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3358de-2a79-4c7f-a330-bba7e0c43e69" xsi:nil="true"/>
  </documentManagement>
</p:properties>
</file>

<file path=customXml/itemProps1.xml><?xml version="1.0" encoding="utf-8"?>
<ds:datastoreItem xmlns:ds="http://schemas.openxmlformats.org/officeDocument/2006/customXml" ds:itemID="{B474F597-2A92-4BDB-98B7-D68B555B8A1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8F4491E-C2C2-4AA9-A806-F751DEABA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358de-2a79-4c7f-a330-bba7e0c43e69"/>
    <ds:schemaRef ds:uri="fd6f6d67-2872-48d3-ba7f-e0647aeac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E7C0D-FB3A-41FD-86B1-5265673C70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B9D265-A92F-4D82-9FD9-ED52E1A0744B}">
  <ds:schemaRefs>
    <ds:schemaRef ds:uri="http://purl.org/dc/elements/1.1/"/>
    <ds:schemaRef ds:uri="http://purl.org/dc/terms/"/>
    <ds:schemaRef ds:uri="fd6f6d67-2872-48d3-ba7f-e0647aeacbeb"/>
    <ds:schemaRef ds:uri="http://schemas.microsoft.com/office/2006/metadata/properties"/>
    <ds:schemaRef ds:uri="5b3358de-2a79-4c7f-a330-bba7e0c43e69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Table001 (Page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</dc:creator>
  <cp:lastModifiedBy>Cale</cp:lastModifiedBy>
  <dcterms:created xsi:type="dcterms:W3CDTF">2024-01-31T10:38:15Z</dcterms:created>
  <dcterms:modified xsi:type="dcterms:W3CDTF">2024-03-04T17:59:54Z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{7187A0BC-4DA3-45BC-9AD7-B72E39C49F1E}</vt:lpwstr>
  </property>
  <property fmtid="{D5CDD505-2E9C-101B-9397-08002B2CF9AE}" pid="3" name="ContentTypeId">
    <vt:lpwstr>0x0101000BA09D27339CAD4680C9F03AEB03C5BC</vt:lpwstr>
  </property>
</Properties>
</file>