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ema\Desktop\CONCENTRADOS DE RESULTADOS DE LA ELECCION\"/>
    </mc:Choice>
  </mc:AlternateContent>
  <bookViews>
    <workbookView xWindow="0" yWindow="0" windowWidth="28800" windowHeight="12435"/>
  </bookViews>
  <sheets>
    <sheet name="GOBERNADOR" sheetId="1" r:id="rId1"/>
  </sheets>
  <definedNames>
    <definedName name="_xlnm._FilterDatabase" localSheetId="0" hidden="1">GOBERNADOR!$A$13:$Y$38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D42" i="1"/>
  <c r="D43" i="1" s="1"/>
  <c r="E42" i="1"/>
  <c r="E43" i="1" s="1"/>
  <c r="F42" i="1"/>
  <c r="F43" i="1" s="1"/>
  <c r="G42" i="1"/>
  <c r="G43" i="1" s="1"/>
  <c r="H42" i="1"/>
  <c r="H43" i="1" s="1"/>
  <c r="I42" i="1"/>
  <c r="I43" i="1" s="1"/>
  <c r="J42" i="1"/>
  <c r="J43" i="1" s="1"/>
  <c r="K42" i="1"/>
  <c r="K43" i="1" s="1"/>
  <c r="L42" i="1"/>
  <c r="L43" i="1" s="1"/>
  <c r="M42" i="1"/>
  <c r="M43" i="1" s="1"/>
  <c r="N42" i="1"/>
  <c r="N43" i="1" s="1"/>
  <c r="P42" i="1"/>
  <c r="P43" i="1" s="1"/>
  <c r="Q42" i="1"/>
  <c r="Q43" i="1" s="1"/>
  <c r="R42" i="1"/>
  <c r="R43" i="1" s="1"/>
  <c r="S42" i="1"/>
  <c r="S43" i="1" s="1"/>
  <c r="T42" i="1"/>
  <c r="T43" i="1" s="1"/>
  <c r="W42" i="1"/>
  <c r="W43" i="1" s="1"/>
  <c r="X42" i="1"/>
  <c r="X43" i="1" s="1"/>
  <c r="Z42" i="1"/>
  <c r="U38" i="1" l="1"/>
  <c r="U26" i="1"/>
  <c r="U15" i="1"/>
  <c r="U16" i="1"/>
  <c r="U17" i="1"/>
  <c r="U18" i="1"/>
  <c r="U19" i="1"/>
  <c r="U20" i="1"/>
  <c r="U21" i="1"/>
  <c r="U22" i="1"/>
  <c r="U23" i="1"/>
  <c r="U24" i="1"/>
  <c r="U25" i="1"/>
  <c r="U27" i="1"/>
  <c r="U28" i="1"/>
  <c r="U29" i="1"/>
  <c r="U30" i="1"/>
  <c r="U31" i="1"/>
  <c r="U32" i="1"/>
  <c r="U33" i="1"/>
  <c r="Y33" i="1" s="1"/>
  <c r="U34" i="1"/>
  <c r="U35" i="1"/>
  <c r="U36" i="1"/>
  <c r="Y36" i="1" s="1"/>
  <c r="U37" i="1"/>
  <c r="Y37" i="1" s="1"/>
  <c r="U14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V14" i="1" l="1"/>
  <c r="Y14" i="1"/>
  <c r="V30" i="1"/>
  <c r="Y30" i="1"/>
  <c r="AA30" i="1" s="1"/>
  <c r="V21" i="1"/>
  <c r="Y21" i="1"/>
  <c r="AA21" i="1" s="1"/>
  <c r="V38" i="1"/>
  <c r="Y38" i="1"/>
  <c r="AA38" i="1" s="1"/>
  <c r="V29" i="1"/>
  <c r="Y29" i="1"/>
  <c r="V20" i="1"/>
  <c r="Y20" i="1"/>
  <c r="V19" i="1"/>
  <c r="Y19" i="1"/>
  <c r="V35" i="1"/>
  <c r="Y35" i="1"/>
  <c r="AA35" i="1" s="1"/>
  <c r="V27" i="1"/>
  <c r="Y27" i="1"/>
  <c r="AA27" i="1" s="1"/>
  <c r="V18" i="1"/>
  <c r="Y18" i="1"/>
  <c r="AA18" i="1" s="1"/>
  <c r="V34" i="1"/>
  <c r="Y34" i="1"/>
  <c r="AA34" i="1" s="1"/>
  <c r="V25" i="1"/>
  <c r="Y25" i="1"/>
  <c r="V17" i="1"/>
  <c r="Y17" i="1"/>
  <c r="V28" i="1"/>
  <c r="Y28" i="1"/>
  <c r="V24" i="1"/>
  <c r="Y24" i="1"/>
  <c r="V16" i="1"/>
  <c r="Y16" i="1"/>
  <c r="V32" i="1"/>
  <c r="Y32" i="1"/>
  <c r="AA32" i="1" s="1"/>
  <c r="V23" i="1"/>
  <c r="Y23" i="1"/>
  <c r="AA23" i="1" s="1"/>
  <c r="V15" i="1"/>
  <c r="Y15" i="1"/>
  <c r="AA15" i="1" s="1"/>
  <c r="V31" i="1"/>
  <c r="Y31" i="1"/>
  <c r="V22" i="1"/>
  <c r="Y22" i="1"/>
  <c r="AA22" i="1" s="1"/>
  <c r="V26" i="1"/>
  <c r="Y26" i="1"/>
  <c r="AA26" i="1" s="1"/>
  <c r="AA31" i="1"/>
  <c r="O42" i="1"/>
  <c r="O43" i="1" s="1"/>
  <c r="AA14" i="1"/>
  <c r="U42" i="1"/>
  <c r="U43" i="1" s="1"/>
  <c r="AA19" i="1"/>
  <c r="AA17" i="1"/>
  <c r="AA28" i="1"/>
  <c r="AA36" i="1"/>
  <c r="AA29" i="1"/>
  <c r="AA33" i="1"/>
  <c r="AA37" i="1"/>
  <c r="AA20" i="1"/>
  <c r="AA16" i="1"/>
  <c r="AA24" i="1"/>
  <c r="AA25" i="1"/>
  <c r="V33" i="1"/>
  <c r="V37" i="1"/>
  <c r="V36" i="1"/>
  <c r="V42" i="1" l="1"/>
  <c r="V43" i="1" s="1"/>
  <c r="Y42" i="1"/>
  <c r="AA42" i="1"/>
</calcChain>
</file>

<file path=xl/sharedStrings.xml><?xml version="1.0" encoding="utf-8"?>
<sst xmlns="http://schemas.openxmlformats.org/spreadsheetml/2006/main" count="45" uniqueCount="44">
  <si>
    <t>CVO.</t>
  </si>
  <si>
    <t>VOTOS CANDIDATO COMUN MAS DE UN PARTIDO</t>
  </si>
  <si>
    <t>TOTAL DE VOTOS CANDIDATO COMUN + PARTIDOS</t>
  </si>
  <si>
    <t>VOTOS NULOS</t>
  </si>
  <si>
    <t>VOTACION TOTAL</t>
  </si>
  <si>
    <t>LA PIEDAD</t>
  </si>
  <si>
    <t>TOTAL</t>
  </si>
  <si>
    <t>ID_DISTRITO</t>
  </si>
  <si>
    <t>CABECERA DISTRITAL</t>
  </si>
  <si>
    <t>VME</t>
  </si>
  <si>
    <t>PURUÁNDIRO</t>
  </si>
  <si>
    <t>MARAVATÍO</t>
  </si>
  <si>
    <t>JIQUILPAN</t>
  </si>
  <si>
    <t>JACONA</t>
  </si>
  <si>
    <t>ZAMORA</t>
  </si>
  <si>
    <t>ZACAPU</t>
  </si>
  <si>
    <t>ZINAPECUARO</t>
  </si>
  <si>
    <t>LOS REYES</t>
  </si>
  <si>
    <t>MORELIA NOROESTE</t>
  </si>
  <si>
    <t>MORELIA NORESTE</t>
  </si>
  <si>
    <t>HIDALGO</t>
  </si>
  <si>
    <t>ZITÁCUARO</t>
  </si>
  <si>
    <t>URUAPAN NORTE</t>
  </si>
  <si>
    <t>PATZCUARO</t>
  </si>
  <si>
    <t>MORELIA SUROESTE</t>
  </si>
  <si>
    <t>MORELIA SURESTE</t>
  </si>
  <si>
    <t>HUETAMO</t>
  </si>
  <si>
    <t>TACÁMBARO</t>
  </si>
  <si>
    <t>URUAPAN SUR</t>
  </si>
  <si>
    <t>MÚGICA</t>
  </si>
  <si>
    <t>APATZINGÁN</t>
  </si>
  <si>
    <t>LÁZARO CÁRDENAS</t>
  </si>
  <si>
    <t>COALCOMÁN DE VAZQUEZ PALLARES</t>
  </si>
  <si>
    <t>CÓMPUTO ESTATAL DE LA ELECCIÓN DE GOBERNADOR</t>
  </si>
  <si>
    <t>PROCESO ELECTORAL ORDINARIO LOCAL 2014-2015</t>
  </si>
  <si>
    <t>VOTOS DE PARTIDOS POLÍTICOS</t>
  </si>
  <si>
    <t>VOTOS EN CANDIDATURA COMÚN 1</t>
  </si>
  <si>
    <t>VOTOS EN CANDIDATURA COMÚN 2</t>
  </si>
  <si>
    <t>VOTACIÓN</t>
  </si>
  <si>
    <t>CANDIDATOS NO REGISTRADOS</t>
  </si>
  <si>
    <t>VOTO DE LOS MICHOACANOS EN EL EXTRANJERO</t>
  </si>
  <si>
    <t>LISTADO NOMINAL</t>
  </si>
  <si>
    <t>PARTICIPACIÓN CIUDADANA</t>
  </si>
  <si>
    <t>PORCENTAJE DE VOTACIÓN POR PATIDO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</si>
</sst>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rgb="FFFFF3FF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165" fontId="9" fillId="0" borderId="0" xfId="1" applyNumberFormat="1" applyFont="1" applyFill="1" applyBorder="1" applyAlignment="1">
      <alignment horizontal="left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/>
    </xf>
    <xf numFmtId="0" fontId="10" fillId="0" borderId="0" xfId="0" applyFont="1" applyBorder="1"/>
    <xf numFmtId="166" fontId="3" fillId="0" borderId="0" xfId="0" applyNumberFormat="1" applyFont="1" applyBorder="1" applyAlignment="1">
      <alignment horizontal="left"/>
    </xf>
    <xf numFmtId="0" fontId="7" fillId="3" borderId="1" xfId="1" applyFont="1" applyFill="1" applyBorder="1" applyAlignment="1">
      <alignment horizontal="center" vertical="top" wrapText="1"/>
    </xf>
    <xf numFmtId="0" fontId="7" fillId="4" borderId="1" xfId="1" applyFont="1" applyFill="1" applyBorder="1" applyAlignment="1">
      <alignment horizontal="center" vertical="top" wrapText="1"/>
    </xf>
    <xf numFmtId="0" fontId="8" fillId="4" borderId="1" xfId="1" applyFont="1" applyFill="1" applyBorder="1" applyAlignment="1">
      <alignment horizontal="center" vertical="top" wrapText="1"/>
    </xf>
    <xf numFmtId="0" fontId="7" fillId="5" borderId="1" xfId="1" applyFont="1" applyFill="1" applyBorder="1" applyAlignment="1">
      <alignment horizontal="center" vertical="top" wrapText="1"/>
    </xf>
    <xf numFmtId="0" fontId="8" fillId="5" borderId="1" xfId="1" applyFont="1" applyFill="1" applyBorder="1" applyAlignment="1">
      <alignment horizontal="center" vertical="top" wrapText="1"/>
    </xf>
    <xf numFmtId="0" fontId="7" fillId="4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right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left" wrapText="1"/>
    </xf>
    <xf numFmtId="0" fontId="6" fillId="0" borderId="1" xfId="1" applyFont="1" applyFill="1" applyBorder="1" applyAlignment="1" applyProtection="1">
      <alignment wrapText="1"/>
      <protection locked="0"/>
    </xf>
    <xf numFmtId="0" fontId="6" fillId="0" borderId="1" xfId="1" applyFont="1" applyFill="1" applyBorder="1" applyAlignment="1">
      <alignment wrapText="1"/>
    </xf>
    <xf numFmtId="0" fontId="6" fillId="6" borderId="1" xfId="1" applyFont="1" applyFill="1" applyBorder="1" applyAlignment="1">
      <alignment horizontal="right" wrapText="1"/>
    </xf>
    <xf numFmtId="164" fontId="6" fillId="6" borderId="1" xfId="1" applyNumberFormat="1" applyFont="1" applyFill="1" applyBorder="1" applyAlignment="1">
      <alignment horizontal="center" vertical="center" wrapText="1"/>
    </xf>
    <xf numFmtId="165" fontId="6" fillId="6" borderId="1" xfId="1" applyNumberFormat="1" applyFont="1" applyFill="1" applyBorder="1" applyAlignment="1">
      <alignment horizontal="left" wrapText="1"/>
    </xf>
    <xf numFmtId="166" fontId="6" fillId="0" borderId="1" xfId="1" applyNumberFormat="1" applyFont="1" applyFill="1" applyBorder="1" applyAlignment="1">
      <alignment horizontal="center" wrapText="1"/>
    </xf>
    <xf numFmtId="166" fontId="6" fillId="7" borderId="1" xfId="1" applyNumberFormat="1" applyFont="1" applyFill="1" applyBorder="1" applyAlignment="1">
      <alignment horizontal="center" wrapText="1"/>
    </xf>
    <xf numFmtId="164" fontId="6" fillId="7" borderId="1" xfId="1" applyNumberFormat="1" applyFont="1" applyFill="1" applyBorder="1" applyAlignment="1">
      <alignment horizontal="center" vertical="center" wrapText="1"/>
    </xf>
    <xf numFmtId="165" fontId="6" fillId="7" borderId="1" xfId="1" applyNumberFormat="1" applyFont="1" applyFill="1" applyBorder="1" applyAlignment="1">
      <alignment horizontal="left" wrapText="1"/>
    </xf>
    <xf numFmtId="0" fontId="6" fillId="7" borderId="1" xfId="1" applyFont="1" applyFill="1" applyBorder="1" applyAlignment="1" applyProtection="1">
      <alignment wrapText="1"/>
      <protection locked="0"/>
    </xf>
    <xf numFmtId="0" fontId="6" fillId="7" borderId="1" xfId="1" applyFont="1" applyFill="1" applyBorder="1" applyAlignment="1">
      <alignment wrapText="1"/>
    </xf>
    <xf numFmtId="0" fontId="7" fillId="8" borderId="1" xfId="1" applyFont="1" applyFill="1" applyBorder="1" applyAlignment="1">
      <alignment horizontal="center" vertical="center" wrapText="1"/>
    </xf>
    <xf numFmtId="164" fontId="7" fillId="8" borderId="1" xfId="1" applyNumberFormat="1" applyFont="1" applyFill="1" applyBorder="1" applyAlignment="1">
      <alignment horizontal="center" vertical="center" wrapText="1"/>
    </xf>
    <xf numFmtId="3" fontId="7" fillId="8" borderId="1" xfId="1" applyNumberFormat="1" applyFont="1" applyFill="1" applyBorder="1" applyAlignment="1">
      <alignment horizontal="right" vertical="center" wrapText="1"/>
    </xf>
    <xf numFmtId="3" fontId="6" fillId="0" borderId="1" xfId="1" applyNumberFormat="1" applyFont="1" applyFill="1" applyBorder="1" applyAlignment="1" applyProtection="1">
      <alignment wrapText="1"/>
      <protection locked="0"/>
    </xf>
    <xf numFmtId="3" fontId="6" fillId="0" borderId="1" xfId="1" applyNumberFormat="1" applyFont="1" applyFill="1" applyBorder="1" applyAlignment="1">
      <alignment wrapText="1"/>
    </xf>
    <xf numFmtId="3" fontId="6" fillId="6" borderId="1" xfId="1" applyNumberFormat="1" applyFont="1" applyFill="1" applyBorder="1" applyAlignment="1" applyProtection="1">
      <alignment wrapText="1"/>
      <protection locked="0"/>
    </xf>
    <xf numFmtId="3" fontId="6" fillId="6" borderId="1" xfId="1" applyNumberFormat="1" applyFont="1" applyFill="1" applyBorder="1" applyAlignment="1">
      <alignment wrapText="1"/>
    </xf>
    <xf numFmtId="0" fontId="7" fillId="4" borderId="1" xfId="1" applyFont="1" applyFill="1" applyBorder="1" applyAlignment="1">
      <alignment horizontal="center" vertical="center" wrapText="1"/>
    </xf>
    <xf numFmtId="10" fontId="6" fillId="0" borderId="1" xfId="1" applyNumberFormat="1" applyFont="1" applyFill="1" applyBorder="1" applyAlignment="1">
      <alignment wrapText="1"/>
    </xf>
    <xf numFmtId="10" fontId="6" fillId="6" borderId="1" xfId="1" applyNumberFormat="1" applyFont="1" applyFill="1" applyBorder="1" applyAlignment="1">
      <alignment wrapText="1"/>
    </xf>
    <xf numFmtId="10" fontId="7" fillId="8" borderId="1" xfId="1" applyNumberFormat="1" applyFont="1" applyFill="1" applyBorder="1" applyAlignment="1">
      <alignment horizontal="right" vertical="center" wrapText="1"/>
    </xf>
    <xf numFmtId="10" fontId="0" fillId="0" borderId="0" xfId="0" applyNumberFormat="1"/>
    <xf numFmtId="10" fontId="1" fillId="0" borderId="0" xfId="0" applyNumberFormat="1" applyFont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wrapText="1"/>
    </xf>
    <xf numFmtId="164" fontId="7" fillId="4" borderId="1" xfId="1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62303</xdr:colOff>
      <xdr:row>12</xdr:row>
      <xdr:rowOff>20876</xdr:rowOff>
    </xdr:from>
    <xdr:to>
      <xdr:col>3</xdr:col>
      <xdr:colOff>579887</xdr:colOff>
      <xdr:row>12</xdr:row>
      <xdr:rowOff>538460</xdr:rowOff>
    </xdr:to>
    <xdr:pic>
      <xdr:nvPicPr>
        <xdr:cNvPr id="2" name="Imagen 1" descr="PAN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33322" y="2220612"/>
          <a:ext cx="517584" cy="517584"/>
        </a:xfrm>
        <a:prstGeom prst="rect">
          <a:avLst/>
        </a:prstGeom>
      </xdr:spPr>
    </xdr:pic>
    <xdr:clientData/>
  </xdr:twoCellAnchor>
  <xdr:twoCellAnchor editAs="oneCell">
    <xdr:from>
      <xdr:col>4</xdr:col>
      <xdr:colOff>71888</xdr:colOff>
      <xdr:row>12</xdr:row>
      <xdr:rowOff>38339</xdr:rowOff>
    </xdr:from>
    <xdr:to>
      <xdr:col>4</xdr:col>
      <xdr:colOff>571148</xdr:colOff>
      <xdr:row>12</xdr:row>
      <xdr:rowOff>536754</xdr:rowOff>
    </xdr:to>
    <xdr:pic>
      <xdr:nvPicPr>
        <xdr:cNvPr id="18" name="Imagen 17" descr="PRI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04265" y="2238075"/>
          <a:ext cx="499260" cy="498415"/>
        </a:xfrm>
        <a:prstGeom prst="rect">
          <a:avLst/>
        </a:prstGeom>
      </xdr:spPr>
    </xdr:pic>
    <xdr:clientData/>
  </xdr:twoCellAnchor>
  <xdr:twoCellAnchor editAs="oneCell">
    <xdr:from>
      <xdr:col>5</xdr:col>
      <xdr:colOff>78861</xdr:colOff>
      <xdr:row>12</xdr:row>
      <xdr:rowOff>33547</xdr:rowOff>
    </xdr:from>
    <xdr:to>
      <xdr:col>5</xdr:col>
      <xdr:colOff>574820</xdr:colOff>
      <xdr:row>12</xdr:row>
      <xdr:rowOff>541547</xdr:rowOff>
    </xdr:to>
    <xdr:pic>
      <xdr:nvPicPr>
        <xdr:cNvPr id="19" name="Imagen 18" descr="PRD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72597" y="2233283"/>
          <a:ext cx="495959" cy="508000"/>
        </a:xfrm>
        <a:prstGeom prst="rect">
          <a:avLst/>
        </a:prstGeom>
      </xdr:spPr>
    </xdr:pic>
    <xdr:clientData/>
  </xdr:twoCellAnchor>
  <xdr:twoCellAnchor editAs="oneCell">
    <xdr:from>
      <xdr:col>6</xdr:col>
      <xdr:colOff>72188</xdr:colOff>
      <xdr:row>12</xdr:row>
      <xdr:rowOff>38340</xdr:rowOff>
    </xdr:from>
    <xdr:to>
      <xdr:col>7</xdr:col>
      <xdr:colOff>1269</xdr:colOff>
      <xdr:row>12</xdr:row>
      <xdr:rowOff>549960</xdr:rowOff>
    </xdr:to>
    <xdr:pic>
      <xdr:nvPicPr>
        <xdr:cNvPr id="20" name="Imagen 19" descr="PT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27282" y="2238076"/>
          <a:ext cx="512488" cy="511620"/>
        </a:xfrm>
        <a:prstGeom prst="rect">
          <a:avLst/>
        </a:prstGeom>
      </xdr:spPr>
    </xdr:pic>
    <xdr:clientData/>
  </xdr:twoCellAnchor>
  <xdr:twoCellAnchor editAs="oneCell">
    <xdr:from>
      <xdr:col>7</xdr:col>
      <xdr:colOff>72356</xdr:colOff>
      <xdr:row>12</xdr:row>
      <xdr:rowOff>28755</xdr:rowOff>
    </xdr:from>
    <xdr:to>
      <xdr:col>8</xdr:col>
      <xdr:colOff>1269</xdr:colOff>
      <xdr:row>12</xdr:row>
      <xdr:rowOff>540203</xdr:rowOff>
    </xdr:to>
    <xdr:pic>
      <xdr:nvPicPr>
        <xdr:cNvPr id="22" name="Imagen 21" descr="PVEM.jp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20669" y="2219505"/>
          <a:ext cx="512319" cy="511448"/>
        </a:xfrm>
        <a:prstGeom prst="rect">
          <a:avLst/>
        </a:prstGeom>
      </xdr:spPr>
    </xdr:pic>
    <xdr:clientData/>
  </xdr:twoCellAnchor>
  <xdr:twoCellAnchor editAs="oneCell">
    <xdr:from>
      <xdr:col>8</xdr:col>
      <xdr:colOff>71884</xdr:colOff>
      <xdr:row>12</xdr:row>
      <xdr:rowOff>38339</xdr:rowOff>
    </xdr:from>
    <xdr:to>
      <xdr:col>8</xdr:col>
      <xdr:colOff>579884</xdr:colOff>
      <xdr:row>12</xdr:row>
      <xdr:rowOff>546339</xdr:rowOff>
    </xdr:to>
    <xdr:pic>
      <xdr:nvPicPr>
        <xdr:cNvPr id="26" name="Imagen 25" descr="Movimiento Ciudadano.jp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49695" y="2238075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9</xdr:col>
      <xdr:colOff>71890</xdr:colOff>
      <xdr:row>12</xdr:row>
      <xdr:rowOff>23293</xdr:rowOff>
    </xdr:from>
    <xdr:to>
      <xdr:col>9</xdr:col>
      <xdr:colOff>580083</xdr:colOff>
      <xdr:row>12</xdr:row>
      <xdr:rowOff>551132</xdr:rowOff>
    </xdr:to>
    <xdr:pic>
      <xdr:nvPicPr>
        <xdr:cNvPr id="28" name="Imagen 27" descr="Nueva Alianza.jp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1060" y="2223029"/>
          <a:ext cx="527243" cy="527839"/>
        </a:xfrm>
        <a:prstGeom prst="rect">
          <a:avLst/>
        </a:prstGeom>
      </xdr:spPr>
    </xdr:pic>
    <xdr:clientData/>
  </xdr:twoCellAnchor>
  <xdr:twoCellAnchor editAs="oneCell">
    <xdr:from>
      <xdr:col>10</xdr:col>
      <xdr:colOff>67094</xdr:colOff>
      <xdr:row>12</xdr:row>
      <xdr:rowOff>254000</xdr:rowOff>
    </xdr:from>
    <xdr:to>
      <xdr:col>11</xdr:col>
      <xdr:colOff>1392</xdr:colOff>
      <xdr:row>12</xdr:row>
      <xdr:rowOff>341238</xdr:rowOff>
    </xdr:to>
    <xdr:pic>
      <xdr:nvPicPr>
        <xdr:cNvPr id="29" name="Imagen 28" descr="Morena.jpg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67622" y="2453736"/>
          <a:ext cx="536755" cy="87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75921</xdr:colOff>
      <xdr:row>12</xdr:row>
      <xdr:rowOff>33547</xdr:rowOff>
    </xdr:from>
    <xdr:to>
      <xdr:col>12</xdr:col>
      <xdr:colOff>1665</xdr:colOff>
      <xdr:row>12</xdr:row>
      <xdr:rowOff>541547</xdr:rowOff>
    </xdr:to>
    <xdr:pic>
      <xdr:nvPicPr>
        <xdr:cNvPr id="30" name="Imagen 29" descr="Humanista.jpg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37808" y="2233283"/>
          <a:ext cx="509150" cy="50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79973</xdr:colOff>
      <xdr:row>12</xdr:row>
      <xdr:rowOff>77653</xdr:rowOff>
    </xdr:from>
    <xdr:to>
      <xdr:col>12</xdr:col>
      <xdr:colOff>580903</xdr:colOff>
      <xdr:row>12</xdr:row>
      <xdr:rowOff>493622</xdr:rowOff>
    </xdr:to>
    <xdr:pic>
      <xdr:nvPicPr>
        <xdr:cNvPr id="36" name="Imagen 35" descr="Encuentro Social.jpg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84348" y="2260466"/>
          <a:ext cx="510455" cy="415969"/>
        </a:xfrm>
        <a:prstGeom prst="rect">
          <a:avLst/>
        </a:prstGeom>
      </xdr:spPr>
    </xdr:pic>
    <xdr:clientData/>
  </xdr:twoCellAnchor>
  <xdr:twoCellAnchor editAs="oneCell">
    <xdr:from>
      <xdr:col>13</xdr:col>
      <xdr:colOff>38381</xdr:colOff>
      <xdr:row>12</xdr:row>
      <xdr:rowOff>27815</xdr:rowOff>
    </xdr:from>
    <xdr:to>
      <xdr:col>13</xdr:col>
      <xdr:colOff>537641</xdr:colOff>
      <xdr:row>12</xdr:row>
      <xdr:rowOff>526230</xdr:rowOff>
    </xdr:to>
    <xdr:pic>
      <xdr:nvPicPr>
        <xdr:cNvPr id="39" name="Imagen 38" descr="PRI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04897" y="2235976"/>
          <a:ext cx="499260" cy="498415"/>
        </a:xfrm>
        <a:prstGeom prst="rect">
          <a:avLst/>
        </a:prstGeom>
      </xdr:spPr>
    </xdr:pic>
    <xdr:clientData/>
  </xdr:twoCellAnchor>
  <xdr:twoCellAnchor editAs="oneCell">
    <xdr:from>
      <xdr:col>13</xdr:col>
      <xdr:colOff>572040</xdr:colOff>
      <xdr:row>12</xdr:row>
      <xdr:rowOff>29325</xdr:rowOff>
    </xdr:from>
    <xdr:to>
      <xdr:col>14</xdr:col>
      <xdr:colOff>2590</xdr:colOff>
      <xdr:row>12</xdr:row>
      <xdr:rowOff>528484</xdr:rowOff>
    </xdr:to>
    <xdr:pic>
      <xdr:nvPicPr>
        <xdr:cNvPr id="40" name="Imagen 39" descr="PVEM.jpg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38556" y="2237486"/>
          <a:ext cx="502113" cy="499159"/>
        </a:xfrm>
        <a:prstGeom prst="rect">
          <a:avLst/>
        </a:prstGeom>
      </xdr:spPr>
    </xdr:pic>
    <xdr:clientData/>
  </xdr:twoCellAnchor>
  <xdr:twoCellAnchor editAs="oneCell">
    <xdr:from>
      <xdr:col>15</xdr:col>
      <xdr:colOff>79968</xdr:colOff>
      <xdr:row>12</xdr:row>
      <xdr:rowOff>43104</xdr:rowOff>
    </xdr:from>
    <xdr:to>
      <xdr:col>15</xdr:col>
      <xdr:colOff>543830</xdr:colOff>
      <xdr:row>12</xdr:row>
      <xdr:rowOff>518228</xdr:rowOff>
    </xdr:to>
    <xdr:pic>
      <xdr:nvPicPr>
        <xdr:cNvPr id="41" name="Imagen 40" descr="PRD.jpg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76762" y="2228251"/>
          <a:ext cx="463862" cy="475124"/>
        </a:xfrm>
        <a:prstGeom prst="rect">
          <a:avLst/>
        </a:prstGeom>
      </xdr:spPr>
    </xdr:pic>
    <xdr:clientData/>
  </xdr:twoCellAnchor>
  <xdr:twoCellAnchor editAs="oneCell">
    <xdr:from>
      <xdr:col>15</xdr:col>
      <xdr:colOff>598820</xdr:colOff>
      <xdr:row>12</xdr:row>
      <xdr:rowOff>43587</xdr:rowOff>
    </xdr:from>
    <xdr:to>
      <xdr:col>15</xdr:col>
      <xdr:colOff>1070246</xdr:colOff>
      <xdr:row>12</xdr:row>
      <xdr:rowOff>514215</xdr:rowOff>
    </xdr:to>
    <xdr:pic>
      <xdr:nvPicPr>
        <xdr:cNvPr id="42" name="Imagen 41" descr="PT.jp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795614" y="2228734"/>
          <a:ext cx="471426" cy="470628"/>
        </a:xfrm>
        <a:prstGeom prst="rect">
          <a:avLst/>
        </a:prstGeom>
      </xdr:spPr>
    </xdr:pic>
    <xdr:clientData/>
  </xdr:twoCellAnchor>
  <xdr:twoCellAnchor editAs="oneCell">
    <xdr:from>
      <xdr:col>15</xdr:col>
      <xdr:colOff>1128216</xdr:colOff>
      <xdr:row>12</xdr:row>
      <xdr:rowOff>41610</xdr:rowOff>
    </xdr:from>
    <xdr:to>
      <xdr:col>15</xdr:col>
      <xdr:colOff>1599666</xdr:colOff>
      <xdr:row>12</xdr:row>
      <xdr:rowOff>513592</xdr:rowOff>
    </xdr:to>
    <xdr:pic>
      <xdr:nvPicPr>
        <xdr:cNvPr id="43" name="Imagen 42" descr="Nueva Alianza.jp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325010" y="2226757"/>
          <a:ext cx="471450" cy="471982"/>
        </a:xfrm>
        <a:prstGeom prst="rect">
          <a:avLst/>
        </a:prstGeom>
      </xdr:spPr>
    </xdr:pic>
    <xdr:clientData/>
  </xdr:twoCellAnchor>
  <xdr:twoCellAnchor editAs="oneCell">
    <xdr:from>
      <xdr:col>15</xdr:col>
      <xdr:colOff>1678239</xdr:colOff>
      <xdr:row>12</xdr:row>
      <xdr:rowOff>97484</xdr:rowOff>
    </xdr:from>
    <xdr:to>
      <xdr:col>16</xdr:col>
      <xdr:colOff>2289</xdr:colOff>
      <xdr:row>12</xdr:row>
      <xdr:rowOff>480122</xdr:rowOff>
    </xdr:to>
    <xdr:pic>
      <xdr:nvPicPr>
        <xdr:cNvPr id="46" name="Imagen 45" descr="Encuentro Social.jpg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875033" y="2282631"/>
          <a:ext cx="469556" cy="382638"/>
        </a:xfrm>
        <a:prstGeom prst="rect">
          <a:avLst/>
        </a:prstGeom>
      </xdr:spPr>
    </xdr:pic>
    <xdr:clientData/>
  </xdr:twoCellAnchor>
  <xdr:twoCellAnchor editAs="oneCell">
    <xdr:from>
      <xdr:col>16</xdr:col>
      <xdr:colOff>77284</xdr:colOff>
      <xdr:row>12</xdr:row>
      <xdr:rowOff>45362</xdr:rowOff>
    </xdr:from>
    <xdr:to>
      <xdr:col>16</xdr:col>
      <xdr:colOff>553972</xdr:colOff>
      <xdr:row>12</xdr:row>
      <xdr:rowOff>533622</xdr:rowOff>
    </xdr:to>
    <xdr:pic>
      <xdr:nvPicPr>
        <xdr:cNvPr id="47" name="Imagen 46" descr="PRD.jpg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22725" y="2230509"/>
          <a:ext cx="476688" cy="488260"/>
        </a:xfrm>
        <a:prstGeom prst="rect">
          <a:avLst/>
        </a:prstGeom>
      </xdr:spPr>
    </xdr:pic>
    <xdr:clientData/>
  </xdr:twoCellAnchor>
  <xdr:twoCellAnchor editAs="oneCell">
    <xdr:from>
      <xdr:col>16</xdr:col>
      <xdr:colOff>596032</xdr:colOff>
      <xdr:row>12</xdr:row>
      <xdr:rowOff>45907</xdr:rowOff>
    </xdr:from>
    <xdr:to>
      <xdr:col>16</xdr:col>
      <xdr:colOff>1080492</xdr:colOff>
      <xdr:row>12</xdr:row>
      <xdr:rowOff>529547</xdr:rowOff>
    </xdr:to>
    <xdr:pic>
      <xdr:nvPicPr>
        <xdr:cNvPr id="48" name="Imagen 47" descr="PT.jpg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041473" y="2231054"/>
          <a:ext cx="484460" cy="483640"/>
        </a:xfrm>
        <a:prstGeom prst="rect">
          <a:avLst/>
        </a:prstGeom>
      </xdr:spPr>
    </xdr:pic>
    <xdr:clientData/>
  </xdr:twoCellAnchor>
  <xdr:twoCellAnchor editAs="oneCell">
    <xdr:from>
      <xdr:col>16</xdr:col>
      <xdr:colOff>1125427</xdr:colOff>
      <xdr:row>12</xdr:row>
      <xdr:rowOff>43911</xdr:rowOff>
    </xdr:from>
    <xdr:to>
      <xdr:col>17</xdr:col>
      <xdr:colOff>2569</xdr:colOff>
      <xdr:row>12</xdr:row>
      <xdr:rowOff>528943</xdr:rowOff>
    </xdr:to>
    <xdr:pic>
      <xdr:nvPicPr>
        <xdr:cNvPr id="49" name="Imagen 48" descr="Nueva Alianza.jpg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70868" y="2229058"/>
          <a:ext cx="484486" cy="485032"/>
        </a:xfrm>
        <a:prstGeom prst="rect">
          <a:avLst/>
        </a:prstGeom>
      </xdr:spPr>
    </xdr:pic>
    <xdr:clientData/>
  </xdr:twoCellAnchor>
  <xdr:twoCellAnchor editAs="oneCell">
    <xdr:from>
      <xdr:col>17</xdr:col>
      <xdr:colOff>71442</xdr:colOff>
      <xdr:row>12</xdr:row>
      <xdr:rowOff>55566</xdr:rowOff>
    </xdr:from>
    <xdr:to>
      <xdr:col>17</xdr:col>
      <xdr:colOff>548130</xdr:colOff>
      <xdr:row>12</xdr:row>
      <xdr:rowOff>543826</xdr:rowOff>
    </xdr:to>
    <xdr:pic>
      <xdr:nvPicPr>
        <xdr:cNvPr id="50" name="Imagen 49" descr="PRD.jpg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84692" y="2238379"/>
          <a:ext cx="476688" cy="488260"/>
        </a:xfrm>
        <a:prstGeom prst="rect">
          <a:avLst/>
        </a:prstGeom>
      </xdr:spPr>
    </xdr:pic>
    <xdr:clientData/>
  </xdr:twoCellAnchor>
  <xdr:twoCellAnchor editAs="oneCell">
    <xdr:from>
      <xdr:col>17</xdr:col>
      <xdr:colOff>590190</xdr:colOff>
      <xdr:row>12</xdr:row>
      <xdr:rowOff>56111</xdr:rowOff>
    </xdr:from>
    <xdr:to>
      <xdr:col>18</xdr:col>
      <xdr:colOff>706</xdr:colOff>
      <xdr:row>12</xdr:row>
      <xdr:rowOff>539751</xdr:rowOff>
    </xdr:to>
    <xdr:pic>
      <xdr:nvPicPr>
        <xdr:cNvPr id="51" name="Imagen 50" descr="PT.jp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03440" y="2238924"/>
          <a:ext cx="484460" cy="483640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47628</xdr:colOff>
      <xdr:row>12</xdr:row>
      <xdr:rowOff>49079</xdr:rowOff>
    </xdr:from>
    <xdr:to>
      <xdr:col>18</xdr:col>
      <xdr:colOff>524316</xdr:colOff>
      <xdr:row>12</xdr:row>
      <xdr:rowOff>537339</xdr:rowOff>
    </xdr:to>
    <xdr:pic>
      <xdr:nvPicPr>
        <xdr:cNvPr id="52" name="Imagen 51" descr="PRD.jpg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88003" y="2231892"/>
          <a:ext cx="476688" cy="48826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571863</xdr:colOff>
      <xdr:row>12</xdr:row>
      <xdr:rowOff>47628</xdr:rowOff>
    </xdr:from>
    <xdr:to>
      <xdr:col>18</xdr:col>
      <xdr:colOff>961099</xdr:colOff>
      <xdr:row>12</xdr:row>
      <xdr:rowOff>532660</xdr:rowOff>
    </xdr:to>
    <xdr:pic>
      <xdr:nvPicPr>
        <xdr:cNvPr id="53" name="Imagen 52" descr="Nueva Alianza.jpg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812238" y="2230441"/>
          <a:ext cx="484486" cy="485032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47628</xdr:colOff>
      <xdr:row>12</xdr:row>
      <xdr:rowOff>49624</xdr:rowOff>
    </xdr:from>
    <xdr:to>
      <xdr:col>19</xdr:col>
      <xdr:colOff>532088</xdr:colOff>
      <xdr:row>12</xdr:row>
      <xdr:rowOff>533264</xdr:rowOff>
    </xdr:to>
    <xdr:pic>
      <xdr:nvPicPr>
        <xdr:cNvPr id="54" name="Imagen 53" descr="PT.jpg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391316" y="2232437"/>
          <a:ext cx="484460" cy="483640"/>
        </a:xfrm>
        <a:prstGeom prst="rect">
          <a:avLst/>
        </a:prstGeom>
      </xdr:spPr>
    </xdr:pic>
    <xdr:clientData/>
  </xdr:twoCellAnchor>
  <xdr:twoCellAnchor editAs="oneCell">
    <xdr:from>
      <xdr:col>19</xdr:col>
      <xdr:colOff>577023</xdr:colOff>
      <xdr:row>12</xdr:row>
      <xdr:rowOff>47628</xdr:rowOff>
    </xdr:from>
    <xdr:to>
      <xdr:col>20</xdr:col>
      <xdr:colOff>8996</xdr:colOff>
      <xdr:row>12</xdr:row>
      <xdr:rowOff>532660</xdr:rowOff>
    </xdr:to>
    <xdr:pic>
      <xdr:nvPicPr>
        <xdr:cNvPr id="55" name="Imagen 54" descr="Nueva Alianza.jpg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920711" y="2230441"/>
          <a:ext cx="484486" cy="485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19050</xdr:rowOff>
    </xdr:from>
    <xdr:to>
      <xdr:col>2</xdr:col>
      <xdr:colOff>219074</xdr:colOff>
      <xdr:row>4</xdr:row>
      <xdr:rowOff>28575</xdr:rowOff>
    </xdr:to>
    <xdr:pic>
      <xdr:nvPicPr>
        <xdr:cNvPr id="27" name="Imagen 26" descr="C:\Users\PEPE\Documents\2014\IEM_20_años\LOGOTIPO color 20 años.png"/>
        <xdr:cNvPicPr/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323974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9525</xdr:colOff>
      <xdr:row>0</xdr:row>
      <xdr:rowOff>0</xdr:rowOff>
    </xdr:from>
    <xdr:to>
      <xdr:col>26</xdr:col>
      <xdr:colOff>740485</xdr:colOff>
      <xdr:row>4</xdr:row>
      <xdr:rowOff>19050</xdr:rowOff>
    </xdr:to>
    <xdr:pic>
      <xdr:nvPicPr>
        <xdr:cNvPr id="31" name="Imagen 30" descr="C:\Users\PEPE\Documents\2014\IEM_20_años\Logotipo IEM.jpg"/>
        <xdr:cNvPicPr/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8950" y="0"/>
          <a:ext cx="149296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5"/>
  <sheetViews>
    <sheetView tabSelected="1" zoomScaleNormal="100" zoomScalePageLayoutView="160" workbookViewId="0">
      <pane xSplit="3" ySplit="13" topLeftCell="D14" activePane="bottomRight" state="frozen"/>
      <selection pane="topRight" activeCell="F1" sqref="F1"/>
      <selection pane="bottomLeft" activeCell="A13" sqref="A13"/>
      <selection pane="bottomRight" activeCell="E1" sqref="E1"/>
    </sheetView>
  </sheetViews>
  <sheetFormatPr baseColWidth="10" defaultRowHeight="15" customHeight="1" x14ac:dyDescent="0.25"/>
  <cols>
    <col min="1" max="1" width="6.5703125" customWidth="1"/>
    <col min="2" max="2" width="10" style="4" customWidth="1"/>
    <col min="3" max="3" width="33" style="6" customWidth="1"/>
    <col min="4" max="13" width="8.7109375" customWidth="1"/>
    <col min="14" max="14" width="14.7109375" bestFit="1" customWidth="1"/>
    <col min="15" max="15" width="13.7109375" customWidth="1"/>
    <col min="16" max="16" width="29.42578125" customWidth="1"/>
    <col min="17" max="17" width="22" customWidth="1"/>
    <col min="18" max="18" width="14.85546875" customWidth="1"/>
    <col min="19" max="19" width="14.42578125" customWidth="1"/>
    <col min="20" max="20" width="14.7109375" customWidth="1"/>
    <col min="21" max="21" width="13.85546875" customWidth="1"/>
    <col min="22" max="22" width="14.42578125" customWidth="1"/>
    <col min="23" max="25" width="9.7109375" customWidth="1"/>
    <col min="28" max="49" width="11.42578125" hidden="1" customWidth="1"/>
  </cols>
  <sheetData>
    <row r="1" spans="1:27" ht="15" customHeight="1" x14ac:dyDescent="0.25">
      <c r="B1" s="3"/>
      <c r="C1" s="5"/>
      <c r="D1" s="1"/>
      <c r="E1" s="1"/>
      <c r="F1" s="1"/>
      <c r="G1" s="1"/>
      <c r="H1" s="1"/>
      <c r="I1" s="1"/>
    </row>
    <row r="2" spans="1:27" ht="15" customHeight="1" x14ac:dyDescent="0.25">
      <c r="B2" s="3"/>
      <c r="C2" s="5"/>
      <c r="D2" s="1"/>
      <c r="E2" s="1"/>
      <c r="F2" s="1"/>
      <c r="G2" s="1"/>
      <c r="H2" s="1"/>
      <c r="I2" s="1"/>
    </row>
    <row r="3" spans="1:27" ht="15" customHeight="1" x14ac:dyDescent="0.25">
      <c r="B3" s="3"/>
      <c r="C3" s="5"/>
      <c r="D3" s="1"/>
      <c r="E3" s="1"/>
      <c r="F3" s="1"/>
      <c r="G3" s="1"/>
      <c r="H3" s="1"/>
      <c r="I3" s="1"/>
    </row>
    <row r="4" spans="1:27" ht="15" customHeight="1" x14ac:dyDescent="0.25">
      <c r="B4" s="3"/>
      <c r="C4" s="5"/>
      <c r="D4" s="1"/>
      <c r="E4" s="1"/>
      <c r="F4" s="1"/>
      <c r="G4" s="1"/>
      <c r="H4" s="1"/>
      <c r="I4" s="1"/>
    </row>
    <row r="5" spans="1:27" ht="15" customHeight="1" x14ac:dyDescent="0.25">
      <c r="B5" s="3"/>
      <c r="C5" s="5"/>
      <c r="D5" s="48" t="s">
        <v>33</v>
      </c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7" ht="15" customHeight="1" x14ac:dyDescent="0.25">
      <c r="A6" s="7"/>
      <c r="B6" s="8"/>
      <c r="C6" s="9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spans="1:27" ht="15" customHeight="1" x14ac:dyDescent="0.25">
      <c r="A7" s="7"/>
      <c r="B7" s="8"/>
      <c r="C7" s="9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7" ht="15" customHeight="1" x14ac:dyDescent="0.3">
      <c r="A8" s="49"/>
      <c r="B8" s="49"/>
      <c r="C8" s="49"/>
      <c r="D8" s="50" t="s">
        <v>34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7" ht="15" customHeight="1" x14ac:dyDescent="0.3">
      <c r="A9" s="10"/>
      <c r="B9" s="11"/>
      <c r="C9" s="12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 spans="1:27" ht="7.5" customHeight="1" x14ac:dyDescent="0.3">
      <c r="A10" s="13"/>
      <c r="B10" s="11"/>
      <c r="C10" s="1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spans="1:27" ht="15" customHeight="1" x14ac:dyDescent="0.25">
      <c r="D11" s="1"/>
      <c r="E11" s="1"/>
      <c r="F11" s="1"/>
      <c r="G11" s="1"/>
      <c r="H11" s="1"/>
      <c r="I11" s="1"/>
    </row>
    <row r="12" spans="1:27" ht="15" customHeight="1" x14ac:dyDescent="0.25">
      <c r="A12" s="53" t="s">
        <v>0</v>
      </c>
      <c r="B12" s="54" t="s">
        <v>7</v>
      </c>
      <c r="C12" s="53" t="s">
        <v>8</v>
      </c>
      <c r="D12" s="51" t="s">
        <v>35</v>
      </c>
      <c r="E12" s="51"/>
      <c r="F12" s="51"/>
      <c r="G12" s="51"/>
      <c r="H12" s="51"/>
      <c r="I12" s="51"/>
      <c r="J12" s="51"/>
      <c r="K12" s="51"/>
      <c r="L12" s="51"/>
      <c r="M12" s="51"/>
      <c r="N12" s="52" t="s">
        <v>36</v>
      </c>
      <c r="O12" s="52"/>
      <c r="P12" s="51" t="s">
        <v>37</v>
      </c>
      <c r="Q12" s="51"/>
      <c r="R12" s="51"/>
      <c r="S12" s="51"/>
      <c r="T12" s="51"/>
      <c r="U12" s="51"/>
      <c r="V12" s="51"/>
      <c r="W12" s="55" t="s">
        <v>38</v>
      </c>
      <c r="X12" s="56"/>
      <c r="Y12" s="56"/>
      <c r="Z12" s="56"/>
      <c r="AA12" s="56"/>
    </row>
    <row r="13" spans="1:27" s="2" customFormat="1" ht="45" x14ac:dyDescent="0.25">
      <c r="A13" s="53"/>
      <c r="B13" s="54"/>
      <c r="C13" s="5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  <c r="O13" s="17" t="s">
        <v>2</v>
      </c>
      <c r="P13" s="18"/>
      <c r="Q13" s="18"/>
      <c r="R13" s="18"/>
      <c r="S13" s="18"/>
      <c r="T13" s="18"/>
      <c r="U13" s="19" t="s">
        <v>1</v>
      </c>
      <c r="V13" s="19" t="s">
        <v>2</v>
      </c>
      <c r="W13" s="20" t="s">
        <v>39</v>
      </c>
      <c r="X13" s="20" t="s">
        <v>3</v>
      </c>
      <c r="Y13" s="20" t="s">
        <v>4</v>
      </c>
      <c r="Z13" s="42" t="s">
        <v>41</v>
      </c>
      <c r="AA13" s="42" t="s">
        <v>42</v>
      </c>
    </row>
    <row r="14" spans="1:27" ht="15" customHeight="1" x14ac:dyDescent="0.25">
      <c r="A14" s="21">
        <v>1</v>
      </c>
      <c r="B14" s="22">
        <v>1</v>
      </c>
      <c r="C14" s="23" t="s">
        <v>5</v>
      </c>
      <c r="D14" s="38">
        <v>24655</v>
      </c>
      <c r="E14" s="38">
        <v>23018</v>
      </c>
      <c r="F14" s="38">
        <v>19467</v>
      </c>
      <c r="G14" s="38">
        <v>887</v>
      </c>
      <c r="H14" s="38">
        <v>870</v>
      </c>
      <c r="I14" s="38">
        <v>520</v>
      </c>
      <c r="J14" s="38">
        <v>931</v>
      </c>
      <c r="K14" s="38">
        <v>5090</v>
      </c>
      <c r="L14" s="38">
        <v>522</v>
      </c>
      <c r="M14" s="38">
        <v>0</v>
      </c>
      <c r="N14" s="38">
        <v>744</v>
      </c>
      <c r="O14" s="38">
        <f>E14+H14+N14</f>
        <v>24632</v>
      </c>
      <c r="P14" s="38">
        <v>0</v>
      </c>
      <c r="Q14" s="38">
        <v>396</v>
      </c>
      <c r="R14" s="38">
        <v>454</v>
      </c>
      <c r="S14" s="38">
        <v>247</v>
      </c>
      <c r="T14" s="38">
        <v>36</v>
      </c>
      <c r="U14" s="38">
        <f>SUM(P14:T14)</f>
        <v>1133</v>
      </c>
      <c r="V14" s="38">
        <f>U14+F14+G14+J14</f>
        <v>22418</v>
      </c>
      <c r="W14" s="38">
        <v>65</v>
      </c>
      <c r="X14" s="38">
        <v>2236</v>
      </c>
      <c r="Y14" s="39">
        <f>SUM(D14:M14)+N14+U14+W14+X14</f>
        <v>80138</v>
      </c>
      <c r="Z14" s="39">
        <v>151585</v>
      </c>
      <c r="AA14" s="43">
        <f t="shared" ref="AA14:AA37" si="0">((Y14*100)/Z14)/100</f>
        <v>0.52866708447405752</v>
      </c>
    </row>
    <row r="15" spans="1:27" ht="15" customHeight="1" x14ac:dyDescent="0.25">
      <c r="A15" s="26">
        <v>2</v>
      </c>
      <c r="B15" s="27">
        <v>2</v>
      </c>
      <c r="C15" s="28" t="s">
        <v>10</v>
      </c>
      <c r="D15" s="40">
        <v>12348</v>
      </c>
      <c r="E15" s="40">
        <v>19738</v>
      </c>
      <c r="F15" s="40">
        <v>26490</v>
      </c>
      <c r="G15" s="40">
        <v>5617</v>
      </c>
      <c r="H15" s="40">
        <v>1041</v>
      </c>
      <c r="I15" s="40">
        <v>740</v>
      </c>
      <c r="J15" s="40">
        <v>2198</v>
      </c>
      <c r="K15" s="40">
        <v>1821</v>
      </c>
      <c r="L15" s="40">
        <v>407</v>
      </c>
      <c r="M15" s="40">
        <v>0</v>
      </c>
      <c r="N15" s="40">
        <v>247</v>
      </c>
      <c r="O15" s="40">
        <f>E15+H15+N15</f>
        <v>21026</v>
      </c>
      <c r="P15" s="40">
        <v>0</v>
      </c>
      <c r="Q15" s="40">
        <v>65</v>
      </c>
      <c r="R15" s="40">
        <v>399</v>
      </c>
      <c r="S15" s="40">
        <v>28</v>
      </c>
      <c r="T15" s="40">
        <v>15</v>
      </c>
      <c r="U15" s="40">
        <f t="shared" ref="U15:U38" si="1">SUM(P15:T15)</f>
        <v>507</v>
      </c>
      <c r="V15" s="40">
        <f>U15+F15+G15+J15</f>
        <v>34812</v>
      </c>
      <c r="W15" s="40">
        <v>32</v>
      </c>
      <c r="X15" s="40">
        <v>2543</v>
      </c>
      <c r="Y15" s="41">
        <f>SUM(D15:M15)+N15+U15+W15+X15</f>
        <v>73729</v>
      </c>
      <c r="Z15" s="41">
        <v>131361</v>
      </c>
      <c r="AA15" s="44">
        <f t="shared" si="0"/>
        <v>0.56127008777338783</v>
      </c>
    </row>
    <row r="16" spans="1:27" ht="15" customHeight="1" x14ac:dyDescent="0.25">
      <c r="A16" s="21">
        <v>3</v>
      </c>
      <c r="B16" s="22">
        <v>3</v>
      </c>
      <c r="C16" s="23" t="s">
        <v>11</v>
      </c>
      <c r="D16" s="38">
        <v>14365</v>
      </c>
      <c r="E16" s="38">
        <v>18440</v>
      </c>
      <c r="F16" s="38">
        <v>25623</v>
      </c>
      <c r="G16" s="38">
        <v>1690</v>
      </c>
      <c r="H16" s="38">
        <v>1239</v>
      </c>
      <c r="I16" s="38">
        <v>5716</v>
      </c>
      <c r="J16" s="38">
        <v>3269</v>
      </c>
      <c r="K16" s="38">
        <v>1549</v>
      </c>
      <c r="L16" s="38">
        <v>748</v>
      </c>
      <c r="M16" s="38">
        <v>0</v>
      </c>
      <c r="N16" s="38">
        <v>243</v>
      </c>
      <c r="O16" s="38">
        <f>E16+H16+N16</f>
        <v>19922</v>
      </c>
      <c r="P16" s="38">
        <v>0</v>
      </c>
      <c r="Q16" s="38">
        <v>70</v>
      </c>
      <c r="R16" s="38">
        <v>355</v>
      </c>
      <c r="S16" s="38">
        <v>82</v>
      </c>
      <c r="T16" s="38">
        <v>14</v>
      </c>
      <c r="U16" s="38">
        <f t="shared" si="1"/>
        <v>521</v>
      </c>
      <c r="V16" s="38">
        <f>U16+F16+G16+J16</f>
        <v>31103</v>
      </c>
      <c r="W16" s="38">
        <v>39</v>
      </c>
      <c r="X16" s="38">
        <v>2838</v>
      </c>
      <c r="Y16" s="39">
        <f>SUM(D16:M16)+N16+U16+W16+X16</f>
        <v>76280</v>
      </c>
      <c r="Z16" s="39">
        <v>128194</v>
      </c>
      <c r="AA16" s="43">
        <f t="shared" si="0"/>
        <v>0.59503564909434137</v>
      </c>
    </row>
    <row r="17" spans="1:27" ht="15" customHeight="1" x14ac:dyDescent="0.25">
      <c r="A17" s="26">
        <v>4</v>
      </c>
      <c r="B17" s="27">
        <v>4</v>
      </c>
      <c r="C17" s="28" t="s">
        <v>12</v>
      </c>
      <c r="D17" s="40">
        <v>28393</v>
      </c>
      <c r="E17" s="40">
        <v>22979</v>
      </c>
      <c r="F17" s="40">
        <v>24208</v>
      </c>
      <c r="G17" s="40">
        <v>1977</v>
      </c>
      <c r="H17" s="40">
        <v>4844</v>
      </c>
      <c r="I17" s="40">
        <v>2336</v>
      </c>
      <c r="J17" s="40">
        <v>910</v>
      </c>
      <c r="K17" s="40">
        <v>2426</v>
      </c>
      <c r="L17" s="40">
        <v>367</v>
      </c>
      <c r="M17" s="40">
        <v>0</v>
      </c>
      <c r="N17" s="40">
        <v>392</v>
      </c>
      <c r="O17" s="40">
        <f>E17+H17+N17</f>
        <v>28215</v>
      </c>
      <c r="P17" s="40">
        <v>0</v>
      </c>
      <c r="Q17" s="40">
        <v>230</v>
      </c>
      <c r="R17" s="40">
        <v>279</v>
      </c>
      <c r="S17" s="40">
        <v>115</v>
      </c>
      <c r="T17" s="40">
        <v>11</v>
      </c>
      <c r="U17" s="40">
        <f t="shared" si="1"/>
        <v>635</v>
      </c>
      <c r="V17" s="40">
        <f>U17+F17+G17+J17</f>
        <v>27730</v>
      </c>
      <c r="W17" s="40">
        <v>52</v>
      </c>
      <c r="X17" s="40">
        <v>2135</v>
      </c>
      <c r="Y17" s="41">
        <f>SUM(D17:M17)+N17+U17+W17+X17</f>
        <v>91654</v>
      </c>
      <c r="Z17" s="41">
        <v>152023</v>
      </c>
      <c r="AA17" s="44">
        <f t="shared" si="0"/>
        <v>0.602895614479388</v>
      </c>
    </row>
    <row r="18" spans="1:27" ht="15" customHeight="1" x14ac:dyDescent="0.25">
      <c r="A18" s="21">
        <v>5</v>
      </c>
      <c r="B18" s="22">
        <v>5</v>
      </c>
      <c r="C18" s="23" t="s">
        <v>13</v>
      </c>
      <c r="D18" s="38">
        <v>16216</v>
      </c>
      <c r="E18" s="38">
        <v>21029</v>
      </c>
      <c r="F18" s="38">
        <v>21839</v>
      </c>
      <c r="G18" s="38">
        <v>2572</v>
      </c>
      <c r="H18" s="38">
        <v>3426</v>
      </c>
      <c r="I18" s="38">
        <v>4639</v>
      </c>
      <c r="J18" s="38">
        <v>1322</v>
      </c>
      <c r="K18" s="38">
        <v>3048</v>
      </c>
      <c r="L18" s="38">
        <v>876</v>
      </c>
      <c r="M18" s="38">
        <v>0</v>
      </c>
      <c r="N18" s="38">
        <v>478</v>
      </c>
      <c r="O18" s="38">
        <f>E18+H18+N18</f>
        <v>24933</v>
      </c>
      <c r="P18" s="38">
        <v>0</v>
      </c>
      <c r="Q18" s="38">
        <v>236</v>
      </c>
      <c r="R18" s="38">
        <v>207</v>
      </c>
      <c r="S18" s="38">
        <v>34</v>
      </c>
      <c r="T18" s="38">
        <v>13</v>
      </c>
      <c r="U18" s="38">
        <f t="shared" si="1"/>
        <v>490</v>
      </c>
      <c r="V18" s="38">
        <f>U18+F18+G18+J18</f>
        <v>26223</v>
      </c>
      <c r="W18" s="38">
        <v>83</v>
      </c>
      <c r="X18" s="38">
        <v>3240</v>
      </c>
      <c r="Y18" s="39">
        <f>SUM(D18:M18)+N18+U18+W18+X18</f>
        <v>79258</v>
      </c>
      <c r="Z18" s="39">
        <v>152751</v>
      </c>
      <c r="AA18" s="43">
        <f t="shared" si="0"/>
        <v>0.51887058022533405</v>
      </c>
    </row>
    <row r="19" spans="1:27" ht="15" customHeight="1" x14ac:dyDescent="0.25">
      <c r="A19" s="26">
        <v>6</v>
      </c>
      <c r="B19" s="27">
        <v>6</v>
      </c>
      <c r="C19" s="28" t="s">
        <v>14</v>
      </c>
      <c r="D19" s="40">
        <v>18008</v>
      </c>
      <c r="E19" s="40">
        <v>12182</v>
      </c>
      <c r="F19" s="40">
        <v>10636</v>
      </c>
      <c r="G19" s="40">
        <v>4705</v>
      </c>
      <c r="H19" s="40">
        <v>1669</v>
      </c>
      <c r="I19" s="40">
        <v>3110</v>
      </c>
      <c r="J19" s="40">
        <v>937</v>
      </c>
      <c r="K19" s="40">
        <v>2524</v>
      </c>
      <c r="L19" s="40">
        <v>931</v>
      </c>
      <c r="M19" s="40">
        <v>0</v>
      </c>
      <c r="N19" s="40">
        <v>372</v>
      </c>
      <c r="O19" s="40">
        <f>E19+H19+N19</f>
        <v>14223</v>
      </c>
      <c r="P19" s="40">
        <v>0</v>
      </c>
      <c r="Q19" s="40">
        <v>49</v>
      </c>
      <c r="R19" s="40">
        <v>220</v>
      </c>
      <c r="S19" s="40">
        <v>15</v>
      </c>
      <c r="T19" s="40">
        <v>8</v>
      </c>
      <c r="U19" s="40">
        <f t="shared" si="1"/>
        <v>292</v>
      </c>
      <c r="V19" s="40">
        <f>U19+F19+G19+J19</f>
        <v>16570</v>
      </c>
      <c r="W19" s="40">
        <v>110</v>
      </c>
      <c r="X19" s="40">
        <v>2260</v>
      </c>
      <c r="Y19" s="41">
        <f>SUM(D19:M19)+N19+U19+W19+X19</f>
        <v>57736</v>
      </c>
      <c r="Z19" s="41">
        <v>136998</v>
      </c>
      <c r="AA19" s="44">
        <f t="shared" si="0"/>
        <v>0.42143680929648608</v>
      </c>
    </row>
    <row r="20" spans="1:27" ht="15" customHeight="1" x14ac:dyDescent="0.25">
      <c r="A20" s="21">
        <v>7</v>
      </c>
      <c r="B20" s="22">
        <v>7</v>
      </c>
      <c r="C20" s="23" t="s">
        <v>15</v>
      </c>
      <c r="D20" s="38">
        <v>16963</v>
      </c>
      <c r="E20" s="38">
        <v>16569</v>
      </c>
      <c r="F20" s="38">
        <v>24811</v>
      </c>
      <c r="G20" s="38">
        <v>3161</v>
      </c>
      <c r="H20" s="38">
        <v>2102</v>
      </c>
      <c r="I20" s="38">
        <v>5117</v>
      </c>
      <c r="J20" s="38">
        <v>1947</v>
      </c>
      <c r="K20" s="38">
        <v>4131</v>
      </c>
      <c r="L20" s="38">
        <v>618</v>
      </c>
      <c r="M20" s="38">
        <v>0</v>
      </c>
      <c r="N20" s="38">
        <v>115</v>
      </c>
      <c r="O20" s="38">
        <f>E20+H20+N20</f>
        <v>18786</v>
      </c>
      <c r="P20" s="38">
        <v>0</v>
      </c>
      <c r="Q20" s="38">
        <v>41</v>
      </c>
      <c r="R20" s="38">
        <v>289</v>
      </c>
      <c r="S20" s="38">
        <v>26</v>
      </c>
      <c r="T20" s="38">
        <v>12</v>
      </c>
      <c r="U20" s="38">
        <f t="shared" si="1"/>
        <v>368</v>
      </c>
      <c r="V20" s="38">
        <f>U20+F20+G20+J20</f>
        <v>30287</v>
      </c>
      <c r="W20" s="38">
        <v>29</v>
      </c>
      <c r="X20" s="38">
        <v>3359</v>
      </c>
      <c r="Y20" s="39">
        <f>SUM(D20:M20)+N20+U20+W20+X20</f>
        <v>79290</v>
      </c>
      <c r="Z20" s="39">
        <v>134399</v>
      </c>
      <c r="AA20" s="43">
        <f t="shared" si="0"/>
        <v>0.58995974672430596</v>
      </c>
    </row>
    <row r="21" spans="1:27" ht="15" customHeight="1" x14ac:dyDescent="0.25">
      <c r="A21" s="26">
        <v>8</v>
      </c>
      <c r="B21" s="27">
        <v>8</v>
      </c>
      <c r="C21" s="28" t="s">
        <v>16</v>
      </c>
      <c r="D21" s="40">
        <v>20570</v>
      </c>
      <c r="E21" s="40">
        <v>22761</v>
      </c>
      <c r="F21" s="40">
        <v>25139</v>
      </c>
      <c r="G21" s="40">
        <v>10250</v>
      </c>
      <c r="H21" s="40">
        <v>2357</v>
      </c>
      <c r="I21" s="40">
        <v>4944</v>
      </c>
      <c r="J21" s="40">
        <v>928</v>
      </c>
      <c r="K21" s="40">
        <v>3598</v>
      </c>
      <c r="L21" s="40">
        <v>1307</v>
      </c>
      <c r="M21" s="40">
        <v>0</v>
      </c>
      <c r="N21" s="40">
        <v>475</v>
      </c>
      <c r="O21" s="40">
        <f>E21+H21+N21</f>
        <v>25593</v>
      </c>
      <c r="P21" s="40">
        <v>0</v>
      </c>
      <c r="Q21" s="40">
        <v>290</v>
      </c>
      <c r="R21" s="40">
        <v>914</v>
      </c>
      <c r="S21" s="40">
        <v>205</v>
      </c>
      <c r="T21" s="40">
        <v>67</v>
      </c>
      <c r="U21" s="40">
        <f t="shared" si="1"/>
        <v>1476</v>
      </c>
      <c r="V21" s="40">
        <f>U21+F21+G21+J21</f>
        <v>37793</v>
      </c>
      <c r="W21" s="40">
        <v>39</v>
      </c>
      <c r="X21" s="40">
        <v>3325</v>
      </c>
      <c r="Y21" s="41">
        <f>SUM(D21:M21)+N21+U21+W21+X21</f>
        <v>97169</v>
      </c>
      <c r="Z21" s="41">
        <v>172940</v>
      </c>
      <c r="AA21" s="44">
        <f t="shared" si="0"/>
        <v>0.56186538683936627</v>
      </c>
    </row>
    <row r="22" spans="1:27" ht="15" customHeight="1" x14ac:dyDescent="0.25">
      <c r="A22" s="21">
        <v>9</v>
      </c>
      <c r="B22" s="22">
        <v>9</v>
      </c>
      <c r="C22" s="23" t="s">
        <v>17</v>
      </c>
      <c r="D22" s="38">
        <v>23435</v>
      </c>
      <c r="E22" s="38">
        <v>14979</v>
      </c>
      <c r="F22" s="38">
        <v>18670</v>
      </c>
      <c r="G22" s="38">
        <v>3811</v>
      </c>
      <c r="H22" s="38">
        <v>4786</v>
      </c>
      <c r="I22" s="38">
        <v>1876</v>
      </c>
      <c r="J22" s="38">
        <v>513</v>
      </c>
      <c r="K22" s="38">
        <v>1434</v>
      </c>
      <c r="L22" s="38">
        <v>299</v>
      </c>
      <c r="M22" s="38">
        <v>0</v>
      </c>
      <c r="N22" s="38">
        <v>1011</v>
      </c>
      <c r="O22" s="38">
        <f>E22+H22+N22</f>
        <v>20776</v>
      </c>
      <c r="P22" s="38">
        <v>0</v>
      </c>
      <c r="Q22" s="38">
        <v>353</v>
      </c>
      <c r="R22" s="38">
        <v>535</v>
      </c>
      <c r="S22" s="38">
        <v>23</v>
      </c>
      <c r="T22" s="38">
        <v>38</v>
      </c>
      <c r="U22" s="38">
        <f t="shared" si="1"/>
        <v>949</v>
      </c>
      <c r="V22" s="38">
        <f>U22+F22+G22+J22</f>
        <v>23943</v>
      </c>
      <c r="W22" s="38">
        <v>31</v>
      </c>
      <c r="X22" s="38">
        <v>2322</v>
      </c>
      <c r="Y22" s="39">
        <f>SUM(D22:M22)+N22+U22+W22+X22</f>
        <v>74116</v>
      </c>
      <c r="Z22" s="39">
        <v>129561</v>
      </c>
      <c r="AA22" s="43">
        <f t="shared" si="0"/>
        <v>0.57205486218846724</v>
      </c>
    </row>
    <row r="23" spans="1:27" ht="15" customHeight="1" x14ac:dyDescent="0.25">
      <c r="A23" s="26">
        <v>10</v>
      </c>
      <c r="B23" s="27">
        <v>10</v>
      </c>
      <c r="C23" s="28" t="s">
        <v>18</v>
      </c>
      <c r="D23" s="40">
        <v>17729</v>
      </c>
      <c r="E23" s="40">
        <v>15139</v>
      </c>
      <c r="F23" s="40">
        <v>17318</v>
      </c>
      <c r="G23" s="40">
        <v>1595</v>
      </c>
      <c r="H23" s="40">
        <v>1603</v>
      </c>
      <c r="I23" s="40">
        <v>2577</v>
      </c>
      <c r="J23" s="40">
        <v>765</v>
      </c>
      <c r="K23" s="40">
        <v>3228</v>
      </c>
      <c r="L23" s="40">
        <v>1705</v>
      </c>
      <c r="M23" s="40">
        <v>0</v>
      </c>
      <c r="N23" s="40">
        <v>492</v>
      </c>
      <c r="O23" s="40">
        <f>E23+H23+N23</f>
        <v>17234</v>
      </c>
      <c r="P23" s="40">
        <v>0</v>
      </c>
      <c r="Q23" s="40">
        <v>218</v>
      </c>
      <c r="R23" s="40">
        <v>490</v>
      </c>
      <c r="S23" s="40">
        <v>100</v>
      </c>
      <c r="T23" s="40">
        <v>22</v>
      </c>
      <c r="U23" s="40">
        <f t="shared" si="1"/>
        <v>830</v>
      </c>
      <c r="V23" s="40">
        <f>U23+F23+G23+J23</f>
        <v>20508</v>
      </c>
      <c r="W23" s="40">
        <v>209</v>
      </c>
      <c r="X23" s="40">
        <v>3706</v>
      </c>
      <c r="Y23" s="41">
        <f>SUM(D23:M23)+N23+U23+W23+X23</f>
        <v>66896</v>
      </c>
      <c r="Z23" s="41">
        <v>146552</v>
      </c>
      <c r="AA23" s="44">
        <f t="shared" si="0"/>
        <v>0.45646596429936132</v>
      </c>
    </row>
    <row r="24" spans="1:27" ht="15" customHeight="1" x14ac:dyDescent="0.25">
      <c r="A24" s="21">
        <v>11</v>
      </c>
      <c r="B24" s="22">
        <v>11</v>
      </c>
      <c r="C24" s="23" t="s">
        <v>19</v>
      </c>
      <c r="D24" s="38">
        <v>19508</v>
      </c>
      <c r="E24" s="38">
        <v>11978</v>
      </c>
      <c r="F24" s="38">
        <v>13500</v>
      </c>
      <c r="G24" s="38">
        <v>1859</v>
      </c>
      <c r="H24" s="38">
        <v>1253</v>
      </c>
      <c r="I24" s="38">
        <v>2488</v>
      </c>
      <c r="J24" s="38">
        <v>574</v>
      </c>
      <c r="K24" s="38">
        <v>2931</v>
      </c>
      <c r="L24" s="38">
        <v>1454</v>
      </c>
      <c r="M24" s="38">
        <v>0</v>
      </c>
      <c r="N24" s="38">
        <v>663</v>
      </c>
      <c r="O24" s="38">
        <f>E24+H24+N24</f>
        <v>13894</v>
      </c>
      <c r="P24" s="38">
        <v>0</v>
      </c>
      <c r="Q24" s="38">
        <v>424</v>
      </c>
      <c r="R24" s="38">
        <v>685</v>
      </c>
      <c r="S24" s="38">
        <v>319</v>
      </c>
      <c r="T24" s="38">
        <v>40</v>
      </c>
      <c r="U24" s="38">
        <f t="shared" si="1"/>
        <v>1468</v>
      </c>
      <c r="V24" s="38">
        <f>U24+F24+G24+J24</f>
        <v>17401</v>
      </c>
      <c r="W24" s="38">
        <v>140</v>
      </c>
      <c r="X24" s="38">
        <v>2949</v>
      </c>
      <c r="Y24" s="39">
        <f>SUM(D24:M24)+N24+U24+W24+X24</f>
        <v>60765</v>
      </c>
      <c r="Z24" s="39">
        <v>122027</v>
      </c>
      <c r="AA24" s="43">
        <f t="shared" si="0"/>
        <v>0.49796356544043535</v>
      </c>
    </row>
    <row r="25" spans="1:27" ht="15" customHeight="1" x14ac:dyDescent="0.25">
      <c r="A25" s="26">
        <v>12</v>
      </c>
      <c r="B25" s="27">
        <v>12</v>
      </c>
      <c r="C25" s="28" t="s">
        <v>20</v>
      </c>
      <c r="D25" s="40">
        <v>21749</v>
      </c>
      <c r="E25" s="40">
        <v>18162</v>
      </c>
      <c r="F25" s="40">
        <v>23241</v>
      </c>
      <c r="G25" s="40">
        <v>5516</v>
      </c>
      <c r="H25" s="40">
        <v>989</v>
      </c>
      <c r="I25" s="40">
        <v>2167</v>
      </c>
      <c r="J25" s="40">
        <v>606</v>
      </c>
      <c r="K25" s="40">
        <v>1999</v>
      </c>
      <c r="L25" s="40">
        <v>518</v>
      </c>
      <c r="M25" s="40">
        <v>0</v>
      </c>
      <c r="N25" s="40">
        <v>540</v>
      </c>
      <c r="O25" s="40">
        <f>E25+H25+N25</f>
        <v>19691</v>
      </c>
      <c r="P25" s="40">
        <v>0</v>
      </c>
      <c r="Q25" s="40">
        <v>88</v>
      </c>
      <c r="R25" s="40">
        <v>531</v>
      </c>
      <c r="S25" s="40">
        <v>43</v>
      </c>
      <c r="T25" s="40">
        <v>12</v>
      </c>
      <c r="U25" s="40">
        <f t="shared" si="1"/>
        <v>674</v>
      </c>
      <c r="V25" s="40">
        <f>U25+F25+G25+J25</f>
        <v>30037</v>
      </c>
      <c r="W25" s="40">
        <v>35</v>
      </c>
      <c r="X25" s="40">
        <v>2785</v>
      </c>
      <c r="Y25" s="41">
        <f>SUM(D25:M25)+N25+U25+W25+X25</f>
        <v>78981</v>
      </c>
      <c r="Z25" s="41">
        <v>138010</v>
      </c>
      <c r="AA25" s="44">
        <f t="shared" si="0"/>
        <v>0.57228461705673506</v>
      </c>
    </row>
    <row r="26" spans="1:27" ht="15" customHeight="1" x14ac:dyDescent="0.25">
      <c r="A26" s="21">
        <v>13</v>
      </c>
      <c r="B26" s="22">
        <v>13</v>
      </c>
      <c r="C26" s="23" t="s">
        <v>21</v>
      </c>
      <c r="D26" s="38">
        <v>17137</v>
      </c>
      <c r="E26" s="38">
        <v>15854</v>
      </c>
      <c r="F26" s="38">
        <v>22423</v>
      </c>
      <c r="G26" s="38">
        <v>5125</v>
      </c>
      <c r="H26" s="38">
        <v>3207</v>
      </c>
      <c r="I26" s="38">
        <v>1481</v>
      </c>
      <c r="J26" s="38">
        <v>1659</v>
      </c>
      <c r="K26" s="38">
        <v>2898</v>
      </c>
      <c r="L26" s="38">
        <v>1252</v>
      </c>
      <c r="M26" s="38">
        <v>0</v>
      </c>
      <c r="N26" s="38">
        <v>718</v>
      </c>
      <c r="O26" s="38">
        <f>E26+H26+N26</f>
        <v>19779</v>
      </c>
      <c r="P26" s="38">
        <v>0</v>
      </c>
      <c r="Q26" s="38">
        <v>294</v>
      </c>
      <c r="R26" s="38">
        <v>1182</v>
      </c>
      <c r="S26" s="38">
        <v>138</v>
      </c>
      <c r="T26" s="38">
        <v>63</v>
      </c>
      <c r="U26" s="38">
        <f t="shared" si="1"/>
        <v>1677</v>
      </c>
      <c r="V26" s="38">
        <f>U26+F26+G26+J26</f>
        <v>30884</v>
      </c>
      <c r="W26" s="38">
        <v>74</v>
      </c>
      <c r="X26" s="38">
        <v>3394</v>
      </c>
      <c r="Y26" s="39">
        <f>SUM(D26:M26)+N26+U26+W26+X26</f>
        <v>76899</v>
      </c>
      <c r="Z26" s="39">
        <v>129044</v>
      </c>
      <c r="AA26" s="43">
        <f t="shared" si="0"/>
        <v>0.59591302191500573</v>
      </c>
    </row>
    <row r="27" spans="1:27" ht="15" customHeight="1" x14ac:dyDescent="0.25">
      <c r="A27" s="26">
        <v>14</v>
      </c>
      <c r="B27" s="27">
        <v>14</v>
      </c>
      <c r="C27" s="28" t="s">
        <v>22</v>
      </c>
      <c r="D27" s="40">
        <v>14308</v>
      </c>
      <c r="E27" s="40">
        <v>12596</v>
      </c>
      <c r="F27" s="40">
        <v>22469</v>
      </c>
      <c r="G27" s="40">
        <v>943</v>
      </c>
      <c r="H27" s="40">
        <v>1402</v>
      </c>
      <c r="I27" s="40">
        <v>1206</v>
      </c>
      <c r="J27" s="40">
        <v>1119</v>
      </c>
      <c r="K27" s="40">
        <v>2310</v>
      </c>
      <c r="L27" s="40">
        <v>1641</v>
      </c>
      <c r="M27" s="40">
        <v>0</v>
      </c>
      <c r="N27" s="40">
        <v>205</v>
      </c>
      <c r="O27" s="40">
        <f>E27+H27+N27</f>
        <v>14203</v>
      </c>
      <c r="P27" s="40">
        <v>0</v>
      </c>
      <c r="Q27" s="40">
        <v>193</v>
      </c>
      <c r="R27" s="40">
        <v>322</v>
      </c>
      <c r="S27" s="40">
        <v>43</v>
      </c>
      <c r="T27" s="40">
        <v>32</v>
      </c>
      <c r="U27" s="40">
        <f t="shared" si="1"/>
        <v>590</v>
      </c>
      <c r="V27" s="40">
        <f>U27+F27+G27+J27</f>
        <v>25121</v>
      </c>
      <c r="W27" s="40">
        <v>72</v>
      </c>
      <c r="X27" s="40">
        <v>2348</v>
      </c>
      <c r="Y27" s="41">
        <f>SUM(D27:M27)+N27+U27+W27+X27</f>
        <v>61209</v>
      </c>
      <c r="Z27" s="41">
        <v>123219</v>
      </c>
      <c r="AA27" s="44">
        <f t="shared" si="0"/>
        <v>0.49674968957709448</v>
      </c>
    </row>
    <row r="28" spans="1:27" ht="15" customHeight="1" x14ac:dyDescent="0.25">
      <c r="A28" s="21">
        <v>15</v>
      </c>
      <c r="B28" s="22">
        <v>15</v>
      </c>
      <c r="C28" s="23" t="s">
        <v>23</v>
      </c>
      <c r="D28" s="38">
        <v>18505</v>
      </c>
      <c r="E28" s="38">
        <v>21302</v>
      </c>
      <c r="F28" s="38">
        <v>34719</v>
      </c>
      <c r="G28" s="38">
        <v>1784</v>
      </c>
      <c r="H28" s="38">
        <v>3259</v>
      </c>
      <c r="I28" s="38">
        <v>3146</v>
      </c>
      <c r="J28" s="38">
        <v>833</v>
      </c>
      <c r="K28" s="38">
        <v>3941</v>
      </c>
      <c r="L28" s="38">
        <v>981</v>
      </c>
      <c r="M28" s="38">
        <v>0</v>
      </c>
      <c r="N28" s="38">
        <v>403</v>
      </c>
      <c r="O28" s="38">
        <f>E28+H28+N28</f>
        <v>24964</v>
      </c>
      <c r="P28" s="38">
        <v>0</v>
      </c>
      <c r="Q28" s="38">
        <v>140</v>
      </c>
      <c r="R28" s="38">
        <v>652</v>
      </c>
      <c r="S28" s="38">
        <v>38</v>
      </c>
      <c r="T28" s="38">
        <v>21</v>
      </c>
      <c r="U28" s="38">
        <f t="shared" si="1"/>
        <v>851</v>
      </c>
      <c r="V28" s="38">
        <f>U28+F28+G28+J28</f>
        <v>38187</v>
      </c>
      <c r="W28" s="38">
        <v>69</v>
      </c>
      <c r="X28" s="38">
        <v>4850</v>
      </c>
      <c r="Y28" s="39">
        <f>SUM(D28:M28)+N28+U28+W28+X28</f>
        <v>94643</v>
      </c>
      <c r="Z28" s="39">
        <v>157008</v>
      </c>
      <c r="AA28" s="43">
        <f t="shared" si="0"/>
        <v>0.60279094058901461</v>
      </c>
    </row>
    <row r="29" spans="1:27" ht="15" customHeight="1" x14ac:dyDescent="0.25">
      <c r="A29" s="26">
        <v>16</v>
      </c>
      <c r="B29" s="27">
        <v>16</v>
      </c>
      <c r="C29" s="28" t="s">
        <v>24</v>
      </c>
      <c r="D29" s="40">
        <v>25210</v>
      </c>
      <c r="E29" s="40">
        <v>17111</v>
      </c>
      <c r="F29" s="40">
        <v>18340</v>
      </c>
      <c r="G29" s="40">
        <v>1622</v>
      </c>
      <c r="H29" s="40">
        <v>1237</v>
      </c>
      <c r="I29" s="40">
        <v>3783</v>
      </c>
      <c r="J29" s="40">
        <v>722</v>
      </c>
      <c r="K29" s="40">
        <v>3996</v>
      </c>
      <c r="L29" s="40">
        <v>1833</v>
      </c>
      <c r="M29" s="40">
        <v>0</v>
      </c>
      <c r="N29" s="40">
        <v>351</v>
      </c>
      <c r="O29" s="40">
        <f>E29+H29+N29</f>
        <v>18699</v>
      </c>
      <c r="P29" s="40">
        <v>0</v>
      </c>
      <c r="Q29" s="40">
        <v>168</v>
      </c>
      <c r="R29" s="40">
        <v>498</v>
      </c>
      <c r="S29" s="40">
        <v>70</v>
      </c>
      <c r="T29" s="40">
        <v>9</v>
      </c>
      <c r="U29" s="40">
        <f t="shared" si="1"/>
        <v>745</v>
      </c>
      <c r="V29" s="40">
        <f>U29+F29+G29+J29</f>
        <v>21429</v>
      </c>
      <c r="W29" s="40">
        <v>229</v>
      </c>
      <c r="X29" s="40">
        <v>3900</v>
      </c>
      <c r="Y29" s="41">
        <f>SUM(D29:M29)+N29+U29+W29+X29</f>
        <v>79079</v>
      </c>
      <c r="Z29" s="41">
        <v>163797</v>
      </c>
      <c r="AA29" s="44">
        <f t="shared" si="0"/>
        <v>0.48278662002356576</v>
      </c>
    </row>
    <row r="30" spans="1:27" ht="15" customHeight="1" x14ac:dyDescent="0.25">
      <c r="A30" s="21">
        <v>17</v>
      </c>
      <c r="B30" s="22">
        <v>17</v>
      </c>
      <c r="C30" s="23" t="s">
        <v>25</v>
      </c>
      <c r="D30" s="38">
        <v>27999</v>
      </c>
      <c r="E30" s="38">
        <v>14883</v>
      </c>
      <c r="F30" s="38">
        <v>13322</v>
      </c>
      <c r="G30" s="38">
        <v>1561</v>
      </c>
      <c r="H30" s="38">
        <v>958</v>
      </c>
      <c r="I30" s="38">
        <v>2617</v>
      </c>
      <c r="J30" s="38">
        <v>593</v>
      </c>
      <c r="K30" s="38">
        <v>2860</v>
      </c>
      <c r="L30" s="38">
        <v>1335</v>
      </c>
      <c r="M30" s="38">
        <v>0</v>
      </c>
      <c r="N30" s="38">
        <v>400</v>
      </c>
      <c r="O30" s="38">
        <f>E30+H30+N30</f>
        <v>16241</v>
      </c>
      <c r="P30" s="38">
        <v>0</v>
      </c>
      <c r="Q30" s="38">
        <v>156</v>
      </c>
      <c r="R30" s="38">
        <v>369</v>
      </c>
      <c r="S30" s="38">
        <v>23</v>
      </c>
      <c r="T30" s="38">
        <v>10</v>
      </c>
      <c r="U30" s="38">
        <f t="shared" si="1"/>
        <v>558</v>
      </c>
      <c r="V30" s="38">
        <f>U30+F30+G30+J30</f>
        <v>16034</v>
      </c>
      <c r="W30" s="38">
        <v>134</v>
      </c>
      <c r="X30" s="38">
        <v>3340</v>
      </c>
      <c r="Y30" s="39">
        <f>SUM(D30:M30)+N30+U30+W30+X30</f>
        <v>70560</v>
      </c>
      <c r="Z30" s="39">
        <v>126334</v>
      </c>
      <c r="AA30" s="43">
        <f t="shared" si="0"/>
        <v>0.55851948010828434</v>
      </c>
    </row>
    <row r="31" spans="1:27" ht="15" customHeight="1" x14ac:dyDescent="0.25">
      <c r="A31" s="26">
        <v>18</v>
      </c>
      <c r="B31" s="27">
        <v>18</v>
      </c>
      <c r="C31" s="28" t="s">
        <v>26</v>
      </c>
      <c r="D31" s="40">
        <v>5512</v>
      </c>
      <c r="E31" s="40">
        <v>22583</v>
      </c>
      <c r="F31" s="40">
        <v>31093</v>
      </c>
      <c r="G31" s="40">
        <v>3314</v>
      </c>
      <c r="H31" s="40">
        <v>1924</v>
      </c>
      <c r="I31" s="40">
        <v>2986</v>
      </c>
      <c r="J31" s="40">
        <v>579</v>
      </c>
      <c r="K31" s="40">
        <v>1386</v>
      </c>
      <c r="L31" s="40">
        <v>175</v>
      </c>
      <c r="M31" s="40">
        <v>0</v>
      </c>
      <c r="N31" s="40">
        <v>241</v>
      </c>
      <c r="O31" s="40">
        <f>E31+H31+N31</f>
        <v>24748</v>
      </c>
      <c r="P31" s="40">
        <v>0</v>
      </c>
      <c r="Q31" s="40">
        <v>64</v>
      </c>
      <c r="R31" s="40">
        <v>448</v>
      </c>
      <c r="S31" s="40">
        <v>55</v>
      </c>
      <c r="T31" s="40">
        <v>6</v>
      </c>
      <c r="U31" s="40">
        <f t="shared" si="1"/>
        <v>573</v>
      </c>
      <c r="V31" s="40">
        <f>U31+F31+G31+J31</f>
        <v>35559</v>
      </c>
      <c r="W31" s="40">
        <v>14</v>
      </c>
      <c r="X31" s="40">
        <v>1962</v>
      </c>
      <c r="Y31" s="41">
        <f>SUM(D31:M31)+N31+U31+W31+X31</f>
        <v>72342</v>
      </c>
      <c r="Z31" s="41">
        <v>107905</v>
      </c>
      <c r="AA31" s="44">
        <f t="shared" si="0"/>
        <v>0.67042305731893792</v>
      </c>
    </row>
    <row r="32" spans="1:27" ht="15" customHeight="1" x14ac:dyDescent="0.25">
      <c r="A32" s="21">
        <v>19</v>
      </c>
      <c r="B32" s="22">
        <v>19</v>
      </c>
      <c r="C32" s="23" t="s">
        <v>27</v>
      </c>
      <c r="D32" s="38">
        <v>15015</v>
      </c>
      <c r="E32" s="38">
        <v>20316</v>
      </c>
      <c r="F32" s="38">
        <v>24762</v>
      </c>
      <c r="G32" s="38">
        <v>1022</v>
      </c>
      <c r="H32" s="38">
        <v>2636</v>
      </c>
      <c r="I32" s="38">
        <v>686</v>
      </c>
      <c r="J32" s="38">
        <v>1042</v>
      </c>
      <c r="K32" s="38">
        <v>1931</v>
      </c>
      <c r="L32" s="38">
        <v>1</v>
      </c>
      <c r="M32" s="38">
        <v>0</v>
      </c>
      <c r="N32" s="38">
        <v>632</v>
      </c>
      <c r="O32" s="38">
        <f>E32+H32+N32</f>
        <v>23584</v>
      </c>
      <c r="P32" s="38">
        <v>0</v>
      </c>
      <c r="Q32" s="38">
        <v>247</v>
      </c>
      <c r="R32" s="38">
        <v>708</v>
      </c>
      <c r="S32" s="38">
        <v>143</v>
      </c>
      <c r="T32" s="38">
        <v>20</v>
      </c>
      <c r="U32" s="38">
        <f t="shared" si="1"/>
        <v>1118</v>
      </c>
      <c r="V32" s="38">
        <f>U32+F32+G32+J32</f>
        <v>27944</v>
      </c>
      <c r="W32" s="38">
        <v>40</v>
      </c>
      <c r="X32" s="38">
        <v>3147</v>
      </c>
      <c r="Y32" s="39">
        <f>SUM(D32:M32)+N32+U32+W32+X32</f>
        <v>72348</v>
      </c>
      <c r="Z32" s="39">
        <v>119683</v>
      </c>
      <c r="AA32" s="43">
        <f t="shared" si="0"/>
        <v>0.60449687925603468</v>
      </c>
    </row>
    <row r="33" spans="1:49" ht="15" customHeight="1" x14ac:dyDescent="0.25">
      <c r="A33" s="26">
        <v>20</v>
      </c>
      <c r="B33" s="27">
        <v>20</v>
      </c>
      <c r="C33" s="28" t="s">
        <v>28</v>
      </c>
      <c r="D33" s="40">
        <v>20826</v>
      </c>
      <c r="E33" s="40">
        <v>19195</v>
      </c>
      <c r="F33" s="40">
        <v>24121</v>
      </c>
      <c r="G33" s="40">
        <v>1070</v>
      </c>
      <c r="H33" s="40">
        <v>1591</v>
      </c>
      <c r="I33" s="40">
        <v>1298</v>
      </c>
      <c r="J33" s="40">
        <v>964</v>
      </c>
      <c r="K33" s="40">
        <v>2575</v>
      </c>
      <c r="L33" s="40">
        <v>1566</v>
      </c>
      <c r="M33" s="40">
        <v>0</v>
      </c>
      <c r="N33" s="40">
        <v>581</v>
      </c>
      <c r="O33" s="40">
        <f>E33+H33+N33</f>
        <v>21367</v>
      </c>
      <c r="P33" s="40">
        <v>0</v>
      </c>
      <c r="Q33" s="40">
        <v>178</v>
      </c>
      <c r="R33" s="40">
        <v>553</v>
      </c>
      <c r="S33" s="40">
        <v>388</v>
      </c>
      <c r="T33" s="40">
        <v>23</v>
      </c>
      <c r="U33" s="40">
        <f t="shared" si="1"/>
        <v>1142</v>
      </c>
      <c r="V33" s="40">
        <f>U33+F33+G33+J33</f>
        <v>27297</v>
      </c>
      <c r="W33" s="40">
        <v>62</v>
      </c>
      <c r="X33" s="40">
        <v>2791</v>
      </c>
      <c r="Y33" s="41">
        <f>SUM(D33:M33)+N33+U33+W33+X33</f>
        <v>77782</v>
      </c>
      <c r="Z33" s="41">
        <v>157879</v>
      </c>
      <c r="AA33" s="44">
        <f t="shared" si="0"/>
        <v>0.4926684359541168</v>
      </c>
    </row>
    <row r="34" spans="1:49" ht="15" customHeight="1" x14ac:dyDescent="0.25">
      <c r="A34" s="21">
        <v>21</v>
      </c>
      <c r="B34" s="22">
        <v>21</v>
      </c>
      <c r="C34" s="23" t="s">
        <v>32</v>
      </c>
      <c r="D34" s="38">
        <v>13801</v>
      </c>
      <c r="E34" s="38">
        <v>13258</v>
      </c>
      <c r="F34" s="38">
        <v>20751</v>
      </c>
      <c r="G34" s="38">
        <v>1624</v>
      </c>
      <c r="H34" s="38">
        <v>3676</v>
      </c>
      <c r="I34" s="38">
        <v>701</v>
      </c>
      <c r="J34" s="38">
        <v>1329</v>
      </c>
      <c r="K34" s="38">
        <v>1531</v>
      </c>
      <c r="L34" s="38">
        <v>882</v>
      </c>
      <c r="M34" s="38">
        <v>0</v>
      </c>
      <c r="N34" s="38">
        <v>346</v>
      </c>
      <c r="O34" s="38">
        <f>E34+H34+N34</f>
        <v>17280</v>
      </c>
      <c r="P34" s="38">
        <v>0</v>
      </c>
      <c r="Q34" s="38">
        <v>112</v>
      </c>
      <c r="R34" s="38">
        <v>616</v>
      </c>
      <c r="S34" s="38">
        <v>43</v>
      </c>
      <c r="T34" s="38">
        <v>9</v>
      </c>
      <c r="U34" s="38">
        <f t="shared" si="1"/>
        <v>780</v>
      </c>
      <c r="V34" s="38">
        <f>U34+F34+G34+J34</f>
        <v>24484</v>
      </c>
      <c r="W34" s="38">
        <v>11</v>
      </c>
      <c r="X34" s="38">
        <v>1855</v>
      </c>
      <c r="Y34" s="39">
        <f>SUM(D34:M34)+N34+U34+W34+X34</f>
        <v>60545</v>
      </c>
      <c r="Z34" s="39">
        <v>103152</v>
      </c>
      <c r="AA34" s="43">
        <f t="shared" si="0"/>
        <v>0.5869493562897472</v>
      </c>
    </row>
    <row r="35" spans="1:49" ht="15" customHeight="1" x14ac:dyDescent="0.25">
      <c r="A35" s="26">
        <v>22</v>
      </c>
      <c r="B35" s="27">
        <v>22</v>
      </c>
      <c r="C35" s="28" t="s">
        <v>29</v>
      </c>
      <c r="D35" s="40">
        <v>4863</v>
      </c>
      <c r="E35" s="40">
        <v>27468</v>
      </c>
      <c r="F35" s="40">
        <v>30601</v>
      </c>
      <c r="G35" s="40">
        <v>656</v>
      </c>
      <c r="H35" s="40">
        <v>340</v>
      </c>
      <c r="I35" s="40">
        <v>1313</v>
      </c>
      <c r="J35" s="40">
        <v>492</v>
      </c>
      <c r="K35" s="40">
        <v>1863</v>
      </c>
      <c r="L35" s="40">
        <v>290</v>
      </c>
      <c r="M35" s="40">
        <v>0</v>
      </c>
      <c r="N35" s="40">
        <v>241</v>
      </c>
      <c r="O35" s="40">
        <f>E35+H35+N35</f>
        <v>28049</v>
      </c>
      <c r="P35" s="40">
        <v>0</v>
      </c>
      <c r="Q35" s="40">
        <v>210</v>
      </c>
      <c r="R35" s="40">
        <v>391</v>
      </c>
      <c r="S35" s="40">
        <v>184</v>
      </c>
      <c r="T35" s="40">
        <v>20</v>
      </c>
      <c r="U35" s="40">
        <f t="shared" si="1"/>
        <v>805</v>
      </c>
      <c r="V35" s="40">
        <f>U35+F35+G35+J35</f>
        <v>32554</v>
      </c>
      <c r="W35" s="40">
        <v>14</v>
      </c>
      <c r="X35" s="40">
        <v>1731</v>
      </c>
      <c r="Y35" s="41">
        <f>SUM(D35:M35)+N35+U35+W35+X35</f>
        <v>70677</v>
      </c>
      <c r="Z35" s="41">
        <v>109325</v>
      </c>
      <c r="AA35" s="44">
        <f t="shared" si="0"/>
        <v>0.64648525040018301</v>
      </c>
    </row>
    <row r="36" spans="1:49" ht="15" customHeight="1" x14ac:dyDescent="0.25">
      <c r="A36" s="21">
        <v>23</v>
      </c>
      <c r="B36" s="22">
        <v>23</v>
      </c>
      <c r="C36" s="23" t="s">
        <v>30</v>
      </c>
      <c r="D36" s="38">
        <v>13256</v>
      </c>
      <c r="E36" s="38">
        <v>13343</v>
      </c>
      <c r="F36" s="38">
        <v>15151</v>
      </c>
      <c r="G36" s="38">
        <v>3175</v>
      </c>
      <c r="H36" s="38">
        <v>1037</v>
      </c>
      <c r="I36" s="38">
        <v>1267</v>
      </c>
      <c r="J36" s="38">
        <v>538</v>
      </c>
      <c r="K36" s="38">
        <v>4399</v>
      </c>
      <c r="L36" s="38">
        <v>433</v>
      </c>
      <c r="M36" s="38">
        <v>0</v>
      </c>
      <c r="N36" s="38">
        <v>325</v>
      </c>
      <c r="O36" s="38">
        <f>E36+H36+N36</f>
        <v>14705</v>
      </c>
      <c r="P36" s="38">
        <v>0</v>
      </c>
      <c r="Q36" s="38">
        <v>37</v>
      </c>
      <c r="R36" s="38">
        <v>211</v>
      </c>
      <c r="S36" s="38">
        <v>21</v>
      </c>
      <c r="T36" s="38">
        <v>12</v>
      </c>
      <c r="U36" s="38">
        <f t="shared" si="1"/>
        <v>281</v>
      </c>
      <c r="V36" s="38">
        <f>U36+F36+G36+J36</f>
        <v>19145</v>
      </c>
      <c r="W36" s="38">
        <v>79</v>
      </c>
      <c r="X36" s="38">
        <v>1913</v>
      </c>
      <c r="Y36" s="39">
        <f>SUM(D36:M36)+N36+U36+W36+X36</f>
        <v>55197</v>
      </c>
      <c r="Z36" s="39">
        <v>105278</v>
      </c>
      <c r="AA36" s="43">
        <f t="shared" si="0"/>
        <v>0.52429757404206012</v>
      </c>
    </row>
    <row r="37" spans="1:49" ht="15" customHeight="1" x14ac:dyDescent="0.25">
      <c r="A37" s="26">
        <v>24</v>
      </c>
      <c r="B37" s="27">
        <v>24</v>
      </c>
      <c r="C37" s="28" t="s">
        <v>31</v>
      </c>
      <c r="D37" s="40">
        <v>9620</v>
      </c>
      <c r="E37" s="40">
        <v>16921</v>
      </c>
      <c r="F37" s="40">
        <v>18018</v>
      </c>
      <c r="G37" s="40">
        <v>771</v>
      </c>
      <c r="H37" s="40">
        <v>691</v>
      </c>
      <c r="I37" s="40">
        <v>883</v>
      </c>
      <c r="J37" s="40">
        <v>794</v>
      </c>
      <c r="K37" s="40">
        <v>3931</v>
      </c>
      <c r="L37" s="40">
        <v>670</v>
      </c>
      <c r="M37" s="40">
        <v>0</v>
      </c>
      <c r="N37" s="40">
        <v>178</v>
      </c>
      <c r="O37" s="40">
        <f>E37+H37+N37</f>
        <v>17790</v>
      </c>
      <c r="P37" s="40">
        <v>0</v>
      </c>
      <c r="Q37" s="40">
        <v>63</v>
      </c>
      <c r="R37" s="40">
        <v>187</v>
      </c>
      <c r="S37" s="40">
        <v>19</v>
      </c>
      <c r="T37" s="40">
        <v>0</v>
      </c>
      <c r="U37" s="40">
        <f t="shared" si="1"/>
        <v>269</v>
      </c>
      <c r="V37" s="40">
        <f>U37+F37+G37+J37</f>
        <v>19852</v>
      </c>
      <c r="W37" s="40">
        <v>38</v>
      </c>
      <c r="X37" s="40">
        <v>1791</v>
      </c>
      <c r="Y37" s="41">
        <f>SUM(D37:M37)+N37+U37+W37+X37</f>
        <v>54575</v>
      </c>
      <c r="Z37" s="41">
        <v>132831</v>
      </c>
      <c r="AA37" s="44">
        <f t="shared" si="0"/>
        <v>0.41086041661961437</v>
      </c>
    </row>
    <row r="38" spans="1:49" ht="15" customHeight="1" x14ac:dyDescent="0.25">
      <c r="A38" s="21">
        <v>25</v>
      </c>
      <c r="B38" s="22" t="s">
        <v>9</v>
      </c>
      <c r="C38" s="23" t="s">
        <v>40</v>
      </c>
      <c r="D38" s="38">
        <v>186</v>
      </c>
      <c r="E38" s="38">
        <v>109</v>
      </c>
      <c r="F38" s="38">
        <v>171</v>
      </c>
      <c r="G38" s="38">
        <v>9</v>
      </c>
      <c r="H38" s="38">
        <v>11</v>
      </c>
      <c r="I38" s="38">
        <v>18</v>
      </c>
      <c r="J38" s="38">
        <v>1</v>
      </c>
      <c r="K38" s="38">
        <v>27</v>
      </c>
      <c r="L38" s="38">
        <v>5</v>
      </c>
      <c r="M38" s="38">
        <v>2</v>
      </c>
      <c r="N38" s="38">
        <v>5</v>
      </c>
      <c r="O38" s="38">
        <f>E38+H38+N38</f>
        <v>125</v>
      </c>
      <c r="P38" s="38">
        <v>5</v>
      </c>
      <c r="Q38" s="38">
        <v>0</v>
      </c>
      <c r="R38" s="38">
        <v>2</v>
      </c>
      <c r="S38" s="38">
        <v>0</v>
      </c>
      <c r="T38" s="38">
        <v>0</v>
      </c>
      <c r="U38" s="38">
        <f t="shared" si="1"/>
        <v>7</v>
      </c>
      <c r="V38" s="38">
        <f>U38+F38+G38+J38+M38</f>
        <v>190</v>
      </c>
      <c r="W38" s="38">
        <v>1</v>
      </c>
      <c r="X38" s="38">
        <v>6</v>
      </c>
      <c r="Y38" s="39">
        <f>SUM(D38:M38)+N38+U38+W38+X38</f>
        <v>558</v>
      </c>
      <c r="Z38" s="39">
        <v>1577</v>
      </c>
      <c r="AA38" s="43">
        <f>((Y38*100)/Z38)/100</f>
        <v>0.35383639822447682</v>
      </c>
    </row>
    <row r="39" spans="1:49" ht="5.0999999999999996" customHeight="1" x14ac:dyDescent="0.25">
      <c r="A39" s="29"/>
      <c r="B39" s="22"/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5"/>
    </row>
    <row r="40" spans="1:49" ht="0.95" customHeight="1" x14ac:dyDescent="0.25">
      <c r="A40" s="30"/>
      <c r="B40" s="31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</row>
    <row r="41" spans="1:49" ht="0.95" customHeight="1" x14ac:dyDescent="0.25">
      <c r="A41" s="29"/>
      <c r="B41" s="22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5"/>
    </row>
    <row r="42" spans="1:49" ht="19.5" customHeight="1" x14ac:dyDescent="0.25">
      <c r="A42" s="35" t="s">
        <v>6</v>
      </c>
      <c r="B42" s="36"/>
      <c r="C42" s="35">
        <f>COUNTA(C14:C38)</f>
        <v>25</v>
      </c>
      <c r="D42" s="37">
        <f t="shared" ref="D42:Z42" si="2">SUM(D14:D38)</f>
        <v>420177</v>
      </c>
      <c r="E42" s="37">
        <f t="shared" si="2"/>
        <v>431913</v>
      </c>
      <c r="F42" s="37">
        <f t="shared" si="2"/>
        <v>526883</v>
      </c>
      <c r="G42" s="37">
        <f t="shared" si="2"/>
        <v>66316</v>
      </c>
      <c r="H42" s="37">
        <f t="shared" si="2"/>
        <v>48148</v>
      </c>
      <c r="I42" s="37">
        <f t="shared" si="2"/>
        <v>57615</v>
      </c>
      <c r="J42" s="37">
        <f t="shared" si="2"/>
        <v>25565</v>
      </c>
      <c r="K42" s="37">
        <f t="shared" si="2"/>
        <v>67427</v>
      </c>
      <c r="L42" s="37">
        <f t="shared" si="2"/>
        <v>20816</v>
      </c>
      <c r="M42" s="37">
        <f t="shared" si="2"/>
        <v>2</v>
      </c>
      <c r="N42" s="37">
        <f t="shared" si="2"/>
        <v>10398</v>
      </c>
      <c r="O42" s="37">
        <f t="shared" si="2"/>
        <v>490459</v>
      </c>
      <c r="P42" s="37">
        <f t="shared" si="2"/>
        <v>5</v>
      </c>
      <c r="Q42" s="37">
        <f t="shared" si="2"/>
        <v>4322</v>
      </c>
      <c r="R42" s="37">
        <f t="shared" si="2"/>
        <v>11497</v>
      </c>
      <c r="S42" s="37">
        <f t="shared" si="2"/>
        <v>2402</v>
      </c>
      <c r="T42" s="37">
        <f t="shared" si="2"/>
        <v>513</v>
      </c>
      <c r="U42" s="37">
        <f t="shared" si="2"/>
        <v>18739</v>
      </c>
      <c r="V42" s="37">
        <f t="shared" si="2"/>
        <v>637505</v>
      </c>
      <c r="W42" s="37">
        <f t="shared" si="2"/>
        <v>1701</v>
      </c>
      <c r="X42" s="37">
        <f t="shared" si="2"/>
        <v>66726</v>
      </c>
      <c r="Y42" s="37">
        <f t="shared" si="2"/>
        <v>1762426</v>
      </c>
      <c r="Z42" s="37">
        <f t="shared" si="2"/>
        <v>3233433</v>
      </c>
      <c r="AA42" s="45">
        <f>AVERAGE(AA14:AA38)</f>
        <v>0.54022188352839207</v>
      </c>
    </row>
    <row r="43" spans="1:49" s="1" customFormat="1" ht="15" customHeight="1" x14ac:dyDescent="0.2">
      <c r="A43" s="1" t="s">
        <v>43</v>
      </c>
      <c r="B43" s="3"/>
      <c r="C43" s="5"/>
      <c r="D43" s="47">
        <f>((D42*100)/AB43)/100</f>
        <v>0.23840830763958315</v>
      </c>
      <c r="E43" s="47">
        <f>((E42*100)/AC43)/100</f>
        <v>0.24506731062751005</v>
      </c>
      <c r="F43" s="47">
        <f>((F42*100)/AD43)/100</f>
        <v>0.29895326101634906</v>
      </c>
      <c r="G43" s="47">
        <f>((G42*100)/AE43)/100</f>
        <v>3.762767911957722E-2</v>
      </c>
      <c r="H43" s="47">
        <f>((H42*100)/AF43)/100</f>
        <v>2.73191612016618E-2</v>
      </c>
      <c r="I43" s="47">
        <f>((I42*100)/AG43)/100</f>
        <v>3.2690734249267772E-2</v>
      </c>
      <c r="J43" s="47">
        <f>((J42*100)/AH43)/100</f>
        <v>1.4505573567344103E-2</v>
      </c>
      <c r="K43" s="47">
        <f>((K42*100)/AI43)/100</f>
        <v>3.8258060196569958E-2</v>
      </c>
      <c r="L43" s="47">
        <f>((L42*100)/AJ43)/100</f>
        <v>1.1810992348047521E-2</v>
      </c>
      <c r="M43" s="47">
        <f>((M42*100)/AK43)/100</f>
        <v>1.134799418528778E-6</v>
      </c>
      <c r="N43" s="47">
        <f>((N42*100)/AL43)/100</f>
        <v>5.8998221769311163E-3</v>
      </c>
      <c r="O43" s="47">
        <f t="shared" ref="O43:X43" si="3">((O42*100)/AN43)/100</f>
        <v>0.27828629400610294</v>
      </c>
      <c r="P43" s="47">
        <f t="shared" si="3"/>
        <v>2.8369985463219451E-6</v>
      </c>
      <c r="Q43" s="47">
        <f t="shared" si="3"/>
        <v>2.4523015434406892E-3</v>
      </c>
      <c r="R43" s="47">
        <f t="shared" si="3"/>
        <v>6.5233944574126798E-3</v>
      </c>
      <c r="S43" s="47">
        <f t="shared" si="3"/>
        <v>1.3628941016530624E-3</v>
      </c>
      <c r="T43" s="47">
        <f t="shared" si="3"/>
        <v>2.9107605085263154E-4</v>
      </c>
      <c r="U43" s="47">
        <f t="shared" si="3"/>
        <v>1.0632503151905386E-2</v>
      </c>
      <c r="V43" s="47">
        <f t="shared" si="3"/>
        <v>0.36172015165459426</v>
      </c>
      <c r="W43" s="47">
        <f t="shared" si="3"/>
        <v>9.6514690545872574E-4</v>
      </c>
      <c r="X43" s="47">
        <f t="shared" si="3"/>
        <v>3.7860313000375616E-2</v>
      </c>
      <c r="AB43" s="1">
        <v>1762426</v>
      </c>
      <c r="AC43" s="1">
        <v>1762426</v>
      </c>
      <c r="AD43" s="1">
        <v>1762426</v>
      </c>
      <c r="AE43" s="1">
        <v>1762426</v>
      </c>
      <c r="AF43" s="1">
        <v>1762426</v>
      </c>
      <c r="AG43" s="1">
        <v>1762426</v>
      </c>
      <c r="AH43" s="1">
        <v>1762426</v>
      </c>
      <c r="AI43" s="1">
        <v>1762426</v>
      </c>
      <c r="AJ43" s="1">
        <v>1762426</v>
      </c>
      <c r="AK43" s="1">
        <v>1762426</v>
      </c>
      <c r="AL43" s="1">
        <v>1762426</v>
      </c>
      <c r="AM43" s="1">
        <v>1762426</v>
      </c>
      <c r="AN43" s="1">
        <v>1762426</v>
      </c>
      <c r="AO43" s="1">
        <v>1762426</v>
      </c>
      <c r="AP43" s="1">
        <v>1762426</v>
      </c>
      <c r="AQ43" s="1">
        <v>1762426</v>
      </c>
      <c r="AR43" s="1">
        <v>1762426</v>
      </c>
      <c r="AS43" s="1">
        <v>1762426</v>
      </c>
      <c r="AT43" s="1">
        <v>1762426</v>
      </c>
      <c r="AU43" s="1">
        <v>1762426</v>
      </c>
      <c r="AV43" s="1">
        <v>1762426</v>
      </c>
      <c r="AW43" s="1">
        <v>1762426</v>
      </c>
    </row>
    <row r="45" spans="1:49" ht="15" customHeight="1" x14ac:dyDescent="0.25">
      <c r="AA45" s="46"/>
    </row>
  </sheetData>
  <mergeCells count="10">
    <mergeCell ref="D5:Y7"/>
    <mergeCell ref="A8:C8"/>
    <mergeCell ref="D8:Y10"/>
    <mergeCell ref="D12:M12"/>
    <mergeCell ref="N12:O12"/>
    <mergeCell ref="C12:C13"/>
    <mergeCell ref="B12:B13"/>
    <mergeCell ref="A12:A13"/>
    <mergeCell ref="P12:V12"/>
    <mergeCell ref="W12:AA12"/>
  </mergeCells>
  <printOptions horizontalCentered="1"/>
  <pageMargins left="0.31496062992125984" right="0.31496062992125984" top="0.74803149606299213" bottom="0.74803149606299213" header="0.31496062992125984" footer="0.31496062992125984"/>
  <pageSetup paperSize="17" scale="55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GOBERNADOR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Chema</cp:lastModifiedBy>
  <cp:lastPrinted>2015-06-14T15:09:18Z</cp:lastPrinted>
  <dcterms:created xsi:type="dcterms:W3CDTF">2015-05-31T15:54:41Z</dcterms:created>
  <dcterms:modified xsi:type="dcterms:W3CDTF">2015-06-15T17:30:38Z</dcterms:modified>
</cp:coreProperties>
</file>