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onesans-my.sharepoint.com/personal/serkan_caliskan_ronesans_com/Documents/Masaüstü/RASS Main/"/>
    </mc:Choice>
  </mc:AlternateContent>
  <xr:revisionPtr revIDLastSave="6" documentId="11_AC482098431116C46E8415E56B6F62B3C5834216" xr6:coauthVersionLast="47" xr6:coauthVersionMax="47" xr10:uidLastSave="{5704B638-C80F-46F6-8ADD-8D6AEA1A9D8F}"/>
  <bookViews>
    <workbookView xWindow="-110" yWindow="-110" windowWidth="19420" windowHeight="10300" xr2:uid="{00000000-000D-0000-FFFF-FFFF00000000}"/>
  </bookViews>
  <sheets>
    <sheet name="AIRPORT_DB" sheetId="1" r:id="rId1"/>
    <sheet name="PPS" sheetId="2" r:id="rId2"/>
    <sheet name="MATRIX_STORE" sheetId="3" r:id="rId3"/>
    <sheet name="MATRIX_V5" sheetId="4" r:id="rId4"/>
    <sheet name="RISK_HISTORY" sheetId="5" r:id="rId5"/>
    <sheet name="RISK_FLAGS" sheetId="6" r:id="rId6"/>
    <sheet name="MATRIX_V7" sheetId="7" r:id="rId7"/>
    <sheet name="MATRIX_V8" sheetId="8" r:id="rId8"/>
    <sheet name="VBA_INSTALL" sheetId="9" r:id="rId9"/>
    <sheet name="RAQ_FORM" sheetId="10" r:id="rId10"/>
  </sheets>
  <definedNames>
    <definedName name="_xlnm._FilterDatabase" localSheetId="2" hidden="1">MATRIX_STORE!$A$1:$AD$561</definedName>
    <definedName name="_xlnm._FilterDatabase" localSheetId="7" hidden="1">MATRIX_V8!$A$1:$T$2</definedName>
    <definedName name="_xlnm._FilterDatabase" localSheetId="5" hidden="1">RISK_FLAGS!$A$1:$I$561</definedName>
    <definedName name="_xlnm.Print_Area" localSheetId="9">RAQ_FORM!$A$1:$H$50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0" l="1"/>
  <c r="A45" i="10"/>
  <c r="A41" i="10"/>
  <c r="A38" i="10"/>
  <c r="A35" i="10"/>
  <c r="G11" i="10"/>
  <c r="E11" i="10"/>
  <c r="D11" i="10"/>
  <c r="A11" i="10"/>
  <c r="E3" i="10"/>
  <c r="R2" i="8"/>
  <c r="K2" i="8"/>
  <c r="A2" i="8"/>
  <c r="H2" i="8" s="1"/>
  <c r="K2" i="7"/>
  <c r="A2" i="7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D16" i="4"/>
  <c r="D15" i="4"/>
  <c r="D14" i="4"/>
  <c r="D13" i="4"/>
  <c r="D12" i="4"/>
  <c r="D11" i="4"/>
  <c r="D10" i="4"/>
  <c r="D9" i="4"/>
  <c r="D8" i="4"/>
  <c r="D7" i="4"/>
  <c r="A2" i="4"/>
  <c r="U566" i="3"/>
  <c r="K566" i="3"/>
  <c r="U565" i="3"/>
  <c r="K565" i="3"/>
  <c r="U564" i="3"/>
  <c r="K564" i="3"/>
  <c r="U563" i="3"/>
  <c r="K563" i="3"/>
  <c r="U562" i="3"/>
  <c r="K562" i="3"/>
  <c r="U561" i="3"/>
  <c r="AD561" i="3" s="1"/>
  <c r="K561" i="3"/>
  <c r="AC561" i="3" s="1"/>
  <c r="U560" i="3"/>
  <c r="AD560" i="3" s="1"/>
  <c r="K560" i="3"/>
  <c r="AC560" i="3" s="1"/>
  <c r="U559" i="3"/>
  <c r="AD559" i="3" s="1"/>
  <c r="K559" i="3"/>
  <c r="U558" i="3"/>
  <c r="AD558" i="3" s="1"/>
  <c r="K558" i="3"/>
  <c r="AC558" i="3" s="1"/>
  <c r="U557" i="3"/>
  <c r="AD557" i="3" s="1"/>
  <c r="K557" i="3"/>
  <c r="U556" i="3"/>
  <c r="AD556" i="3" s="1"/>
  <c r="K556" i="3"/>
  <c r="U555" i="3"/>
  <c r="AD555" i="3" s="1"/>
  <c r="K555" i="3"/>
  <c r="U554" i="3"/>
  <c r="AD554" i="3" s="1"/>
  <c r="K554" i="3"/>
  <c r="U553" i="3"/>
  <c r="AD553" i="3" s="1"/>
  <c r="K553" i="3"/>
  <c r="AC553" i="3" s="1"/>
  <c r="U552" i="3"/>
  <c r="AD552" i="3" s="1"/>
  <c r="K552" i="3"/>
  <c r="U551" i="3"/>
  <c r="AD551" i="3" s="1"/>
  <c r="K551" i="3"/>
  <c r="U550" i="3"/>
  <c r="AD550" i="3" s="1"/>
  <c r="K550" i="3"/>
  <c r="U549" i="3"/>
  <c r="AD549" i="3" s="1"/>
  <c r="K549" i="3"/>
  <c r="U548" i="3"/>
  <c r="AD548" i="3" s="1"/>
  <c r="K548" i="3"/>
  <c r="AC548" i="3" s="1"/>
  <c r="U547" i="3"/>
  <c r="AD547" i="3" s="1"/>
  <c r="K547" i="3"/>
  <c r="U546" i="3"/>
  <c r="AD546" i="3" s="1"/>
  <c r="K546" i="3"/>
  <c r="AC546" i="3" s="1"/>
  <c r="U545" i="3"/>
  <c r="AD545" i="3" s="1"/>
  <c r="K545" i="3"/>
  <c r="AC545" i="3" s="1"/>
  <c r="U544" i="3"/>
  <c r="AD544" i="3" s="1"/>
  <c r="K544" i="3"/>
  <c r="U543" i="3"/>
  <c r="AD543" i="3" s="1"/>
  <c r="K543" i="3"/>
  <c r="AC543" i="3" s="1"/>
  <c r="U542" i="3"/>
  <c r="AD542" i="3" s="1"/>
  <c r="K542" i="3"/>
  <c r="AC542" i="3" s="1"/>
  <c r="U541" i="3"/>
  <c r="AD541" i="3" s="1"/>
  <c r="K541" i="3"/>
  <c r="U540" i="3"/>
  <c r="AD540" i="3" s="1"/>
  <c r="K540" i="3"/>
  <c r="AC540" i="3" s="1"/>
  <c r="U539" i="3"/>
  <c r="AD539" i="3" s="1"/>
  <c r="K539" i="3"/>
  <c r="U538" i="3"/>
  <c r="AD538" i="3" s="1"/>
  <c r="K538" i="3"/>
  <c r="U537" i="3"/>
  <c r="AD537" i="3" s="1"/>
  <c r="K537" i="3"/>
  <c r="AC537" i="3" s="1"/>
  <c r="U536" i="3"/>
  <c r="AD536" i="3" s="1"/>
  <c r="K536" i="3"/>
  <c r="AC536" i="3" s="1"/>
  <c r="U535" i="3"/>
  <c r="AD535" i="3" s="1"/>
  <c r="K535" i="3"/>
  <c r="AC535" i="3" s="1"/>
  <c r="U534" i="3"/>
  <c r="AD534" i="3" s="1"/>
  <c r="K534" i="3"/>
  <c r="AC534" i="3" s="1"/>
  <c r="U533" i="3"/>
  <c r="AD533" i="3" s="1"/>
  <c r="K533" i="3"/>
  <c r="U532" i="3"/>
  <c r="AD532" i="3" s="1"/>
  <c r="K532" i="3"/>
  <c r="AC532" i="3" s="1"/>
  <c r="U531" i="3"/>
  <c r="AD531" i="3" s="1"/>
  <c r="K531" i="3"/>
  <c r="U530" i="3"/>
  <c r="AD530" i="3" s="1"/>
  <c r="K530" i="3"/>
  <c r="AC530" i="3" s="1"/>
  <c r="U529" i="3"/>
  <c r="AD529" i="3" s="1"/>
  <c r="K529" i="3"/>
  <c r="AC529" i="3" s="1"/>
  <c r="U528" i="3"/>
  <c r="AD528" i="3" s="1"/>
  <c r="K528" i="3"/>
  <c r="U527" i="3"/>
  <c r="AD527" i="3" s="1"/>
  <c r="K527" i="3"/>
  <c r="AC527" i="3" s="1"/>
  <c r="U526" i="3"/>
  <c r="AD526" i="3" s="1"/>
  <c r="K526" i="3"/>
  <c r="AC526" i="3" s="1"/>
  <c r="U525" i="3"/>
  <c r="AD525" i="3" s="1"/>
  <c r="K525" i="3"/>
  <c r="U524" i="3"/>
  <c r="AD524" i="3" s="1"/>
  <c r="K524" i="3"/>
  <c r="AC524" i="3" s="1"/>
  <c r="U523" i="3"/>
  <c r="AD523" i="3" s="1"/>
  <c r="K523" i="3"/>
  <c r="U522" i="3"/>
  <c r="AD522" i="3" s="1"/>
  <c r="K522" i="3"/>
  <c r="U521" i="3"/>
  <c r="AD521" i="3" s="1"/>
  <c r="K521" i="3"/>
  <c r="AC521" i="3" s="1"/>
  <c r="U520" i="3"/>
  <c r="AD520" i="3" s="1"/>
  <c r="K520" i="3"/>
  <c r="AC520" i="3" s="1"/>
  <c r="U519" i="3"/>
  <c r="AD519" i="3" s="1"/>
  <c r="K519" i="3"/>
  <c r="AC519" i="3" s="1"/>
  <c r="U518" i="3"/>
  <c r="AD518" i="3" s="1"/>
  <c r="K518" i="3"/>
  <c r="U517" i="3"/>
  <c r="AD517" i="3" s="1"/>
  <c r="K517" i="3"/>
  <c r="U516" i="3"/>
  <c r="AD516" i="3" s="1"/>
  <c r="K516" i="3"/>
  <c r="AC516" i="3" s="1"/>
  <c r="U515" i="3"/>
  <c r="AD515" i="3" s="1"/>
  <c r="K515" i="3"/>
  <c r="U514" i="3"/>
  <c r="AD514" i="3" s="1"/>
  <c r="K514" i="3"/>
  <c r="AC514" i="3" s="1"/>
  <c r="U513" i="3"/>
  <c r="AD513" i="3" s="1"/>
  <c r="K513" i="3"/>
  <c r="U512" i="3"/>
  <c r="K512" i="3"/>
  <c r="AC512" i="3" s="1"/>
  <c r="U511" i="3"/>
  <c r="AD511" i="3" s="1"/>
  <c r="K511" i="3"/>
  <c r="U510" i="3"/>
  <c r="AD510" i="3" s="1"/>
  <c r="K510" i="3"/>
  <c r="AC510" i="3" s="1"/>
  <c r="U509" i="3"/>
  <c r="AD509" i="3" s="1"/>
  <c r="K509" i="3"/>
  <c r="U508" i="3"/>
  <c r="AD508" i="3" s="1"/>
  <c r="K508" i="3"/>
  <c r="U507" i="3"/>
  <c r="AD507" i="3" s="1"/>
  <c r="K507" i="3"/>
  <c r="AC507" i="3" s="1"/>
  <c r="U506" i="3"/>
  <c r="AD506" i="3" s="1"/>
  <c r="K506" i="3"/>
  <c r="U505" i="3"/>
  <c r="AD505" i="3" s="1"/>
  <c r="K505" i="3"/>
  <c r="U504" i="3"/>
  <c r="AD504" i="3" s="1"/>
  <c r="K504" i="3"/>
  <c r="AC504" i="3" s="1"/>
  <c r="U503" i="3"/>
  <c r="AD503" i="3" s="1"/>
  <c r="K503" i="3"/>
  <c r="U502" i="3"/>
  <c r="AD502" i="3" s="1"/>
  <c r="K502" i="3"/>
  <c r="U501" i="3"/>
  <c r="AD501" i="3" s="1"/>
  <c r="K501" i="3"/>
  <c r="AC501" i="3" s="1"/>
  <c r="U500" i="3"/>
  <c r="AD500" i="3" s="1"/>
  <c r="K500" i="3"/>
  <c r="U499" i="3"/>
  <c r="AD499" i="3" s="1"/>
  <c r="K499" i="3"/>
  <c r="AC499" i="3" s="1"/>
  <c r="U498" i="3"/>
  <c r="AD498" i="3" s="1"/>
  <c r="K498" i="3"/>
  <c r="AC498" i="3" s="1"/>
  <c r="U497" i="3"/>
  <c r="AD497" i="3" s="1"/>
  <c r="K497" i="3"/>
  <c r="U496" i="3"/>
  <c r="AD496" i="3" s="1"/>
  <c r="K496" i="3"/>
  <c r="U495" i="3"/>
  <c r="K495" i="3"/>
  <c r="AC495" i="3" s="1"/>
  <c r="U494" i="3"/>
  <c r="AD494" i="3" s="1"/>
  <c r="K494" i="3"/>
  <c r="AC494" i="3" s="1"/>
  <c r="U493" i="3"/>
  <c r="AD493" i="3" s="1"/>
  <c r="K493" i="3"/>
  <c r="AC493" i="3" s="1"/>
  <c r="U492" i="3"/>
  <c r="AD492" i="3" s="1"/>
  <c r="K492" i="3"/>
  <c r="AC492" i="3" s="1"/>
  <c r="U491" i="3"/>
  <c r="AD491" i="3" s="1"/>
  <c r="K491" i="3"/>
  <c r="AC491" i="3" s="1"/>
  <c r="U490" i="3"/>
  <c r="AD490" i="3" s="1"/>
  <c r="K490" i="3"/>
  <c r="AC490" i="3" s="1"/>
  <c r="U489" i="3"/>
  <c r="AD489" i="3" s="1"/>
  <c r="K489" i="3"/>
  <c r="U488" i="3"/>
  <c r="AD488" i="3" s="1"/>
  <c r="K488" i="3"/>
  <c r="AC488" i="3" s="1"/>
  <c r="U487" i="3"/>
  <c r="AD487" i="3" s="1"/>
  <c r="K487" i="3"/>
  <c r="AC487" i="3" s="1"/>
  <c r="U486" i="3"/>
  <c r="AD486" i="3" s="1"/>
  <c r="K486" i="3"/>
  <c r="U485" i="3"/>
  <c r="AD485" i="3" s="1"/>
  <c r="K485" i="3"/>
  <c r="U484" i="3"/>
  <c r="K484" i="3"/>
  <c r="AC484" i="3" s="1"/>
  <c r="U483" i="3"/>
  <c r="AD483" i="3" s="1"/>
  <c r="K483" i="3"/>
  <c r="AC483" i="3" s="1"/>
  <c r="U482" i="3"/>
  <c r="K482" i="3"/>
  <c r="AC482" i="3" s="1"/>
  <c r="U481" i="3"/>
  <c r="AD481" i="3" s="1"/>
  <c r="K481" i="3"/>
  <c r="U480" i="3"/>
  <c r="AD480" i="3" s="1"/>
  <c r="K480" i="3"/>
  <c r="U479" i="3"/>
  <c r="K479" i="3"/>
  <c r="AC479" i="3" s="1"/>
  <c r="U478" i="3"/>
  <c r="AD478" i="3" s="1"/>
  <c r="K478" i="3"/>
  <c r="AC478" i="3" s="1"/>
  <c r="U477" i="3"/>
  <c r="AD477" i="3" s="1"/>
  <c r="K477" i="3"/>
  <c r="U476" i="3"/>
  <c r="AD476" i="3" s="1"/>
  <c r="K476" i="3"/>
  <c r="U475" i="3"/>
  <c r="AD475" i="3" s="1"/>
  <c r="K475" i="3"/>
  <c r="AC475" i="3" s="1"/>
  <c r="U474" i="3"/>
  <c r="AD474" i="3" s="1"/>
  <c r="K474" i="3"/>
  <c r="AC474" i="3" s="1"/>
  <c r="U473" i="3"/>
  <c r="AD473" i="3" s="1"/>
  <c r="K473" i="3"/>
  <c r="AC473" i="3" s="1"/>
  <c r="U472" i="3"/>
  <c r="AD472" i="3" s="1"/>
  <c r="K472" i="3"/>
  <c r="U471" i="3"/>
  <c r="K471" i="3"/>
  <c r="AC471" i="3" s="1"/>
  <c r="U470" i="3"/>
  <c r="AD470" i="3" s="1"/>
  <c r="K470" i="3"/>
  <c r="U469" i="3"/>
  <c r="K469" i="3"/>
  <c r="AC469" i="3" s="1"/>
  <c r="U468" i="3"/>
  <c r="AD468" i="3" s="1"/>
  <c r="K468" i="3"/>
  <c r="AC468" i="3" s="1"/>
  <c r="U467" i="3"/>
  <c r="AD467" i="3" s="1"/>
  <c r="K467" i="3"/>
  <c r="AC467" i="3" s="1"/>
  <c r="U466" i="3"/>
  <c r="AD466" i="3" s="1"/>
  <c r="K466" i="3"/>
  <c r="U465" i="3"/>
  <c r="AD465" i="3" s="1"/>
  <c r="K465" i="3"/>
  <c r="AC465" i="3" s="1"/>
  <c r="U464" i="3"/>
  <c r="AD464" i="3" s="1"/>
  <c r="K464" i="3"/>
  <c r="U463" i="3"/>
  <c r="AD463" i="3" s="1"/>
  <c r="K463" i="3"/>
  <c r="U462" i="3"/>
  <c r="AD462" i="3" s="1"/>
  <c r="K462" i="3"/>
  <c r="AC462" i="3" s="1"/>
  <c r="U461" i="3"/>
  <c r="AD461" i="3" s="1"/>
  <c r="K461" i="3"/>
  <c r="U460" i="3"/>
  <c r="AD460" i="3" s="1"/>
  <c r="K460" i="3"/>
  <c r="AC460" i="3" s="1"/>
  <c r="U459" i="3"/>
  <c r="AD459" i="3" s="1"/>
  <c r="K459" i="3"/>
  <c r="U458" i="3"/>
  <c r="AD458" i="3" s="1"/>
  <c r="K458" i="3"/>
  <c r="U457" i="3"/>
  <c r="AD457" i="3" s="1"/>
  <c r="K457" i="3"/>
  <c r="U456" i="3"/>
  <c r="AD456" i="3" s="1"/>
  <c r="K456" i="3"/>
  <c r="U455" i="3"/>
  <c r="AD455" i="3" s="1"/>
  <c r="K455" i="3"/>
  <c r="AC455" i="3" s="1"/>
  <c r="U454" i="3"/>
  <c r="K454" i="3"/>
  <c r="AC454" i="3" s="1"/>
  <c r="U453" i="3"/>
  <c r="AD453" i="3" s="1"/>
  <c r="K453" i="3"/>
  <c r="U452" i="3"/>
  <c r="AD452" i="3" s="1"/>
  <c r="K452" i="3"/>
  <c r="AC452" i="3" s="1"/>
  <c r="U451" i="3"/>
  <c r="AD451" i="3" s="1"/>
  <c r="K451" i="3"/>
  <c r="U450" i="3"/>
  <c r="K450" i="3"/>
  <c r="AC450" i="3" s="1"/>
  <c r="U449" i="3"/>
  <c r="AD449" i="3" s="1"/>
  <c r="K449" i="3"/>
  <c r="AC449" i="3" s="1"/>
  <c r="U448" i="3"/>
  <c r="AD448" i="3" s="1"/>
  <c r="K448" i="3"/>
  <c r="U447" i="3"/>
  <c r="AD447" i="3" s="1"/>
  <c r="K447" i="3"/>
  <c r="AC447" i="3" s="1"/>
  <c r="U446" i="3"/>
  <c r="AD446" i="3" s="1"/>
  <c r="K446" i="3"/>
  <c r="U445" i="3"/>
  <c r="AD445" i="3" s="1"/>
  <c r="K445" i="3"/>
  <c r="U444" i="3"/>
  <c r="AD444" i="3" s="1"/>
  <c r="K444" i="3"/>
  <c r="U443" i="3"/>
  <c r="AD443" i="3" s="1"/>
  <c r="K443" i="3"/>
  <c r="AC443" i="3" s="1"/>
  <c r="U442" i="3"/>
  <c r="AD442" i="3" s="1"/>
  <c r="K442" i="3"/>
  <c r="AC442" i="3" s="1"/>
  <c r="U441" i="3"/>
  <c r="AD441" i="3" s="1"/>
  <c r="K441" i="3"/>
  <c r="U440" i="3"/>
  <c r="AD440" i="3" s="1"/>
  <c r="K440" i="3"/>
  <c r="AC440" i="3" s="1"/>
  <c r="U439" i="3"/>
  <c r="K439" i="3"/>
  <c r="AC439" i="3" s="1"/>
  <c r="U438" i="3"/>
  <c r="AD438" i="3" s="1"/>
  <c r="K438" i="3"/>
  <c r="AC438" i="3" s="1"/>
  <c r="U437" i="3"/>
  <c r="AD437" i="3" s="1"/>
  <c r="K437" i="3"/>
  <c r="AC437" i="3" s="1"/>
  <c r="U436" i="3"/>
  <c r="AD436" i="3" s="1"/>
  <c r="K436" i="3"/>
  <c r="U435" i="3"/>
  <c r="AD435" i="3" s="1"/>
  <c r="K435" i="3"/>
  <c r="AC435" i="3" s="1"/>
  <c r="U434" i="3"/>
  <c r="AD434" i="3" s="1"/>
  <c r="K434" i="3"/>
  <c r="U433" i="3"/>
  <c r="AD433" i="3" s="1"/>
  <c r="K433" i="3"/>
  <c r="U432" i="3"/>
  <c r="AD432" i="3" s="1"/>
  <c r="K432" i="3"/>
  <c r="AC432" i="3" s="1"/>
  <c r="U431" i="3"/>
  <c r="AD431" i="3" s="1"/>
  <c r="K431" i="3"/>
  <c r="U430" i="3"/>
  <c r="AD430" i="3" s="1"/>
  <c r="K430" i="3"/>
  <c r="U429" i="3"/>
  <c r="AD429" i="3" s="1"/>
  <c r="K429" i="3"/>
  <c r="AC429" i="3" s="1"/>
  <c r="U428" i="3"/>
  <c r="K428" i="3"/>
  <c r="AC428" i="3" s="1"/>
  <c r="U427" i="3"/>
  <c r="AD427" i="3" s="1"/>
  <c r="K427" i="3"/>
  <c r="U426" i="3"/>
  <c r="AD426" i="3" s="1"/>
  <c r="K426" i="3"/>
  <c r="U425" i="3"/>
  <c r="AD425" i="3" s="1"/>
  <c r="K425" i="3"/>
  <c r="U424" i="3"/>
  <c r="AD424" i="3" s="1"/>
  <c r="K424" i="3"/>
  <c r="AC424" i="3" s="1"/>
  <c r="U423" i="3"/>
  <c r="AD423" i="3" s="1"/>
  <c r="K423" i="3"/>
  <c r="U422" i="3"/>
  <c r="AD422" i="3" s="1"/>
  <c r="K422" i="3"/>
  <c r="U421" i="3"/>
  <c r="K421" i="3"/>
  <c r="AC421" i="3" s="1"/>
  <c r="U420" i="3"/>
  <c r="K420" i="3"/>
  <c r="AC420" i="3" s="1"/>
  <c r="U419" i="3"/>
  <c r="AD419" i="3" s="1"/>
  <c r="K419" i="3"/>
  <c r="U418" i="3"/>
  <c r="AD418" i="3" s="1"/>
  <c r="K418" i="3"/>
  <c r="U417" i="3"/>
  <c r="AD417" i="3" s="1"/>
  <c r="K417" i="3"/>
  <c r="AC417" i="3" s="1"/>
  <c r="U416" i="3"/>
  <c r="AD416" i="3" s="1"/>
  <c r="K416" i="3"/>
  <c r="U415" i="3"/>
  <c r="AD415" i="3" s="1"/>
  <c r="K415" i="3"/>
  <c r="U414" i="3"/>
  <c r="AD414" i="3" s="1"/>
  <c r="K414" i="3"/>
  <c r="U413" i="3"/>
  <c r="AD413" i="3" s="1"/>
  <c r="K413" i="3"/>
  <c r="U412" i="3"/>
  <c r="K412" i="3"/>
  <c r="AC412" i="3" s="1"/>
  <c r="U411" i="3"/>
  <c r="AD411" i="3" s="1"/>
  <c r="K411" i="3"/>
  <c r="AC411" i="3" s="1"/>
  <c r="U410" i="3"/>
  <c r="AD410" i="3" s="1"/>
  <c r="K410" i="3"/>
  <c r="AC410" i="3" s="1"/>
  <c r="U409" i="3"/>
  <c r="AD409" i="3" s="1"/>
  <c r="K409" i="3"/>
  <c r="AC409" i="3" s="1"/>
  <c r="U408" i="3"/>
  <c r="AD408" i="3" s="1"/>
  <c r="K408" i="3"/>
  <c r="AC408" i="3" s="1"/>
  <c r="U407" i="3"/>
  <c r="AD407" i="3" s="1"/>
  <c r="K407" i="3"/>
  <c r="U406" i="3"/>
  <c r="AD406" i="3" s="1"/>
  <c r="K406" i="3"/>
  <c r="U405" i="3"/>
  <c r="AD405" i="3" s="1"/>
  <c r="K405" i="3"/>
  <c r="AC405" i="3" s="1"/>
  <c r="U404" i="3"/>
  <c r="K404" i="3"/>
  <c r="AC404" i="3" s="1"/>
  <c r="U403" i="3"/>
  <c r="AD403" i="3" s="1"/>
  <c r="K403" i="3"/>
  <c r="U402" i="3"/>
  <c r="AD402" i="3" s="1"/>
  <c r="K402" i="3"/>
  <c r="U401" i="3"/>
  <c r="K401" i="3"/>
  <c r="AC401" i="3" s="1"/>
  <c r="U400" i="3"/>
  <c r="AD400" i="3" s="1"/>
  <c r="K400" i="3"/>
  <c r="AC400" i="3" s="1"/>
  <c r="U399" i="3"/>
  <c r="AD399" i="3" s="1"/>
  <c r="K399" i="3"/>
  <c r="U398" i="3"/>
  <c r="AD398" i="3" s="1"/>
  <c r="K398" i="3"/>
  <c r="U397" i="3"/>
  <c r="AD397" i="3" s="1"/>
  <c r="K397" i="3"/>
  <c r="U396" i="3"/>
  <c r="AD396" i="3" s="1"/>
  <c r="K396" i="3"/>
  <c r="AC396" i="3" s="1"/>
  <c r="U395" i="3"/>
  <c r="AD395" i="3" s="1"/>
  <c r="K395" i="3"/>
  <c r="AC395" i="3" s="1"/>
  <c r="U394" i="3"/>
  <c r="AD394" i="3" s="1"/>
  <c r="K394" i="3"/>
  <c r="U393" i="3"/>
  <c r="AD393" i="3" s="1"/>
  <c r="K393" i="3"/>
  <c r="AC393" i="3" s="1"/>
  <c r="U392" i="3"/>
  <c r="AD392" i="3" s="1"/>
  <c r="K392" i="3"/>
  <c r="U391" i="3"/>
  <c r="AD391" i="3" s="1"/>
  <c r="K391" i="3"/>
  <c r="U390" i="3"/>
  <c r="AD390" i="3" s="1"/>
  <c r="K390" i="3"/>
  <c r="U389" i="3"/>
  <c r="AD389" i="3" s="1"/>
  <c r="K389" i="3"/>
  <c r="U388" i="3"/>
  <c r="K388" i="3"/>
  <c r="AC388" i="3" s="1"/>
  <c r="U387" i="3"/>
  <c r="AD387" i="3" s="1"/>
  <c r="K387" i="3"/>
  <c r="U386" i="3"/>
  <c r="AD386" i="3" s="1"/>
  <c r="K386" i="3"/>
  <c r="AC386" i="3" s="1"/>
  <c r="U385" i="3"/>
  <c r="AD385" i="3" s="1"/>
  <c r="K385" i="3"/>
  <c r="U384" i="3"/>
  <c r="AD384" i="3" s="1"/>
  <c r="K384" i="3"/>
  <c r="U383" i="3"/>
  <c r="AD383" i="3" s="1"/>
  <c r="K383" i="3"/>
  <c r="AC383" i="3" s="1"/>
  <c r="U382" i="3"/>
  <c r="AD382" i="3" s="1"/>
  <c r="K382" i="3"/>
  <c r="U381" i="3"/>
  <c r="AD381" i="3" s="1"/>
  <c r="K381" i="3"/>
  <c r="AC381" i="3" s="1"/>
  <c r="U380" i="3"/>
  <c r="AD380" i="3" s="1"/>
  <c r="K380" i="3"/>
  <c r="AC380" i="3" s="1"/>
  <c r="U379" i="3"/>
  <c r="AD379" i="3" s="1"/>
  <c r="K379" i="3"/>
  <c r="U378" i="3"/>
  <c r="AD378" i="3" s="1"/>
  <c r="K378" i="3"/>
  <c r="AC378" i="3" s="1"/>
  <c r="U377" i="3"/>
  <c r="AD377" i="3" s="1"/>
  <c r="K377" i="3"/>
  <c r="U376" i="3"/>
  <c r="AD376" i="3" s="1"/>
  <c r="K376" i="3"/>
  <c r="AC376" i="3" s="1"/>
  <c r="U375" i="3"/>
  <c r="AD375" i="3" s="1"/>
  <c r="K375" i="3"/>
  <c r="U374" i="3"/>
  <c r="AD374" i="3" s="1"/>
  <c r="K374" i="3"/>
  <c r="AC374" i="3" s="1"/>
  <c r="U373" i="3"/>
  <c r="K373" i="3"/>
  <c r="AC373" i="3" s="1"/>
  <c r="U372" i="3"/>
  <c r="AD372" i="3" s="1"/>
  <c r="K372" i="3"/>
  <c r="U371" i="3"/>
  <c r="AD371" i="3" s="1"/>
  <c r="K371" i="3"/>
  <c r="U370" i="3"/>
  <c r="AD370" i="3" s="1"/>
  <c r="K370" i="3"/>
  <c r="U369" i="3"/>
  <c r="AD369" i="3" s="1"/>
  <c r="K369" i="3"/>
  <c r="AC369" i="3" s="1"/>
  <c r="U368" i="3"/>
  <c r="AD368" i="3" s="1"/>
  <c r="K368" i="3"/>
  <c r="U367" i="3"/>
  <c r="AD367" i="3" s="1"/>
  <c r="K367" i="3"/>
  <c r="AC367" i="3" s="1"/>
  <c r="U366" i="3"/>
  <c r="AD366" i="3" s="1"/>
  <c r="K366" i="3"/>
  <c r="U365" i="3"/>
  <c r="AD365" i="3" s="1"/>
  <c r="K365" i="3"/>
  <c r="AC365" i="3" s="1"/>
  <c r="U364" i="3"/>
  <c r="AD364" i="3" s="1"/>
  <c r="K364" i="3"/>
  <c r="U363" i="3"/>
  <c r="AD363" i="3" s="1"/>
  <c r="K363" i="3"/>
  <c r="U362" i="3"/>
  <c r="AD362" i="3" s="1"/>
  <c r="K362" i="3"/>
  <c r="U361" i="3"/>
  <c r="AD361" i="3" s="1"/>
  <c r="K361" i="3"/>
  <c r="U360" i="3"/>
  <c r="AD360" i="3" s="1"/>
  <c r="K360" i="3"/>
  <c r="AC360" i="3" s="1"/>
  <c r="U359" i="3"/>
  <c r="AD359" i="3" s="1"/>
  <c r="K359" i="3"/>
  <c r="AC359" i="3" s="1"/>
  <c r="U358" i="3"/>
  <c r="AD358" i="3" s="1"/>
  <c r="K358" i="3"/>
  <c r="U357" i="3"/>
  <c r="AD357" i="3" s="1"/>
  <c r="K357" i="3"/>
  <c r="AC357" i="3" s="1"/>
  <c r="U356" i="3"/>
  <c r="AD356" i="3" s="1"/>
  <c r="K356" i="3"/>
  <c r="AC356" i="3" s="1"/>
  <c r="U355" i="3"/>
  <c r="K355" i="3"/>
  <c r="U354" i="3"/>
  <c r="AD565" i="3" s="1"/>
  <c r="K354" i="3"/>
  <c r="U353" i="3"/>
  <c r="AD353" i="3" s="1"/>
  <c r="K353" i="3"/>
  <c r="AC353" i="3" s="1"/>
  <c r="U352" i="3"/>
  <c r="AD352" i="3" s="1"/>
  <c r="K352" i="3"/>
  <c r="U351" i="3"/>
  <c r="AD351" i="3" s="1"/>
  <c r="K351" i="3"/>
  <c r="U350" i="3"/>
  <c r="AD350" i="3" s="1"/>
  <c r="K350" i="3"/>
  <c r="U349" i="3"/>
  <c r="K349" i="3"/>
  <c r="AC349" i="3" s="1"/>
  <c r="U348" i="3"/>
  <c r="AD348" i="3" s="1"/>
  <c r="K348" i="3"/>
  <c r="AC348" i="3" s="1"/>
  <c r="U347" i="3"/>
  <c r="AD347" i="3" s="1"/>
  <c r="K347" i="3"/>
  <c r="U346" i="3"/>
  <c r="AD346" i="3" s="1"/>
  <c r="K346" i="3"/>
  <c r="U345" i="3"/>
  <c r="AD345" i="3" s="1"/>
  <c r="K345" i="3"/>
  <c r="AC345" i="3" s="1"/>
  <c r="U344" i="3"/>
  <c r="AD344" i="3" s="1"/>
  <c r="K344" i="3"/>
  <c r="U343" i="3"/>
  <c r="AD343" i="3" s="1"/>
  <c r="K343" i="3"/>
  <c r="U342" i="3"/>
  <c r="AD342" i="3" s="1"/>
  <c r="K342" i="3"/>
  <c r="U341" i="3"/>
  <c r="K341" i="3"/>
  <c r="AC341" i="3" s="1"/>
  <c r="U340" i="3"/>
  <c r="K340" i="3"/>
  <c r="AC340" i="3" s="1"/>
  <c r="U339" i="3"/>
  <c r="AD339" i="3" s="1"/>
  <c r="K339" i="3"/>
  <c r="U338" i="3"/>
  <c r="AD338" i="3" s="1"/>
  <c r="K338" i="3"/>
  <c r="U337" i="3"/>
  <c r="AD337" i="3" s="1"/>
  <c r="K337" i="3"/>
  <c r="AC337" i="3" s="1"/>
  <c r="U336" i="3"/>
  <c r="AD336" i="3" s="1"/>
  <c r="K336" i="3"/>
  <c r="AC336" i="3" s="1"/>
  <c r="U335" i="3"/>
  <c r="AD335" i="3" s="1"/>
  <c r="K335" i="3"/>
  <c r="U334" i="3"/>
  <c r="AD334" i="3" s="1"/>
  <c r="K334" i="3"/>
  <c r="U333" i="3"/>
  <c r="AD333" i="3" s="1"/>
  <c r="K333" i="3"/>
  <c r="AC333" i="3" s="1"/>
  <c r="U332" i="3"/>
  <c r="AD332" i="3" s="1"/>
  <c r="K332" i="3"/>
  <c r="AC332" i="3" s="1"/>
  <c r="U331" i="3"/>
  <c r="AD331" i="3" s="1"/>
  <c r="K331" i="3"/>
  <c r="U330" i="3"/>
  <c r="AD330" i="3" s="1"/>
  <c r="K330" i="3"/>
  <c r="U329" i="3"/>
  <c r="K329" i="3"/>
  <c r="AC329" i="3" s="1"/>
  <c r="U328" i="3"/>
  <c r="AD328" i="3" s="1"/>
  <c r="K328" i="3"/>
  <c r="U327" i="3"/>
  <c r="AD327" i="3" s="1"/>
  <c r="K327" i="3"/>
  <c r="U326" i="3"/>
  <c r="AD326" i="3" s="1"/>
  <c r="K326" i="3"/>
  <c r="AC326" i="3" s="1"/>
  <c r="U325" i="3"/>
  <c r="K325" i="3"/>
  <c r="AC325" i="3" s="1"/>
  <c r="U324" i="3"/>
  <c r="AD324" i="3" s="1"/>
  <c r="K324" i="3"/>
  <c r="U323" i="3"/>
  <c r="AD323" i="3" s="1"/>
  <c r="K323" i="3"/>
  <c r="U322" i="3"/>
  <c r="AD322" i="3" s="1"/>
  <c r="K322" i="3"/>
  <c r="AC322" i="3" s="1"/>
  <c r="U321" i="3"/>
  <c r="AD321" i="3" s="1"/>
  <c r="K321" i="3"/>
  <c r="U320" i="3"/>
  <c r="AD320" i="3" s="1"/>
  <c r="K320" i="3"/>
  <c r="AC320" i="3" s="1"/>
  <c r="U319" i="3"/>
  <c r="AD319" i="3" s="1"/>
  <c r="K319" i="3"/>
  <c r="U318" i="3"/>
  <c r="AD318" i="3" s="1"/>
  <c r="K318" i="3"/>
  <c r="U317" i="3"/>
  <c r="AD317" i="3" s="1"/>
  <c r="K317" i="3"/>
  <c r="AC317" i="3" s="1"/>
  <c r="U316" i="3"/>
  <c r="AD316" i="3" s="1"/>
  <c r="K316" i="3"/>
  <c r="U315" i="3"/>
  <c r="AD315" i="3" s="1"/>
  <c r="K315" i="3"/>
  <c r="U314" i="3"/>
  <c r="AD314" i="3" s="1"/>
  <c r="K314" i="3"/>
  <c r="AC314" i="3" s="1"/>
  <c r="U313" i="3"/>
  <c r="AD313" i="3" s="1"/>
  <c r="K313" i="3"/>
  <c r="AC313" i="3" s="1"/>
  <c r="U312" i="3"/>
  <c r="AD312" i="3" s="1"/>
  <c r="K312" i="3"/>
  <c r="U311" i="3"/>
  <c r="AD311" i="3" s="1"/>
  <c r="K311" i="3"/>
  <c r="U310" i="3"/>
  <c r="AD310" i="3" s="1"/>
  <c r="K310" i="3"/>
  <c r="AC310" i="3" s="1"/>
  <c r="U309" i="3"/>
  <c r="AD309" i="3" s="1"/>
  <c r="K309" i="3"/>
  <c r="AC309" i="3" s="1"/>
  <c r="U308" i="3"/>
  <c r="K308" i="3"/>
  <c r="AC308" i="3" s="1"/>
  <c r="U307" i="3"/>
  <c r="AD307" i="3" s="1"/>
  <c r="K307" i="3"/>
  <c r="AC307" i="3" s="1"/>
  <c r="U306" i="3"/>
  <c r="AD306" i="3" s="1"/>
  <c r="K306" i="3"/>
  <c r="U305" i="3"/>
  <c r="AD305" i="3" s="1"/>
  <c r="K305" i="3"/>
  <c r="U304" i="3"/>
  <c r="AD304" i="3" s="1"/>
  <c r="K304" i="3"/>
  <c r="U303" i="3"/>
  <c r="AD303" i="3" s="1"/>
  <c r="K303" i="3"/>
  <c r="U302" i="3"/>
  <c r="AD302" i="3" s="1"/>
  <c r="K302" i="3"/>
  <c r="AC302" i="3" s="1"/>
  <c r="U301" i="3"/>
  <c r="K301" i="3"/>
  <c r="AC301" i="3" s="1"/>
  <c r="U300" i="3"/>
  <c r="AD300" i="3" s="1"/>
  <c r="K300" i="3"/>
  <c r="AC300" i="3" s="1"/>
  <c r="U299" i="3"/>
  <c r="AD299" i="3" s="1"/>
  <c r="K299" i="3"/>
  <c r="U298" i="3"/>
  <c r="AD298" i="3" s="1"/>
  <c r="K298" i="3"/>
  <c r="U297" i="3"/>
  <c r="AD297" i="3" s="1"/>
  <c r="K297" i="3"/>
  <c r="U296" i="3"/>
  <c r="AD296" i="3" s="1"/>
  <c r="K296" i="3"/>
  <c r="U295" i="3"/>
  <c r="AD295" i="3" s="1"/>
  <c r="K295" i="3"/>
  <c r="AC295" i="3" s="1"/>
  <c r="U294" i="3"/>
  <c r="K294" i="3"/>
  <c r="AC294" i="3" s="1"/>
  <c r="U293" i="3"/>
  <c r="AD293" i="3" s="1"/>
  <c r="K293" i="3"/>
  <c r="U292" i="3"/>
  <c r="K292" i="3"/>
  <c r="AC292" i="3" s="1"/>
  <c r="U291" i="3"/>
  <c r="AD291" i="3" s="1"/>
  <c r="K291" i="3"/>
  <c r="AC291" i="3" s="1"/>
  <c r="U290" i="3"/>
  <c r="AD290" i="3" s="1"/>
  <c r="K290" i="3"/>
  <c r="U289" i="3"/>
  <c r="AD289" i="3" s="1"/>
  <c r="K289" i="3"/>
  <c r="U288" i="3"/>
  <c r="AD288" i="3" s="1"/>
  <c r="K288" i="3"/>
  <c r="AC288" i="3" s="1"/>
  <c r="U287" i="3"/>
  <c r="AD287" i="3" s="1"/>
  <c r="K287" i="3"/>
  <c r="U286" i="3"/>
  <c r="AD286" i="3" s="1"/>
  <c r="K286" i="3"/>
  <c r="AC286" i="3" s="1"/>
  <c r="U285" i="3"/>
  <c r="AD285" i="3" s="1"/>
  <c r="K285" i="3"/>
  <c r="U284" i="3"/>
  <c r="AD284" i="3" s="1"/>
  <c r="K284" i="3"/>
  <c r="U283" i="3"/>
  <c r="AD283" i="3" s="1"/>
  <c r="K283" i="3"/>
  <c r="U282" i="3"/>
  <c r="AD282" i="3" s="1"/>
  <c r="K282" i="3"/>
  <c r="AC282" i="3" s="1"/>
  <c r="U281" i="3"/>
  <c r="K281" i="3"/>
  <c r="AC281" i="3" s="1"/>
  <c r="U280" i="3"/>
  <c r="AD280" i="3" s="1"/>
  <c r="K280" i="3"/>
  <c r="U279" i="3"/>
  <c r="AD279" i="3" s="1"/>
  <c r="K279" i="3"/>
  <c r="AC279" i="3" s="1"/>
  <c r="U278" i="3"/>
  <c r="AD278" i="3" s="1"/>
  <c r="K278" i="3"/>
  <c r="U277" i="3"/>
  <c r="AD277" i="3" s="1"/>
  <c r="K277" i="3"/>
  <c r="AC277" i="3" s="1"/>
  <c r="U276" i="3"/>
  <c r="AD276" i="3" s="1"/>
  <c r="K276" i="3"/>
  <c r="U275" i="3"/>
  <c r="AD275" i="3" s="1"/>
  <c r="K275" i="3"/>
  <c r="U274" i="3"/>
  <c r="AD274" i="3" s="1"/>
  <c r="K274" i="3"/>
  <c r="U273" i="3"/>
  <c r="AD273" i="3" s="1"/>
  <c r="K273" i="3"/>
  <c r="U272" i="3"/>
  <c r="AD272" i="3" s="1"/>
  <c r="K272" i="3"/>
  <c r="AC272" i="3" s="1"/>
  <c r="U271" i="3"/>
  <c r="AD271" i="3" s="1"/>
  <c r="K271" i="3"/>
  <c r="U270" i="3"/>
  <c r="AD270" i="3" s="1"/>
  <c r="K270" i="3"/>
  <c r="AC270" i="3" s="1"/>
  <c r="U269" i="3"/>
  <c r="AD269" i="3" s="1"/>
  <c r="K269" i="3"/>
  <c r="U268" i="3"/>
  <c r="AD268" i="3" s="1"/>
  <c r="K268" i="3"/>
  <c r="AC268" i="3" s="1"/>
  <c r="U267" i="3"/>
  <c r="AD267" i="3" s="1"/>
  <c r="K267" i="3"/>
  <c r="U266" i="3"/>
  <c r="AD266" i="3" s="1"/>
  <c r="K266" i="3"/>
  <c r="AC266" i="3" s="1"/>
  <c r="U265" i="3"/>
  <c r="AD265" i="3" s="1"/>
  <c r="K265" i="3"/>
  <c r="U264" i="3"/>
  <c r="AD264" i="3" s="1"/>
  <c r="K264" i="3"/>
  <c r="AC264" i="3" s="1"/>
  <c r="U263" i="3"/>
  <c r="AD263" i="3" s="1"/>
  <c r="K263" i="3"/>
  <c r="U262" i="3"/>
  <c r="AD262" i="3" s="1"/>
  <c r="K262" i="3"/>
  <c r="AC262" i="3" s="1"/>
  <c r="U261" i="3"/>
  <c r="AD261" i="3" s="1"/>
  <c r="K261" i="3"/>
  <c r="AC261" i="3" s="1"/>
  <c r="U260" i="3"/>
  <c r="AD260" i="3" s="1"/>
  <c r="K260" i="3"/>
  <c r="AC260" i="3" s="1"/>
  <c r="U259" i="3"/>
  <c r="AD259" i="3" s="1"/>
  <c r="K259" i="3"/>
  <c r="AC259" i="3" s="1"/>
  <c r="U258" i="3"/>
  <c r="AD258" i="3" s="1"/>
  <c r="K258" i="3"/>
  <c r="AC258" i="3" s="1"/>
  <c r="U257" i="3"/>
  <c r="K257" i="3"/>
  <c r="AC257" i="3" s="1"/>
  <c r="U256" i="3"/>
  <c r="AD256" i="3" s="1"/>
  <c r="K256" i="3"/>
  <c r="AC256" i="3" s="1"/>
  <c r="U255" i="3"/>
  <c r="AD255" i="3" s="1"/>
  <c r="K255" i="3"/>
  <c r="U254" i="3"/>
  <c r="AD254" i="3" s="1"/>
  <c r="K254" i="3"/>
  <c r="U253" i="3"/>
  <c r="AD253" i="3" s="1"/>
  <c r="K253" i="3"/>
  <c r="U252" i="3"/>
  <c r="AD252" i="3" s="1"/>
  <c r="K252" i="3"/>
  <c r="AC252" i="3" s="1"/>
  <c r="U251" i="3"/>
  <c r="AD251" i="3" s="1"/>
  <c r="K251" i="3"/>
  <c r="U250" i="3"/>
  <c r="AD250" i="3" s="1"/>
  <c r="K250" i="3"/>
  <c r="AC250" i="3" s="1"/>
  <c r="U249" i="3"/>
  <c r="AD249" i="3" s="1"/>
  <c r="K249" i="3"/>
  <c r="AC249" i="3" s="1"/>
  <c r="U248" i="3"/>
  <c r="AD248" i="3" s="1"/>
  <c r="K248" i="3"/>
  <c r="AC248" i="3" s="1"/>
  <c r="U247" i="3"/>
  <c r="AD247" i="3" s="1"/>
  <c r="K247" i="3"/>
  <c r="AC247" i="3" s="1"/>
  <c r="U246" i="3"/>
  <c r="AD246" i="3" s="1"/>
  <c r="K246" i="3"/>
  <c r="AC246" i="3" s="1"/>
  <c r="U245" i="3"/>
  <c r="AD245" i="3" s="1"/>
  <c r="K245" i="3"/>
  <c r="U244" i="3"/>
  <c r="AD244" i="3" s="1"/>
  <c r="K244" i="3"/>
  <c r="AC244" i="3" s="1"/>
  <c r="U243" i="3"/>
  <c r="AD243" i="3" s="1"/>
  <c r="K243" i="3"/>
  <c r="U242" i="3"/>
  <c r="AD242" i="3" s="1"/>
  <c r="K242" i="3"/>
  <c r="U241" i="3"/>
  <c r="K241" i="3"/>
  <c r="U240" i="3"/>
  <c r="AD240" i="3" s="1"/>
  <c r="K240" i="3"/>
  <c r="U239" i="3"/>
  <c r="AD239" i="3" s="1"/>
  <c r="K239" i="3"/>
  <c r="U238" i="3"/>
  <c r="K238" i="3"/>
  <c r="AC238" i="3" s="1"/>
  <c r="U237" i="3"/>
  <c r="AD237" i="3" s="1"/>
  <c r="K237" i="3"/>
  <c r="U236" i="3"/>
  <c r="AD236" i="3" s="1"/>
  <c r="K236" i="3"/>
  <c r="U235" i="3"/>
  <c r="K235" i="3"/>
  <c r="AC235" i="3" s="1"/>
  <c r="U234" i="3"/>
  <c r="AD234" i="3" s="1"/>
  <c r="K234" i="3"/>
  <c r="AC234" i="3" s="1"/>
  <c r="U233" i="3"/>
  <c r="AD233" i="3" s="1"/>
  <c r="K233" i="3"/>
  <c r="AC233" i="3" s="1"/>
  <c r="U232" i="3"/>
  <c r="AD232" i="3" s="1"/>
  <c r="K232" i="3"/>
  <c r="U231" i="3"/>
  <c r="AD231" i="3" s="1"/>
  <c r="K231" i="3"/>
  <c r="AC231" i="3" s="1"/>
  <c r="U230" i="3"/>
  <c r="AD230" i="3" s="1"/>
  <c r="K230" i="3"/>
  <c r="U229" i="3"/>
  <c r="AD229" i="3" s="1"/>
  <c r="K229" i="3"/>
  <c r="U228" i="3"/>
  <c r="AD228" i="3" s="1"/>
  <c r="K228" i="3"/>
  <c r="U227" i="3"/>
  <c r="K227" i="3"/>
  <c r="AC227" i="3" s="1"/>
  <c r="U226" i="3"/>
  <c r="AD226" i="3" s="1"/>
  <c r="K226" i="3"/>
  <c r="AC226" i="3" s="1"/>
  <c r="U225" i="3"/>
  <c r="AD225" i="3" s="1"/>
  <c r="K225" i="3"/>
  <c r="AC225" i="3" s="1"/>
  <c r="U224" i="3"/>
  <c r="AD224" i="3" s="1"/>
  <c r="K224" i="3"/>
  <c r="U223" i="3"/>
  <c r="AD223" i="3" s="1"/>
  <c r="K223" i="3"/>
  <c r="U222" i="3"/>
  <c r="AD222" i="3" s="1"/>
  <c r="K222" i="3"/>
  <c r="AC222" i="3" s="1"/>
  <c r="U221" i="3"/>
  <c r="AD221" i="3" s="1"/>
  <c r="K221" i="3"/>
  <c r="AC221" i="3" s="1"/>
  <c r="U220" i="3"/>
  <c r="AD220" i="3" s="1"/>
  <c r="K220" i="3"/>
  <c r="U219" i="3"/>
  <c r="AD219" i="3" s="1"/>
  <c r="K219" i="3"/>
  <c r="AC219" i="3" s="1"/>
  <c r="U218" i="3"/>
  <c r="AD218" i="3" s="1"/>
  <c r="K218" i="3"/>
  <c r="AC218" i="3" s="1"/>
  <c r="U217" i="3"/>
  <c r="K217" i="3"/>
  <c r="AC217" i="3" s="1"/>
  <c r="U216" i="3"/>
  <c r="AD216" i="3" s="1"/>
  <c r="K216" i="3"/>
  <c r="U215" i="3"/>
  <c r="AD215" i="3" s="1"/>
  <c r="K215" i="3"/>
  <c r="U214" i="3"/>
  <c r="AD214" i="3" s="1"/>
  <c r="K214" i="3"/>
  <c r="U213" i="3"/>
  <c r="AD213" i="3" s="1"/>
  <c r="K213" i="3"/>
  <c r="AC213" i="3" s="1"/>
  <c r="U212" i="3"/>
  <c r="AD212" i="3" s="1"/>
  <c r="K212" i="3"/>
  <c r="U211" i="3"/>
  <c r="AD211" i="3" s="1"/>
  <c r="K211" i="3"/>
  <c r="AC211" i="3" s="1"/>
  <c r="U210" i="3"/>
  <c r="AD210" i="3" s="1"/>
  <c r="K210" i="3"/>
  <c r="U209" i="3"/>
  <c r="AD209" i="3" s="1"/>
  <c r="K209" i="3"/>
  <c r="AC209" i="3" s="1"/>
  <c r="U208" i="3"/>
  <c r="AD208" i="3" s="1"/>
  <c r="K208" i="3"/>
  <c r="U207" i="3"/>
  <c r="AD207" i="3" s="1"/>
  <c r="K207" i="3"/>
  <c r="U206" i="3"/>
  <c r="AD206" i="3" s="1"/>
  <c r="K206" i="3"/>
  <c r="AC206" i="3" s="1"/>
  <c r="U205" i="3"/>
  <c r="AD205" i="3" s="1"/>
  <c r="K205" i="3"/>
  <c r="AC205" i="3" s="1"/>
  <c r="U204" i="3"/>
  <c r="AD204" i="3" s="1"/>
  <c r="K204" i="3"/>
  <c r="U203" i="3"/>
  <c r="AD203" i="3" s="1"/>
  <c r="K203" i="3"/>
  <c r="AC203" i="3" s="1"/>
  <c r="U202" i="3"/>
  <c r="AD202" i="3" s="1"/>
  <c r="K202" i="3"/>
  <c r="U201" i="3"/>
  <c r="AD201" i="3" s="1"/>
  <c r="K201" i="3"/>
  <c r="AC201" i="3" s="1"/>
  <c r="U200" i="3"/>
  <c r="AD200" i="3" s="1"/>
  <c r="K200" i="3"/>
  <c r="AC200" i="3" s="1"/>
  <c r="U199" i="3"/>
  <c r="AD199" i="3" s="1"/>
  <c r="K199" i="3"/>
  <c r="U198" i="3"/>
  <c r="AD198" i="3" s="1"/>
  <c r="K198" i="3"/>
  <c r="AC198" i="3" s="1"/>
  <c r="U197" i="3"/>
  <c r="AD197" i="3" s="1"/>
  <c r="K197" i="3"/>
  <c r="U196" i="3"/>
  <c r="AD196" i="3" s="1"/>
  <c r="K196" i="3"/>
  <c r="AC196" i="3" s="1"/>
  <c r="U195" i="3"/>
  <c r="K195" i="3"/>
  <c r="AC195" i="3" s="1"/>
  <c r="U194" i="3"/>
  <c r="AD194" i="3" s="1"/>
  <c r="K194" i="3"/>
  <c r="U193" i="3"/>
  <c r="AD193" i="3" s="1"/>
  <c r="K193" i="3"/>
  <c r="U192" i="3"/>
  <c r="AD192" i="3" s="1"/>
  <c r="K192" i="3"/>
  <c r="U191" i="3"/>
  <c r="AD191" i="3" s="1"/>
  <c r="K191" i="3"/>
  <c r="U190" i="3"/>
  <c r="AD190" i="3" s="1"/>
  <c r="K190" i="3"/>
  <c r="AC190" i="3" s="1"/>
  <c r="U189" i="3"/>
  <c r="AD189" i="3" s="1"/>
  <c r="K189" i="3"/>
  <c r="U188" i="3"/>
  <c r="AD188" i="3" s="1"/>
  <c r="K188" i="3"/>
  <c r="U187" i="3"/>
  <c r="AD187" i="3" s="1"/>
  <c r="K187" i="3"/>
  <c r="AC187" i="3" s="1"/>
  <c r="U186" i="3"/>
  <c r="AD186" i="3" s="1"/>
  <c r="K186" i="3"/>
  <c r="AC186" i="3" s="1"/>
  <c r="U185" i="3"/>
  <c r="K185" i="3"/>
  <c r="AC185" i="3" s="1"/>
  <c r="U184" i="3"/>
  <c r="AD184" i="3" s="1"/>
  <c r="K184" i="3"/>
  <c r="U183" i="3"/>
  <c r="AD183" i="3" s="1"/>
  <c r="K183" i="3"/>
  <c r="AC183" i="3" s="1"/>
  <c r="U182" i="3"/>
  <c r="AD182" i="3" s="1"/>
  <c r="K182" i="3"/>
  <c r="AC182" i="3" s="1"/>
  <c r="U181" i="3"/>
  <c r="AD181" i="3" s="1"/>
  <c r="K181" i="3"/>
  <c r="AC181" i="3" s="1"/>
  <c r="U180" i="3"/>
  <c r="AD180" i="3" s="1"/>
  <c r="K180" i="3"/>
  <c r="U179" i="3"/>
  <c r="AD179" i="3" s="1"/>
  <c r="K179" i="3"/>
  <c r="AC179" i="3" s="1"/>
  <c r="U178" i="3"/>
  <c r="K178" i="3"/>
  <c r="AC178" i="3" s="1"/>
  <c r="U177" i="3"/>
  <c r="AD177" i="3" s="1"/>
  <c r="K177" i="3"/>
  <c r="AC177" i="3" s="1"/>
  <c r="U176" i="3"/>
  <c r="AD176" i="3" s="1"/>
  <c r="K176" i="3"/>
  <c r="U175" i="3"/>
  <c r="AD175" i="3" s="1"/>
  <c r="K175" i="3"/>
  <c r="U174" i="3"/>
  <c r="K174" i="3"/>
  <c r="AC174" i="3" s="1"/>
  <c r="U173" i="3"/>
  <c r="AD173" i="3" s="1"/>
  <c r="K173" i="3"/>
  <c r="AC173" i="3" s="1"/>
  <c r="U172" i="3"/>
  <c r="AD172" i="3" s="1"/>
  <c r="K172" i="3"/>
  <c r="U171" i="3"/>
  <c r="AD171" i="3" s="1"/>
  <c r="K171" i="3"/>
  <c r="U170" i="3"/>
  <c r="AD170" i="3" s="1"/>
  <c r="K170" i="3"/>
  <c r="U169" i="3"/>
  <c r="AD169" i="3" s="1"/>
  <c r="K169" i="3"/>
  <c r="AC169" i="3" s="1"/>
  <c r="U168" i="3"/>
  <c r="AD168" i="3" s="1"/>
  <c r="K168" i="3"/>
  <c r="AC168" i="3" s="1"/>
  <c r="U167" i="3"/>
  <c r="AD167" i="3" s="1"/>
  <c r="K167" i="3"/>
  <c r="U166" i="3"/>
  <c r="AD166" i="3" s="1"/>
  <c r="K166" i="3"/>
  <c r="AC166" i="3" s="1"/>
  <c r="U165" i="3"/>
  <c r="AD165" i="3" s="1"/>
  <c r="K165" i="3"/>
  <c r="U164" i="3"/>
  <c r="AD164" i="3" s="1"/>
  <c r="K164" i="3"/>
  <c r="AC164" i="3" s="1"/>
  <c r="U163" i="3"/>
  <c r="K163" i="3"/>
  <c r="AC163" i="3" s="1"/>
  <c r="U162" i="3"/>
  <c r="AD162" i="3" s="1"/>
  <c r="K162" i="3"/>
  <c r="AC162" i="3" s="1"/>
  <c r="U161" i="3"/>
  <c r="AD161" i="3" s="1"/>
  <c r="K161" i="3"/>
  <c r="AC161" i="3" s="1"/>
  <c r="U160" i="3"/>
  <c r="AD160" i="3" s="1"/>
  <c r="K160" i="3"/>
  <c r="U159" i="3"/>
  <c r="AD159" i="3" s="1"/>
  <c r="K159" i="3"/>
  <c r="U158" i="3"/>
  <c r="AD158" i="3" s="1"/>
  <c r="K158" i="3"/>
  <c r="U157" i="3"/>
  <c r="AD157" i="3" s="1"/>
  <c r="K157" i="3"/>
  <c r="U156" i="3"/>
  <c r="AD156" i="3" s="1"/>
  <c r="K156" i="3"/>
  <c r="U155" i="3"/>
  <c r="AD155" i="3" s="1"/>
  <c r="K155" i="3"/>
  <c r="AC155" i="3" s="1"/>
  <c r="U154" i="3"/>
  <c r="AD154" i="3" s="1"/>
  <c r="K154" i="3"/>
  <c r="AC154" i="3" s="1"/>
  <c r="U153" i="3"/>
  <c r="K153" i="3"/>
  <c r="AC153" i="3" s="1"/>
  <c r="U152" i="3"/>
  <c r="AD152" i="3" s="1"/>
  <c r="K152" i="3"/>
  <c r="U151" i="3"/>
  <c r="AD151" i="3" s="1"/>
  <c r="K151" i="3"/>
  <c r="U150" i="3"/>
  <c r="AD150" i="3" s="1"/>
  <c r="K150" i="3"/>
  <c r="AC150" i="3" s="1"/>
  <c r="U149" i="3"/>
  <c r="AD149" i="3" s="1"/>
  <c r="K149" i="3"/>
  <c r="U148" i="3"/>
  <c r="AD148" i="3" s="1"/>
  <c r="K148" i="3"/>
  <c r="U147" i="3"/>
  <c r="AD147" i="3" s="1"/>
  <c r="K147" i="3"/>
  <c r="AC147" i="3" s="1"/>
  <c r="U146" i="3"/>
  <c r="AD146" i="3" s="1"/>
  <c r="K146" i="3"/>
  <c r="AC146" i="3" s="1"/>
  <c r="U145" i="3"/>
  <c r="AD145" i="3" s="1"/>
  <c r="K145" i="3"/>
  <c r="AC145" i="3" s="1"/>
  <c r="U144" i="3"/>
  <c r="AD144" i="3" s="1"/>
  <c r="K144" i="3"/>
  <c r="U143" i="3"/>
  <c r="AD143" i="3" s="1"/>
  <c r="K143" i="3"/>
  <c r="U142" i="3"/>
  <c r="AD142" i="3" s="1"/>
  <c r="K142" i="3"/>
  <c r="AC142" i="3" s="1"/>
  <c r="U141" i="3"/>
  <c r="K141" i="3"/>
  <c r="AC141" i="3" s="1"/>
  <c r="U140" i="3"/>
  <c r="AD140" i="3" s="1"/>
  <c r="K140" i="3"/>
  <c r="AC140" i="3" s="1"/>
  <c r="U139" i="3"/>
  <c r="AD139" i="3" s="1"/>
  <c r="K139" i="3"/>
  <c r="AC139" i="3" s="1"/>
  <c r="U138" i="3"/>
  <c r="AD138" i="3" s="1"/>
  <c r="K138" i="3"/>
  <c r="U137" i="3"/>
  <c r="AD137" i="3" s="1"/>
  <c r="K137" i="3"/>
  <c r="AC137" i="3" s="1"/>
  <c r="U136" i="3"/>
  <c r="AD136" i="3" s="1"/>
  <c r="K136" i="3"/>
  <c r="AC136" i="3" s="1"/>
  <c r="U135" i="3"/>
  <c r="AD135" i="3" s="1"/>
  <c r="K135" i="3"/>
  <c r="U134" i="3"/>
  <c r="AD134" i="3" s="1"/>
  <c r="K134" i="3"/>
  <c r="U133" i="3"/>
  <c r="AD133" i="3" s="1"/>
  <c r="K133" i="3"/>
  <c r="AC133" i="3" s="1"/>
  <c r="U132" i="3"/>
  <c r="AD132" i="3" s="1"/>
  <c r="K132" i="3"/>
  <c r="U131" i="3"/>
  <c r="AD131" i="3" s="1"/>
  <c r="K131" i="3"/>
  <c r="U130" i="3"/>
  <c r="K130" i="3"/>
  <c r="AC130" i="3" s="1"/>
  <c r="U129" i="3"/>
  <c r="AD129" i="3" s="1"/>
  <c r="K129" i="3"/>
  <c r="U128" i="3"/>
  <c r="AD128" i="3" s="1"/>
  <c r="K128" i="3"/>
  <c r="AC128" i="3" s="1"/>
  <c r="U127" i="3"/>
  <c r="AD127" i="3" s="1"/>
  <c r="K127" i="3"/>
  <c r="U126" i="3"/>
  <c r="AD126" i="3" s="1"/>
  <c r="K126" i="3"/>
  <c r="U125" i="3"/>
  <c r="AD125" i="3" s="1"/>
  <c r="K125" i="3"/>
  <c r="AC125" i="3" s="1"/>
  <c r="U124" i="3"/>
  <c r="AD124" i="3" s="1"/>
  <c r="K124" i="3"/>
  <c r="AC124" i="3" s="1"/>
  <c r="U123" i="3"/>
  <c r="AD123" i="3" s="1"/>
  <c r="K123" i="3"/>
  <c r="U122" i="3"/>
  <c r="AD122" i="3" s="1"/>
  <c r="K122" i="3"/>
  <c r="AC122" i="3" s="1"/>
  <c r="U121" i="3"/>
  <c r="AD121" i="3" s="1"/>
  <c r="K121" i="3"/>
  <c r="AC121" i="3" s="1"/>
  <c r="U120" i="3"/>
  <c r="AD120" i="3" s="1"/>
  <c r="K120" i="3"/>
  <c r="AC120" i="3" s="1"/>
  <c r="U119" i="3"/>
  <c r="AD119" i="3" s="1"/>
  <c r="K119" i="3"/>
  <c r="U118" i="3"/>
  <c r="AD118" i="3" s="1"/>
  <c r="K118" i="3"/>
  <c r="U117" i="3"/>
  <c r="AD117" i="3" s="1"/>
  <c r="K117" i="3"/>
  <c r="AC117" i="3" s="1"/>
  <c r="U116" i="3"/>
  <c r="AD116" i="3" s="1"/>
  <c r="K116" i="3"/>
  <c r="AC116" i="3" s="1"/>
  <c r="U115" i="3"/>
  <c r="AD115" i="3" s="1"/>
  <c r="K115" i="3"/>
  <c r="U114" i="3"/>
  <c r="AD114" i="3" s="1"/>
  <c r="K114" i="3"/>
  <c r="AC114" i="3" s="1"/>
  <c r="U113" i="3"/>
  <c r="AD113" i="3" s="1"/>
  <c r="K113" i="3"/>
  <c r="AC113" i="3" s="1"/>
  <c r="U112" i="3"/>
  <c r="AD112" i="3" s="1"/>
  <c r="K112" i="3"/>
  <c r="AC112" i="3" s="1"/>
  <c r="U111" i="3"/>
  <c r="AD111" i="3" s="1"/>
  <c r="K111" i="3"/>
  <c r="U110" i="3"/>
  <c r="AD110" i="3" s="1"/>
  <c r="K110" i="3"/>
  <c r="U109" i="3"/>
  <c r="AD109" i="3" s="1"/>
  <c r="K109" i="3"/>
  <c r="AC109" i="3" s="1"/>
  <c r="U108" i="3"/>
  <c r="AD108" i="3" s="1"/>
  <c r="K108" i="3"/>
  <c r="AC108" i="3" s="1"/>
  <c r="U107" i="3"/>
  <c r="AD107" i="3" s="1"/>
  <c r="K107" i="3"/>
  <c r="AC107" i="3" s="1"/>
  <c r="U106" i="3"/>
  <c r="AD106" i="3" s="1"/>
  <c r="K106" i="3"/>
  <c r="AC106" i="3" s="1"/>
  <c r="U105" i="3"/>
  <c r="AD105" i="3" s="1"/>
  <c r="K105" i="3"/>
  <c r="AC105" i="3" s="1"/>
  <c r="U104" i="3"/>
  <c r="AD104" i="3" s="1"/>
  <c r="K104" i="3"/>
  <c r="AC104" i="3" s="1"/>
  <c r="U103" i="3"/>
  <c r="AD103" i="3" s="1"/>
  <c r="K103" i="3"/>
  <c r="U102" i="3"/>
  <c r="AD102" i="3" s="1"/>
  <c r="K102" i="3"/>
  <c r="U101" i="3"/>
  <c r="AD101" i="3" s="1"/>
  <c r="K101" i="3"/>
  <c r="AC101" i="3" s="1"/>
  <c r="U100" i="3"/>
  <c r="AD100" i="3" s="1"/>
  <c r="K100" i="3"/>
  <c r="U99" i="3"/>
  <c r="AD99" i="3" s="1"/>
  <c r="K99" i="3"/>
  <c r="U98" i="3"/>
  <c r="AD98" i="3" s="1"/>
  <c r="K98" i="3"/>
  <c r="AC98" i="3" s="1"/>
  <c r="U97" i="3"/>
  <c r="AD97" i="3" s="1"/>
  <c r="K97" i="3"/>
  <c r="U96" i="3"/>
  <c r="AD96" i="3" s="1"/>
  <c r="K96" i="3"/>
  <c r="AC96" i="3" s="1"/>
  <c r="U95" i="3"/>
  <c r="AD95" i="3" s="1"/>
  <c r="K95" i="3"/>
  <c r="U94" i="3"/>
  <c r="AD94" i="3" s="1"/>
  <c r="K94" i="3"/>
  <c r="U93" i="3"/>
  <c r="AD93" i="3" s="1"/>
  <c r="K93" i="3"/>
  <c r="U92" i="3"/>
  <c r="AD92" i="3" s="1"/>
  <c r="K92" i="3"/>
  <c r="U91" i="3"/>
  <c r="AD91" i="3" s="1"/>
  <c r="K91" i="3"/>
  <c r="AC91" i="3" s="1"/>
  <c r="U90" i="3"/>
  <c r="AD90" i="3" s="1"/>
  <c r="K90" i="3"/>
  <c r="U89" i="3"/>
  <c r="AD89" i="3" s="1"/>
  <c r="K89" i="3"/>
  <c r="AC89" i="3" s="1"/>
  <c r="U88" i="3"/>
  <c r="AD88" i="3" s="1"/>
  <c r="K88" i="3"/>
  <c r="AC88" i="3" s="1"/>
  <c r="U87" i="3"/>
  <c r="AD87" i="3" s="1"/>
  <c r="K87" i="3"/>
  <c r="U86" i="3"/>
  <c r="AD86" i="3" s="1"/>
  <c r="K86" i="3"/>
  <c r="U85" i="3"/>
  <c r="AD85" i="3" s="1"/>
  <c r="K85" i="3"/>
  <c r="U84" i="3"/>
  <c r="AD84" i="3" s="1"/>
  <c r="K84" i="3"/>
  <c r="AC84" i="3" s="1"/>
  <c r="U83" i="3"/>
  <c r="AD83" i="3" s="1"/>
  <c r="K83" i="3"/>
  <c r="U82" i="3"/>
  <c r="AD82" i="3" s="1"/>
  <c r="K82" i="3"/>
  <c r="AC82" i="3" s="1"/>
  <c r="U81" i="3"/>
  <c r="AD81" i="3" s="1"/>
  <c r="K81" i="3"/>
  <c r="AC81" i="3" s="1"/>
  <c r="U80" i="3"/>
  <c r="AD80" i="3" s="1"/>
  <c r="K80" i="3"/>
  <c r="AC80" i="3" s="1"/>
  <c r="U79" i="3"/>
  <c r="AD79" i="3" s="1"/>
  <c r="K79" i="3"/>
  <c r="U78" i="3"/>
  <c r="AD78" i="3" s="1"/>
  <c r="K78" i="3"/>
  <c r="U77" i="3"/>
  <c r="AD77" i="3" s="1"/>
  <c r="K77" i="3"/>
  <c r="U76" i="3"/>
  <c r="AD76" i="3" s="1"/>
  <c r="K76" i="3"/>
  <c r="AC76" i="3" s="1"/>
  <c r="U75" i="3"/>
  <c r="AD75" i="3" s="1"/>
  <c r="K75" i="3"/>
  <c r="AC75" i="3" s="1"/>
  <c r="U74" i="3"/>
  <c r="AD74" i="3" s="1"/>
  <c r="K74" i="3"/>
  <c r="AC74" i="3" s="1"/>
  <c r="U73" i="3"/>
  <c r="AD73" i="3" s="1"/>
  <c r="K73" i="3"/>
  <c r="U72" i="3"/>
  <c r="AD72" i="3" s="1"/>
  <c r="K72" i="3"/>
  <c r="AC72" i="3" s="1"/>
  <c r="U71" i="3"/>
  <c r="AD71" i="3" s="1"/>
  <c r="K71" i="3"/>
  <c r="U70" i="3"/>
  <c r="AD70" i="3" s="1"/>
  <c r="K70" i="3"/>
  <c r="U69" i="3"/>
  <c r="AD69" i="3" s="1"/>
  <c r="K69" i="3"/>
  <c r="AC69" i="3" s="1"/>
  <c r="U68" i="3"/>
  <c r="AD68" i="3" s="1"/>
  <c r="K68" i="3"/>
  <c r="U67" i="3"/>
  <c r="AD67" i="3" s="1"/>
  <c r="K67" i="3"/>
  <c r="U66" i="3"/>
  <c r="K66" i="3"/>
  <c r="AC66" i="3" s="1"/>
  <c r="U65" i="3"/>
  <c r="AD65" i="3" s="1"/>
  <c r="K65" i="3"/>
  <c r="AC65" i="3" s="1"/>
  <c r="U64" i="3"/>
  <c r="AD64" i="3" s="1"/>
  <c r="K64" i="3"/>
  <c r="AC64" i="3" s="1"/>
  <c r="U63" i="3"/>
  <c r="AD63" i="3" s="1"/>
  <c r="K63" i="3"/>
  <c r="U62" i="3"/>
  <c r="AD62" i="3" s="1"/>
  <c r="K62" i="3"/>
  <c r="U61" i="3"/>
  <c r="AD61" i="3" s="1"/>
  <c r="K61" i="3"/>
  <c r="AC61" i="3" s="1"/>
  <c r="U60" i="3"/>
  <c r="AD60" i="3" s="1"/>
  <c r="K60" i="3"/>
  <c r="AC60" i="3" s="1"/>
  <c r="U59" i="3"/>
  <c r="AD59" i="3" s="1"/>
  <c r="K59" i="3"/>
  <c r="AC59" i="3" s="1"/>
  <c r="U58" i="3"/>
  <c r="AD58" i="3" s="1"/>
  <c r="K58" i="3"/>
  <c r="U57" i="3"/>
  <c r="AD57" i="3" s="1"/>
  <c r="K57" i="3"/>
  <c r="AC57" i="3" s="1"/>
  <c r="U56" i="3"/>
  <c r="AD56" i="3" s="1"/>
  <c r="K56" i="3"/>
  <c r="AC56" i="3" s="1"/>
  <c r="U55" i="3"/>
  <c r="AD55" i="3" s="1"/>
  <c r="K55" i="3"/>
  <c r="U54" i="3"/>
  <c r="AD54" i="3" s="1"/>
  <c r="K54" i="3"/>
  <c r="U53" i="3"/>
  <c r="AD53" i="3" s="1"/>
  <c r="K53" i="3"/>
  <c r="AC53" i="3" s="1"/>
  <c r="U52" i="3"/>
  <c r="AD52" i="3" s="1"/>
  <c r="K52" i="3"/>
  <c r="U51" i="3"/>
  <c r="AD51" i="3" s="1"/>
  <c r="K51" i="3"/>
  <c r="U50" i="3"/>
  <c r="AD50" i="3" s="1"/>
  <c r="K50" i="3"/>
  <c r="AC50" i="3" s="1"/>
  <c r="U49" i="3"/>
  <c r="AD49" i="3" s="1"/>
  <c r="K49" i="3"/>
  <c r="U48" i="3"/>
  <c r="AD48" i="3" s="1"/>
  <c r="K48" i="3"/>
  <c r="AC48" i="3" s="1"/>
  <c r="U47" i="3"/>
  <c r="AD47" i="3" s="1"/>
  <c r="K47" i="3"/>
  <c r="U46" i="3"/>
  <c r="AD46" i="3" s="1"/>
  <c r="K46" i="3"/>
  <c r="U45" i="3"/>
  <c r="AD45" i="3" s="1"/>
  <c r="K45" i="3"/>
  <c r="U44" i="3"/>
  <c r="AD44" i="3" s="1"/>
  <c r="K44" i="3"/>
  <c r="U43" i="3"/>
  <c r="AD43" i="3" s="1"/>
  <c r="K43" i="3"/>
  <c r="U42" i="3"/>
  <c r="AD42" i="3" s="1"/>
  <c r="K42" i="3"/>
  <c r="AC42" i="3" s="1"/>
  <c r="U41" i="3"/>
  <c r="AD41" i="3" s="1"/>
  <c r="K41" i="3"/>
  <c r="AC41" i="3" s="1"/>
  <c r="U40" i="3"/>
  <c r="AD40" i="3" s="1"/>
  <c r="K40" i="3"/>
  <c r="AC40" i="3" s="1"/>
  <c r="U39" i="3"/>
  <c r="AD39" i="3" s="1"/>
  <c r="K39" i="3"/>
  <c r="U38" i="3"/>
  <c r="AD38" i="3" s="1"/>
  <c r="K38" i="3"/>
  <c r="U37" i="3"/>
  <c r="AD37" i="3" s="1"/>
  <c r="K37" i="3"/>
  <c r="U36" i="3"/>
  <c r="AD36" i="3" s="1"/>
  <c r="K36" i="3"/>
  <c r="AC36" i="3" s="1"/>
  <c r="U35" i="3"/>
  <c r="AD35" i="3" s="1"/>
  <c r="K35" i="3"/>
  <c r="AC35" i="3" s="1"/>
  <c r="U34" i="3"/>
  <c r="AD34" i="3" s="1"/>
  <c r="K34" i="3"/>
  <c r="U33" i="3"/>
  <c r="AD33" i="3" s="1"/>
  <c r="K33" i="3"/>
  <c r="AC33" i="3" s="1"/>
  <c r="U32" i="3"/>
  <c r="AD32" i="3" s="1"/>
  <c r="K32" i="3"/>
  <c r="AC32" i="3" s="1"/>
  <c r="U31" i="3"/>
  <c r="AD31" i="3" s="1"/>
  <c r="K31" i="3"/>
  <c r="U30" i="3"/>
  <c r="AD30" i="3" s="1"/>
  <c r="K30" i="3"/>
  <c r="U29" i="3"/>
  <c r="AD29" i="3" s="1"/>
  <c r="K29" i="3"/>
  <c r="AC29" i="3" s="1"/>
  <c r="U28" i="3"/>
  <c r="AD28" i="3" s="1"/>
  <c r="K28" i="3"/>
  <c r="U27" i="3"/>
  <c r="AD27" i="3" s="1"/>
  <c r="K27" i="3"/>
  <c r="AC27" i="3" s="1"/>
  <c r="U26" i="3"/>
  <c r="AD26" i="3" s="1"/>
  <c r="K26" i="3"/>
  <c r="AC26" i="3" s="1"/>
  <c r="U25" i="3"/>
  <c r="AD25" i="3" s="1"/>
  <c r="K25" i="3"/>
  <c r="U24" i="3"/>
  <c r="AD24" i="3" s="1"/>
  <c r="K24" i="3"/>
  <c r="AC24" i="3" s="1"/>
  <c r="U23" i="3"/>
  <c r="AD23" i="3" s="1"/>
  <c r="K23" i="3"/>
  <c r="U22" i="3"/>
  <c r="AD22" i="3" s="1"/>
  <c r="K22" i="3"/>
  <c r="U21" i="3"/>
  <c r="AD21" i="3" s="1"/>
  <c r="K21" i="3"/>
  <c r="AC21" i="3" s="1"/>
  <c r="U20" i="3"/>
  <c r="AD20" i="3" s="1"/>
  <c r="K20" i="3"/>
  <c r="U19" i="3"/>
  <c r="AD19" i="3" s="1"/>
  <c r="K19" i="3"/>
  <c r="AC19" i="3" s="1"/>
  <c r="U18" i="3"/>
  <c r="AD18" i="3" s="1"/>
  <c r="K18" i="3"/>
  <c r="AC18" i="3" s="1"/>
  <c r="U17" i="3"/>
  <c r="AD17" i="3" s="1"/>
  <c r="K17" i="3"/>
  <c r="AC17" i="3" s="1"/>
  <c r="U16" i="3"/>
  <c r="AD16" i="3" s="1"/>
  <c r="K16" i="3"/>
  <c r="AC16" i="3" s="1"/>
  <c r="U15" i="3"/>
  <c r="AD15" i="3" s="1"/>
  <c r="K15" i="3"/>
  <c r="U14" i="3"/>
  <c r="AD14" i="3" s="1"/>
  <c r="K14" i="3"/>
  <c r="U13" i="3"/>
  <c r="K13" i="3"/>
  <c r="AC13" i="3" s="1"/>
  <c r="U12" i="3"/>
  <c r="AD12" i="3" s="1"/>
  <c r="K12" i="3"/>
  <c r="AC12" i="3" s="1"/>
  <c r="U11" i="3"/>
  <c r="AD11" i="3" s="1"/>
  <c r="K11" i="3"/>
  <c r="AC11" i="3" s="1"/>
  <c r="U10" i="3"/>
  <c r="AD10" i="3" s="1"/>
  <c r="K10" i="3"/>
  <c r="AC10" i="3" s="1"/>
  <c r="U9" i="3"/>
  <c r="AD9" i="3" s="1"/>
  <c r="K9" i="3"/>
  <c r="AC9" i="3" s="1"/>
  <c r="U8" i="3"/>
  <c r="AD8" i="3" s="1"/>
  <c r="K8" i="3"/>
  <c r="AC8" i="3" s="1"/>
  <c r="U7" i="3"/>
  <c r="AD7" i="3" s="1"/>
  <c r="K7" i="3"/>
  <c r="U6" i="3"/>
  <c r="AD6" i="3" s="1"/>
  <c r="K6" i="3"/>
  <c r="U5" i="3"/>
  <c r="K5" i="3"/>
  <c r="AC5" i="3" s="1"/>
  <c r="U4" i="3"/>
  <c r="AD4" i="3" s="1"/>
  <c r="K4" i="3"/>
  <c r="U3" i="3"/>
  <c r="AD3" i="3" s="1"/>
  <c r="K3" i="3"/>
  <c r="U2" i="3"/>
  <c r="AD2" i="3" s="1"/>
  <c r="K2" i="3"/>
  <c r="AC2" i="3" s="1"/>
  <c r="B9" i="2"/>
  <c r="B7" i="2"/>
  <c r="B5" i="2"/>
  <c r="V37" i="3" l="1"/>
  <c r="W37" i="3" s="1"/>
  <c r="X37" i="3" s="1"/>
  <c r="V73" i="3"/>
  <c r="W73" i="3" s="1"/>
  <c r="X73" i="3" s="1"/>
  <c r="V77" i="3"/>
  <c r="W77" i="3" s="1"/>
  <c r="X77" i="3" s="1"/>
  <c r="V85" i="3"/>
  <c r="W85" i="3" s="1"/>
  <c r="X85" i="3" s="1"/>
  <c r="V97" i="3"/>
  <c r="W97" i="3" s="1"/>
  <c r="X97" i="3" s="1"/>
  <c r="V265" i="3"/>
  <c r="W265" i="3" s="1"/>
  <c r="X265" i="3" s="1"/>
  <c r="V273" i="3"/>
  <c r="W273" i="3" s="1"/>
  <c r="X273" i="3" s="1"/>
  <c r="V361" i="3"/>
  <c r="W361" i="3" s="1"/>
  <c r="X361" i="3" s="1"/>
  <c r="V58" i="3"/>
  <c r="W58" i="3" s="1"/>
  <c r="X58" i="3" s="1"/>
  <c r="V158" i="3"/>
  <c r="W158" i="3" s="1"/>
  <c r="X158" i="3" s="1"/>
  <c r="V274" i="3"/>
  <c r="W274" i="3" s="1"/>
  <c r="X274" i="3" s="1"/>
  <c r="V334" i="3"/>
  <c r="W334" i="3" s="1"/>
  <c r="X334" i="3" s="1"/>
  <c r="V402" i="3"/>
  <c r="W402" i="3" s="1"/>
  <c r="X402" i="3" s="1"/>
  <c r="V67" i="3"/>
  <c r="W67" i="3" s="1"/>
  <c r="X67" i="3" s="1"/>
  <c r="V115" i="3"/>
  <c r="W115" i="3" s="1"/>
  <c r="X115" i="3" s="1"/>
  <c r="V419" i="3"/>
  <c r="W419" i="3" s="1"/>
  <c r="X419" i="3" s="1"/>
  <c r="V4" i="3"/>
  <c r="W4" i="3" s="1"/>
  <c r="X4" i="3" s="1"/>
  <c r="V20" i="3"/>
  <c r="W20" i="3" s="1"/>
  <c r="X20" i="3" s="1"/>
  <c r="V28" i="3"/>
  <c r="W28" i="3" s="1"/>
  <c r="X28" i="3" s="1"/>
  <c r="V44" i="3"/>
  <c r="W44" i="3" s="1"/>
  <c r="X44" i="3" s="1"/>
  <c r="V68" i="3"/>
  <c r="W68" i="3" s="1"/>
  <c r="X68" i="3" s="1"/>
  <c r="V280" i="3"/>
  <c r="W280" i="3" s="1"/>
  <c r="X280" i="3" s="1"/>
  <c r="V296" i="3"/>
  <c r="W296" i="3" s="1"/>
  <c r="X296" i="3" s="1"/>
  <c r="V384" i="3"/>
  <c r="W384" i="3" s="1"/>
  <c r="X384" i="3" s="1"/>
  <c r="AC77" i="3"/>
  <c r="V225" i="3"/>
  <c r="W225" i="3" s="1"/>
  <c r="X225" i="3" s="1"/>
  <c r="V475" i="3"/>
  <c r="W475" i="3" s="1"/>
  <c r="X475" i="3" s="1"/>
  <c r="V203" i="3"/>
  <c r="W203" i="3" s="1"/>
  <c r="X203" i="3" s="1"/>
  <c r="AC37" i="3"/>
  <c r="V462" i="3"/>
  <c r="W462" i="3" s="1"/>
  <c r="X462" i="3" s="1"/>
  <c r="V13" i="3"/>
  <c r="W13" i="3" s="1"/>
  <c r="X13" i="3" s="1"/>
  <c r="V266" i="3"/>
  <c r="W266" i="3" s="1"/>
  <c r="X266" i="3" s="1"/>
  <c r="AC334" i="3"/>
  <c r="AC361" i="3"/>
  <c r="AC402" i="3"/>
  <c r="V43" i="3"/>
  <c r="W43" i="3" s="1"/>
  <c r="X43" i="3" s="1"/>
  <c r="V114" i="3"/>
  <c r="W114" i="3" s="1"/>
  <c r="X114" i="3" s="1"/>
  <c r="V343" i="3"/>
  <c r="W343" i="3" s="1"/>
  <c r="X343" i="3" s="1"/>
  <c r="V369" i="3"/>
  <c r="W369" i="3" s="1"/>
  <c r="X369" i="3" s="1"/>
  <c r="V373" i="3"/>
  <c r="W373" i="3" s="1"/>
  <c r="X373" i="3" s="1"/>
  <c r="V441" i="3"/>
  <c r="W441" i="3" s="1"/>
  <c r="X441" i="3" s="1"/>
  <c r="V486" i="3"/>
  <c r="W486" i="3" s="1"/>
  <c r="X486" i="3" s="1"/>
  <c r="V156" i="3"/>
  <c r="W156" i="3" s="1"/>
  <c r="X156" i="3" s="1"/>
  <c r="AC172" i="3"/>
  <c r="V172" i="3"/>
  <c r="W172" i="3" s="1"/>
  <c r="X172" i="3" s="1"/>
  <c r="V150" i="3"/>
  <c r="W150" i="3" s="1"/>
  <c r="X150" i="3" s="1"/>
  <c r="AC165" i="3"/>
  <c r="V165" i="3"/>
  <c r="W165" i="3" s="1"/>
  <c r="X165" i="3" s="1"/>
  <c r="AC214" i="3"/>
  <c r="V214" i="3"/>
  <c r="W214" i="3" s="1"/>
  <c r="X214" i="3" s="1"/>
  <c r="V311" i="3"/>
  <c r="W311" i="3" s="1"/>
  <c r="X311" i="3" s="1"/>
  <c r="V352" i="3"/>
  <c r="W352" i="3" s="1"/>
  <c r="X352" i="3" s="1"/>
  <c r="V502" i="3"/>
  <c r="W502" i="3" s="1"/>
  <c r="X502" i="3" s="1"/>
  <c r="V92" i="3"/>
  <c r="W92" i="3" s="1"/>
  <c r="X92" i="3" s="1"/>
  <c r="V207" i="3"/>
  <c r="W207" i="3" s="1"/>
  <c r="X207" i="3" s="1"/>
  <c r="AC207" i="3"/>
  <c r="AC273" i="3"/>
  <c r="AC45" i="3"/>
  <c r="V45" i="3"/>
  <c r="W45" i="3" s="1"/>
  <c r="X45" i="3" s="1"/>
  <c r="AC49" i="3"/>
  <c r="V49" i="3"/>
  <c r="W49" i="3" s="1"/>
  <c r="X49" i="3" s="1"/>
  <c r="V100" i="3"/>
  <c r="W100" i="3" s="1"/>
  <c r="X100" i="3" s="1"/>
  <c r="AC100" i="3"/>
  <c r="AC503" i="3"/>
  <c r="V503" i="3"/>
  <c r="W503" i="3" s="1"/>
  <c r="X503" i="3" s="1"/>
  <c r="AC318" i="3"/>
  <c r="V318" i="3"/>
  <c r="W318" i="3" s="1"/>
  <c r="X318" i="3" s="1"/>
  <c r="V121" i="3"/>
  <c r="W121" i="3" s="1"/>
  <c r="X121" i="3" s="1"/>
  <c r="V197" i="3"/>
  <c r="W197" i="3" s="1"/>
  <c r="X197" i="3" s="1"/>
  <c r="V223" i="3"/>
  <c r="W223" i="3" s="1"/>
  <c r="X223" i="3" s="1"/>
  <c r="V409" i="3"/>
  <c r="W409" i="3" s="1"/>
  <c r="X409" i="3" s="1"/>
  <c r="V25" i="3"/>
  <c r="W25" i="3" s="1"/>
  <c r="X25" i="3" s="1"/>
  <c r="V42" i="3"/>
  <c r="W42" i="3" s="1"/>
  <c r="X42" i="3" s="1"/>
  <c r="V65" i="3"/>
  <c r="W65" i="3" s="1"/>
  <c r="X65" i="3" s="1"/>
  <c r="AC129" i="3"/>
  <c r="V129" i="3"/>
  <c r="W129" i="3" s="1"/>
  <c r="X129" i="3" s="1"/>
  <c r="V313" i="3"/>
  <c r="W313" i="3" s="1"/>
  <c r="X313" i="3" s="1"/>
  <c r="AC445" i="3"/>
  <c r="V445" i="3"/>
  <c r="W445" i="3" s="1"/>
  <c r="X445" i="3" s="1"/>
  <c r="V238" i="3"/>
  <c r="W238" i="3" s="1"/>
  <c r="X238" i="3" s="1"/>
  <c r="V410" i="3"/>
  <c r="W410" i="3" s="1"/>
  <c r="X410" i="3" s="1"/>
  <c r="V467" i="3"/>
  <c r="W467" i="3" s="1"/>
  <c r="X467" i="3" s="1"/>
  <c r="AC20" i="3"/>
  <c r="V35" i="3"/>
  <c r="W35" i="3" s="1"/>
  <c r="X35" i="3" s="1"/>
  <c r="V41" i="3"/>
  <c r="W41" i="3" s="1"/>
  <c r="X41" i="3" s="1"/>
  <c r="V162" i="3"/>
  <c r="W162" i="3" s="1"/>
  <c r="X162" i="3" s="1"/>
  <c r="AC274" i="3"/>
  <c r="V417" i="3"/>
  <c r="W417" i="3" s="1"/>
  <c r="X417" i="3" s="1"/>
  <c r="V511" i="3"/>
  <c r="W511" i="3" s="1"/>
  <c r="X511" i="3" s="1"/>
  <c r="AC511" i="3"/>
  <c r="AC240" i="3"/>
  <c r="V240" i="3"/>
  <c r="W240" i="3" s="1"/>
  <c r="X240" i="3" s="1"/>
  <c r="V368" i="3"/>
  <c r="W368" i="3" s="1"/>
  <c r="X368" i="3" s="1"/>
  <c r="AC368" i="3"/>
  <c r="V117" i="3"/>
  <c r="W117" i="3" s="1"/>
  <c r="X117" i="3" s="1"/>
  <c r="V190" i="3"/>
  <c r="W190" i="3" s="1"/>
  <c r="X190" i="3" s="1"/>
  <c r="V309" i="3"/>
  <c r="W309" i="3" s="1"/>
  <c r="X309" i="3" s="1"/>
  <c r="V312" i="3"/>
  <c r="W312" i="3" s="1"/>
  <c r="X312" i="3" s="1"/>
  <c r="AC312" i="3"/>
  <c r="V345" i="3"/>
  <c r="W345" i="3" s="1"/>
  <c r="X345" i="3" s="1"/>
  <c r="V468" i="3"/>
  <c r="W468" i="3" s="1"/>
  <c r="X468" i="3" s="1"/>
  <c r="V66" i="3"/>
  <c r="W66" i="3" s="1"/>
  <c r="X66" i="3" s="1"/>
  <c r="V90" i="3"/>
  <c r="W90" i="3" s="1"/>
  <c r="X90" i="3" s="1"/>
  <c r="AC92" i="3"/>
  <c r="V101" i="3"/>
  <c r="W101" i="3" s="1"/>
  <c r="X101" i="3" s="1"/>
  <c r="V106" i="3"/>
  <c r="W106" i="3" s="1"/>
  <c r="X106" i="3" s="1"/>
  <c r="V181" i="3"/>
  <c r="W181" i="3" s="1"/>
  <c r="X181" i="3" s="1"/>
  <c r="AC194" i="3"/>
  <c r="V194" i="3"/>
  <c r="W194" i="3" s="1"/>
  <c r="X194" i="3" s="1"/>
  <c r="V262" i="3"/>
  <c r="W262" i="3" s="1"/>
  <c r="X262" i="3" s="1"/>
  <c r="AC265" i="3"/>
  <c r="AD354" i="3"/>
  <c r="V358" i="3"/>
  <c r="W358" i="3" s="1"/>
  <c r="X358" i="3" s="1"/>
  <c r="V424" i="3"/>
  <c r="W424" i="3" s="1"/>
  <c r="X424" i="3" s="1"/>
  <c r="V440" i="3"/>
  <c r="W440" i="3" s="1"/>
  <c r="X440" i="3" s="1"/>
  <c r="V452" i="3"/>
  <c r="W452" i="3" s="1"/>
  <c r="X452" i="3" s="1"/>
  <c r="AC463" i="3"/>
  <c r="V463" i="3"/>
  <c r="W463" i="3" s="1"/>
  <c r="X463" i="3" s="1"/>
  <c r="AC472" i="3"/>
  <c r="V472" i="3"/>
  <c r="W472" i="3" s="1"/>
  <c r="X472" i="3" s="1"/>
  <c r="AC502" i="3"/>
  <c r="V5" i="3"/>
  <c r="W5" i="3" s="1"/>
  <c r="X5" i="3" s="1"/>
  <c r="V34" i="3"/>
  <c r="W34" i="3" s="1"/>
  <c r="X34" i="3" s="1"/>
  <c r="AC34" i="3"/>
  <c r="V50" i="3"/>
  <c r="W50" i="3" s="1"/>
  <c r="X50" i="3" s="1"/>
  <c r="V82" i="3"/>
  <c r="W82" i="3" s="1"/>
  <c r="X82" i="3" s="1"/>
  <c r="V99" i="3"/>
  <c r="W99" i="3" s="1"/>
  <c r="X99" i="3" s="1"/>
  <c r="AC99" i="3"/>
  <c r="V142" i="3"/>
  <c r="W142" i="3" s="1"/>
  <c r="X142" i="3" s="1"/>
  <c r="AC197" i="3"/>
  <c r="V222" i="3"/>
  <c r="W222" i="3" s="1"/>
  <c r="X222" i="3" s="1"/>
  <c r="V234" i="3"/>
  <c r="W234" i="3" s="1"/>
  <c r="X234" i="3" s="1"/>
  <c r="V250" i="3"/>
  <c r="W250" i="3" s="1"/>
  <c r="X250" i="3" s="1"/>
  <c r="AC280" i="3"/>
  <c r="V438" i="3"/>
  <c r="W438" i="3" s="1"/>
  <c r="X438" i="3" s="1"/>
  <c r="V443" i="3"/>
  <c r="W443" i="3" s="1"/>
  <c r="X443" i="3" s="1"/>
  <c r="V512" i="3"/>
  <c r="W512" i="3" s="1"/>
  <c r="X512" i="3" s="1"/>
  <c r="V11" i="3"/>
  <c r="W11" i="3" s="1"/>
  <c r="X11" i="3" s="1"/>
  <c r="AC93" i="3"/>
  <c r="V93" i="3"/>
  <c r="W93" i="3" s="1"/>
  <c r="X93" i="3" s="1"/>
  <c r="V109" i="3"/>
  <c r="W109" i="3" s="1"/>
  <c r="X109" i="3" s="1"/>
  <c r="V149" i="3"/>
  <c r="W149" i="3" s="1"/>
  <c r="X149" i="3" s="1"/>
  <c r="V189" i="3"/>
  <c r="W189" i="3" s="1"/>
  <c r="X189" i="3" s="1"/>
  <c r="V206" i="3"/>
  <c r="W206" i="3" s="1"/>
  <c r="X206" i="3" s="1"/>
  <c r="AC229" i="3"/>
  <c r="V229" i="3"/>
  <c r="W229" i="3" s="1"/>
  <c r="X229" i="3" s="1"/>
  <c r="V245" i="3"/>
  <c r="W245" i="3" s="1"/>
  <c r="X245" i="3" s="1"/>
  <c r="V287" i="3"/>
  <c r="W287" i="3" s="1"/>
  <c r="X287" i="3" s="1"/>
  <c r="AC290" i="3"/>
  <c r="V290" i="3"/>
  <c r="W290" i="3" s="1"/>
  <c r="X290" i="3" s="1"/>
  <c r="AC352" i="3"/>
  <c r="AC358" i="3"/>
  <c r="V396" i="3"/>
  <c r="W396" i="3" s="1"/>
  <c r="X396" i="3" s="1"/>
  <c r="AC416" i="3"/>
  <c r="V416" i="3"/>
  <c r="W416" i="3" s="1"/>
  <c r="X416" i="3" s="1"/>
  <c r="V429" i="3"/>
  <c r="W429" i="3" s="1"/>
  <c r="X429" i="3" s="1"/>
  <c r="V488" i="3"/>
  <c r="W488" i="3" s="1"/>
  <c r="X488" i="3" s="1"/>
  <c r="AC210" i="3"/>
  <c r="V210" i="3"/>
  <c r="W210" i="3" s="1"/>
  <c r="X210" i="3" s="1"/>
  <c r="V281" i="3"/>
  <c r="W281" i="3" s="1"/>
  <c r="X281" i="3" s="1"/>
  <c r="AD281" i="3"/>
  <c r="V105" i="3"/>
  <c r="W105" i="3" s="1"/>
  <c r="X105" i="3" s="1"/>
  <c r="V122" i="3"/>
  <c r="W122" i="3" s="1"/>
  <c r="X122" i="3" s="1"/>
  <c r="V130" i="3"/>
  <c r="W130" i="3" s="1"/>
  <c r="X130" i="3" s="1"/>
  <c r="V198" i="3"/>
  <c r="W198" i="3" s="1"/>
  <c r="X198" i="3" s="1"/>
  <c r="AC243" i="3"/>
  <c r="V243" i="3"/>
  <c r="W243" i="3" s="1"/>
  <c r="X243" i="3" s="1"/>
  <c r="V332" i="3"/>
  <c r="W332" i="3" s="1"/>
  <c r="X332" i="3" s="1"/>
  <c r="V337" i="3"/>
  <c r="W337" i="3" s="1"/>
  <c r="X337" i="3" s="1"/>
  <c r="V18" i="3"/>
  <c r="W18" i="3" s="1"/>
  <c r="X18" i="3" s="1"/>
  <c r="AC25" i="3"/>
  <c r="AC85" i="3"/>
  <c r="V146" i="3"/>
  <c r="W146" i="3" s="1"/>
  <c r="X146" i="3" s="1"/>
  <c r="V233" i="3"/>
  <c r="W233" i="3" s="1"/>
  <c r="X233" i="3" s="1"/>
  <c r="V252" i="3"/>
  <c r="W252" i="3" s="1"/>
  <c r="X252" i="3" s="1"/>
  <c r="V258" i="3"/>
  <c r="W258" i="3" s="1"/>
  <c r="X258" i="3" s="1"/>
  <c r="AC311" i="3"/>
  <c r="AC397" i="3"/>
  <c r="V397" i="3"/>
  <c r="W397" i="3" s="1"/>
  <c r="X397" i="3" s="1"/>
  <c r="V420" i="3"/>
  <c r="W420" i="3" s="1"/>
  <c r="X420" i="3" s="1"/>
  <c r="V427" i="3"/>
  <c r="W427" i="3" s="1"/>
  <c r="X427" i="3" s="1"/>
  <c r="V489" i="3"/>
  <c r="W489" i="3" s="1"/>
  <c r="X489" i="3" s="1"/>
  <c r="AC489" i="3"/>
  <c r="V257" i="3"/>
  <c r="W257" i="3" s="1"/>
  <c r="X257" i="3" s="1"/>
  <c r="V21" i="3"/>
  <c r="W21" i="3" s="1"/>
  <c r="X21" i="3" s="1"/>
  <c r="V83" i="3"/>
  <c r="W83" i="3" s="1"/>
  <c r="X83" i="3" s="1"/>
  <c r="V123" i="3"/>
  <c r="W123" i="3" s="1"/>
  <c r="X123" i="3" s="1"/>
  <c r="V157" i="3"/>
  <c r="W157" i="3" s="1"/>
  <c r="X157" i="3" s="1"/>
  <c r="V183" i="3"/>
  <c r="W183" i="3" s="1"/>
  <c r="X183" i="3" s="1"/>
  <c r="V268" i="3"/>
  <c r="W268" i="3" s="1"/>
  <c r="X268" i="3" s="1"/>
  <c r="V282" i="3"/>
  <c r="W282" i="3" s="1"/>
  <c r="X282" i="3" s="1"/>
  <c r="V359" i="3"/>
  <c r="W359" i="3" s="1"/>
  <c r="X359" i="3" s="1"/>
  <c r="V543" i="3"/>
  <c r="W543" i="3" s="1"/>
  <c r="X543" i="3" s="1"/>
  <c r="V532" i="3"/>
  <c r="W532" i="3" s="1"/>
  <c r="X532" i="3" s="1"/>
  <c r="V535" i="3"/>
  <c r="W535" i="3" s="1"/>
  <c r="X535" i="3" s="1"/>
  <c r="V552" i="3"/>
  <c r="W552" i="3" s="1"/>
  <c r="X552" i="3" s="1"/>
  <c r="V3" i="3"/>
  <c r="W3" i="3" s="1"/>
  <c r="X3" i="3" s="1"/>
  <c r="V52" i="3"/>
  <c r="W52" i="3" s="1"/>
  <c r="X52" i="3" s="1"/>
  <c r="AC58" i="3"/>
  <c r="AD66" i="3"/>
  <c r="AC73" i="3"/>
  <c r="AC83" i="3"/>
  <c r="AC90" i="3"/>
  <c r="AC97" i="3"/>
  <c r="AC115" i="3"/>
  <c r="AD130" i="3"/>
  <c r="AC149" i="3"/>
  <c r="AC157" i="3"/>
  <c r="AC171" i="3"/>
  <c r="V171" i="3"/>
  <c r="W171" i="3" s="1"/>
  <c r="X171" i="3" s="1"/>
  <c r="AD174" i="3"/>
  <c r="V174" i="3"/>
  <c r="W174" i="3" s="1"/>
  <c r="X174" i="3" s="1"/>
  <c r="V319" i="3"/>
  <c r="W319" i="3" s="1"/>
  <c r="X319" i="3" s="1"/>
  <c r="AC319" i="3"/>
  <c r="AC453" i="3"/>
  <c r="V453" i="3"/>
  <c r="W453" i="3" s="1"/>
  <c r="X453" i="3" s="1"/>
  <c r="V439" i="3"/>
  <c r="W439" i="3" s="1"/>
  <c r="X439" i="3" s="1"/>
  <c r="AD439" i="3"/>
  <c r="AC480" i="3"/>
  <c r="V480" i="3"/>
  <c r="W480" i="3" s="1"/>
  <c r="X480" i="3" s="1"/>
  <c r="AC3" i="3"/>
  <c r="V10" i="3"/>
  <c r="W10" i="3" s="1"/>
  <c r="X10" i="3" s="1"/>
  <c r="V12" i="3"/>
  <c r="W12" i="3" s="1"/>
  <c r="X12" i="3" s="1"/>
  <c r="AD13" i="3"/>
  <c r="V19" i="3"/>
  <c r="W19" i="3" s="1"/>
  <c r="X19" i="3" s="1"/>
  <c r="V29" i="3"/>
  <c r="W29" i="3" s="1"/>
  <c r="X29" i="3" s="1"/>
  <c r="V36" i="3"/>
  <c r="W36" i="3" s="1"/>
  <c r="X36" i="3" s="1"/>
  <c r="AC52" i="3"/>
  <c r="V57" i="3"/>
  <c r="W57" i="3" s="1"/>
  <c r="X57" i="3" s="1"/>
  <c r="V59" i="3"/>
  <c r="W59" i="3" s="1"/>
  <c r="X59" i="3" s="1"/>
  <c r="V84" i="3"/>
  <c r="W84" i="3" s="1"/>
  <c r="X84" i="3" s="1"/>
  <c r="V91" i="3"/>
  <c r="W91" i="3" s="1"/>
  <c r="X91" i="3" s="1"/>
  <c r="V139" i="3"/>
  <c r="W139" i="3" s="1"/>
  <c r="X139" i="3" s="1"/>
  <c r="V175" i="3"/>
  <c r="W175" i="3" s="1"/>
  <c r="X175" i="3" s="1"/>
  <c r="AC175" i="3"/>
  <c r="AC220" i="3"/>
  <c r="V220" i="3"/>
  <c r="W220" i="3" s="1"/>
  <c r="X220" i="3" s="1"/>
  <c r="V228" i="3"/>
  <c r="W228" i="3" s="1"/>
  <c r="X228" i="3" s="1"/>
  <c r="AC228" i="3"/>
  <c r="AC255" i="3"/>
  <c r="V255" i="3"/>
  <c r="W255" i="3" s="1"/>
  <c r="X255" i="3" s="1"/>
  <c r="AC350" i="3"/>
  <c r="V350" i="3"/>
  <c r="W350" i="3" s="1"/>
  <c r="X350" i="3" s="1"/>
  <c r="AC458" i="3"/>
  <c r="V458" i="3"/>
  <c r="W458" i="3" s="1"/>
  <c r="X458" i="3" s="1"/>
  <c r="V131" i="3"/>
  <c r="W131" i="3" s="1"/>
  <c r="X131" i="3" s="1"/>
  <c r="AC131" i="3"/>
  <c r="AD5" i="3"/>
  <c r="V8" i="3"/>
  <c r="W8" i="3" s="1"/>
  <c r="X8" i="3" s="1"/>
  <c r="V26" i="3"/>
  <c r="W26" i="3" s="1"/>
  <c r="X26" i="3" s="1"/>
  <c r="AC67" i="3"/>
  <c r="V69" i="3"/>
  <c r="W69" i="3" s="1"/>
  <c r="X69" i="3" s="1"/>
  <c r="V74" i="3"/>
  <c r="W74" i="3" s="1"/>
  <c r="X74" i="3" s="1"/>
  <c r="V76" i="3"/>
  <c r="W76" i="3" s="1"/>
  <c r="X76" i="3" s="1"/>
  <c r="V89" i="3"/>
  <c r="W89" i="3" s="1"/>
  <c r="X89" i="3" s="1"/>
  <c r="V98" i="3"/>
  <c r="W98" i="3" s="1"/>
  <c r="X98" i="3" s="1"/>
  <c r="V107" i="3"/>
  <c r="W107" i="3" s="1"/>
  <c r="X107" i="3" s="1"/>
  <c r="AC156" i="3"/>
  <c r="V161" i="3"/>
  <c r="W161" i="3" s="1"/>
  <c r="X161" i="3" s="1"/>
  <c r="AD178" i="3"/>
  <c r="V178" i="3"/>
  <c r="W178" i="3" s="1"/>
  <c r="X178" i="3" s="1"/>
  <c r="V344" i="3"/>
  <c r="W344" i="3" s="1"/>
  <c r="X344" i="3" s="1"/>
  <c r="AC344" i="3"/>
  <c r="AC366" i="3"/>
  <c r="V366" i="3"/>
  <c r="W366" i="3" s="1"/>
  <c r="X366" i="3" s="1"/>
  <c r="V242" i="3"/>
  <c r="W242" i="3" s="1"/>
  <c r="X242" i="3" s="1"/>
  <c r="AC242" i="3"/>
  <c r="AC44" i="3"/>
  <c r="V51" i="3"/>
  <c r="W51" i="3" s="1"/>
  <c r="X51" i="3" s="1"/>
  <c r="V132" i="3"/>
  <c r="W132" i="3" s="1"/>
  <c r="X132" i="3" s="1"/>
  <c r="AC132" i="3"/>
  <c r="AC158" i="3"/>
  <c r="AC188" i="3"/>
  <c r="V188" i="3"/>
  <c r="W188" i="3" s="1"/>
  <c r="X188" i="3" s="1"/>
  <c r="AC193" i="3"/>
  <c r="V193" i="3"/>
  <c r="W193" i="3" s="1"/>
  <c r="X193" i="3" s="1"/>
  <c r="AC237" i="3"/>
  <c r="V237" i="3"/>
  <c r="W237" i="3" s="1"/>
  <c r="X237" i="3" s="1"/>
  <c r="V269" i="3"/>
  <c r="W269" i="3" s="1"/>
  <c r="X269" i="3" s="1"/>
  <c r="AC269" i="3"/>
  <c r="V412" i="3"/>
  <c r="W412" i="3" s="1"/>
  <c r="X412" i="3" s="1"/>
  <c r="AD412" i="3"/>
  <c r="AC426" i="3"/>
  <c r="V426" i="3"/>
  <c r="W426" i="3" s="1"/>
  <c r="X426" i="3" s="1"/>
  <c r="V61" i="3"/>
  <c r="W61" i="3" s="1"/>
  <c r="X61" i="3" s="1"/>
  <c r="V81" i="3"/>
  <c r="W81" i="3" s="1"/>
  <c r="X81" i="3" s="1"/>
  <c r="V140" i="3"/>
  <c r="W140" i="3" s="1"/>
  <c r="X140" i="3" s="1"/>
  <c r="V143" i="3"/>
  <c r="W143" i="3" s="1"/>
  <c r="X143" i="3" s="1"/>
  <c r="AC143" i="3"/>
  <c r="AC298" i="3"/>
  <c r="V298" i="3"/>
  <c r="W298" i="3" s="1"/>
  <c r="X298" i="3" s="1"/>
  <c r="V310" i="3"/>
  <c r="W310" i="3" s="1"/>
  <c r="X310" i="3" s="1"/>
  <c r="V399" i="3"/>
  <c r="W399" i="3" s="1"/>
  <c r="X399" i="3" s="1"/>
  <c r="AC399" i="3"/>
  <c r="AC418" i="3"/>
  <c r="V418" i="3"/>
  <c r="W418" i="3" s="1"/>
  <c r="X418" i="3" s="1"/>
  <c r="V144" i="3"/>
  <c r="W144" i="3" s="1"/>
  <c r="X144" i="3" s="1"/>
  <c r="AC144" i="3"/>
  <c r="V2" i="3"/>
  <c r="W2" i="3" s="1"/>
  <c r="X2" i="3" s="1"/>
  <c r="AC4" i="3"/>
  <c r="V9" i="3"/>
  <c r="W9" i="3" s="1"/>
  <c r="X9" i="3" s="1"/>
  <c r="AC51" i="3"/>
  <c r="V53" i="3"/>
  <c r="W53" i="3" s="1"/>
  <c r="X53" i="3" s="1"/>
  <c r="AC123" i="3"/>
  <c r="V125" i="3"/>
  <c r="W125" i="3" s="1"/>
  <c r="X125" i="3" s="1"/>
  <c r="V166" i="3"/>
  <c r="W166" i="3" s="1"/>
  <c r="X166" i="3" s="1"/>
  <c r="V182" i="3"/>
  <c r="W182" i="3" s="1"/>
  <c r="X182" i="3" s="1"/>
  <c r="AC204" i="3"/>
  <c r="V204" i="3"/>
  <c r="W204" i="3" s="1"/>
  <c r="X204" i="3" s="1"/>
  <c r="AC342" i="3"/>
  <c r="V342" i="3"/>
  <c r="W342" i="3" s="1"/>
  <c r="X342" i="3" s="1"/>
  <c r="V372" i="3"/>
  <c r="W372" i="3" s="1"/>
  <c r="X372" i="3" s="1"/>
  <c r="AC372" i="3"/>
  <c r="AD421" i="3"/>
  <c r="V421" i="3"/>
  <c r="W421" i="3" s="1"/>
  <c r="X421" i="3" s="1"/>
  <c r="AC433" i="3"/>
  <c r="V433" i="3"/>
  <c r="W433" i="3" s="1"/>
  <c r="X433" i="3" s="1"/>
  <c r="AC28" i="3"/>
  <c r="V33" i="3"/>
  <c r="W33" i="3" s="1"/>
  <c r="X33" i="3" s="1"/>
  <c r="V27" i="3"/>
  <c r="W27" i="3" s="1"/>
  <c r="X27" i="3" s="1"/>
  <c r="AC43" i="3"/>
  <c r="V60" i="3"/>
  <c r="W60" i="3" s="1"/>
  <c r="X60" i="3" s="1"/>
  <c r="AC68" i="3"/>
  <c r="V75" i="3"/>
  <c r="W75" i="3" s="1"/>
  <c r="X75" i="3" s="1"/>
  <c r="V108" i="3"/>
  <c r="W108" i="3" s="1"/>
  <c r="X108" i="3" s="1"/>
  <c r="V113" i="3"/>
  <c r="W113" i="3" s="1"/>
  <c r="X113" i="3" s="1"/>
  <c r="V133" i="3"/>
  <c r="W133" i="3" s="1"/>
  <c r="X133" i="3" s="1"/>
  <c r="V151" i="3"/>
  <c r="W151" i="3" s="1"/>
  <c r="X151" i="3" s="1"/>
  <c r="AC151" i="3"/>
  <c r="AC278" i="3"/>
  <c r="V278" i="3"/>
  <c r="W278" i="3" s="1"/>
  <c r="X278" i="3" s="1"/>
  <c r="AC379" i="3"/>
  <c r="V379" i="3"/>
  <c r="W379" i="3" s="1"/>
  <c r="X379" i="3" s="1"/>
  <c r="V392" i="3"/>
  <c r="W392" i="3" s="1"/>
  <c r="X392" i="3" s="1"/>
  <c r="AC392" i="3"/>
  <c r="AD482" i="3"/>
  <c r="V482" i="3"/>
  <c r="W482" i="3" s="1"/>
  <c r="X482" i="3" s="1"/>
  <c r="AC448" i="3"/>
  <c r="V448" i="3"/>
  <c r="W448" i="3" s="1"/>
  <c r="X448" i="3" s="1"/>
  <c r="AC477" i="3"/>
  <c r="V477" i="3"/>
  <c r="W477" i="3" s="1"/>
  <c r="X477" i="3" s="1"/>
  <c r="AC508" i="3"/>
  <c r="V508" i="3"/>
  <c r="W508" i="3" s="1"/>
  <c r="X508" i="3" s="1"/>
  <c r="AC556" i="3"/>
  <c r="V556" i="3"/>
  <c r="W556" i="3" s="1"/>
  <c r="X556" i="3" s="1"/>
  <c r="V494" i="3"/>
  <c r="W494" i="3" s="1"/>
  <c r="X494" i="3" s="1"/>
  <c r="V518" i="3"/>
  <c r="W518" i="3" s="1"/>
  <c r="X518" i="3" s="1"/>
  <c r="AC518" i="3"/>
  <c r="AC189" i="3"/>
  <c r="V301" i="3"/>
  <c r="W301" i="3" s="1"/>
  <c r="X301" i="3" s="1"/>
  <c r="V357" i="3"/>
  <c r="W357" i="3" s="1"/>
  <c r="X357" i="3" s="1"/>
  <c r="V381" i="3"/>
  <c r="W381" i="3" s="1"/>
  <c r="X381" i="3" s="1"/>
  <c r="AC419" i="3"/>
  <c r="V428" i="3"/>
  <c r="W428" i="3" s="1"/>
  <c r="X428" i="3" s="1"/>
  <c r="V435" i="3"/>
  <c r="W435" i="3" s="1"/>
  <c r="X435" i="3" s="1"/>
  <c r="V455" i="3"/>
  <c r="W455" i="3" s="1"/>
  <c r="X455" i="3" s="1"/>
  <c r="V460" i="3"/>
  <c r="W460" i="3" s="1"/>
  <c r="X460" i="3" s="1"/>
  <c r="V478" i="3"/>
  <c r="W478" i="3" s="1"/>
  <c r="X478" i="3" s="1"/>
  <c r="V487" i="3"/>
  <c r="W487" i="3" s="1"/>
  <c r="X487" i="3" s="1"/>
  <c r="V492" i="3"/>
  <c r="W492" i="3" s="1"/>
  <c r="X492" i="3" s="1"/>
  <c r="V191" i="3"/>
  <c r="W191" i="3" s="1"/>
  <c r="X191" i="3" s="1"/>
  <c r="V196" i="3"/>
  <c r="W196" i="3" s="1"/>
  <c r="X196" i="3" s="1"/>
  <c r="AD564" i="3"/>
  <c r="AD235" i="3"/>
  <c r="V246" i="3"/>
  <c r="W246" i="3" s="1"/>
  <c r="X246" i="3" s="1"/>
  <c r="V249" i="3"/>
  <c r="W249" i="3" s="1"/>
  <c r="X249" i="3" s="1"/>
  <c r="V253" i="3"/>
  <c r="W253" i="3" s="1"/>
  <c r="X253" i="3" s="1"/>
  <c r="V333" i="3"/>
  <c r="W333" i="3" s="1"/>
  <c r="X333" i="3" s="1"/>
  <c r="AC364" i="3"/>
  <c r="V364" i="3"/>
  <c r="W364" i="3" s="1"/>
  <c r="X364" i="3" s="1"/>
  <c r="V449" i="3"/>
  <c r="W449" i="3" s="1"/>
  <c r="X449" i="3" s="1"/>
  <c r="V490" i="3"/>
  <c r="W490" i="3" s="1"/>
  <c r="X490" i="3" s="1"/>
  <c r="V504" i="3"/>
  <c r="W504" i="3" s="1"/>
  <c r="X504" i="3" s="1"/>
  <c r="V328" i="3"/>
  <c r="W328" i="3" s="1"/>
  <c r="X328" i="3" s="1"/>
  <c r="AC328" i="3"/>
  <c r="V335" i="3"/>
  <c r="W335" i="3" s="1"/>
  <c r="X335" i="3" s="1"/>
  <c r="V375" i="3"/>
  <c r="W375" i="3" s="1"/>
  <c r="X375" i="3" s="1"/>
  <c r="V434" i="3"/>
  <c r="W434" i="3" s="1"/>
  <c r="X434" i="3" s="1"/>
  <c r="V493" i="3"/>
  <c r="W493" i="3" s="1"/>
  <c r="X493" i="3" s="1"/>
  <c r="V498" i="3"/>
  <c r="W498" i="3" s="1"/>
  <c r="X498" i="3" s="1"/>
  <c r="V507" i="3"/>
  <c r="W507" i="3" s="1"/>
  <c r="X507" i="3" s="1"/>
  <c r="V176" i="3"/>
  <c r="W176" i="3" s="1"/>
  <c r="X176" i="3" s="1"/>
  <c r="V213" i="3"/>
  <c r="W213" i="3" s="1"/>
  <c r="X213" i="3" s="1"/>
  <c r="V215" i="3"/>
  <c r="W215" i="3" s="1"/>
  <c r="X215" i="3" s="1"/>
  <c r="V221" i="3"/>
  <c r="W221" i="3" s="1"/>
  <c r="X221" i="3" s="1"/>
  <c r="V386" i="3"/>
  <c r="W386" i="3" s="1"/>
  <c r="X386" i="3" s="1"/>
  <c r="AC551" i="3"/>
  <c r="V551" i="3"/>
  <c r="W551" i="3" s="1"/>
  <c r="X551" i="3" s="1"/>
  <c r="AC254" i="3"/>
  <c r="V254" i="3"/>
  <c r="W254" i="3" s="1"/>
  <c r="X254" i="3" s="1"/>
  <c r="V277" i="3"/>
  <c r="W277" i="3" s="1"/>
  <c r="X277" i="3" s="1"/>
  <c r="AC285" i="3"/>
  <c r="V285" i="3"/>
  <c r="W285" i="3" s="1"/>
  <c r="X285" i="3" s="1"/>
  <c r="V295" i="3"/>
  <c r="W295" i="3" s="1"/>
  <c r="X295" i="3" s="1"/>
  <c r="V302" i="3"/>
  <c r="W302" i="3" s="1"/>
  <c r="X302" i="3" s="1"/>
  <c r="V307" i="3"/>
  <c r="W307" i="3" s="1"/>
  <c r="X307" i="3" s="1"/>
  <c r="V326" i="3"/>
  <c r="W326" i="3" s="1"/>
  <c r="X326" i="3" s="1"/>
  <c r="V336" i="3"/>
  <c r="W336" i="3" s="1"/>
  <c r="X336" i="3" s="1"/>
  <c r="V353" i="3"/>
  <c r="W353" i="3" s="1"/>
  <c r="X353" i="3" s="1"/>
  <c r="V365" i="3"/>
  <c r="W365" i="3" s="1"/>
  <c r="X365" i="3" s="1"/>
  <c r="V367" i="3"/>
  <c r="W367" i="3" s="1"/>
  <c r="X367" i="3" s="1"/>
  <c r="AD373" i="3"/>
  <c r="AC375" i="3"/>
  <c r="V400" i="3"/>
  <c r="W400" i="3" s="1"/>
  <c r="X400" i="3" s="1"/>
  <c r="V403" i="3"/>
  <c r="W403" i="3" s="1"/>
  <c r="X403" i="3" s="1"/>
  <c r="V408" i="3"/>
  <c r="W408" i="3" s="1"/>
  <c r="X408" i="3" s="1"/>
  <c r="AC425" i="3"/>
  <c r="V425" i="3"/>
  <c r="W425" i="3" s="1"/>
  <c r="X425" i="3" s="1"/>
  <c r="V447" i="3"/>
  <c r="W447" i="3" s="1"/>
  <c r="X447" i="3" s="1"/>
  <c r="V464" i="3"/>
  <c r="W464" i="3" s="1"/>
  <c r="X464" i="3" s="1"/>
  <c r="V474" i="3"/>
  <c r="W474" i="3" s="1"/>
  <c r="X474" i="3" s="1"/>
  <c r="V483" i="3"/>
  <c r="W483" i="3" s="1"/>
  <c r="X483" i="3" s="1"/>
  <c r="AC559" i="3"/>
  <c r="V559" i="3"/>
  <c r="W559" i="3" s="1"/>
  <c r="X559" i="3" s="1"/>
  <c r="V116" i="3"/>
  <c r="W116" i="3" s="1"/>
  <c r="X116" i="3" s="1"/>
  <c r="V124" i="3"/>
  <c r="W124" i="3" s="1"/>
  <c r="X124" i="3" s="1"/>
  <c r="V159" i="3"/>
  <c r="W159" i="3" s="1"/>
  <c r="X159" i="3" s="1"/>
  <c r="V164" i="3"/>
  <c r="W164" i="3" s="1"/>
  <c r="X164" i="3" s="1"/>
  <c r="AC176" i="3"/>
  <c r="V208" i="3"/>
  <c r="W208" i="3" s="1"/>
  <c r="X208" i="3" s="1"/>
  <c r="AC208" i="3"/>
  <c r="AC215" i="3"/>
  <c r="AD238" i="3"/>
  <c r="V241" i="3"/>
  <c r="W241" i="3" s="1"/>
  <c r="V248" i="3"/>
  <c r="W248" i="3" s="1"/>
  <c r="X248" i="3" s="1"/>
  <c r="V259" i="3"/>
  <c r="W259" i="3" s="1"/>
  <c r="X259" i="3" s="1"/>
  <c r="V270" i="3"/>
  <c r="W270" i="3" s="1"/>
  <c r="X270" i="3" s="1"/>
  <c r="AC324" i="3"/>
  <c r="V324" i="3"/>
  <c r="W324" i="3" s="1"/>
  <c r="X324" i="3" s="1"/>
  <c r="V349" i="3"/>
  <c r="W349" i="3" s="1"/>
  <c r="X349" i="3" s="1"/>
  <c r="AD349" i="3"/>
  <c r="V374" i="3"/>
  <c r="W374" i="3" s="1"/>
  <c r="X374" i="3" s="1"/>
  <c r="AC384" i="3"/>
  <c r="V393" i="3"/>
  <c r="W393" i="3" s="1"/>
  <c r="X393" i="3" s="1"/>
  <c r="V405" i="3"/>
  <c r="W405" i="3" s="1"/>
  <c r="X405" i="3" s="1"/>
  <c r="AD420" i="3"/>
  <c r="AC427" i="3"/>
  <c r="AC434" i="3"/>
  <c r="V437" i="3"/>
  <c r="W437" i="3" s="1"/>
  <c r="X437" i="3" s="1"/>
  <c r="V479" i="3"/>
  <c r="W479" i="3" s="1"/>
  <c r="X479" i="3" s="1"/>
  <c r="AD479" i="3"/>
  <c r="AC486" i="3"/>
  <c r="V297" i="3"/>
  <c r="W297" i="3" s="1"/>
  <c r="X297" i="3" s="1"/>
  <c r="V360" i="3"/>
  <c r="W360" i="3" s="1"/>
  <c r="X360" i="3" s="1"/>
  <c r="V376" i="3"/>
  <c r="W376" i="3" s="1"/>
  <c r="X376" i="3" s="1"/>
  <c r="V380" i="3"/>
  <c r="W380" i="3" s="1"/>
  <c r="X380" i="3" s="1"/>
  <c r="V404" i="3"/>
  <c r="W404" i="3" s="1"/>
  <c r="X404" i="3" s="1"/>
  <c r="V411" i="3"/>
  <c r="W411" i="3" s="1"/>
  <c r="X411" i="3" s="1"/>
  <c r="V495" i="3"/>
  <c r="W495" i="3" s="1"/>
  <c r="X495" i="3" s="1"/>
  <c r="V528" i="3"/>
  <c r="W528" i="3" s="1"/>
  <c r="X528" i="3" s="1"/>
  <c r="AD495" i="3"/>
  <c r="V505" i="3"/>
  <c r="W505" i="3" s="1"/>
  <c r="X505" i="3" s="1"/>
  <c r="V516" i="3"/>
  <c r="W516" i="3" s="1"/>
  <c r="X516" i="3" s="1"/>
  <c r="V519" i="3"/>
  <c r="W519" i="3" s="1"/>
  <c r="X519" i="3" s="1"/>
  <c r="AC528" i="3"/>
  <c r="V540" i="3"/>
  <c r="W540" i="3" s="1"/>
  <c r="X540" i="3" s="1"/>
  <c r="V514" i="3"/>
  <c r="W514" i="3" s="1"/>
  <c r="X514" i="3" s="1"/>
  <c r="V536" i="3"/>
  <c r="W536" i="3" s="1"/>
  <c r="X536" i="3" s="1"/>
  <c r="V544" i="3"/>
  <c r="W544" i="3" s="1"/>
  <c r="X544" i="3" s="1"/>
  <c r="V546" i="3"/>
  <c r="W546" i="3" s="1"/>
  <c r="X546" i="3" s="1"/>
  <c r="V548" i="3"/>
  <c r="W548" i="3" s="1"/>
  <c r="X548" i="3" s="1"/>
  <c r="V554" i="3"/>
  <c r="W554" i="3" s="1"/>
  <c r="X554" i="3" s="1"/>
  <c r="V522" i="3"/>
  <c r="W522" i="3" s="1"/>
  <c r="X522" i="3" s="1"/>
  <c r="V524" i="3"/>
  <c r="W524" i="3" s="1"/>
  <c r="X524" i="3" s="1"/>
  <c r="V527" i="3"/>
  <c r="W527" i="3" s="1"/>
  <c r="X527" i="3" s="1"/>
  <c r="V520" i="3"/>
  <c r="W520" i="3" s="1"/>
  <c r="X520" i="3" s="1"/>
  <c r="V499" i="3"/>
  <c r="W499" i="3" s="1"/>
  <c r="X499" i="3" s="1"/>
  <c r="AD512" i="3"/>
  <c r="AC522" i="3"/>
  <c r="V530" i="3"/>
  <c r="W530" i="3" s="1"/>
  <c r="X530" i="3" s="1"/>
  <c r="AC544" i="3"/>
  <c r="V563" i="3"/>
  <c r="AC552" i="3"/>
  <c r="V555" i="3"/>
  <c r="W555" i="3" s="1"/>
  <c r="X555" i="3" s="1"/>
  <c r="AD563" i="3"/>
  <c r="V16" i="3"/>
  <c r="W16" i="3" s="1"/>
  <c r="X16" i="3" s="1"/>
  <c r="AC7" i="3"/>
  <c r="V7" i="3"/>
  <c r="W7" i="3" s="1"/>
  <c r="X7" i="3" s="1"/>
  <c r="AC14" i="3"/>
  <c r="V14" i="3"/>
  <c r="W14" i="3" s="1"/>
  <c r="X14" i="3" s="1"/>
  <c r="AC63" i="3"/>
  <c r="V63" i="3"/>
  <c r="W63" i="3" s="1"/>
  <c r="X63" i="3" s="1"/>
  <c r="V80" i="3"/>
  <c r="W80" i="3" s="1"/>
  <c r="X80" i="3" s="1"/>
  <c r="AC95" i="3"/>
  <c r="V95" i="3"/>
  <c r="W95" i="3" s="1"/>
  <c r="X95" i="3" s="1"/>
  <c r="V112" i="3"/>
  <c r="W112" i="3" s="1"/>
  <c r="X112" i="3" s="1"/>
  <c r="AC127" i="3"/>
  <c r="V127" i="3"/>
  <c r="W127" i="3" s="1"/>
  <c r="X127" i="3" s="1"/>
  <c r="AD141" i="3"/>
  <c r="V141" i="3"/>
  <c r="W141" i="3" s="1"/>
  <c r="X141" i="3" s="1"/>
  <c r="AC148" i="3"/>
  <c r="V148" i="3"/>
  <c r="W148" i="3" s="1"/>
  <c r="X148" i="3" s="1"/>
  <c r="AD195" i="3"/>
  <c r="V195" i="3"/>
  <c r="W195" i="3" s="1"/>
  <c r="X195" i="3" s="1"/>
  <c r="V199" i="3"/>
  <c r="W199" i="3" s="1"/>
  <c r="X199" i="3" s="1"/>
  <c r="AC199" i="3"/>
  <c r="AC239" i="3"/>
  <c r="V239" i="3"/>
  <c r="W239" i="3" s="1"/>
  <c r="X239" i="3" s="1"/>
  <c r="V341" i="3"/>
  <c r="W341" i="3" s="1"/>
  <c r="X341" i="3" s="1"/>
  <c r="AD341" i="3"/>
  <c r="AC78" i="3"/>
  <c r="V78" i="3"/>
  <c r="W78" i="3" s="1"/>
  <c r="X78" i="3" s="1"/>
  <c r="V17" i="3"/>
  <c r="W17" i="3" s="1"/>
  <c r="X17" i="3" s="1"/>
  <c r="V24" i="3"/>
  <c r="W24" i="3" s="1"/>
  <c r="X24" i="3" s="1"/>
  <c r="AC31" i="3"/>
  <c r="V31" i="3"/>
  <c r="W31" i="3" s="1"/>
  <c r="X31" i="3" s="1"/>
  <c r="V40" i="3"/>
  <c r="W40" i="3" s="1"/>
  <c r="X40" i="3" s="1"/>
  <c r="AC47" i="3"/>
  <c r="V47" i="3"/>
  <c r="W47" i="3" s="1"/>
  <c r="X47" i="3" s="1"/>
  <c r="V56" i="3"/>
  <c r="W56" i="3" s="1"/>
  <c r="X56" i="3" s="1"/>
  <c r="AC71" i="3"/>
  <c r="V71" i="3"/>
  <c r="W71" i="3" s="1"/>
  <c r="X71" i="3" s="1"/>
  <c r="V88" i="3"/>
  <c r="W88" i="3" s="1"/>
  <c r="X88" i="3" s="1"/>
  <c r="AC103" i="3"/>
  <c r="V103" i="3"/>
  <c r="W103" i="3" s="1"/>
  <c r="X103" i="3" s="1"/>
  <c r="V120" i="3"/>
  <c r="W120" i="3" s="1"/>
  <c r="X120" i="3" s="1"/>
  <c r="V135" i="3"/>
  <c r="W135" i="3" s="1"/>
  <c r="X135" i="3" s="1"/>
  <c r="AC135" i="3"/>
  <c r="AD163" i="3"/>
  <c r="V163" i="3"/>
  <c r="W163" i="3" s="1"/>
  <c r="X163" i="3" s="1"/>
  <c r="V167" i="3"/>
  <c r="W167" i="3" s="1"/>
  <c r="X167" i="3" s="1"/>
  <c r="AC167" i="3"/>
  <c r="AC202" i="3"/>
  <c r="V202" i="3"/>
  <c r="W202" i="3" s="1"/>
  <c r="X202" i="3" s="1"/>
  <c r="AC391" i="3"/>
  <c r="V391" i="3"/>
  <c r="W391" i="3" s="1"/>
  <c r="X391" i="3" s="1"/>
  <c r="AC15" i="3"/>
  <c r="V15" i="3"/>
  <c r="W15" i="3" s="1"/>
  <c r="X15" i="3" s="1"/>
  <c r="AC22" i="3"/>
  <c r="V22" i="3"/>
  <c r="W22" i="3" s="1"/>
  <c r="X22" i="3" s="1"/>
  <c r="AC38" i="3"/>
  <c r="V38" i="3"/>
  <c r="W38" i="3" s="1"/>
  <c r="X38" i="3" s="1"/>
  <c r="AC54" i="3"/>
  <c r="V54" i="3"/>
  <c r="W54" i="3" s="1"/>
  <c r="X54" i="3" s="1"/>
  <c r="AC86" i="3"/>
  <c r="V86" i="3"/>
  <c r="W86" i="3" s="1"/>
  <c r="X86" i="3" s="1"/>
  <c r="AC118" i="3"/>
  <c r="V118" i="3"/>
  <c r="W118" i="3" s="1"/>
  <c r="X118" i="3" s="1"/>
  <c r="V153" i="3"/>
  <c r="W153" i="3" s="1"/>
  <c r="X153" i="3" s="1"/>
  <c r="AD153" i="3"/>
  <c r="V224" i="3"/>
  <c r="W224" i="3" s="1"/>
  <c r="X224" i="3" s="1"/>
  <c r="AC224" i="3"/>
  <c r="AC232" i="3"/>
  <c r="V232" i="3"/>
  <c r="W232" i="3" s="1"/>
  <c r="X232" i="3" s="1"/>
  <c r="AD185" i="3"/>
  <c r="V185" i="3"/>
  <c r="W185" i="3" s="1"/>
  <c r="X185" i="3" s="1"/>
  <c r="AC407" i="3"/>
  <c r="V407" i="3"/>
  <c r="W407" i="3" s="1"/>
  <c r="X407" i="3" s="1"/>
  <c r="V64" i="3"/>
  <c r="W64" i="3" s="1"/>
  <c r="X64" i="3" s="1"/>
  <c r="AC79" i="3"/>
  <c r="V79" i="3"/>
  <c r="W79" i="3" s="1"/>
  <c r="X79" i="3" s="1"/>
  <c r="V96" i="3"/>
  <c r="W96" i="3" s="1"/>
  <c r="X96" i="3" s="1"/>
  <c r="AC111" i="3"/>
  <c r="V111" i="3"/>
  <c r="W111" i="3" s="1"/>
  <c r="X111" i="3" s="1"/>
  <c r="V128" i="3"/>
  <c r="W128" i="3" s="1"/>
  <c r="X128" i="3" s="1"/>
  <c r="AC138" i="3"/>
  <c r="V138" i="3"/>
  <c r="W138" i="3" s="1"/>
  <c r="X138" i="3" s="1"/>
  <c r="AC170" i="3"/>
  <c r="V170" i="3"/>
  <c r="W170" i="3" s="1"/>
  <c r="X170" i="3" s="1"/>
  <c r="AC212" i="3"/>
  <c r="V212" i="3"/>
  <c r="W212" i="3" s="1"/>
  <c r="X212" i="3" s="1"/>
  <c r="AC566" i="3"/>
  <c r="V566" i="3"/>
  <c r="AC355" i="3"/>
  <c r="V355" i="3"/>
  <c r="AC110" i="3"/>
  <c r="V110" i="3"/>
  <c r="W110" i="3" s="1"/>
  <c r="X110" i="3" s="1"/>
  <c r="V450" i="3"/>
  <c r="W450" i="3" s="1"/>
  <c r="X450" i="3" s="1"/>
  <c r="AD450" i="3"/>
  <c r="AC62" i="3"/>
  <c r="V62" i="3"/>
  <c r="W62" i="3" s="1"/>
  <c r="X62" i="3" s="1"/>
  <c r="AC94" i="3"/>
  <c r="V94" i="3"/>
  <c r="W94" i="3" s="1"/>
  <c r="X94" i="3" s="1"/>
  <c r="AC126" i="3"/>
  <c r="V126" i="3"/>
  <c r="W126" i="3" s="1"/>
  <c r="X126" i="3" s="1"/>
  <c r="V192" i="3"/>
  <c r="W192" i="3" s="1"/>
  <c r="X192" i="3" s="1"/>
  <c r="AC192" i="3"/>
  <c r="AD227" i="3"/>
  <c r="V227" i="3"/>
  <c r="W227" i="3" s="1"/>
  <c r="X227" i="3" s="1"/>
  <c r="V351" i="3"/>
  <c r="W351" i="3" s="1"/>
  <c r="X351" i="3" s="1"/>
  <c r="AC351" i="3"/>
  <c r="AC6" i="3"/>
  <c r="V6" i="3"/>
  <c r="W6" i="3" s="1"/>
  <c r="X6" i="3" s="1"/>
  <c r="AC23" i="3"/>
  <c r="V23" i="3"/>
  <c r="W23" i="3" s="1"/>
  <c r="X23" i="3" s="1"/>
  <c r="V32" i="3"/>
  <c r="W32" i="3" s="1"/>
  <c r="X32" i="3" s="1"/>
  <c r="AC39" i="3"/>
  <c r="V39" i="3"/>
  <c r="W39" i="3" s="1"/>
  <c r="X39" i="3" s="1"/>
  <c r="V48" i="3"/>
  <c r="W48" i="3" s="1"/>
  <c r="X48" i="3" s="1"/>
  <c r="AC55" i="3"/>
  <c r="V55" i="3"/>
  <c r="W55" i="3" s="1"/>
  <c r="X55" i="3" s="1"/>
  <c r="V72" i="3"/>
  <c r="W72" i="3" s="1"/>
  <c r="X72" i="3" s="1"/>
  <c r="AC87" i="3"/>
  <c r="V87" i="3"/>
  <c r="W87" i="3" s="1"/>
  <c r="X87" i="3" s="1"/>
  <c r="V104" i="3"/>
  <c r="W104" i="3" s="1"/>
  <c r="X104" i="3" s="1"/>
  <c r="AC119" i="3"/>
  <c r="V119" i="3"/>
  <c r="W119" i="3" s="1"/>
  <c r="X119" i="3" s="1"/>
  <c r="AC180" i="3"/>
  <c r="V180" i="3"/>
  <c r="W180" i="3" s="1"/>
  <c r="X180" i="3" s="1"/>
  <c r="AC30" i="3"/>
  <c r="V30" i="3"/>
  <c r="W30" i="3" s="1"/>
  <c r="X30" i="3" s="1"/>
  <c r="AC46" i="3"/>
  <c r="V46" i="3"/>
  <c r="W46" i="3" s="1"/>
  <c r="X46" i="3" s="1"/>
  <c r="AC70" i="3"/>
  <c r="V70" i="3"/>
  <c r="W70" i="3" s="1"/>
  <c r="X70" i="3" s="1"/>
  <c r="AC102" i="3"/>
  <c r="V102" i="3"/>
  <c r="W102" i="3" s="1"/>
  <c r="X102" i="3" s="1"/>
  <c r="AC134" i="3"/>
  <c r="V134" i="3"/>
  <c r="W134" i="3" s="1"/>
  <c r="X134" i="3" s="1"/>
  <c r="V160" i="3"/>
  <c r="W160" i="3" s="1"/>
  <c r="X160" i="3" s="1"/>
  <c r="AC160" i="3"/>
  <c r="V217" i="3"/>
  <c r="W217" i="3" s="1"/>
  <c r="X217" i="3" s="1"/>
  <c r="AD217" i="3"/>
  <c r="V230" i="3"/>
  <c r="W230" i="3" s="1"/>
  <c r="X230" i="3" s="1"/>
  <c r="AC230" i="3"/>
  <c r="W562" i="3"/>
  <c r="V305" i="3"/>
  <c r="W305" i="3" s="1"/>
  <c r="X305" i="3" s="1"/>
  <c r="AC305" i="3"/>
  <c r="V251" i="3"/>
  <c r="W251" i="3" s="1"/>
  <c r="X251" i="3" s="1"/>
  <c r="AC251" i="3"/>
  <c r="AD257" i="3"/>
  <c r="AC271" i="3"/>
  <c r="V271" i="3"/>
  <c r="W271" i="3" s="1"/>
  <c r="X271" i="3" s="1"/>
  <c r="V325" i="3"/>
  <c r="W325" i="3" s="1"/>
  <c r="X325" i="3" s="1"/>
  <c r="AD325" i="3"/>
  <c r="V327" i="3"/>
  <c r="W327" i="3" s="1"/>
  <c r="X327" i="3" s="1"/>
  <c r="AC327" i="3"/>
  <c r="AC413" i="3"/>
  <c r="V413" i="3"/>
  <c r="W413" i="3" s="1"/>
  <c r="X413" i="3" s="1"/>
  <c r="AC446" i="3"/>
  <c r="V446" i="3"/>
  <c r="W446" i="3" s="1"/>
  <c r="X446" i="3" s="1"/>
  <c r="AC347" i="3"/>
  <c r="V347" i="3"/>
  <c r="W347" i="3" s="1"/>
  <c r="X347" i="3" s="1"/>
  <c r="AD388" i="3"/>
  <c r="V388" i="3"/>
  <c r="W388" i="3" s="1"/>
  <c r="X388" i="3" s="1"/>
  <c r="V152" i="3"/>
  <c r="W152" i="3" s="1"/>
  <c r="X152" i="3" s="1"/>
  <c r="V173" i="3"/>
  <c r="W173" i="3" s="1"/>
  <c r="X173" i="3" s="1"/>
  <c r="V184" i="3"/>
  <c r="W184" i="3" s="1"/>
  <c r="X184" i="3" s="1"/>
  <c r="V205" i="3"/>
  <c r="W205" i="3" s="1"/>
  <c r="X205" i="3" s="1"/>
  <c r="V216" i="3"/>
  <c r="W216" i="3" s="1"/>
  <c r="X216" i="3" s="1"/>
  <c r="AD562" i="3"/>
  <c r="AD241" i="3"/>
  <c r="AC289" i="3"/>
  <c r="V289" i="3"/>
  <c r="W289" i="3" s="1"/>
  <c r="X289" i="3" s="1"/>
  <c r="AC299" i="3"/>
  <c r="V299" i="3"/>
  <c r="W299" i="3" s="1"/>
  <c r="X299" i="3" s="1"/>
  <c r="V314" i="3"/>
  <c r="W314" i="3" s="1"/>
  <c r="X314" i="3" s="1"/>
  <c r="V317" i="3"/>
  <c r="W317" i="3" s="1"/>
  <c r="X317" i="3" s="1"/>
  <c r="V236" i="3"/>
  <c r="W236" i="3" s="1"/>
  <c r="X236" i="3" s="1"/>
  <c r="AC236" i="3"/>
  <c r="V145" i="3"/>
  <c r="W145" i="3" s="1"/>
  <c r="X145" i="3" s="1"/>
  <c r="V155" i="3"/>
  <c r="W155" i="3" s="1"/>
  <c r="X155" i="3" s="1"/>
  <c r="V177" i="3"/>
  <c r="W177" i="3" s="1"/>
  <c r="X177" i="3" s="1"/>
  <c r="V187" i="3"/>
  <c r="W187" i="3" s="1"/>
  <c r="X187" i="3" s="1"/>
  <c r="V209" i="3"/>
  <c r="W209" i="3" s="1"/>
  <c r="X209" i="3" s="1"/>
  <c r="V219" i="3"/>
  <c r="W219" i="3" s="1"/>
  <c r="X219" i="3" s="1"/>
  <c r="AC245" i="3"/>
  <c r="V247" i="3"/>
  <c r="W247" i="3" s="1"/>
  <c r="X247" i="3" s="1"/>
  <c r="AC253" i="3"/>
  <c r="AC263" i="3"/>
  <c r="V263" i="3"/>
  <c r="W263" i="3" s="1"/>
  <c r="X263" i="3" s="1"/>
  <c r="AC297" i="3"/>
  <c r="AD301" i="3"/>
  <c r="AC306" i="3"/>
  <c r="V306" i="3"/>
  <c r="W306" i="3" s="1"/>
  <c r="X306" i="3" s="1"/>
  <c r="AD308" i="3"/>
  <c r="V308" i="3"/>
  <c r="W308" i="3" s="1"/>
  <c r="X308" i="3" s="1"/>
  <c r="AC315" i="3"/>
  <c r="V315" i="3"/>
  <c r="W315" i="3" s="1"/>
  <c r="X315" i="3" s="1"/>
  <c r="AC339" i="3"/>
  <c r="V339" i="3"/>
  <c r="W339" i="3" s="1"/>
  <c r="X339" i="3" s="1"/>
  <c r="AC343" i="3"/>
  <c r="V389" i="3"/>
  <c r="W389" i="3" s="1"/>
  <c r="X389" i="3" s="1"/>
  <c r="AC389" i="3"/>
  <c r="AC394" i="3"/>
  <c r="V394" i="3"/>
  <c r="W394" i="3" s="1"/>
  <c r="X394" i="3" s="1"/>
  <c r="AC403" i="3"/>
  <c r="V562" i="3"/>
  <c r="AC562" i="3"/>
  <c r="AC241" i="3"/>
  <c r="V226" i="3"/>
  <c r="W226" i="3" s="1"/>
  <c r="X226" i="3" s="1"/>
  <c r="AC564" i="3"/>
  <c r="V564" i="3"/>
  <c r="V235" i="3"/>
  <c r="V261" i="3"/>
  <c r="W261" i="3" s="1"/>
  <c r="X261" i="3" s="1"/>
  <c r="AC276" i="3"/>
  <c r="V276" i="3"/>
  <c r="W276" i="3" s="1"/>
  <c r="X276" i="3" s="1"/>
  <c r="AC287" i="3"/>
  <c r="AC331" i="3"/>
  <c r="V331" i="3"/>
  <c r="W331" i="3" s="1"/>
  <c r="X331" i="3" s="1"/>
  <c r="V356" i="3"/>
  <c r="W356" i="3" s="1"/>
  <c r="X356" i="3" s="1"/>
  <c r="AC362" i="3"/>
  <c r="V362" i="3"/>
  <c r="W362" i="3" s="1"/>
  <c r="X362" i="3" s="1"/>
  <c r="AC370" i="3"/>
  <c r="V370" i="3"/>
  <c r="W370" i="3" s="1"/>
  <c r="X370" i="3" s="1"/>
  <c r="AC293" i="3"/>
  <c r="V293" i="3"/>
  <c r="W293" i="3" s="1"/>
  <c r="X293" i="3" s="1"/>
  <c r="V303" i="3"/>
  <c r="W303" i="3" s="1"/>
  <c r="X303" i="3" s="1"/>
  <c r="AC303" i="3"/>
  <c r="AC321" i="3"/>
  <c r="V321" i="3"/>
  <c r="W321" i="3" s="1"/>
  <c r="X321" i="3" s="1"/>
  <c r="V137" i="3"/>
  <c r="W137" i="3" s="1"/>
  <c r="X137" i="3" s="1"/>
  <c r="V147" i="3"/>
  <c r="W147" i="3" s="1"/>
  <c r="X147" i="3" s="1"/>
  <c r="AC152" i="3"/>
  <c r="V169" i="3"/>
  <c r="W169" i="3" s="1"/>
  <c r="X169" i="3" s="1"/>
  <c r="V179" i="3"/>
  <c r="W179" i="3" s="1"/>
  <c r="X179" i="3" s="1"/>
  <c r="AC184" i="3"/>
  <c r="V201" i="3"/>
  <c r="W201" i="3" s="1"/>
  <c r="X201" i="3" s="1"/>
  <c r="V211" i="3"/>
  <c r="W211" i="3" s="1"/>
  <c r="X211" i="3" s="1"/>
  <c r="AC216" i="3"/>
  <c r="AC267" i="3"/>
  <c r="V267" i="3"/>
  <c r="W267" i="3" s="1"/>
  <c r="X267" i="3" s="1"/>
  <c r="AC284" i="3"/>
  <c r="V284" i="3"/>
  <c r="W284" i="3" s="1"/>
  <c r="X284" i="3" s="1"/>
  <c r="AC316" i="3"/>
  <c r="V316" i="3"/>
  <c r="W316" i="3" s="1"/>
  <c r="X316" i="3" s="1"/>
  <c r="AC335" i="3"/>
  <c r="V348" i="3"/>
  <c r="W348" i="3" s="1"/>
  <c r="X348" i="3" s="1"/>
  <c r="AC565" i="3"/>
  <c r="V565" i="3"/>
  <c r="AC354" i="3"/>
  <c r="V354" i="3"/>
  <c r="AC330" i="3"/>
  <c r="V330" i="3"/>
  <c r="W330" i="3" s="1"/>
  <c r="X330" i="3" s="1"/>
  <c r="V136" i="3"/>
  <c r="W136" i="3" s="1"/>
  <c r="X136" i="3" s="1"/>
  <c r="V154" i="3"/>
  <c r="W154" i="3" s="1"/>
  <c r="X154" i="3" s="1"/>
  <c r="AC159" i="3"/>
  <c r="V168" i="3"/>
  <c r="W168" i="3" s="1"/>
  <c r="X168" i="3" s="1"/>
  <c r="V186" i="3"/>
  <c r="W186" i="3" s="1"/>
  <c r="X186" i="3" s="1"/>
  <c r="AC191" i="3"/>
  <c r="V200" i="3"/>
  <c r="W200" i="3" s="1"/>
  <c r="X200" i="3" s="1"/>
  <c r="V218" i="3"/>
  <c r="W218" i="3" s="1"/>
  <c r="X218" i="3" s="1"/>
  <c r="AC223" i="3"/>
  <c r="V231" i="3"/>
  <c r="W231" i="3" s="1"/>
  <c r="X231" i="3" s="1"/>
  <c r="V256" i="3"/>
  <c r="W256" i="3" s="1"/>
  <c r="X256" i="3" s="1"/>
  <c r="V264" i="3"/>
  <c r="W264" i="3" s="1"/>
  <c r="X264" i="3" s="1"/>
  <c r="AD294" i="3"/>
  <c r="V294" i="3"/>
  <c r="W294" i="3" s="1"/>
  <c r="X294" i="3" s="1"/>
  <c r="AD340" i="3"/>
  <c r="V340" i="3"/>
  <c r="W340" i="3" s="1"/>
  <c r="X340" i="3" s="1"/>
  <c r="V244" i="3"/>
  <c r="W244" i="3" s="1"/>
  <c r="X244" i="3" s="1"/>
  <c r="V260" i="3"/>
  <c r="W260" i="3" s="1"/>
  <c r="X260" i="3" s="1"/>
  <c r="AC275" i="3"/>
  <c r="V275" i="3"/>
  <c r="W275" i="3" s="1"/>
  <c r="X275" i="3" s="1"/>
  <c r="AD292" i="3"/>
  <c r="V292" i="3"/>
  <c r="W292" i="3" s="1"/>
  <c r="X292" i="3" s="1"/>
  <c r="V329" i="3"/>
  <c r="W329" i="3" s="1"/>
  <c r="X329" i="3" s="1"/>
  <c r="AD329" i="3"/>
  <c r="AC346" i="3"/>
  <c r="V346" i="3"/>
  <c r="W346" i="3" s="1"/>
  <c r="X346" i="3" s="1"/>
  <c r="V387" i="3"/>
  <c r="W387" i="3" s="1"/>
  <c r="X387" i="3" s="1"/>
  <c r="AC387" i="3"/>
  <c r="AC415" i="3"/>
  <c r="V415" i="3"/>
  <c r="W415" i="3" s="1"/>
  <c r="X415" i="3" s="1"/>
  <c r="AC456" i="3"/>
  <c r="V456" i="3"/>
  <c r="W456" i="3" s="1"/>
  <c r="X456" i="3" s="1"/>
  <c r="AC461" i="3"/>
  <c r="V461" i="3"/>
  <c r="W461" i="3" s="1"/>
  <c r="X461" i="3" s="1"/>
  <c r="V272" i="3"/>
  <c r="W272" i="3" s="1"/>
  <c r="X272" i="3" s="1"/>
  <c r="AC283" i="3"/>
  <c r="V283" i="3"/>
  <c r="W283" i="3" s="1"/>
  <c r="X283" i="3" s="1"/>
  <c r="AC338" i="3"/>
  <c r="V338" i="3"/>
  <c r="W338" i="3" s="1"/>
  <c r="X338" i="3" s="1"/>
  <c r="AC363" i="3"/>
  <c r="V363" i="3"/>
  <c r="W363" i="3" s="1"/>
  <c r="X363" i="3" s="1"/>
  <c r="AC371" i="3"/>
  <c r="V371" i="3"/>
  <c r="W371" i="3" s="1"/>
  <c r="X371" i="3" s="1"/>
  <c r="V454" i="3"/>
  <c r="W454" i="3" s="1"/>
  <c r="X454" i="3" s="1"/>
  <c r="AD454" i="3"/>
  <c r="V459" i="3"/>
  <c r="W459" i="3" s="1"/>
  <c r="X459" i="3" s="1"/>
  <c r="AC459" i="3"/>
  <c r="V279" i="3"/>
  <c r="W279" i="3" s="1"/>
  <c r="X279" i="3" s="1"/>
  <c r="V286" i="3"/>
  <c r="W286" i="3" s="1"/>
  <c r="X286" i="3" s="1"/>
  <c r="V291" i="3"/>
  <c r="W291" i="3" s="1"/>
  <c r="X291" i="3" s="1"/>
  <c r="V300" i="3"/>
  <c r="W300" i="3" s="1"/>
  <c r="X300" i="3" s="1"/>
  <c r="V304" i="3"/>
  <c r="W304" i="3" s="1"/>
  <c r="X304" i="3" s="1"/>
  <c r="V322" i="3"/>
  <c r="W322" i="3" s="1"/>
  <c r="X322" i="3" s="1"/>
  <c r="V378" i="3"/>
  <c r="W378" i="3" s="1"/>
  <c r="X378" i="3" s="1"/>
  <c r="V383" i="3"/>
  <c r="W383" i="3" s="1"/>
  <c r="X383" i="3" s="1"/>
  <c r="AC385" i="3"/>
  <c r="V385" i="3"/>
  <c r="W385" i="3" s="1"/>
  <c r="X385" i="3" s="1"/>
  <c r="V484" i="3"/>
  <c r="W484" i="3" s="1"/>
  <c r="X484" i="3" s="1"/>
  <c r="AD484" i="3"/>
  <c r="AC513" i="3"/>
  <c r="V513" i="3"/>
  <c r="W513" i="3" s="1"/>
  <c r="X513" i="3" s="1"/>
  <c r="V538" i="3"/>
  <c r="W538" i="3" s="1"/>
  <c r="X538" i="3" s="1"/>
  <c r="AC538" i="3"/>
  <c r="AC296" i="3"/>
  <c r="AC304" i="3"/>
  <c r="AC323" i="3"/>
  <c r="V323" i="3"/>
  <c r="W323" i="3" s="1"/>
  <c r="X323" i="3" s="1"/>
  <c r="AC377" i="3"/>
  <c r="V377" i="3"/>
  <c r="W377" i="3" s="1"/>
  <c r="X377" i="3" s="1"/>
  <c r="AD401" i="3"/>
  <c r="V401" i="3"/>
  <c r="W401" i="3" s="1"/>
  <c r="X401" i="3" s="1"/>
  <c r="V288" i="3"/>
  <c r="W288" i="3" s="1"/>
  <c r="X288" i="3" s="1"/>
  <c r="V320" i="3"/>
  <c r="W320" i="3" s="1"/>
  <c r="X320" i="3" s="1"/>
  <c r="AC430" i="3"/>
  <c r="V430" i="3"/>
  <c r="W430" i="3" s="1"/>
  <c r="X430" i="3" s="1"/>
  <c r="V457" i="3"/>
  <c r="W457" i="3" s="1"/>
  <c r="X457" i="3" s="1"/>
  <c r="AC457" i="3"/>
  <c r="AD566" i="3"/>
  <c r="AD355" i="3"/>
  <c r="AC398" i="3"/>
  <c r="V398" i="3"/>
  <c r="W398" i="3" s="1"/>
  <c r="X398" i="3" s="1"/>
  <c r="AD471" i="3"/>
  <c r="V471" i="3"/>
  <c r="W471" i="3" s="1"/>
  <c r="X471" i="3" s="1"/>
  <c r="AC406" i="3"/>
  <c r="V406" i="3"/>
  <c r="W406" i="3" s="1"/>
  <c r="X406" i="3" s="1"/>
  <c r="AC431" i="3"/>
  <c r="V431" i="3"/>
  <c r="W431" i="3" s="1"/>
  <c r="X431" i="3" s="1"/>
  <c r="AD469" i="3"/>
  <c r="V469" i="3"/>
  <c r="W469" i="3" s="1"/>
  <c r="X469" i="3" s="1"/>
  <c r="V382" i="3"/>
  <c r="W382" i="3" s="1"/>
  <c r="X382" i="3" s="1"/>
  <c r="AC390" i="3"/>
  <c r="V390" i="3"/>
  <c r="W390" i="3" s="1"/>
  <c r="X390" i="3" s="1"/>
  <c r="AC423" i="3"/>
  <c r="V423" i="3"/>
  <c r="W423" i="3" s="1"/>
  <c r="X423" i="3" s="1"/>
  <c r="AC451" i="3"/>
  <c r="V451" i="3"/>
  <c r="W451" i="3" s="1"/>
  <c r="X451" i="3" s="1"/>
  <c r="V481" i="3"/>
  <c r="W481" i="3" s="1"/>
  <c r="X481" i="3" s="1"/>
  <c r="AC481" i="3"/>
  <c r="AC485" i="3"/>
  <c r="V485" i="3"/>
  <c r="W485" i="3" s="1"/>
  <c r="X485" i="3" s="1"/>
  <c r="V501" i="3"/>
  <c r="W501" i="3" s="1"/>
  <c r="X501" i="3" s="1"/>
  <c r="V442" i="3"/>
  <c r="W442" i="3" s="1"/>
  <c r="X442" i="3" s="1"/>
  <c r="AC444" i="3"/>
  <c r="V444" i="3"/>
  <c r="W444" i="3" s="1"/>
  <c r="X444" i="3" s="1"/>
  <c r="AC466" i="3"/>
  <c r="V466" i="3"/>
  <c r="W466" i="3" s="1"/>
  <c r="X466" i="3" s="1"/>
  <c r="AC470" i="3"/>
  <c r="V470" i="3"/>
  <c r="W470" i="3" s="1"/>
  <c r="X470" i="3" s="1"/>
  <c r="AC496" i="3"/>
  <c r="V496" i="3"/>
  <c r="W496" i="3" s="1"/>
  <c r="X496" i="3" s="1"/>
  <c r="V526" i="3"/>
  <c r="W526" i="3" s="1"/>
  <c r="X526" i="3" s="1"/>
  <c r="V506" i="3"/>
  <c r="W506" i="3" s="1"/>
  <c r="X506" i="3" s="1"/>
  <c r="AC506" i="3"/>
  <c r="AC414" i="3"/>
  <c r="V414" i="3"/>
  <c r="W414" i="3" s="1"/>
  <c r="X414" i="3" s="1"/>
  <c r="V432" i="3"/>
  <c r="W432" i="3" s="1"/>
  <c r="X432" i="3" s="1"/>
  <c r="AC464" i="3"/>
  <c r="AC476" i="3"/>
  <c r="V476" i="3"/>
  <c r="W476" i="3" s="1"/>
  <c r="X476" i="3" s="1"/>
  <c r="AC500" i="3"/>
  <c r="V500" i="3"/>
  <c r="W500" i="3" s="1"/>
  <c r="X500" i="3" s="1"/>
  <c r="AC533" i="3"/>
  <c r="V533" i="3"/>
  <c r="W533" i="3" s="1"/>
  <c r="X533" i="3" s="1"/>
  <c r="AC382" i="3"/>
  <c r="V395" i="3"/>
  <c r="W395" i="3" s="1"/>
  <c r="X395" i="3" s="1"/>
  <c r="AD404" i="3"/>
  <c r="AC422" i="3"/>
  <c r="V422" i="3"/>
  <c r="W422" i="3" s="1"/>
  <c r="X422" i="3" s="1"/>
  <c r="AD428" i="3"/>
  <c r="AC436" i="3"/>
  <c r="V436" i="3"/>
  <c r="W436" i="3" s="1"/>
  <c r="X436" i="3" s="1"/>
  <c r="V491" i="3"/>
  <c r="W491" i="3" s="1"/>
  <c r="X491" i="3" s="1"/>
  <c r="V515" i="3"/>
  <c r="W515" i="3" s="1"/>
  <c r="X515" i="3" s="1"/>
  <c r="V497" i="3"/>
  <c r="W497" i="3" s="1"/>
  <c r="X497" i="3" s="1"/>
  <c r="AC509" i="3"/>
  <c r="V509" i="3"/>
  <c r="W509" i="3" s="1"/>
  <c r="X509" i="3" s="1"/>
  <c r="V523" i="3"/>
  <c r="W523" i="3" s="1"/>
  <c r="X523" i="3" s="1"/>
  <c r="V534" i="3"/>
  <c r="W534" i="3" s="1"/>
  <c r="X534" i="3" s="1"/>
  <c r="AC557" i="3"/>
  <c r="V557" i="3"/>
  <c r="W557" i="3" s="1"/>
  <c r="X557" i="3" s="1"/>
  <c r="AC549" i="3"/>
  <c r="V549" i="3"/>
  <c r="W549" i="3" s="1"/>
  <c r="X549" i="3" s="1"/>
  <c r="D18" i="4"/>
  <c r="D19" i="4" s="1"/>
  <c r="V465" i="3"/>
  <c r="W465" i="3" s="1"/>
  <c r="X465" i="3" s="1"/>
  <c r="AC497" i="3"/>
  <c r="V510" i="3"/>
  <c r="W510" i="3" s="1"/>
  <c r="X510" i="3" s="1"/>
  <c r="AC541" i="3"/>
  <c r="V541" i="3"/>
  <c r="W541" i="3" s="1"/>
  <c r="X541" i="3" s="1"/>
  <c r="V547" i="3"/>
  <c r="W547" i="3" s="1"/>
  <c r="X547" i="3" s="1"/>
  <c r="AC525" i="3"/>
  <c r="V525" i="3"/>
  <c r="W525" i="3" s="1"/>
  <c r="X525" i="3" s="1"/>
  <c r="V539" i="3"/>
  <c r="W539" i="3" s="1"/>
  <c r="X539" i="3" s="1"/>
  <c r="AC441" i="3"/>
  <c r="V473" i="3"/>
  <c r="W473" i="3" s="1"/>
  <c r="X473" i="3" s="1"/>
  <c r="AC505" i="3"/>
  <c r="AC517" i="3"/>
  <c r="V517" i="3"/>
  <c r="W517" i="3" s="1"/>
  <c r="X517" i="3" s="1"/>
  <c r="V531" i="3"/>
  <c r="W531" i="3" s="1"/>
  <c r="X531" i="3" s="1"/>
  <c r="AC554" i="3"/>
  <c r="V521" i="3"/>
  <c r="W521" i="3" s="1"/>
  <c r="X521" i="3" s="1"/>
  <c r="V529" i="3"/>
  <c r="W529" i="3" s="1"/>
  <c r="X529" i="3" s="1"/>
  <c r="V537" i="3"/>
  <c r="W537" i="3" s="1"/>
  <c r="X537" i="3" s="1"/>
  <c r="V545" i="3"/>
  <c r="W545" i="3" s="1"/>
  <c r="X545" i="3" s="1"/>
  <c r="V553" i="3"/>
  <c r="W553" i="3" s="1"/>
  <c r="X553" i="3" s="1"/>
  <c r="V561" i="3"/>
  <c r="W561" i="3" s="1"/>
  <c r="X561" i="3" s="1"/>
  <c r="I2" i="8"/>
  <c r="AC515" i="3"/>
  <c r="AC523" i="3"/>
  <c r="AC531" i="3"/>
  <c r="AC539" i="3"/>
  <c r="AC547" i="3"/>
  <c r="AC555" i="3"/>
  <c r="V560" i="3"/>
  <c r="W560" i="3" s="1"/>
  <c r="X560" i="3" s="1"/>
  <c r="AC563" i="3"/>
  <c r="V542" i="3"/>
  <c r="W542" i="3" s="1"/>
  <c r="X542" i="3" s="1"/>
  <c r="V550" i="3"/>
  <c r="V558" i="3"/>
  <c r="W558" i="3" s="1"/>
  <c r="X558" i="3" s="1"/>
  <c r="D2" i="8"/>
  <c r="S2" i="8"/>
  <c r="AC550" i="3"/>
  <c r="C2" i="8" l="1"/>
  <c r="Q2" i="8"/>
  <c r="E2" i="8" s="1"/>
  <c r="F2" i="8" s="1"/>
  <c r="X562" i="3"/>
  <c r="T2" i="8"/>
  <c r="X241" i="3"/>
  <c r="W563" i="3"/>
  <c r="W550" i="3"/>
  <c r="W564" i="3"/>
  <c r="W235" i="3"/>
  <c r="D20" i="4"/>
  <c r="D2" i="4" s="1"/>
  <c r="W566" i="3"/>
  <c r="W355" i="3"/>
  <c r="W565" i="3"/>
  <c r="W354" i="3"/>
  <c r="G2" i="8" l="1"/>
  <c r="A15" i="2" s="1"/>
  <c r="X564" i="3"/>
  <c r="X235" i="3"/>
  <c r="X566" i="3"/>
  <c r="X355" i="3"/>
  <c r="X565" i="3"/>
  <c r="X354" i="3"/>
  <c r="X563" i="3"/>
  <c r="X550" i="3"/>
  <c r="B11" i="2" l="1"/>
  <c r="B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1" authorId="0" shapeId="0" xr:uid="{00000000-0006-0000-0700-000001000000}">
      <text>
        <r>
          <rPr>
            <sz val="11"/>
            <color theme="1"/>
            <rFont val="Calibri"/>
            <family val="2"/>
            <charset val="1"/>
          </rPr>
          <t>0 = no add-on, 1 = night operation planned</t>
        </r>
      </text>
    </comment>
    <comment ref="M1" authorId="0" shapeId="0" xr:uid="{00000000-0006-0000-0700-000002000000}">
      <text>
        <r>
          <rPr>
            <sz val="11"/>
            <color theme="1"/>
            <rFont val="Calibri"/>
            <family val="2"/>
            <charset val="1"/>
          </rPr>
          <t>0 / 1 / 2 based on forecast crosswind/gust exposure</t>
        </r>
      </text>
    </comment>
    <comment ref="N1" authorId="0" shapeId="0" xr:uid="{00000000-0006-0000-0700-000003000000}">
      <text>
        <r>
          <rPr>
            <sz val="11"/>
            <color theme="1"/>
            <rFont val="Calibri"/>
            <family val="2"/>
            <charset val="1"/>
          </rPr>
          <t>0 / 1 / 2 based on wet/contaminated runway risk</t>
        </r>
      </text>
    </comment>
    <comment ref="O1" authorId="0" shapeId="0" xr:uid="{00000000-0006-0000-0700-000004000000}">
      <text>
        <r>
          <rPr>
            <sz val="11"/>
            <color theme="1"/>
            <rFont val="Calibri"/>
            <family val="2"/>
            <charset val="1"/>
          </rPr>
          <t>0 / 1 / 2 based on low visibility / CB / TS exposure</t>
        </r>
      </text>
    </comment>
    <comment ref="P1" authorId="0" shapeId="0" xr:uid="{00000000-0006-0000-0700-000005000000}">
      <text>
        <r>
          <rPr>
            <sz val="11"/>
            <color theme="1"/>
            <rFont val="Calibri"/>
            <family val="2"/>
            <charset val="1"/>
          </rPr>
          <t>0 / 1 / 2 based on crew familiarity / recency</t>
        </r>
      </text>
    </comment>
  </commentList>
</comments>
</file>

<file path=xl/sharedStrings.xml><?xml version="1.0" encoding="utf-8"?>
<sst xmlns="http://schemas.openxmlformats.org/spreadsheetml/2006/main" count="8717" uniqueCount="2396">
  <si>
    <t>ICAO INPUT</t>
  </si>
  <si>
    <t>LTDB</t>
  </si>
  <si>
    <t>PPS BRIEFING OUTPUT (COPY/PASTE)</t>
  </si>
  <si>
    <t>SECTION 1</t>
  </si>
  <si>
    <t>SECTION 2</t>
  </si>
  <si>
    <t>SECTION 3</t>
  </si>
  <si>
    <t>RISK LEVEL LINE (AUTO – MATRIX_V8 + CATEGORY)</t>
  </si>
  <si>
    <t>RISK SUMMARY (AUTO – MATRIX_V8)</t>
  </si>
  <si>
    <t>ICAO</t>
  </si>
  <si>
    <t>AIRPORT_NAME</t>
  </si>
  <si>
    <t>SECTION1B1:L2</t>
  </si>
  <si>
    <t>SECTION2</t>
  </si>
  <si>
    <t>SECTION3</t>
  </si>
  <si>
    <t>10_AD Elev / Max TMA MSA</t>
  </si>
  <si>
    <t>Last_Update</t>
  </si>
  <si>
    <t>Notes</t>
  </si>
  <si>
    <t>CATEGORY</t>
  </si>
  <si>
    <t>AD_ELEV_FT</t>
  </si>
  <si>
    <t>MAX_TMA_MSA_FT</t>
  </si>
  <si>
    <t>ALT_MSA_COMBINED_SCORE</t>
  </si>
  <si>
    <t>DAAG</t>
  </si>
  <si>
    <t>Houari Boumediene Airport (Algiers)</t>
  </si>
  <si>
    <t>• TRAFFIC: HIGH; PRIMARY ALGERIA HUB; MIXED CIVIL / MIL TRAFFIC
• ATC: ACCENT / LANGUAGE VARIATION POSSIBLE; CLEARANCE READBACK IMPORTANT
• TAXI: LARGE APRON AREAS; FOLLOW-ME / MARSHALLER COMMON
• RWY OPS: INTERSECTING RWY 05/23 AND 09/27; RWY CROSSINGS POSSIBLE
• CURFEW: NIGHT RESTRICTIONS MAY APPLY; CHECK AIP/AOI</t>
  </si>
  <si>
    <t>• METEO: SUMMER HEAT / HAZE COMMON; VISIBILITY REDUCTION POSSIBLE
• METEO: OCCASIONAL SAHARA DUST EVENTS
• WIND: GUSTY SEA-BREEZE / CROSSWIND POSSIBLE</t>
  </si>
  <si>
    <t>• SECURITY: ELEVATED SECURITY ENVIRONMENT; MIL PRESENCE POSSIBLE
• HANDLING: PRIOR COORDINATION ADVISED FOR BIZAV OPS
• FUEL: JET A-1 AVAILABLE; CONFIRM WITH HANDLER
• NAV: ILS AVAILABLE; GNSS APPROACHES ALSO USED</t>
  </si>
  <si>
    <t>82 / 3500</t>
  </si>
  <si>
    <t>2026-03-05</t>
  </si>
  <si>
    <t>V5.2 tailored</t>
  </si>
  <si>
    <t>B</t>
  </si>
  <si>
    <t>EBBR</t>
  </si>
  <si>
    <t>Brussels Airport</t>
  </si>
  <si>
    <t>• TRAFFIC: VERY HIGH; MAJOR EU HUB; STRICT SLOT COORDINATION
• ATC: COMPLEX TMA WITH HEAVY ARR/DEP FLOWS; SPEED CONTROL COMMON
• TAXI: LARGE AIRPORT; MULTIPLE HOT SPOTS AND RWY CROSSINGS
• RWY OPS: MULTI-RWY SYSTEM (01/19 – 07R/25L – 07L/25R); CONFIGURATION CHANGES FREQUENT
• CURFEW: NIGHT RESTRICTIONS APPLY; CHECK AIP/AOI</t>
  </si>
  <si>
    <t>• METEO: LOW CEILING / FOG COMMON IN AUTUMN–WINTER
• METEO: FREQUENT RAIN / LOW VIS CONDITIONS
• WIND: CROSSWIND POSSIBLE DEPENDING RWY CONFIGURATION</t>
  </si>
  <si>
    <t>• HANDLING: BUSY APRONS; EU INSTITUTION / DIPLOMATIC TRAFFIC COMMON
• FUEL: JET A-1 AVAILABLE
• NAV: CAT III ILS RWY 25L / 25R; LVP OPERATIONS FREQUENT
• INFRA: STRICT NOISE ABATEMENT PROCEDURES</t>
  </si>
  <si>
    <t>175 / 3500</t>
  </si>
  <si>
    <t>EBCI</t>
  </si>
  <si>
    <t>Brussels South Charleroi Airport</t>
  </si>
  <si>
    <t>• TRAFFIC: HIGH LCC TRAFFIC; PEAK ARR/DEP BANKS
• ATC: SPEED MANAGEMENT COMMON DURING PEAK PERIODS
• TAXI: APRON CONGESTION POSSIBLE; FOLLOW MARSHALLER
• RWY OPS: RWY 06/24 PRIMARY; BACKTRACK MAY OCCUR
• SLOT: STRICT SLOT ADHERENCE REQUIRED</t>
  </si>
  <si>
    <t>• METEO: LOW CEILING / FOG POSSIBLE IN WINTER
• METEO: FREQUENT RAIN / HAZE CONDITIONS
• WIND: CROSSWIND POSSIBLE DUE TO SINGLE RWY CONFIGURATION</t>
  </si>
  <si>
    <t>• SECURITY: STANDARD EU SECURITY PROCEDURES
• HANDLING: LIMITED BIZAV INFRASTRUCTURE; PRIOR COORDINATION ADVISED
• FUEL: CONFIRM FUELER AVAILABILITY DURING PEAK PERIODS
• NAV: ILS AVAILABLE RWY 24; GNSS APPROACH RWY 06</t>
  </si>
  <si>
    <t>614 / 3500</t>
  </si>
  <si>
    <t>V5.4 tailored</t>
  </si>
  <si>
    <t>A</t>
  </si>
  <si>
    <t>EBLG</t>
  </si>
  <si>
    <t>Liège Airport</t>
  </si>
  <si>
    <t>• TRAFFIC: VERY HIGH CARGO TRAFFIC (NIGHT OPERATIONS INTENSE)
• ATC: FREIGHT HUB OPS; EXPECT VECTORING / SEQUENCING
• TAXI: LARGE CARGO APRONS; FOLLOW MARSHALLER
• RWY OPS: RWY 04R/22L PRIMARY; CONFIGURATION MAY CHANGE WITH WIND
• RWY OPS: HEAVY AIRCRAFT OPERATIONS COMMON; WAKE TURBULENCE CONSIDERATION</t>
  </si>
  <si>
    <t>• METEO: LOW CEILING / FOG COMMON IN WINTER
• METEO: FREQUENT RAIN / LOW VIS CONDITIONS
• WIND: GUSTY CONDITIONS POSSIBLE WITH ATLANTIC WEATHER SYSTEMS</t>
  </si>
  <si>
    <t>• SECURITY: MAJOR EUROPEAN CARGO HUB; STRICT ACCESS CONTROL
• HANDLING: CARGO PRIORITY; BIZAV HANDLING CONFIRMATION ADVISED
• FUEL: JET A-1 AVAILABLE; HIGH DEMAND DURING NIGHT CARGO BANKS
• NAV: CAT II/III ILS AVAILABLE; LOW VIS OPS COMMON</t>
  </si>
  <si>
    <t>659 / 4000</t>
  </si>
  <si>
    <t>EBOS</t>
  </si>
  <si>
    <t>Ostend-Bruges International Airport</t>
  </si>
  <si>
    <t>• TRAFFIC: MODERATE; CARGO AND CHARTER TRAFFIC COMMON
• ATC: RELATIVELY LOW COMPLEXITY; MIL ACTIVITY POSSIBLE (COASTAL AREAS)
• TAXI: APRON FOLLOW-ME / MARSHALLING COMMON
• RWY OPS: RWY 08/26 PRIMARY; SEA BREEZE MAY DRIVE RWY CHANGES
• RWY OPS: LONG RWY USED BY HEAVY CARGO AIRCRAFT</t>
  </si>
  <si>
    <t>• METEO: COASTAL FOG / SEA FOG POSSIBLE
• METEO: LOW CLOUD / RAIN FREQUENT WITH NORTH SEA WEATHER
• WIND: STRONG AND GUSTY CROSSWINDS COMMON</t>
  </si>
  <si>
    <t>• SECURITY: STANDARD EU SECURITY PROCEDURES
• HANDLING: MODERATE INFRASTRUCTURE; CONFIRM BIZAV SERVICES
• FUEL: JET A-1 AVAILABLE; CONFIRM DURING OFF-PEAK HOURS
• NAV: ILS RWY 26; COASTAL WEATHER MAY IMPACT APPROACH</t>
  </si>
  <si>
    <t>13 / 3000</t>
  </si>
  <si>
    <t>EDDB</t>
  </si>
  <si>
    <t>Berlin Brandenburg Airport</t>
  </si>
  <si>
    <t>• TRAFFIC: HIGH; MAJOR GERMAN HUB; SLOT REQUIRED
• ATC: COMPLEX ARRIVAL FLOWS; SPEED CONTROL COMMON
• TAXI: LARGE AIRPORT; LONG TAXI TIMES POSSIBLE
• RWY OPS: PARALLEL RWY 07L/25R – 07R/25L OPERATIONS
• CURFEW: NIGHT RESTRICTIONS APPLY; CHECK AIP/AOI FOR DETAILS</t>
  </si>
  <si>
    <t>• METEO: WINTER FOG / LOW STRATUS COMMON
• METEO: SNOW / ICING CONDITIONS POSSIBLE IN WINTER
• WIND: MODERATE CROSSWIND POSSIBLE; EAST WINDS OCCASIONALLY STRONG</t>
  </si>
  <si>
    <t>• SECURITY: STANDARD EU SECURITY PROCEDURES
• HANDLING: BUSY APRONS; FOLLOW-ME / MARSHALLER COMMON
• FUEL: JET A-1 AVAILABLE
• NAV: CAT II/III ILS AVAILABLE; LOW VIS OPS COMMON</t>
  </si>
  <si>
    <t>157 / 3500</t>
  </si>
  <si>
    <t>V5.3 tailored</t>
  </si>
  <si>
    <t>EDDC</t>
  </si>
  <si>
    <t>Dresden Airport</t>
  </si>
  <si>
    <t>• TRAFFIC: MODERATE; REGIONAL AND CHARTER TRAFFIC
• ATC: GENERALLY LOW COMPLEXITY; MIL ACTIVITY POSSIBLE
• TAXI: COMPACT AIRPORT; EXPECT MARSHALLER ON APRON
• RWY OPS: RWY 04/22 SINGLE RWY OPERATIONS
• CURFEW: NIGHT RESTRICTIONS MAY APPLY; CHECK AIP/AOI</t>
  </si>
  <si>
    <t>• METEO: WINTER FOG / LOW STRATUS POSSIBLE
• METEO: SNOW / ICING CONDITIONS POSSIBLE IN WINTER
• WIND: CROSSWIND POSSIBLE WITH SINGLE RWY CONFIGURATION</t>
  </si>
  <si>
    <t>• SECURITY: STANDARD EU SECURITY PROCEDURES
• HANDLING: LIMITED BIZAV INFRASTRUCTURE; PRIOR COORDINATION ADVISED
• FUEL: JET A-1 AVAILABLE; CONFIRM DURING OFF-PEAK HOURS
• NAV: ILS AVAILABLE; LOW VIS OPS POSSIBLE</t>
  </si>
  <si>
    <t>755 / 3500</t>
  </si>
  <si>
    <t>EDDE</t>
  </si>
  <si>
    <t>Erfurt-Weimar Airport</t>
  </si>
  <si>
    <t>• TRAFFIC: LOW–MODERATE; CHARTER AND CARGO TRAFFIC
• ATC: GENERALLY LOW COMPLEXITY
• TAXI: COMPACT AIRPORT; MARSHALLER COMMON ON APRON
• RWY OPS: RWY 10/28 SINGLE RWY OPERATIONS
• CURFEW: NIGHT RESTRICTIONS MAY APPLY; CHECK AIP/AOI</t>
  </si>
  <si>
    <t>• SECURITY: STANDARD EU SECURITY PROCEDURES
• HANDLING: LIMITED INFRASTRUCTURE; PRIOR COORDINATION ADVISED
• FUEL: JET A-1 AVAILABLE; CONFIRM DURING OFF-PEAK HOURS
• NAV: ILS AVAILABLE; LOW VIS OPS POSSIBLE</t>
  </si>
  <si>
    <t>1036 / 4000</t>
  </si>
  <si>
    <t>EDDF</t>
  </si>
  <si>
    <t>Frankfurt Airport</t>
  </si>
  <si>
    <t>• TRAFFIC: EXTREMELY HIGH; MAJOR EUROPEAN HUB; STRICT SLOT ADHERENCE
• ATC: COMPLEX MULTI-RWY ARR/DEP SYSTEM; SPEED CONTROL AND HOLDING COMMON
• TAXI: VERY LARGE AIRPORT; LONG TAXI TIMES AND COMPLEX ROUTING
• RWY OPS: DEP/ARR RWY SEGREGATION (25C/07C MAIN DEP); RWY 18 WEST DEP ONLY
• CURFEW: STRICT NIGHT CURFEW; CHECK AIP/AOI</t>
  </si>
  <si>
    <t>• METEO: RIVER MAIN VALLEY; FOG / LOW STRATUS POSSIBLE
• METEO: WINTER SNOW AND DE-ICING OPERATIONS COMMON
• WIND: RWY CONFIGURATION CHANGES COMMON WITH WIND</t>
  </si>
  <si>
    <t>• HANDLING: VERY BUSY APRONS; FOLLOW-ME AND STRICT TAXI ROUTES
• FUEL: JET A-1 AVAILABLE; PEAK DEMAND PERIODS
• NAV: CAT III ILS OPERATIONS COMMON; LVP PROCEDURES FREQUENT
• INFRA: STRICT NOISE ABATEMENT / NIGHT OPS RESTRICTIONS</t>
  </si>
  <si>
    <t>364 / 3000</t>
  </si>
  <si>
    <t>EDDG</t>
  </si>
  <si>
    <t>Münster Osnabrück Airport</t>
  </si>
  <si>
    <t>• TRAFFIC: LOW–MODERATE; REGIONAL / CHARTER TRAFFIC
• ATC: GENERALLY LOW COMPLEXITY
• TAXI: COMPACT AIRPORT; MARSHALLER POSSIBLE ON APRON
• RWY OPS: RWY 07/25 SINGLE RWY OPERATIONS
• CURFEW: NIGHT RESTRICTIONS MAY APPLY; CHECK AIP/AOI</t>
  </si>
  <si>
    <t>• METEO: LOW CEILING / FOG POSSIBLE IN WINTER
• METEO: RAIN / LOW VIS CONDITIONS POSSIBLE
• WIND: CROSSWIND POSSIBLE WITH SINGLE RWY CONFIGURATION</t>
  </si>
  <si>
    <t>160 / 3000</t>
  </si>
  <si>
    <t>EDDH</t>
  </si>
  <si>
    <t>Hamburg Airport</t>
  </si>
  <si>
    <t>• TRAFFIC: HIGH; BUSY COMMERCIAL AIRPORT CLOSE TO CITY; SLOT COORDINATED
• ATC: ARR/DEP FLOWS AFFECTED BY DENSE N GERMANY / NORTH SEA TRAFFIC
• TAXI: INTERSECTING RWY LAYOUT; RWY CROSSINGS COMMON
• RWY OPS: RWY 05/23 MAIN; RWY 15/33 USED WITH WIND LIMITATIONS
• CURFEW: STRICT NIGHT RESTRICTIONS DUE NOISE; CHECK AIP/AOI</t>
  </si>
  <si>
    <t>• METEO: COASTAL WEATHER INFLUENCE; FOG / LOW STRATUS POSSIBLE
• METEO: FREQUENT LOW CEILING AND RAIN
• WIND: GUSTY CROSSWINDS POSSIBLE DUE NORTH SEA WEATHER</t>
  </si>
  <si>
    <t>• HANDLING: BUSY APRON DURING MORNING / EVENING BANKS
• FUEL: JET A-1 AVAILABLE
• NAV: CAT II/III ILS RWY 23; LOW VISIBILITY OPS POSSIBLE
• INFRA: STRICT NOISE ABATEMENT PROCEDURES</t>
  </si>
  <si>
    <t>53 / 3000</t>
  </si>
  <si>
    <t>EDDK</t>
  </si>
  <si>
    <t>Cologne Bonn Airport</t>
  </si>
  <si>
    <t>• TRAFFIC: HIGH; MAJOR EUROPEAN CARGO HUB; INTENSE NIGHT CARGO OPERATIONS
• ATC: MIXED PASSENGER / HEAVY CARGO TRAFFIC; VECTORING COMMON
• TAXI: LARGE AIRPORT; RWY CROSSINGS AND COMPLEX TAXI ROUTING POSSIBLE
• RWY OPS: PARALLEL RWY 13L/31R – 13R/31L; FLEXIBLE ARR/DEP USE
• CURFEW: NO FULL CURFEW; NIGHT OPERATIONS COMMON (CARGO HUB)</t>
  </si>
  <si>
    <t>• METEO: RIVER RHINE AREA; FOG / LOW STRATUS POSSIBLE
• METEO: FREQUENT LOW CEILING IN AUTUMN / WINTER
• WIND: CROSSWIND POSSIBLE DEPENDING RWY CONFIGURATION</t>
  </si>
  <si>
    <t>• HANDLING: BUSY CARGO APRONS; FREIGHT TRAFFIC PRIORITY POSSIBLE
• FUEL: JET A-1 AVAILABLE
• NAV: CAT II/III ILS RWY 13L/31R; LOW VIS OPS POSSIBLE
• INFRA: SIGNIFICANT NIGHT FREIGHT ACTIVITY</t>
  </si>
  <si>
    <t>302 / 3500</t>
  </si>
  <si>
    <t>EDDL</t>
  </si>
  <si>
    <t>Düsseldorf Airport</t>
  </si>
  <si>
    <t>• TRAFFIC: HIGH; MAJOR NRW BUSINESS / AIRLINE HUB; SLOT REQUIRED
• ATC: ARR SEQUENCING FROM BUSY RUHR AREA TMA
• TAXI: KNOWN HOT SPOTS AROUND RWY 05R/23L CROSSINGS
• RWY OPS: RWY 05R/23L PRIMARY; RWY 05L/23R LIMITED USE (NO SIMULTANEOUS DEP)
• CURFEW: STRICT NIGHT RESTRICTIONS; CHECK AIP/AOI</t>
  </si>
  <si>
    <t>• METEO: RIVER RHINE AREA; FOG / LOW STRATUS POSSIBLE
• METEO: FREQUENT LOW CEILING IN AUTUMN / WINTER
• WIND: CROSSWIND POSSIBLE ON SINGLE PRIMARY RWY OPS</t>
  </si>
  <si>
    <t>• HANDLING: BUSY APRON DURING EU BANK TIMES
• FUEL: JET A-1 AVAILABLE; PEAK DEMAND POSSIBLE
• NAV: CAT III ILS RWY 23L (FREQUENT LVP OPS)
• INFRA: NOISE ABATEMENT / NIGHT OPS RESTRICTIONS</t>
  </si>
  <si>
    <t>147 / 3500</t>
  </si>
  <si>
    <t>EDDM</t>
  </si>
  <si>
    <t>Munich Airport</t>
  </si>
  <si>
    <t>• TRAFFIC: VERY HIGH DENSITY; SPEED CONTROL/VECTORS COMMON
• RWY OPS: PARALLEL RWYS; STRICT RWY IDENTIFICATION
• TAXI: COMPLEX; MULTI HOLD SHORT/HOTSPOTS—BRIEF ROUTE
• LATE CLR: LATE CLR COMMON; GO-AROUND READY
• ATC: DENSE FREQ/FAST CLEARANCES</t>
  </si>
  <si>
    <t>• METEO: WINTER FOG/LVP + DE-ICE CAPACITY CONSTRAINTS
• CONTAMINATION: BRAKING ACTION MAY VARY</t>
  </si>
  <si>
    <t>• SECURITY: STANDARD
• HANDLING: PEAK BANKS—STAND/DE-ICE DELAYS
• NAV: VERIFY CORRECT ILS IDENT FOR ASSIGNED RWY</t>
  </si>
  <si>
    <t>1487 / 4500</t>
  </si>
  <si>
    <t>EDDN</t>
  </si>
  <si>
    <t>Nuremberg Airport</t>
  </si>
  <si>
    <t>• TRAFFIC: PEAK WAVES; SEQUENCING POSSIBLE
• ATC: DENSE FREQ; FAST CLEARANCES
• TAXI: MANAGEABLE; WATCH HOTSPOTS
• RWY OPS: RWY CHANGE POSSIBLE; CONFIRM RWY
• LATE CLR: EXPEDITE OPS POSSIBLE</t>
  </si>
  <si>
    <t>• METEO: WINTER LOW VIS/CONTAMINATION; DE-ICE
• WIND: GUSTS POSSIBLE</t>
  </si>
  <si>
    <t>• SECURITY: STANDARD
• HANDLING: PEAK CAPACITY; COORDINATE
• NAV: VERIFY ILS IDENT; NOTAM OUTAGES</t>
  </si>
  <si>
    <t>1046 / 4000</t>
  </si>
  <si>
    <t>EDDP</t>
  </si>
  <si>
    <t>Leipzig/Halle Airport</t>
  </si>
  <si>
    <t>• TRAFFIC: VARIABLE; PEAK WAVES
• RWY OPS: CONFIG CHANGES; CONFIRM RWY
• TAXI: COMPLEX IN PEAKS; HOTSPOTS
• LATE CLR: EXPEDITE OPS POSSIBLE
• ATC: BUSY FREQ</t>
  </si>
  <si>
    <t>• METEO: WINTER FOG/LVP + CONTAMINATION; DE-ICE
• WIND: GUSTS POSSIBLE</t>
  </si>
  <si>
    <t>• SECURITY: STANDARD
• HANDLING: WINTER DE-ICE CAPACITY; COORDINATE
• NAV: VERIFY ILS IDENT; NOTAM OUTAGES</t>
  </si>
  <si>
    <t>465 / 3000</t>
  </si>
  <si>
    <t>EDDR</t>
  </si>
  <si>
    <t>Saarbrücken Airport</t>
  </si>
  <si>
    <t>• TRAFFIC: VARIABLE; PROCEDURAL FLOW
• TERRAIN: HILLY REGION—STRICT PROC COMPLIANCE
• RWY OPS: CONFIG CHANGES; CONFIRM RWY
• TAXI: SIMPLE; WATCH HOTSPOTS
• LATE CLR: EXPEDITE OPS POSSIBLE</t>
  </si>
  <si>
    <t>• METEO: WINTER FOG/LOW VIS + CONTAMINATION
• WIND: GUSTS POSSIBLE</t>
  </si>
  <si>
    <t>• HANDLING: LIMITED SERVICES OUTSIDE PEAK—CONFIRM FUEL/HOURS
• SECURITY: STANDARD
• NAV: VERIFY NAVAID STATUS/NOTAM</t>
  </si>
  <si>
    <t>1058 / 4000</t>
  </si>
  <si>
    <t>EDDS</t>
  </si>
  <si>
    <t>Stuttgart Airport</t>
  </si>
  <si>
    <t>• TRAFFIC: PEAK WAVES; VECTORING POSSIBLE
• TERRAIN: TERRAIN/OBSTACLES IN REGION—STRICT PROC COMPLIANCE
• TAXI: MANAGEABLE; WATCH HOTSPOTS
• RWY OPS: RWY CHANGE POSSIBLE; CONFIRM RWY
• LATE CLR: EXPEDITE OPS POSSIBLE</t>
  </si>
  <si>
    <t>• METEO: WINTER LOW VIS/CONTAMINATION; DE-ICE DELAYS
• WIND: GUSTS POSSIBLE</t>
  </si>
  <si>
    <t>• SECURITY: STANDARD
• HANDLING: LIMITED PEAK CAPACITY; COORDINATE
• NAV: VERIFY ILS/NAVAID STATUS</t>
  </si>
  <si>
    <t>1276 / 4000</t>
  </si>
  <si>
    <t>EDDV</t>
  </si>
  <si>
    <t>Hannover Airport</t>
  </si>
  <si>
    <t>• TRAFFIC: VARIABLE; PROCEDURAL ATC IN PEAKS
• RWY OPS: CONFIG CHANGES; CONFIRM RWY
• TAXI: MANAGEABLE; WATCH HOTSPOTS
• LATE CLR: EXPEDITE OPS POSSIBLE
• ATC: BUSY FREQ</t>
  </si>
  <si>
    <t>• METEO: WINTER FOG/LVP POSSIBLE
• CONTAMINATION: DE-ICE/BRK ACTION IN WINTER</t>
  </si>
  <si>
    <t>• SECURITY: STANDARD
• HANDLING: COORDINATE SERVICES IN ADVANCE
• NAV: VERIFY ILS IDENT; CHECK NOTAM</t>
  </si>
  <si>
    <t>183 / 3000</t>
  </si>
  <si>
    <t>EDDW</t>
  </si>
  <si>
    <t>Bremen Airport</t>
  </si>
  <si>
    <t>• TRAFFIC: VARIABLE; PEAK WAVES
• RWY OPS: CONFIG CHANGES; CONFIRM RWY
• TAXI: MANAGEABLE; HOTSPOTS
• LATE CLR: EXPEDITE OPS POSSIBLE
• ATC: BUSY FREQ</t>
  </si>
  <si>
    <t>• METEO: COASTAL LOW CLOUD/FOG EVENTS
• WIND: GUSTS POSSIBLE</t>
  </si>
  <si>
    <t>• SECURITY: STANDARD
• HANDLING: COORDINATE SERVICES
• NAV: VERIFY ILS IDENT; NOTAM OUTAGES</t>
  </si>
  <si>
    <t>14 / 3000</t>
  </si>
  <si>
    <t>EDFH</t>
  </si>
  <si>
    <t>Frankfurt-Hahn Airport</t>
  </si>
  <si>
    <t>• TRAFFIC: CARGO/CHARTER PEAKS; HIGH TEMPO DURING BANKS
• RWY OPS: EXPEDITE VACATE/LINE-UP POSSIBLE
• TAXI: CARGO APRON COMPLEXITY; FOLLOW HOTSPOTS
• LATE CLR: LATE CLR POSSIBLE—GO-AROUND READY
• OTHER: CURFEW/NOISE RULES MAY APPLY—CHECK LOCAL PROC</t>
  </si>
  <si>
    <t>• METEO: WINTER FOG/LVP; CONTAMINATION POSSIBLE
• WIND: GUSTS POSSIBLE</t>
  </si>
  <si>
    <t>• HANDLING: CARGO/GA SUPPORT VARIES—PRE-COORDINATION
• SECURITY: ACCESS CONTROL AROUND CARGO
• NAV: VERIFY ILS IDENT/NOTAM OUTAGES</t>
  </si>
  <si>
    <t>1649 / 4500</t>
  </si>
  <si>
    <t>EDLP</t>
  </si>
  <si>
    <t>Paderborn Lippstadt Airport</t>
  </si>
  <si>
    <t>• TRAFFIC: VARIABLE; TRAINING/GA MIX
• RWY OPS: CONFIG CHANGES; CONFIRM RWY
• TAXI: SIMPLE; WATCH HOTSPOTS/STOPBARS
• LATE CLR: EXPEDITE OPS POSSIBLE
• OTHER: LIMITED APRON CAPACITY—STAND CHANGES POSSIBLE</t>
  </si>
  <si>
    <t>• METEO: WINTER FOG/LOW VIS EVENTS; LVP POSSIBLE
• CONTAMINATION: SNOW/ICE POSSIBLE—BRAKING ACTION</t>
  </si>
  <si>
    <t>• HANDLING: LIMITED OUTSIDE PEAK—CONFIRM FUEL/HOURS
• SECURITY: STANDARD
• NAV: VERIFY NAVAID STATUS/NOTAM</t>
  </si>
  <si>
    <t>699 / 3500</t>
  </si>
  <si>
    <t>EDLV</t>
  </si>
  <si>
    <t>Niederrhein Airport (Weeze)</t>
  </si>
  <si>
    <t>• TRAFFIC: VARIABLE; LCC CHARTER WAVES POSSIBLE
• RWY OPS: SINGLE-RWY FLOW; ARR/DEP INTERLEAVING
• TAXI/APRON: COMPACT APRON; STAND CHANGES POSSIBLE
• LATE CLR: EXPEDITE OPS POSSIBLE
• OTHER: LOCAL OPS RESTRICTIONS MAY APPLY—CHECK NOTAM</t>
  </si>
  <si>
    <t>• METEO: WINTER FOG/LOW VIS EVENTS; LVP POSSIBLE
• WIND: GUSTS POSSIBLE</t>
  </si>
  <si>
    <t>• HANDLING: CAPACITY CAN BE LIMITED—CONFIRM FUEL/HANDLING
• SECURITY: STANDARD
• NAV: VERIFY ILS IDENT/NOTAM</t>
  </si>
  <si>
    <t>106 / 3000</t>
  </si>
  <si>
    <t>EDLW</t>
  </si>
  <si>
    <t>Dortmund Airport</t>
  </si>
  <si>
    <t>• OPS: CITY AIRPORT—SLOT/NOISE CONSTRAINTS POSSIBLE
• TRAFFIC: PEAK WAVES; VECTORING POSSIBLE
• TAXI/APRON: COMPACT; STAND CHANGES POSSIBLE
• RWY OPS: CONFIG CHANGES; CONFIRM RWY
• LATE CLR: LATE CLR POSSIBLE—GO-AROUND READY</t>
  </si>
  <si>
    <t>• METEO: WINTER LOW VIS/FOG EVENTS; LVP POSSIBLE
• WIND: GUSTS POSSIBLE</t>
  </si>
  <si>
    <t>• ATC: BUSY FREQ IN PEAKS—READBACK DISCIPLINE
• HANDLING: LIMITED PEAK CAPACITY; COORDINATE
• NAV: VERIFY ILS IDENT/NOTAM OUTAGES</t>
  </si>
  <si>
    <t>425 / 3000</t>
  </si>
  <si>
    <t>EDSB</t>
  </si>
  <si>
    <t>Karlsruhe/Baden-Baden Airport</t>
  </si>
  <si>
    <t>• TRAFFIC: BIZAV + LCC MIX; PEAK WAVES CAN SATURATE
• APPROACH: TMA COMPLEXITY; EXPECT VECTORING/LEVEL CAPS
• TAXI: COMPACT APRON; MARSHALLER DEPENDENT
• RWY OPS: CONFIG CHANGES; CONFIRM RWY
• LATE CLR: EXPEDITE OPS POSSIBLE</t>
  </si>
  <si>
    <t>• METEO: WINTER FOG/LVP IN REGION; DE-ICE DELAYS
• WIND: GUSTS POSSIBLE</t>
  </si>
  <si>
    <t>• SECURITY: STANDARD
• HANDLING: PPR/COORDINATION OF STAND/FUEL RECOMMENDED
• NAV: VERIFY NAVAID STATUS/NOTAM</t>
  </si>
  <si>
    <t>408 / 3000</t>
  </si>
  <si>
    <t>EDVK</t>
  </si>
  <si>
    <t>Kassel Airport</t>
  </si>
  <si>
    <t>• TRAFFIC: VARIABLE; PROCEDURAL ATC
• RWY OPS: CONFIG CHANGES; CONFIRM RWY
• TAXI: SIMPLE; WATCH HOTSPOTS/STOPBARS
• LATE CLR: EXPEDITE OPS POSSIBLE
• OTHER: LIMITED SERVICES OUTSIDE PEAK—PLAN AHEAD</t>
  </si>
  <si>
    <t>• METEO: WINTER FOG/LOW VIS EVENTS; LVP POSSIBLE
• CONTAMINATION: SNOW/ICE POSSIBLE</t>
  </si>
  <si>
    <t>• HANDLING: CONFIRM FUEL/HANDLING HOURS
• SECURITY: STANDARD
• NAV: VERIFY NAVAID STATUS/NOTAM</t>
  </si>
  <si>
    <t>820 / 3500</t>
  </si>
  <si>
    <t>EETN</t>
  </si>
  <si>
    <t>Tallinn Airport</t>
  </si>
  <si>
    <t>• TRAFFIC: MODERATE; PEAK WAVES WITH EUROPEAN BANKS
• ATC: ACCENTED ENGLISH POSSIBLE; REQUEST CONFIRMATION IF DOUBT
• TAXI: MANAGEABLE; WATCH HOTSPOTS IN LOW VIS
• RWY OPS: CONFIG CHANGES; CONFIRM RWY/APP
• LATE CLR: EXPEDITE OPS POSSIBLE</t>
  </si>
  <si>
    <t>• METEO: WINTER SNOW/ICE + LOW VIS; LVP COMMON
• CONTAMINATION: BRAKING ACTION VARIES—CHECK RCR/PIREP</t>
  </si>
  <si>
    <t>• SECURITY: STANDARD
• HANDLING: WINTER DE-ICE CAPACITY MAY CONSTRAIN OPS
• NAV: VERIFY ILS IDENT; CHECK NOTAM OUTAGES</t>
  </si>
  <si>
    <t>131 / 3000</t>
  </si>
  <si>
    <t>EFHK</t>
  </si>
  <si>
    <t>Helsinki-Vantaa Airport</t>
  </si>
  <si>
    <t>• TRAFFIC: HUB DENSITY; SPEED CONTROL/VECTORING COMMON
• RWY OPS: MULTI-RWY; FREQUENT RUNWAY/DEP ROUTE CHANGES
• TAXI: COMPLEX IN LOW VIS; STOPBAR/HOLD SHORT DISCIPLINE
• LATE CLR: LATE CLR POSSIBLE; GO-AROUND READY
• ATC: BUSY FREQ/FAST CLEARANCES</t>
  </si>
  <si>
    <t>• METEO: WINTER SNOW/ICE + LVP; DE-ICE CAPACITY CONSTRAINTS
• CONTAMINATION: BRAKING ACTION VARIES—CHECK RCR</t>
  </si>
  <si>
    <t>• SECURITY: STANDARD
• HANDLING: WINTER DE-ICE/EGPU CONSTRAINTS—PLAN EXTRA TIME
• NAV: VERIFY CORRECT ILS IDENT FOR ASSIGNED RWY</t>
  </si>
  <si>
    <t>179 / 3000</t>
  </si>
  <si>
    <t>EFIV</t>
  </si>
  <si>
    <t>Ivalo Airport</t>
  </si>
  <si>
    <t>• TRAFFIC: VARIABLE; PROCEDURAL OPS COMMON
• RWY OPS: CONTAMINATION RISK; PERFORMANCE/BRK ACTION PLAN
• TAXI: WINTER LOW VIS; STRICT ROUTE ADHERENCE
• LATE CLR: EXPECT HOLDS FOR DE-ICE/SNOW REMOVAL
• OTHER: REMOTE OPS—DIVERSION OPTIONS LIMITED</t>
  </si>
  <si>
    <t>• METEO: EXTREME COLD/SNOW + LOW VIS; LVP COMMON
• WIND: GUSTS POSSIBLE</t>
  </si>
  <si>
    <t>• HANDLING: CONFIRM DE-ICE/FUEL AVAILABILITY AND HOURS
• SECURITY: STANDARD
• NAV: VERIFY NAVAID STATUS/NOTAM</t>
  </si>
  <si>
    <t>481 / 3000</t>
  </si>
  <si>
    <t>EGAA</t>
  </si>
  <si>
    <t>Belfast International Airport</t>
  </si>
  <si>
    <t>• METEO: ATLANTIC WEATHER—LOW CLOUD/RAIN; WIND EVENTS
• CROSSWIND: GUSTS POSSIBLE—PLAN LIMITS</t>
  </si>
  <si>
    <t>• SECURITY: STANDARD
• HANDLING: WEATHER IMPACTS; COORDINATE
• NAV: VERIFY ILS IDENT; CHECK NOTAM</t>
  </si>
  <si>
    <t>268 / 3000</t>
  </si>
  <si>
    <t>EGBB</t>
  </si>
  <si>
    <t>Birmingham Airport</t>
  </si>
  <si>
    <t>• TRAFFIC: PEAK WAVES; VECTORING POSSIBLE
• ATC: BUSY FREQ; CLEAR READBACK
• TAXI: APRON CONGESTION AT PEAKS; STAND CHANGES
• RWY OPS: CONFIG CHANGES; CONFIRM RWY
• LATE CLR: EXPEDITE OPS POSSIBLE</t>
  </si>
  <si>
    <t>• METEO: FOG/LOW VIS EVENTS; LVP POSSIBLE
• WIND: GUSTS POSSIBLE</t>
  </si>
  <si>
    <t>• SECURITY: STANDARD
• HANDLING: PEAK CAPACITY; COORDINATE EARLY
• NAV: VERIFY ILS IDENT; NOTAM OUTAGES</t>
  </si>
  <si>
    <t>327 / 3000</t>
  </si>
  <si>
    <t>EGCC</t>
  </si>
  <si>
    <t>Manchester Airport</t>
  </si>
  <si>
    <t>• TRAFFIC: PEAK BANKS; HOLDING/VECTORING POSSIBLE
• TERRAIN/WEATHER: UK NW—LOW CLOUD/RAIN; STABILIZED APPROACH DISCIPLINE
• TAXI: COMPLEX APRON AREAS; HOTSPOTS IN PEAKS
• RWY OPS: CONFIG CHANGES; CONFIRM RWY/APP
• LATE CLR: LATE CLR POSSIBLE; GO-AROUND READY</t>
  </si>
  <si>
    <t>• METEO: FOG/LOW VIS OCCURS; LVP POSSIBLE
• WIND: GUSTS POSSIBLE—CROSSWIND PLAN</t>
  </si>
  <si>
    <t>• ATC: RAPID UK SPEECH; STRICT READBACK
• HANDLING: PEAK CAPACITY; STAND/FUEL DELAYS POSSIBLE
• NAV: VERIFY ILS IDENT; CHECK NOTAM OUTAGES</t>
  </si>
  <si>
    <t>257 / 3500</t>
  </si>
  <si>
    <t>EGFF</t>
  </si>
  <si>
    <t>Cardiff Airport</t>
  </si>
  <si>
    <t>• METEO: COASTAL LOW CLOUD/RAIN; WIND EVENTS
• CROSSWIND: GUSTS POSSIBLE—PLAN LIMITS</t>
  </si>
  <si>
    <t>220 / 3000</t>
  </si>
  <si>
    <t>EGGD</t>
  </si>
  <si>
    <t>Bristol Airport</t>
  </si>
  <si>
    <t>• OPS: ELEVATION/SLOPE EFFECTS CAN DRIVE PERF/STOPPING MARGIN—PLAN CONSERVATIVELY
• TRAFFIC: PEAK WAVES; VECTORING POSSIBLE
• RWY OPS: SINGLE-RWY FLOW; ARR/DEP INTERLEAVING
• TAXI: COMPACT; HOTSPOTS IN PEAKS
• LATE CLR: LATE CLR POSSIBLE—GO-AROUND READY</t>
  </si>
  <si>
    <t>• METEO: LOW CLOUD/FOG EVENTS; LVP POSSIBLE
• WIND: GUSTS POSSIBLE—CROSSWIND PLAN</t>
  </si>
  <si>
    <t>• ATC: RAPID UK SPEECH; STRICT READBACK
• HANDLING: PEAK CAPACITY; COORDINATE
• NAV: VERIFY ILS IDENT/NOTAM OUTAGES</t>
  </si>
  <si>
    <t>622 / 3500</t>
  </si>
  <si>
    <t>EGGW</t>
  </si>
  <si>
    <t>London Luton Airport</t>
  </si>
  <si>
    <t>• TRAFFIC: PEAK BANKS; SEQUENCING POSSIBLE
• NOISE: STRICT NOISE ABATEMENT TRACKS/PROFILES
• ATC: RAPID UK SPEECH; STRICT READBACK
• TAXI: HOTSPOTS IN PEAKS; HOLD SHORT DISCIPLINE
• LATE CLR: LATE CLR POSSIBLE—GO-AROUND READY</t>
  </si>
  <si>
    <t>526 / 4000</t>
  </si>
  <si>
    <t>EGKK</t>
  </si>
  <si>
    <t>London Gatwick Airport</t>
  </si>
  <si>
    <t>• TRAFFIC: PEAK BANKS; SEQUENCING/LATE CLR COMMON
• ATC: RAPID UK SPEECH; STRICT READBACK
• RWY OPS: SINGLE MAIN RWY; ARR/DEP INTERLEAVING
• TAXI: HOTSPOTS IN PEAKS; HOLD SHORT DISCIPLINE
• LATE CLR: VERY LATE LANDING CLR POSSIBLE—GO-AROUND READY</t>
  </si>
  <si>
    <t>• METEO: LOW CLOUD/FOG EVENTS; LVP POSSIBLE
• WIND: GUSTS POSSIBLE</t>
  </si>
  <si>
    <t>• SECURITY: STANDARD
• HANDLING: PEAK CAPACITY; STAND/FUEL DELAYS POSSIBLE
• NAV: VERIFY ILS IDENT; WATCH NOTAM OUTAGES</t>
  </si>
  <si>
    <t>202 / 3500</t>
  </si>
  <si>
    <t>EGLF</t>
  </si>
  <si>
    <t>Farnborough Airport</t>
  </si>
  <si>
    <t>• OPS: PPR/SLOTS COMMON; STRICT SLOT COMPLIANCE
• TRAFFIC: BIZAV/GA DENSITY; SEE/AVOID + FREQ DISCIPLINE
• TAXI: COMPACT APRON; MARSHALLER DEPENDENT
• RWY OPS: LOCAL PROCEDURES/NOISE; COMPLIANCE
• LATE CLR: SHORT NOTICE CHANGES POSSIBLE</t>
  </si>
  <si>
    <t>• SECURITY: HIGH-PROFILE GA; ACCESS CONTROL
• HANDLING: CAPACITY CAN BE CONSTRAINED; COORDINATE EARLY
• NAV: VERIFY PROC/ILS (IF APPLICABLE) + NOTAM</t>
  </si>
  <si>
    <t>238 / 3000</t>
  </si>
  <si>
    <t>EGLL</t>
  </si>
  <si>
    <t>London Heathrow Airport</t>
  </si>
  <si>
    <t>• TRAFFIC: VERY HIGH DENSITY; TIGHT SPACING, SPEED CONTROL/VECTORS COMMON
• RWY OPS: SINGLE/PAIR CONFIG WITH FREQUENT MODE CHANGES; CONFIRM RWY/DEP
• TAXI: COMPLEX WITH MULTIPLE HOLD SHORTS; BRIEF ROUTE/HOTSPOTS
• NOISE/CURFEW: STRICT NIGHT/NOISE PROCEDURES—COMPLIANCE ESSENTIAL
• LATE CLR: LATE LANDING CLR COMMON; GO-AROUND MINDSET</t>
  </si>
  <si>
    <t>• METEO: LOW CLOUD/FOG EVENTS; LVP LIKELY IN WINTER
• WIND: GUSTY CROSSWIND POSSIBLE—CROSSWIND PLAN</t>
  </si>
  <si>
    <t>• ATC: RAPID UK SPEECH; REQUEST SAY AGAIN/CONFIRM IF DOUBT
• HANDLING: STAND/TOWING CONSTRAINTS; EXPECT DELAYS AT PEAKS
• NAV: MULTI ILS—VERIFY CORRECT ILS IDENT FOR ASSIGNED RWY</t>
  </si>
  <si>
    <t>83 / 3500</t>
  </si>
  <si>
    <t>EGNM</t>
  </si>
  <si>
    <t>Leeds Bradford Airport</t>
  </si>
  <si>
    <t>• OPS: ELEVATION/TERRAIN IN VICINITY; STRICT PROCEDURE/STABILIZED APPROACH
• TRAFFIC: PEAK WAVES; VECTORING/SPEED CONTROL COMMON
• RWY OPS: WIND-DRIVEN CONFIG; CONFIRM RWY
• TAXI: MANAGEABLE; WATCH HOTSPOTS
• LATE CLR: LATE CLR POSSIBLE—GO-AROUND READY</t>
  </si>
  <si>
    <t>• METEO: FREQUENT LOW CLOUD/FOG + STRONG WINDS; LVP POSSIBLE
• WINDSHEAR: POSSIBLE IN WIND EVENTS—MONITOR REPORTS</t>
  </si>
  <si>
    <t>• ATC: RAPID UK SPEECH; STRICT READBACK
• HANDLING: WEATHER DISRUPTIONS CAN IMPACT TURNAROUND
• NAV: VERIFY ILS IDENT; CHECK NOTAM</t>
  </si>
  <si>
    <t>681 / 3500</t>
  </si>
  <si>
    <t>EGNT</t>
  </si>
  <si>
    <t>Newcastle Airport</t>
  </si>
  <si>
    <t>• TRAFFIC: VARIABLE; PEAK WAVES
• RWY OPS: CONFIG CHANGES; CONFIRM RWY
• TAXI: MANAGEABLE; HOTSPOTS IN PEAKS
• LATE CLR: EXPEDITE OPS POSSIBLE
• ATC: BUSY FREQ</t>
  </si>
  <si>
    <t>• METEO: NORTH SEA WEATHER—LOW CLOUD/RAIN; WIND EVENTS
• CROSSWIND: GUSTS POSSIBLE—PLAN LIMITS</t>
  </si>
  <si>
    <t>• SECURITY: STANDARD
• HANDLING: WEATHER IMPACTS; COORDINATE
• NAV: VERIFY ILS IDENT; NOTAM OUTAGES</t>
  </si>
  <si>
    <t>266 / 3000</t>
  </si>
  <si>
    <t>EGNX</t>
  </si>
  <si>
    <t>East Midlands Airport</t>
  </si>
  <si>
    <t>• TRAFFIC: FREIGHT/INTEGRATOR BANKS (NIGHT ACTIVITY); HIGH TEMPO WINDOWS
• RWY OPS: EXPEDITE VACATE/LINE-UP COMMON IN BANKS
• TAXI: APRON COMPLEXITY AROUND CARGO; FOLLOW HOTSPOTS
• LATE CLR: LATE CLR POSSIBLE—GO-AROUND READY
• OTHER: NOISE/OPS RESTRICTIONS MAY APPLY—CHECK PROC</t>
  </si>
  <si>
    <t>306 / 3000</t>
  </si>
  <si>
    <t>EGPF</t>
  </si>
  <si>
    <t>Glasgow Airport</t>
  </si>
  <si>
    <t>• TRAFFIC: MODERATE; PEAK WAVES WITH WEATHER DISRUPTION
• RWY OPS: CONFIG CHANGES; CONFIRM RWY/APP
• TAXI: MANAGEABLE; WATCH HOTSPOTS
• LATE CLR: EXPEDITE OPS POSSIBLE
• ATC: BUSY FREQ IN PEAKS</t>
  </si>
  <si>
    <t>• METEO: SCOTLAND—STRONG WINDS/RAIN; LOW CLOUD COMMON
• CROSSWIND: FREQUENT GUSTY CROSSWIND—PLAN LIMITS</t>
  </si>
  <si>
    <t>• SECURITY: STANDARD
• HANDLING: WEATHER CAN IMPACT TURNAROUND; COORDINATE
• NAV: VERIFY ILS IDENT; CHECK NOTAM</t>
  </si>
  <si>
    <t>26 / 3000</t>
  </si>
  <si>
    <t>EGPH</t>
  </si>
  <si>
    <t>Edinburgh Airport</t>
  </si>
  <si>
    <t>• TRAFFIC: PEAK WAVES; VECTORING POSSIBLE
• RWY OPS: CONFIG CHANGES; CONFIRM RWY
• TAXI: COMPACT; APRON BUSY IN PEAKS
• LATE CLR: EXPEDITE OPS POSSIBLE
• ATC: BUSY FREQ</t>
  </si>
  <si>
    <t>• METEO: STRONG WINDS/RAIN; LOW CLOUD COMMON
• CROSSWIND: GUSTY CROSSWIND—PLAN LIMITS</t>
  </si>
  <si>
    <t>135 / 3000</t>
  </si>
  <si>
    <t>EGPK</t>
  </si>
  <si>
    <t>Glasgow Prestwick Airport</t>
  </si>
  <si>
    <t>• TRAFFIC: FREIGHT/CHARTER PEAKS; HIGH TEMPO WINDOWS
• RWY OPS: LONG RWY; EXPEDITE OPS POSSIBLE DURING BANKS
• TAXI: APRON AREAS AROUND CARGO; HOTSPOTS
• LATE CLR: LATE CLR POSSIBLE—GO-AROUND READY
• OTHER: OUTSIDE PEAKS SERVICES MAY BE LIMITED—CONFIRM</t>
  </si>
  <si>
    <t>• METEO: STRONG WINDS/RAIN; LOW CLOUD COMMON
• CROSSWIND: FREQUENT GUSTY CROSSWIND—PLAN LIMITS</t>
  </si>
  <si>
    <t>• HANDLING: CONFIRM FUEL/HANDLING HOURS/CAPACITY
• SECURITY: STANDARD
• NAV: VERIFY ILS IDENT; CHECK NOTAM</t>
  </si>
  <si>
    <t>65 / 3000</t>
  </si>
  <si>
    <t>EGSS</t>
  </si>
  <si>
    <t>London Stansted Airport</t>
  </si>
  <si>
    <t>• TRAFFIC: PEAK BANKS; HIGH SEQUENCING
• ATC: RAPID UK SPEECH; STRICT READBACK
• RWY OPS: SINGLE/PRIMARY; ARR/DEP INTERLEAVING
• TAXI: HOTSPOTS IN PEAKS; HOLD SHORT DISCIPLINE
• LATE CLR: LATE CLR COMMON—GO-AROUND READY</t>
  </si>
  <si>
    <t>• METEO: LOW CLOUD/FOG; LVP POSSIBLE
• WIND: GUSTS POSSIBLE</t>
  </si>
  <si>
    <t>• SECURITY: STANDARD
• HANDLING: PEAK CAPACITY; STAND/FUEL DELAYS
• NAV: VERIFY ILS IDENT; NOTAM OUTAGES</t>
  </si>
  <si>
    <t>348 / 3500</t>
  </si>
  <si>
    <t>EHAM</t>
  </si>
  <si>
    <t>Amsterdam Airport Schiphol</t>
  </si>
  <si>
    <t>• TRAFFIC: VERY HIGH DENSITY; SPEED CONTROL/VECTORS COMMON
• RWY OPS: MULTI-RWY CONFIG + FREQUENT RUNWAY CHANGES
• TAXI: VERY LONG TAXI + MULTIPLE RWY CROSSES; SURFACE AWARENESS
• LATE CLR: LATE CLR COMMON; GO-AROUND READY
• ATC: DENSE FREQ/FAST CLEARANCES; STERILE COMMS</t>
  </si>
  <si>
    <t>• METEO: SEA FOG/LVP + WINTER DE-ICE CONSTRAINTS
• WINDS: GUSTS POSSIBLE; CROSSWIND PLAN</t>
  </si>
  <si>
    <t>• SECURITY: STANDARD
• HANDLING: PEAK BANKS—STAND/DE-ICE CAPACITY CAN CONSTRAIN OPS
• NAV: MULTI-RWY/ILS—VERIFY CORRECT ILS IDENT/RWY ASSIGNMENT</t>
  </si>
  <si>
    <t>-11 / 3000</t>
  </si>
  <si>
    <t>EHEH</t>
  </si>
  <si>
    <t>Eindhoven Airport</t>
  </si>
  <si>
    <t>• METEO: LOW VIS/FOG EVENTS; LVP POSSIBLE
• WIND: GUSTS POSSIBLE</t>
  </si>
  <si>
    <t>• SECURITY: STANDARD
• HANDLING: COORDINATE SERVICES/FUEL
• NAV: VERIFY ILS IDENT; NOTAM OUTAGES</t>
  </si>
  <si>
    <t>74 / 3000</t>
  </si>
  <si>
    <t>EHRD</t>
  </si>
  <si>
    <t>Rotterdam The Hague Airport</t>
  </si>
  <si>
    <t>• TRAFFIC: SLOT/ATC FLOW IMPACT POSSIBLE; PEAK WAVES
• APPROACH: CONTROLLED AIRSPACE COMPLEXITY; EXPECT VECTORING
• TAXI: COMPACT APRON—STAND CHANGES POSSIBLE
• RWY OPS: RWY CHANGES POSSIBLE; CONFIRM RWY
• LATE CLR: EXPEDITE OPS POSSIBLE</t>
  </si>
  <si>
    <t>• METEO: SEA FOG/LOW CEILING EVENTS; LVP POSSIBLE
• WIND: GUSTS POSSIBLE</t>
  </si>
  <si>
    <t>• SECURITY: STANDARD
• HANDLING: LIMITED PEAK CAPACITY; COORDINATE EARLY
• NAV: VERIFY ILS/NAVAID STATUS; NOTAM OUTAGES</t>
  </si>
  <si>
    <t>-15 / 3000</t>
  </si>
  <si>
    <t>EICK</t>
  </si>
  <si>
    <t>Cork Airport</t>
  </si>
  <si>
    <t>• TRAFFIC: VARIABLE; PROCEDURAL ATC
• RWY OPS: CONFIG CHANGES; CONFIRM RWY
• TAXI: MANAGEABLE; WATCH HOTSPOTS
• LATE CLR: EXPEDITE OPS POSSIBLE
• ATC: BUSY FREQ WHEN PEAK</t>
  </si>
  <si>
    <t>• METEO: ATLANTIC INFLUENCE—LOW CLOUD/RAIN
• WIND: GUSTS POSSIBLE</t>
  </si>
  <si>
    <t>• SECURITY: STANDARD
• HANDLING: CONFIRM SERVICES/FUEL HOURS
• NAV: VERIFY NAVAID STATUS/NOTAM</t>
  </si>
  <si>
    <t>502 / 3500</t>
  </si>
  <si>
    <t>EIDW</t>
  </si>
  <si>
    <t>Dublin Airport</t>
  </si>
  <si>
    <t>• TRAFFIC: HUB PEAKS; VECTORING/SPEED CONTROL COMMON
• RWY OPS: CONFIG CHANGES; CONFIRM RWY/STAR
• TAXI: COMPLEX IN PEAKS; HOLD SHORT DISCIPLINE
• LATE CLR: LATE CLR POSSIBLE; GO-AROUND READY
• ATC: BUSY FREQ; STRICT READBACK</t>
  </si>
  <si>
    <t>• METEO: ATLANTIC—LOW CLOUD/RAIN; FOG POSSIBLE
• WIND: GUSTS POSSIBLE—CROSSWIND PLAN</t>
  </si>
  <si>
    <t>• SECURITY: STANDARD
• HANDLING: PEAK CAPACITY; STAND DELAYS POSSIBLE
• NAV: VERIFY ILS IDENT; NOTAM OUTAGES</t>
  </si>
  <si>
    <t>242 / 3500</t>
  </si>
  <si>
    <t>EIKN</t>
  </si>
  <si>
    <t>Ireland West Airport Knock</t>
  </si>
  <si>
    <t>• TRAFFIC: VARIABLE; PROCEDURAL ATC COMMON
• RWY OPS: WIND-DRIVEN CONFIG; CONFIRM RWY/APP
• TAXI: SIMPLE; WATCH HOTSPOTS
• LATE CLR: EXPECT HOLDS IN WEATHER
• OTHER: REMOTE—DIVERSION OPTIONS LIMITED</t>
  </si>
  <si>
    <t>• METEO: ATLANTIC—LOW CLOUD/FOG + WIND; LVP POSSIBLE
• CROSSWIND: GUSTY CROSSWIND—PLAN LIMITS</t>
  </si>
  <si>
    <t>• ATC: ACCENTED ENGLISH POSSIBLE; CONFIRM IF DOUBT
• HANDLING: SERVICES MAY BE LIMITED—CONFIRM FUEL/HOURS
• NAV: VERIFY NAVAID STATUS/NOTAM</t>
  </si>
  <si>
    <t>665 / 3500</t>
  </si>
  <si>
    <t>EIKY</t>
  </si>
  <si>
    <t>Kerry Airport</t>
  </si>
  <si>
    <t>• TERRAIN: COMPLEX TERRAIN/VISUAL ILLUSIONS—STRICT PROC/STABILIZED APPROACH
• RWY OPS: WIND-DRIVEN CONFIG; CONFIRM RWY/APP
• TAXI: SIMPLE; WATCH HOTSPOTS
• LATE CLR: EXPECT HOLDS IN WEATHER
• OTHER: LIMITED ALTERNATES IN WIDESPREAD WEATHER</t>
  </si>
  <si>
    <t>• METEO: STRONG WINDS/LOW CLOUD + SHOWERS; WINDSHEAR POSSIBLE
• VIS: RAPID CHANGES IN WEATHER</t>
  </si>
  <si>
    <t>• ATC: PROCEDURAL; CLARIFY IF DOUBT
• HANDLING: LIMITED SERVICES—CONFIRM FUEL/HOURS
• NAV: VERIFY AVAILABLE APPROACHES/NOTAM</t>
  </si>
  <si>
    <t>112 / 5000</t>
  </si>
  <si>
    <t>EINN</t>
  </si>
  <si>
    <t>Shannon Airport</t>
  </si>
  <si>
    <t>• TRAFFIC: MIXED; PEAK WAVES CAN SATURATE
• RWY OPS: CONFIG CHANGES; CONFIRM RWY
• TAXI: MANAGEABLE; WATCH HOTSPOTS
• LATE CLR: EXPEDITE OPS POSSIBLE
• ATC: PROCEDURAL IN PEAKS</t>
  </si>
  <si>
    <t>• METEO: WIND/RAIN; LOW CLOUD COMMON
• FOG: OCCASIONAL LOW VIS—LVP POSSIBLE</t>
  </si>
  <si>
    <t>• SECURITY: STANDARD
• HANDLING: COORDINATE FUEL/HANDLING IN ADVANCE
• NAV: VERIFY ILS IDENT; CHECK NOTAM</t>
  </si>
  <si>
    <t>46 / 3000</t>
  </si>
  <si>
    <t>EKBI</t>
  </si>
  <si>
    <t>Billund Airport</t>
  </si>
  <si>
    <t>• TRAFFIC: PEAK WAVES; VECTORING POSSIBLE
• RWY OPS: CONFIG CHANGES; CONFIRM RWY
• TAXI: MANAGEABLE; WATCH HOTSPOTS
• LATE CLR: EXPEDITE OPS POSSIBLE
• ATC: BUSY FREQ</t>
  </si>
  <si>
    <t>• METEO: COASTAL WIND/LOW CLOUD; FOG POSSIBLE
• CONTAMINATION: WINTER DE-ICE DELAYS POSSIBLE</t>
  </si>
  <si>
    <t>• SECURITY: STANDARD
• HANDLING: PEAK CAPACITY; COORDINATE
• NAV: VERIFY ILS IDENT; CHECK NOTAM</t>
  </si>
  <si>
    <t>247 / 3000</t>
  </si>
  <si>
    <t>EKCH</t>
  </si>
  <si>
    <t>Copenhagen Airport</t>
  </si>
  <si>
    <t>• TRAFFIC: HIGH DENSITY; SPEED CONTROL/VECTORS COMMON
• RWY OPS: MULTI-RWY; RUNWAY CHANGES POSSIBLE—CONFIRM RWY
• TAXI: COMPLEX WITH MULTIPLE HOLD SHORTS; BRIEF ROUTE
• LATE CLR: LATE CLR POSSIBLE; GO-AROUND READY
• ATC: BUSY FREQ/FAST CLEARANCES</t>
  </si>
  <si>
    <t>• METEO: COASTAL FOG/LOW VIS; WINTER CONTAMINATION
• WIND: STRONG WINDS POSSIBLE—CROSSWIND PLAN</t>
  </si>
  <si>
    <t>• SECURITY: STANDARD
• HANDLING: PEAK CAPACITY; STAND/DE-ICE CONSTRAINTS
• NAV: VERIFY CORRECT ILS IDENT FOR ASSIGNED RWY</t>
  </si>
  <si>
    <t>17 / 3000</t>
  </si>
  <si>
    <t>EKEB</t>
  </si>
  <si>
    <t>Esbjerg Airport</t>
  </si>
  <si>
    <t>• TRAFFIC: OFFSHORE/GA MIX; VARIABLE PEAKS
• RWY OPS: WIND-DRIVEN CONFIG; CONFIRM RWY
• TAXI: SIMPLE; WATCH HOTSPOTS
• LATE CLR: EXPEDITE OPS POSSIBLE
• OTHER: LIMITED SERVICES OUTSIDE PEAK—PLAN AHEAD</t>
  </si>
  <si>
    <t>• METEO: COASTAL WIND/LOW CLOUD; FOG POSSIBLE
• WIND: GUSTS POSSIBLE—CROSSWIND PLAN</t>
  </si>
  <si>
    <t>97 / 3000</t>
  </si>
  <si>
    <t>EKRN</t>
  </si>
  <si>
    <t>Bornholm Airport</t>
  </si>
  <si>
    <t>• TRAFFIC: LIMITED; PROCEDURAL OPS COMMON
• RWY OPS: WIND-DRIVEN CONFIG; CONFIRM RWY/APP
• TAXI: SIMPLE; WATCH HOTSPOTS
• LATE CLR: EXPECT HOLDS IN WEATHER
• OTHER: ISLAND AIRPORT—DIVERSION OPTIONS LIMITED</t>
  </si>
  <si>
    <t>• METEO: SEA FOG/LOW VIS + STRONG WINDS
• CROSSWIND: GUSTY CROSSWIND—PLAN LIMITS</t>
  </si>
  <si>
    <t>• HANDLING: LIMITED SERVICES—CONFIRM FUEL/HOURS
• SECURITY: STANDARD
• NAV: VERIFY AVAILABLE APPROACHES/NOTAM</t>
  </si>
  <si>
    <t>52 / 3000</t>
  </si>
  <si>
    <t>EKYT</t>
  </si>
  <si>
    <t>Aalborg Airport</t>
  </si>
  <si>
    <t>• TRAFFIC: PEAK WAVES; VECTORING POSSIBLE
• RWY OPS: CONFIG CHANGES; CONFIRM RWY
• TAXI: MANAGEABLE; HOTSPOTS IN LOW VIS
• LATE CLR: EXPEDITE OPS POSSIBLE
• ATC: BUSY FREQ IN PEAKS</t>
  </si>
  <si>
    <t>• METEO: COASTAL WIND/LOW CLOUD; WINTER CONTAMINATION
• WIND: STRONG WINDS POSSIBLE—CROSSWIND PLAN</t>
  </si>
  <si>
    <t>• HANDLING: WINTER DE-ICE CAPACITY MAY CONSTRAIN OPS
• SECURITY: STANDARD
• NAV: VERIFY ILS IDENT; CHECK NOTAM</t>
  </si>
  <si>
    <t>10 / 3000</t>
  </si>
  <si>
    <t>ELLX</t>
  </si>
  <si>
    <t>Luxembourg Airport</t>
  </si>
  <si>
    <t>• TRAFFIC: CARGO/INTEGRATOR BANKS; HIGH TEMPO WINDOWS
• RWY OPS: EXPEDITE VACATE/LINE-UP POSSIBLE IN BANKS
• TAXI: APRON COMPLEXITY AROUND CARGO; HOTSPOTS
• LATE CLR: LATE CLR POSSIBLE—GO-AROUND READY
• OTHER: ATC FLOW RESTRICTIONS POSSIBLE IN EUROPEAN PEAKS</t>
  </si>
  <si>
    <t>• METEO: WINTER FOG/LVP + DE-ICE CONSTRAINTS
• WIND: GUSTS POSSIBLE</t>
  </si>
  <si>
    <t>• SECURITY: CARGO ACCESS CONTROL—ALLOW TIME
• HANDLING: PEAK CAPACITY; PRE-COORDINATION
• NAV: VERIFY ILS IDENT; NOTAM OUTAGES</t>
  </si>
  <si>
    <t>1234 / 4000</t>
  </si>
  <si>
    <t>ENBO</t>
  </si>
  <si>
    <t>Bodø Airport</t>
  </si>
  <si>
    <t>• TERRAIN/COASTAL: COMPLEX ENVIRONMENT; STRICT PROC/STABILIZED APPROACH
• RWY OPS: WIND-DRIVEN CONFIG; CONFIRM RWY/APP
• TAXI: WINTER LOW VIS ROUTES; STOPBAR DISCIPLINE
• LATE CLR: WEATHER-DRIVEN SHORT NOTICE CHANGES
• OTHER: ARCTIC OPS—DIVERSION OPTIONS LIMITED</t>
  </si>
  <si>
    <t>• METEO: STRONG WINDS + SNOW/ICE; WINDSHEAR POSSIBLE
• CONTAMINATION: BRAKING ACTION VARIES—CHECK RCR/PIREP</t>
  </si>
  <si>
    <t>• HANDLING: DE-ICE CAPACITY CRITICAL; CONFIRM IN ADVANCE
• SECURITY: STANDARD
• NAV: VERIFY ILS IDENT/NOTAM OUTAGES</t>
  </si>
  <si>
    <t>42 / 3000</t>
  </si>
  <si>
    <t>ENGM</t>
  </si>
  <si>
    <t>Oslo Gardermoen Airport</t>
  </si>
  <si>
    <t>• TRAFFIC: HUB PEAKS; VECTORING/SPEED CONTROL COMMON
• RWY OPS: RUNWAY CHANGES POSSIBLE—CONFIRM RWY/DEP
• TAXI: COMPLEX IN LOW VIS; STOPBAR/HOLD SHORT DISCIPLINE
• LATE CLR: LATE CLR POSSIBLE; GO-AROUND READY
• ATC: BUSY FREQ</t>
  </si>
  <si>
    <t>• METEO: WINTER SNOW/ICE + LOW VIS; LVP COMMON
• CONTAMINATION: BRAKING ACTION VARIES; DE-ICE CAPACITY</t>
  </si>
  <si>
    <t>• SECURITY: STANDARD
• HANDLING: WINTER DE-ICE/EGPU CAPACITY MAY CONSTRAIN OPS
• NAV: VERIFY ILS IDENT; NOTAM OUTAGES</t>
  </si>
  <si>
    <t>681 / 5000</t>
  </si>
  <si>
    <t>ENZV</t>
  </si>
  <si>
    <t>Stavanger Airport Sola</t>
  </si>
  <si>
    <t>• TRAFFIC: OFFSHORE/COMMERCIAL MIX; PEAK WAVES
• RWY OPS: WIND-DRIVEN CONFIG; CONFIRM RWY/APP
• TAXI: MANAGEABLE; HOTSPOTS IN LOW VIS
• LATE CLR: WEATHER-DRIVEN SHORT NOTICE CHANGES
• OTHER: NORTH SEA WEATHER CAN DISRUPT FLOW</t>
  </si>
  <si>
    <t>• METEO: STRONG WINDS/LOW CLOUD/RAIN; WINDSHEAR POSSIBLE
• CROSSWIND: FREQUENT GUSTY CROSSWIND—PLAN LIMITS</t>
  </si>
  <si>
    <t>• HANDLING: WEATHER IMPACTS TURNAROUND; COORDINATE
• SECURITY: STANDARD
• NAV: VERIFY ILS IDENT; CHECK NOTAM</t>
  </si>
  <si>
    <t>29 / 3000</t>
  </si>
  <si>
    <t>EPBY</t>
  </si>
  <si>
    <t>Bydgoszcz Ignacy Jan Paderewski Airport</t>
  </si>
  <si>
    <t>• TRAFFIC: VARIABLE; PEAK WAVES AT BANKS (Bydgoszcz)
• ATC: PROCEDURAL/FAST CLEARANCES; CONFIRM IF DOUBT
• TAXI: HOTSPOTS IN PEAKS/LOW VIS; STOPBAR/HOLD SHORT DISCIPLINE
• RWY OPS: CONFIG CHANGES; CONFIRM RWY/APP
• LATE CLR: EXPEDITE OPS POSSIBLE</t>
  </si>
  <si>
    <t>• METEO: WINTER FOG/LVP + CONTAMINATION; DE-ICE DELAYS
• WIND: GUSTS POSSIBLE—CROSSWIND PLAN</t>
  </si>
  <si>
    <t>• SECURITY: STANDARD
• HANDLING: PEAK CAPACITY; CONFIRM FUEL/HANDLING HOURS
• NAV: VERIFY ILS IDENT/NOTAM OUTAGES</t>
  </si>
  <si>
    <t>235 / 3000</t>
  </si>
  <si>
    <t>EPGD</t>
  </si>
  <si>
    <t>Gdańsk Lech Wałęsa Airport</t>
  </si>
  <si>
    <t>• TRAFFIC: VARIABLE; PEAK WAVES AT BANKS (Gdansk)
• ATC: PROCEDURAL/FAST CLEARANCES; CONFIRM IF DOUBT
• TAXI: HOTSPOTS IN PEAKS/LOW VIS; STOPBAR/HOLD SHORT DISCIPLINE
• RWY OPS: CONFIG CHANGES; CONFIRM RWY/APP
• LATE CLR: EXPEDITE OPS POSSIBLE</t>
  </si>
  <si>
    <t>489 / 3000</t>
  </si>
  <si>
    <t>EPKK</t>
  </si>
  <si>
    <t>Kraków John Paul II Airport</t>
  </si>
  <si>
    <t>• METEO: WINTER FOG/LVP + CONTAMINATION
• WIND: GUSTS POSSIBLE</t>
  </si>
  <si>
    <t>• SECURITY: STANDARD
• HANDLING: COORDINATE SERVICES/FUEL
• NAV: VERIFY NAVAID STATUS/NOTAM</t>
  </si>
  <si>
    <t>791 / 3500</t>
  </si>
  <si>
    <t>EPKT</t>
  </si>
  <si>
    <t>Katowice Airport</t>
  </si>
  <si>
    <t>• TRAFFIC: VARIABLE; PEAK WAVES AT BANKS (Katowice)
• ATC: PROCEDURAL/FAST CLEARANCES; CONFIRM IF DOUBT
• TAXI: HOTSPOTS IN PEAKS/LOW VIS; STOPBAR/HOLD SHORT DISCIPLINE
• RWY OPS: CONFIG CHANGES; CONFIRM RWY/APP
• LATE CLR: EXPEDITE OPS POSSIBLE</t>
  </si>
  <si>
    <t>995 / 3500</t>
  </si>
  <si>
    <t>EPLB</t>
  </si>
  <si>
    <t>Lublin Airport</t>
  </si>
  <si>
    <t>• TRAFFIC: VARIABLE; PEAK WAVES AT BANKS (Lublin)
• ATC: PROCEDURAL/FAST CLEARANCES; CONFIRM IF DOUBT
• TAXI: HOTSPOTS IN PEAKS/LOW VIS; STOPBAR/HOLD SHORT DISCIPLINE
• RWY OPS: CONFIG CHANGES; CONFIRM RWY/APP
• LATE CLR: EXPEDITE OPS POSSIBLE</t>
  </si>
  <si>
    <t>633 / 3500</t>
  </si>
  <si>
    <t>EPLL</t>
  </si>
  <si>
    <t>Łódź Władysław Reymont Airport</t>
  </si>
  <si>
    <t>• TRAFFIC: VARIABLE; PEAK WAVES AT BANKS (Lodz)
• ATC: PROCEDURAL/FAST CLEARANCES; CONFIRM IF DOUBT
• TAXI: HOTSPOTS IN PEAKS/LOW VIS; STOPBAR/HOLD SHORT DISCIPLINE
• RWY OPS: CONFIG CHANGES; CONFIRM RWY/APP
• LATE CLR: EXPEDITE OPS POSSIBLE</t>
  </si>
  <si>
    <t>604 / 3500</t>
  </si>
  <si>
    <t>EPMO</t>
  </si>
  <si>
    <t>Warsaw Modlin Airport</t>
  </si>
  <si>
    <t>• TRAFFIC: VARIABLE; PEAK WAVES AT BANKS (Modlin)
• ATC: PROCEDURAL/FAST CLEARANCES; CONFIRM IF DOUBT
• TAXI: HOTSPOTS IN PEAKS/LOW VIS; STOPBAR/HOLD SHORT DISCIPLINE
• RWY OPS: CONFIG CHANGES; CONFIRM RWY/APP
• LATE CLR: EXPEDITE OPS POSSIBLE</t>
  </si>
  <si>
    <t>341 / 3000</t>
  </si>
  <si>
    <t>EPPO</t>
  </si>
  <si>
    <t>Poznań-Ławica Airport</t>
  </si>
  <si>
    <t>• TRAFFIC: VARIABLE; PEAK WAVES AT BANKS (Poznan)
• ATC: PROCEDURAL/FAST CLEARANCES; CONFIRM IF DOUBT
• TAXI: HOTSPOTS IN PEAKS/LOW VIS; STOPBAR/HOLD SHORT DISCIPLINE
• RWY OPS: CONFIG CHANGES; CONFIRM RWY/APP
• LATE CLR: EXPEDITE OPS POSSIBLE</t>
  </si>
  <si>
    <t>308 / 3000</t>
  </si>
  <si>
    <t>EPRZ</t>
  </si>
  <si>
    <t>Rzeszów-Jasionka Airport</t>
  </si>
  <si>
    <t>• TRAFFIC: VARIABLE; PEAK WAVES AT BANKS (Rzeszow)
• ATC: PROCEDURAL/FAST CLEARANCES; CONFIRM IF DOUBT
• TAXI: HOTSPOTS IN PEAKS/LOW VIS; STOPBAR/HOLD SHORT DISCIPLINE
• RWY OPS: CONFIG CHANGES; CONFIRM RWY/APP
• LATE CLR: EXPEDITE OPS POSSIBLE</t>
  </si>
  <si>
    <t>693 / 3500</t>
  </si>
  <si>
    <t>EPSC</t>
  </si>
  <si>
    <t>Szczecin-Goleniów Airport</t>
  </si>
  <si>
    <t>• TRAFFIC: VARIABLE; PEAK WAVES AT BANKS (Szczecin)
• ATC: PROCEDURAL/FAST CLEARANCES; CONFIRM IF DOUBT
• TAXI: HOTSPOTS IN PEAKS/LOW VIS; STOPBAR/HOLD SHORT DISCIPLINE
• RWY OPS: CONFIG CHANGES; CONFIRM RWY/APP
• LATE CLR: EXPEDITE OPS POSSIBLE</t>
  </si>
  <si>
    <t>154 / 3000</t>
  </si>
  <si>
    <t>EPSY</t>
  </si>
  <si>
    <t>Olsztyn-Mazury Airport</t>
  </si>
  <si>
    <t>• TRAFFIC: VARIABLE; PEAK WAVES AT BANKS (Olsztyn)
• ATC: PROCEDURAL/FAST CLEARANCES; CONFIRM IF DOUBT
• TAXI: HOTSPOTS IN PEAKS/LOW VIS; STOPBAR/HOLD SHORT DISCIPLINE
• RWY OPS: CONFIG CHANGES; CONFIRM RWY/APP
• LATE CLR: EXPEDITE OPS POSSIBLE</t>
  </si>
  <si>
    <t>463 / 3000</t>
  </si>
  <si>
    <t>EPWA</t>
  </si>
  <si>
    <t>Warsaw Chopin Airport</t>
  </si>
  <si>
    <t>• TRAFFIC: HIGH DENSITY; VECTORING/SPEED CONTROL COMMON
• RWY OPS: CONFIG CHANGES; CONFIRM RWY/STAR
• TAXI: COMPLEX IN PEAKS; HOTSPOTS
• LATE CLR: LATE CLR POSSIBLE; GO-AROUND READY
• ATC: BUSY FREQ</t>
  </si>
  <si>
    <t>362 / 3500</t>
  </si>
  <si>
    <t>EPWR</t>
  </si>
  <si>
    <t>Wrocław Copernicus Airport</t>
  </si>
  <si>
    <t>• TRAFFIC: VARIABLE; PEAK WAVES AT BANKS (Wroclaw)
• ATC: PROCEDURAL/FAST CLEARANCES; CONFIRM IF DOUBT
• TAXI: HOTSPOTS IN PEAKS/LOW VIS; STOPBAR/HOLD SHORT DISCIPLINE
• RWY OPS: CONFIG CHANGES; CONFIRM RWY/APP
• LATE CLR: EXPEDITE OPS POSSIBLE</t>
  </si>
  <si>
    <t>404 / 3000</t>
  </si>
  <si>
    <t>ESGG</t>
  </si>
  <si>
    <t>Gothenburg Landvetter Airport</t>
  </si>
  <si>
    <t>• METEO: WINTER SNOW/ICE + LOW VIS; DE-ICE
• WIND: STRONG WINDS POSSIBLE</t>
  </si>
  <si>
    <t>• SECURITY: STANDARD
• HANDLING: WINTER CAPACITY; COORDINATE
• NAV: VERIFY ILS IDENT; NOTAM OUTAGES</t>
  </si>
  <si>
    <t>506 / 3500</t>
  </si>
  <si>
    <t>ESGJ</t>
  </si>
  <si>
    <t>Jönköping Airport</t>
  </si>
  <si>
    <t>• TRAFFIC: VARIABLE; PROCEDURAL OPS COMMON
• RWY OPS: WIND-DRIVEN CONFIG; CONFIRM RWY/APP
• TAXI: LOW VIS ROUTES IN WINTER; STOPBAR DISCIPLINE
• LATE CLR: EXPECT HOLDS FOR DE-ICE/SNOW REMOVAL
• ATC: BUSY FREQ IN PEAKS</t>
  </si>
  <si>
    <t>• SECURITY: STANDARD
• HANDLING: WINTER DE-ICE CAPACITY MAY CONSTRAIN OPS
• NAV: VERIFY ILS IDENT/NOTAM OUTAGES</t>
  </si>
  <si>
    <t>741 / 3500</t>
  </si>
  <si>
    <t>ESMS</t>
  </si>
  <si>
    <t>Malmö Airport</t>
  </si>
  <si>
    <t>236 / 3000</t>
  </si>
  <si>
    <t>ESNN</t>
  </si>
  <si>
    <t>Sundsvall-Timrå Airport</t>
  </si>
  <si>
    <t>• ARCTIC OPS: EXTENDED DARKNESS/LOW VIS IN WINTER—CREW BRIEFING ESSENTIAL
• RWY OPS: CONTAMINATION RISK; PERFORMANCE/BRK ACTION PLAN
• TAXI: LOW VIS ROUTES; STRICT STOPBAR DISCIPLINE
• LATE CLR: EXPECT HOLDS FOR SNOW OPS/DE-ICE
• OTHER: DIVERSION OPTIONS LIMITED IN WIDESPREAD WEATHER</t>
  </si>
  <si>
    <t>• METEO: SNOW/ICE + LOW VIS; STRONG WINDS POSSIBLE
• CONTAMINATION: BRAKING ACTION VARIES—CHECK RCR</t>
  </si>
  <si>
    <t>• HANDLING: DE-ICE CAPACITY CRITICAL; CONFIRM IN ADVANCE
• SECURITY: STANDARD
• NAV: VERIFY NAVAID STATUS/NOTAM</t>
  </si>
  <si>
    <t>16 / 3000</t>
  </si>
  <si>
    <t>ESNS</t>
  </si>
  <si>
    <t>Skellefteå Airport</t>
  </si>
  <si>
    <t>157 / 3000</t>
  </si>
  <si>
    <t>ESNU</t>
  </si>
  <si>
    <t>Umeå Airport</t>
  </si>
  <si>
    <t>24 / 3000</t>
  </si>
  <si>
    <t>ESNZ</t>
  </si>
  <si>
    <t>Åre Östersund Airport</t>
  </si>
  <si>
    <t>1233 / 4000</t>
  </si>
  <si>
    <t>ESOW</t>
  </si>
  <si>
    <t>Stockholm Västerås Airport</t>
  </si>
  <si>
    <t>21 / 3000</t>
  </si>
  <si>
    <t>ESPA</t>
  </si>
  <si>
    <t>Luleå Airport</t>
  </si>
  <si>
    <t>ESSA</t>
  </si>
  <si>
    <t>Stockholm Arlanda Airport</t>
  </si>
  <si>
    <t>• TRAFFIC: HUB PEAKS; VECTORING/SPEED CONTROL COMMON
• RWY OPS: MULTI-RWY CONFIG; CONFIRM RWY/APP
• TAXI: COMPLEX; BRIEF HOTSPOTS/STOPBARS
• LATE CLR: EXPEDITE OPS POSSIBLE
• ATC: BUSY FREQ</t>
  </si>
  <si>
    <t>• METEO: WINTER SNOW/ICE + LOW VIS; LVP COMMON
• CONTAMINATION: DE-ICE CAPACITY/BRK ACTION</t>
  </si>
  <si>
    <t>• SECURITY: STANDARD
• HANDLING: WINTER OPS MAY DRIVE DELAYS; PLAN
• NAV: VERIFY ILS IDENT; CHECK NOTAM</t>
  </si>
  <si>
    <t>137 / 3500</t>
  </si>
  <si>
    <t>ESSP</t>
  </si>
  <si>
    <t>Norrköping Airport</t>
  </si>
  <si>
    <t>32 / 3000</t>
  </si>
  <si>
    <t>ETNL</t>
  </si>
  <si>
    <t>Rostock-Laage Airport</t>
  </si>
  <si>
    <t>• OPS: CIV/MIL MIX; EXPECT MIL PRIORITY AND SHORT NOTICE HOLDS
• RWY OPS: CONFIG CHANGES; CONFIRM RWY/APP
• TAXI: RESTRICTED AREAS POSSIBLE; FOLLOW LOCAL INSTRUCTIONS
• LATE CLR: EXPECT HOLD FOR MIL MOVEMENTS
• ATC: PROCEDURAL; CONFIRM IF DOUBT</t>
  </si>
  <si>
    <t>• METEO: COASTAL LOW CLOUD/WIND; WINTER CONTAMINATION
• WIND: GUSTS POSSIBLE—CROSSWIND PLAN</t>
  </si>
  <si>
    <t>• SECURITY: ELEVATED ACCESS CONTROL POSSIBLE
• HANDLING: CONFIRM SERVICES/FUEL HOURS IN ADVANCE
• NAV: VERIFY AVAILABLE APPROACHES/NOTAM</t>
  </si>
  <si>
    <t>138 / 3000</t>
  </si>
  <si>
    <t>EVRA</t>
  </si>
  <si>
    <t>Riga International Airport</t>
  </si>
  <si>
    <t>• TRAFFIC: HUB/REGIONAL PEAKS; VECTORING POSSIBLE
• ATC: ACCENTED ENGLISH POSSIBLE; CONFIRM IF DOUBT
• TAXI: HOTSPOTS IN LOW VIS; STOPBAR/HOLD SHORT DISCIPLINE
• RWY OPS: CONFIG CHANGES; CONFIRM RWY/APP
• LATE CLR: EXPEDITE OPS POSSIBLE</t>
  </si>
  <si>
    <t>• HANDLING: WINTER DE-ICE CAPACITY MAY CONSTRAIN OPS
• SECURITY: STANDARD
• NAV: VERIFY ILS IDENT/NOTAM OUTAGES</t>
  </si>
  <si>
    <t>36 / 3000</t>
  </si>
  <si>
    <t>V5.5 tailored</t>
  </si>
  <si>
    <t>EYKA</t>
  </si>
  <si>
    <t>Kaunas Airport</t>
  </si>
  <si>
    <t>• TRAFFIC: VARIABLE; PROCEDURAL OPS COMMON
• ATC: ACCENT/LANGUAGE BARRIER POSSIBLE; CONFIRM CLEARANCES
• TAXI: SIMPLE BUT LOW VIS ROUTES IN WINTER
• RWY OPS: CONFIG CHANGES; CONFIRM RWY
• OTHER: LIMITED ALTERNATES IN WIDESPREAD WINTER WX</t>
  </si>
  <si>
    <t>• METEO: WINTER SNOW/ICE + LOW VIS; LVP POSSIBLE
• CONTAMINATION: BRAKING ACTION VARIES</t>
  </si>
  <si>
    <t>• HANDLING: LIMITED SERVICES OUTSIDE PEAK—CONFIRM FUEL/DE-ICE
• SECURITY: STANDARD
• NAV: VERIFY NAVAID STATUS/NOTAM</t>
  </si>
  <si>
    <t>256 / 3500</t>
  </si>
  <si>
    <t>EYVI</t>
  </si>
  <si>
    <t>Vilnius Airport</t>
  </si>
  <si>
    <t>• TRAFFIC: PEAK WAVES; VECTORING POSSIBLE
• ATC: ACCENTED ENGLISH POSSIBLE; CONFIRM IF DOUBT
• TAXI: COMPLEX IN LOW VIS; STOPBAR/HOLD SHORT DISCIPLINE
• RWY OPS: CONFIG CHANGES; CONFIRM RWY/APP
• LATE CLR: EXPEDITE OPS POSSIBLE</t>
  </si>
  <si>
    <t>• METEO: WINTER SNOW/ICE + LOW VIS; LVP COMMON
• CONTAMINATION: BRAKING ACTION VARIES—CHECK RCR</t>
  </si>
  <si>
    <t>648 / 3500</t>
  </si>
  <si>
    <t>HECA</t>
  </si>
  <si>
    <t>Cairo International Airport</t>
  </si>
  <si>
    <t>• TRAFFIC: VERY HIGH DENSITY; HOLDING/VECTORING LIKELY
• ATC: FAST/ACCENTED COMMS; CONFIRM IF DOUBT
• TAXI: COMPLEX APRON/RWY CROSSES; SURFACE AWARENESS
• RWY OPS: MULTI CONFIG; LAST-MINUTE CHANGES POSSIBLE
• LATE CLR: LATE LANDING CLR POSSIBLE; GO-AROUND PLAN</t>
  </si>
  <si>
    <t>• METEO: HAZE/DUST EVENTS; VIS IMPACT
• CONTAMINATION: OCCASIONAL SAND/LOW VIS—LVP MAY APPLY</t>
  </si>
  <si>
    <t>• SECURITY: VARIABLE POSTURE; STRICT AIRSIDE CONTROLS
• HANDLING: CONFIRM SERVICES/FUEL; PEAK CONGESTION
• NAV: VERIFY ILS/NAVAID STATUS; GNSS INTERFERENCE POSSIBLE</t>
  </si>
  <si>
    <t>322 / 3500</t>
  </si>
  <si>
    <t>HEGN</t>
  </si>
  <si>
    <t>Hurghada International Airport</t>
  </si>
  <si>
    <t>• TRAFFIC: SEASONAL TOURISM PEAKS; VECTORING POSSIBLE
• RWY OPS: CONFIG CHANGES; CONFIRM RWY/APP
• TAXI/APRON: PEAK APRON CONGESTION; STAND CHANGES POSSIBLE
• LATE CLR: LATE CLR POSSIBLE—GO-AROUND READY
• PERFORMANCE: HOT/HIGH TEMP; TAXI TIME IMPACT ON FUEL/COOLING</t>
  </si>
  <si>
    <t>• METEO: HAZE/DUST EVENTS; VIS IMPACT
• WIND: GUSTS POSSIBLE</t>
  </si>
  <si>
    <t>• SECURITY: VARIABLE POSTURE; CHECK COMPANY/STATE UPDATES
• HANDLING: PEAK SEASON CAPACITY; COORDINATE FUEL EARLY
• NAV: POSSIBLE GNSS INTERFERENCE; CROSS-CHECK RAW DATA</t>
  </si>
  <si>
    <t>HELX</t>
  </si>
  <si>
    <t>Luxor International Airport</t>
  </si>
  <si>
    <t>• TRAFFIC: MODERATE; ATC FLOW POSSIBLE
• RWY OPS: CONFIG CHANGES; CONFIRM RWY/APP
• TAXI: MANAGEABLE; WATCH HOTSPOTS
• LATE CLR: EXPEDITE OPS POSSIBLE
• OTHER: MIL/STATE ACTIVITY POSSIBLE—CHECK NOTAM</t>
  </si>
  <si>
    <t>• METEO: COASTAL HAZE/DUST OCCASIONAL; VIS IMPACT
• WIND: GUSTS POSSIBLE</t>
  </si>
  <si>
    <t>• SECURITY: VARIABLE POSTURE; CHECK UPDATES
• HANDLING: CONFIRM FUEL/HANDLING HOURS
• NAV: VERIFY NAVAID STATUS/NOTAM; GNSS INTERFERENCE POSSIBLE</t>
  </si>
  <si>
    <t>276 / 3000</t>
  </si>
  <si>
    <t>HEMA</t>
  </si>
  <si>
    <t>Marsa Alam International Airport</t>
  </si>
  <si>
    <t>• TRAFFIC: VARIABLE; PROCEDURAL OPS COMMON
• ATC: ACCENTED ENGLISH POSSIBLE; CONFIRM CLEARANCES
• TAXI: WATCH SIGNAGE/STOPBARS; RWY INCURSION PREVENTION
• RWY OPS: CONFIG CHANGES; CONFIRM RWY
• LATE CLR: EXPEDITE OPS POSSIBLE</t>
  </si>
  <si>
    <t>• SECURITY: VARIABLE POSTURE; CHECK UPDATES
• HANDLING: CONFIRM FUEL/HANDLING CAPABILITY
• NAV: VERIFY NAVAID STATUS/NOTAM; GNSS INTERFERENCE POSSIBLE</t>
  </si>
  <si>
    <t>213 / 3500</t>
  </si>
  <si>
    <t>HESN</t>
  </si>
  <si>
    <t>Aswan International Airport</t>
  </si>
  <si>
    <t>• TRAFFIC: VARIABLE; PROCEDURAL OPS
• ATC: ACCENT/LANGUAGE BARRIER POSSIBLE; CONFIRM CLEARANCES
• TAXI: SIMPLE; WATCH HOTSPOTS
• RWY OPS: CONFIG CHANGES; CONFIRM RWY
• OTHER: REMOTE—SERVICES MAY BE LIMITED; PLAN AHEAD</t>
  </si>
  <si>
    <t>• METEO: HEAT + HAZE/DUST; VIS/PERF IMPACT
• WIND: GUSTS POSSIBLE</t>
  </si>
  <si>
    <t>• SECURITY: VARIABLE POSTURE; CHECK UPDATES
• HANDLING: CONFIRM FUEL/HANDLING HOURS/CAPABILITY
• NAV: VERIFY AVAILABLE APPROACHES/NOTAM</t>
  </si>
  <si>
    <t>650 / 4000</t>
  </si>
  <si>
    <t>LATI</t>
  </si>
  <si>
    <t>Tirana International Airport Mother Teresa</t>
  </si>
  <si>
    <t>• TRAFFIC: VARIABLE; PROCEDURAL ATC
• TAXI: SIMPLE; WATCH HOTSPOTS/STOPBARS
• RWY OPS: CONFIG CHANGES; CONFIRM RWY
• LATE CLR: EXPEDITE OPS POSSIBLE
• OTHER: SERVICES MAY BE LIMITED OUTSIDE PEAK—CONFIRM</t>
  </si>
  <si>
    <t>• METEO: WINTER LOW VIS/CONTAMINATION POSSIBLE
• WIND: GUSTS POSSIBLE</t>
  </si>
  <si>
    <t>• SECURITY: STANDARD/VARIABLE; CHECK UPDATES
• HANDLING: CONFIRM FUEL/HANDLING HOURS
• NAV: VERIFY NAVAID STATUS/NOTAM</t>
  </si>
  <si>
    <t>126 / 3000</t>
  </si>
  <si>
    <t>LBBG</t>
  </si>
  <si>
    <t>Burgas Airport</t>
  </si>
  <si>
    <t>• TRAFFIC: PEAK WAVES; VECTORING POSSIBLE
• ATC: FAST CLEARANCES; CONFIRM IF DOUBT
• TAXI: HOTSPOTS IN PEAKS/LOW VIS
• RWY OPS: CONFIG CHANGES; CONFIRM RWY
• LATE CLR: EXPEDITE OPS POSSIBLE</t>
  </si>
  <si>
    <t>• SECURITY: STANDARD
• HANDLING: CONFIRM FUEL/HANDLING HOURS
• NAV: VERIFY ILS IDENT/NOTAM OUTAGES</t>
  </si>
  <si>
    <t>LBSF</t>
  </si>
  <si>
    <t>Sofia Airport</t>
  </si>
  <si>
    <t>• TRAFFIC: PEAK WAVES; SEQUENCING POSSIBLE
• ATC: FAST CLEARANCES; CONFIRM IF DOUBT
• TAXI: MANAGEABLE; WATCH HOTSPOTS
• RWY OPS: CONFIG CHANGES; CONFIRM RWY
• LATE CLR: EXPEDITE OPS POSSIBLE</t>
  </si>
  <si>
    <t>• SECURITY: STANDARD
• HANDLING: CONFIRM SERVICES/FUEL HOURS
• NAV: VERIFY NAVAID STATUS</t>
  </si>
  <si>
    <t>1742 / 4500</t>
  </si>
  <si>
    <t>LCLK</t>
  </si>
  <si>
    <t>Larnaca International Airport</t>
  </si>
  <si>
    <t>• TRAFFIC: MIXED CIV/MIL; EXPECT NON-STANDARD PRIORITIES
• ATC: PROCEDURAL; CONFIRM RWY/ROUTE IF ANY DOUBT
• TAXI: RESTRICTED AREAS; FOLLOW LOCAL INSTRUCTIONS
• RWY OPS: POSSIBLE MIL ACTIVITY—EXPECT HOLDS
• LATE CLR: SHORT NOTICE CHANGES POSSIBLE</t>
  </si>
  <si>
    <t>• METEO: HEAT/HAZE + SEA-BREEZE WINDS
• WIND: GUSTS/CROSSWIND POSSIBLE</t>
  </si>
  <si>
    <t>• SECURITY: VARIABLE POSTURE; CHECK UPDATES
• HANDLING: CONFIRM FUEL/HANDLING HOURS
• NAV: VERIFY AVAILABLE APPROACHES/NOTAM</t>
  </si>
  <si>
    <t>8 / 3000</t>
  </si>
  <si>
    <t>LCPH</t>
  </si>
  <si>
    <t>Paphos International Airport</t>
  </si>
  <si>
    <t>• TRAFFIC: SEASONAL TOURISM PEAKS; VECTORING POSSIBLE
• RWY OPS: SEA-BREEZE DRIVEN CONFIG CHANGES; CONFIRM RWY
• TAXI: MANAGEABLE; APRON BUSY IN PEAKS
• LATE CLR: EXPEDITE OPS POSSIBLE
• ATC: BUSY FREQ</t>
  </si>
  <si>
    <t>• METEO: HEAT/HAZE + SEA-BREEZE; TSRA OCCASIONAL
• WIND: GUSTS POSSIBLE—CROSSWIND PLAN</t>
  </si>
  <si>
    <t>• SECURITY: STANDARD
• HANDLING: PEAK CAPACITY; COORDINATE
• NAV: VERIFY ILS IDENT/NOTAM OUTAGES</t>
  </si>
  <si>
    <t>41 / 3000</t>
  </si>
  <si>
    <t>LEAL</t>
  </si>
  <si>
    <t>Alicante-Elche Airport</t>
  </si>
  <si>
    <t>• TRAFFIC: VARIABLE; PEAK WAVES WITH SEASONAL FLOW
• RWY OPS: CONFIG CHANGES; CONFIRM RWY/STAR
• TAXI: COMPLEX IN PEAKS; HOTSPOTS/STOPBARS
• LATE CLR: LATE CLR POSSIBLE—GO-AROUND READY
• OTHER: LOCAL CONSTRAINTS (Alicante)—CHECK NOTAM (SLOT/WORKS/NOISE)</t>
  </si>
  <si>
    <t>• METEO: SUMMER TSRA/HEAT; SEA-BREEZE WINDS COASTAL
• WIND: GUSTS POSSIBLE—CROSSWIND PLAN</t>
  </si>
  <si>
    <t>• ATC: BUSY FREQ/FAST CLEARANCES
• HANDLING: PEAK CAPACITY; COORDINATE
• NAV: VERIFY ILS IDENT/NOTAM OUTAGES</t>
  </si>
  <si>
    <t>142 / 3000</t>
  </si>
  <si>
    <t>LEAS</t>
  </si>
  <si>
    <t>Asturias Airport</t>
  </si>
  <si>
    <t>• TRAFFIC: VARIABLE; PEAK WAVES WITH SEASONAL FLOW
• RWY OPS: CONFIG CHANGES; CONFIRM RWY/STAR
• TAXI: COMPLEX IN PEAKS; HOTSPOTS/STOPBARS
• LATE CLR: LATE CLR POSSIBLE—GO-AROUND READY
• OTHER: LOCAL CONSTRAINTS (Asturias)—CHECK NOTAM (SLOT/WORKS/NOISE)</t>
  </si>
  <si>
    <t>416 / 3000</t>
  </si>
  <si>
    <t>LEBL</t>
  </si>
  <si>
    <t>Barcelona-El Prat Airport</t>
  </si>
  <si>
    <t>• TRAFFIC: HIGH DENSITY; VECTORING/SPEED CONTROL COMMON
• RWY OPS: MULTI CONFIG; RUNWAY CHANGES POSSIBLE
• TAXI: COMPLEX; BRIEF HOTSPOTS
• LATE CLR: LATE CLR POSSIBLE; GO-AROUND READY
• ATC: BUSY FREQ</t>
  </si>
  <si>
    <t>• METEO: SEA-BREEZE + TSRA/HEAT; FLOW DISRUPTIONS
• WIND: GUSTS POSSIBLE</t>
  </si>
  <si>
    <t>12 / 3000</t>
  </si>
  <si>
    <t>LEBZ</t>
  </si>
  <si>
    <t>Badajoz Airport</t>
  </si>
  <si>
    <t>• TRAFFIC: VARIABLE; PEAK WAVES WITH SEASONAL FLOW
• RWY OPS: CONFIG CHANGES; CONFIRM RWY/STAR
• TAXI: COMPLEX IN PEAKS; HOTSPOTS/STOPBARS
• LATE CLR: LATE CLR POSSIBLE—GO-AROUND READY
• OTHER: LOCAL CONSTRAINTS (Badajoz)—CHECK NOTAM (SLOT/WORKS/NOISE)</t>
  </si>
  <si>
    <t>609 / 3000</t>
  </si>
  <si>
    <t>LECH</t>
  </si>
  <si>
    <t>Castellón-Costa Azahar Airport</t>
  </si>
  <si>
    <t>• TRAFFIC: VARIABLE; PEAK WAVES WITH SEASONAL FLOW
• RWY OPS: CONFIG CHANGES; CONFIRM RWY/STAR
• TAXI: COMPLEX IN PEAKS; HOTSPOTS/STOPBARS
• LATE CLR: LATE CLR POSSIBLE—GO-AROUND READY
• OTHER: LOCAL CONSTRAINTS (Castellon)—CHECK NOTAM (SLOT/WORKS/NOISE)</t>
  </si>
  <si>
    <t>1182 / 3500</t>
  </si>
  <si>
    <t>LECO</t>
  </si>
  <si>
    <t>A Coruña Airport</t>
  </si>
  <si>
    <t>• TRAFFIC: VARIABLE; PEAK WAVES WITH SEASONAL FLOW
• RWY OPS: CONFIG CHANGES; CONFIRM RWY/STAR
• TAXI: COMPLEX IN PEAKS; HOTSPOTS/STOPBARS
• LATE CLR: LATE CLR POSSIBLE—GO-AROUND READY
• OTHER: LOCAL CONSTRAINTS (A Coruna)—CHECK NOTAM (SLOT/WORKS/NOISE)</t>
  </si>
  <si>
    <t>326 / 3000</t>
  </si>
  <si>
    <t>LEJR</t>
  </si>
  <si>
    <t>Jerez Airport</t>
  </si>
  <si>
    <t>• TRAFFIC: VARIABLE; PEAK WAVES WITH SEASONAL FLOW
• RWY OPS: CONFIG CHANGES; CONFIRM RWY/STAR
• TAXI: COMPLEX IN PEAKS; HOTSPOTS/STOPBARS
• LATE CLR: LATE CLR POSSIBLE—GO-AROUND READY
• OTHER: LOCAL CONSTRAINTS (Jerez)—CHECK NOTAM (SLOT/WORKS/NOISE)</t>
  </si>
  <si>
    <t>93 / 3000</t>
  </si>
  <si>
    <t>LEMD</t>
  </si>
  <si>
    <t>Madrid Barajas Airport</t>
  </si>
  <si>
    <t>• TRAFFIC: VERY HIGH DENSITY; SPEED CONTROL/VECTORS COMMON
• RWY OPS: MULTI-RWY; FREQUENT RUNWAY/STAR CHANGES
• TAXI: VERY COMPLEX + LONG TAXI; BRIEF HOTSPOTS
• LATE CLR: LATE CLR POSSIBLE; GO-AROUND READY
• ATC: BUSY FREQ/FAST CLEARANCES</t>
  </si>
  <si>
    <t>• METEO: SUMMER TSRA/HEAT; WINTER FOG EVENTS POSSIBLE
• WIND: GUSTS POSSIBLE</t>
  </si>
  <si>
    <t>• SECURITY: STANDARD
• HANDLING: PEAK BANKS—STAND DELAYS POSSIBLE
• NAV: VERIFY CORRECT ILS IDENT FOR ASSIGNED RWY</t>
  </si>
  <si>
    <t>1998 / 5000</t>
  </si>
  <si>
    <t>LEMG</t>
  </si>
  <si>
    <t>Málaga-Costa del Sol Airport</t>
  </si>
  <si>
    <t>• TRAFFIC: SEASONAL PEAKS; VECTORING POSSIBLE
• RWY OPS: CONFIG CHANGES; CONFIRM RWY
• TAXI: MANAGEABLE; HOTSPOTS IN PEAKS
• LATE CLR: EXPEDITE OPS POSSIBLE
• ATC: BUSY FREQ</t>
  </si>
  <si>
    <t>LEPA</t>
  </si>
  <si>
    <t>Palma de Mallorca Airport</t>
  </si>
  <si>
    <t>• TRAFFIC: STRONG SUMMER SEASONAL PEAKS; VECTORING/HOLDING POSSIBLE
• RWY OPS: CONFIG CHANGES; CONFIRM RWY
• TAXI: APRON CONGESTION IN PEAKS; STAND CHANGES
• LATE CLR: EXPEDITE OPS POSSIBLE
• ATC: BUSY FREQ</t>
  </si>
  <si>
    <t>• METEO: SEA-BREEZE/TSRA; HEAT IMPACT
• WIND: GUSTS POSSIBLE</t>
  </si>
  <si>
    <t>27 / 5000</t>
  </si>
  <si>
    <t>LEPP</t>
  </si>
  <si>
    <t>Pamplona Airport</t>
  </si>
  <si>
    <t>• TRAFFIC: VARIABLE; PEAK WAVES WITH SEASONAL FLOW
• RWY OPS: CONFIG CHANGES; CONFIRM RWY/STAR
• TAXI: COMPLEX IN PEAKS; HOTSPOTS/STOPBARS
• LATE CLR: LATE CLR POSSIBLE—GO-AROUND READY
• OTHER: LOCAL CONSTRAINTS (Pamplona)—CHECK NOTAM (SLOT/WORKS/NOISE)</t>
  </si>
  <si>
    <t>1504 / 4000</t>
  </si>
  <si>
    <t>LERS</t>
  </si>
  <si>
    <t>Reus Airport</t>
  </si>
  <si>
    <t>• TRAFFIC: VARIABLE; PEAK WAVES WITH SEASONAL FLOW
• RWY OPS: CONFIG CHANGES; CONFIRM RWY/STAR
• TAXI: COMPLEX IN PEAKS; HOTSPOTS/STOPBARS
• LATE CLR: LATE CLR POSSIBLE—GO-AROUND READY
• OTHER: LOCAL CONSTRAINTS (Reus)—CHECK NOTAM (SLOT/WORKS/NOISE)</t>
  </si>
  <si>
    <t>233 / 3000</t>
  </si>
  <si>
    <t>LEVC</t>
  </si>
  <si>
    <t>Valencia Airport</t>
  </si>
  <si>
    <t>• TRAFFIC: PEAK WAVES; VECTORING POSSIBLE
• RWY OPS: CONFIG CHANGES; CONFIRM RWY
• TAXI: MANAGEABLE; HOTSPOTS IN PEAKS
• LATE CLR: EXPEDITE OPS POSSIBLE
• ATC: BUSY FREQ</t>
  </si>
  <si>
    <t>• METEO: SEA-BREEZE/TSRA; HEAT
• WIND: GUSTS POSSIBLE</t>
  </si>
  <si>
    <t>240 / 3000</t>
  </si>
  <si>
    <t>LEVD</t>
  </si>
  <si>
    <t>Valladolid Airport</t>
  </si>
  <si>
    <t>• TRAFFIC: VARIABLE; PEAK WAVES WITH SEASONAL FLOW
• RWY OPS: CONFIG CHANGES; CONFIRM RWY/STAR
• TAXI: COMPLEX IN PEAKS; HOTSPOTS/STOPBARS
• LATE CLR: LATE CLR POSSIBLE—GO-AROUND READY
• OTHER: LOCAL CONSTRAINTS (Valladolid)—CHECK NOTAM (SLOT/WORKS/NOISE)</t>
  </si>
  <si>
    <t>2776 / 5000</t>
  </si>
  <si>
    <t>LEVT</t>
  </si>
  <si>
    <t>Vitoria Airport</t>
  </si>
  <si>
    <t>• TRAFFIC: VARIABLE; PEAK WAVES WITH SEASONAL FLOW
• RWY OPS: CONFIG CHANGES; CONFIRM RWY/STAR
• TAXI: COMPLEX IN PEAKS; HOTSPOTS/STOPBARS
• LATE CLR: LATE CLR POSSIBLE—GO-AROUND READY
• OTHER: LOCAL CONSTRAINTS (Vitoria)—CHECK NOTAM (SLOT/WORKS/NOISE)</t>
  </si>
  <si>
    <t>1682 / 4000</t>
  </si>
  <si>
    <t>LEVX</t>
  </si>
  <si>
    <t>Vigo Airport</t>
  </si>
  <si>
    <t>• TRAFFIC: VARIABLE; PEAK WAVES WITH SEASONAL FLOW
• RWY OPS: CONFIG CHANGES; CONFIRM RWY/STAR
• TAXI: COMPLEX IN PEAKS; HOTSPOTS/STOPBARS
• LATE CLR: LATE CLR POSSIBLE—GO-AROUND READY
• OTHER: LOCAL CONSTRAINTS (Vigo)—CHECK NOTAM (SLOT/WORKS/NOISE)</t>
  </si>
  <si>
    <t>856 / 3000</t>
  </si>
  <si>
    <t>LEXJ</t>
  </si>
  <si>
    <t>Santander Airport</t>
  </si>
  <si>
    <t>• TRAFFIC: VARIABLE; PEAK WAVES WITH SEASONAL FLOW
• RWY OPS: CONFIG CHANGES; CONFIRM RWY/STAR
• TAXI: COMPLEX IN PEAKS; HOTSPOTS/STOPBARS
• LATE CLR: LATE CLR POSSIBLE—GO-AROUND READY
• OTHER: LOCAL CONSTRAINTS (Santander)—CHECK NOTAM (SLOT/WORKS/NOISE)</t>
  </si>
  <si>
    <t>LFBD</t>
  </si>
  <si>
    <t>Bordeaux-Mérignac Airport</t>
  </si>
  <si>
    <t>• TRAFFIC: VARIABLE; PEAK WAVES (TOURISM/CHARTER) POSSIBLE
• RWY OPS: CONFIG CHANGES; CONFIRM RWY/APP
• TAXI: MANAGEABLE; HOTSPOTS IN PEAKS
• LATE CLR: EXPEDITE OPS POSSIBLE
• OTHER: LOCAL RESTRICTIONS (Bordeaux)—CHECK NOTAM (NOISE/WORKS/SLOT)</t>
  </si>
  <si>
    <t>• METEO: WINTER FOG/LOW VIS IN SOME REGIONS; SUMMER TSRA
• WIND: GUSTS POSSIBLE</t>
  </si>
  <si>
    <t>• HANDLING: PEAK CAPACITY; COORDINATE
• SECURITY: STANDARD
• NAV: VERIFY ILS IDENT/NOTAM OUTAGES</t>
  </si>
  <si>
    <t>162 / 3000</t>
  </si>
  <si>
    <t>LFBE</t>
  </si>
  <si>
    <t>Bergerac Dordogne Périgord Airport</t>
  </si>
  <si>
    <t>• TRAFFIC: VARIABLE; PEAK WAVES (TOURISM/CHARTER) POSSIBLE
• RWY OPS: CONFIG CHANGES; CONFIRM RWY/APP
• TAXI: MANAGEABLE; HOTSPOTS IN PEAKS
• LATE CLR: EXPEDITE OPS POSSIBLE
• OTHER: LOCAL RESTRICTIONS (Bergerac)—CHECK NOTAM (NOISE/WORKS/SLOT)</t>
  </si>
  <si>
    <t>171 / 3000</t>
  </si>
  <si>
    <t>LFBH</t>
  </si>
  <si>
    <t>La Rochelle-Île de Ré Airport</t>
  </si>
  <si>
    <t>• TRAFFIC: VARIABLE; PEAK WAVES (TOURISM/CHARTER) POSSIBLE
• RWY OPS: CONFIG CHANGES; CONFIRM RWY/APP
• TAXI: MANAGEABLE; HOTSPOTS IN PEAKS
• LATE CLR: EXPEDITE OPS POSSIBLE
• OTHER: LOCAL RESTRICTIONS (La Rochelle)—CHECK NOTAM (NOISE/WORKS/SLOT)</t>
  </si>
  <si>
    <t>LFBL</t>
  </si>
  <si>
    <t>Limoges Airport</t>
  </si>
  <si>
    <t>• TRAFFIC: VARIABLE; PEAK WAVES (TOURISM/CHARTER) POSSIBLE
• RWY OPS: CONFIG CHANGES; CONFIRM RWY/APP
• TAXI: MANAGEABLE; HOTSPOTS IN PEAKS
• LATE CLR: EXPEDITE OPS POSSIBLE
• OTHER: LOCAL RESTRICTIONS (Limoges)—CHECK NOTAM (NOISE/WORKS/SLOT)</t>
  </si>
  <si>
    <t>1300 / 4000</t>
  </si>
  <si>
    <t>LFBO</t>
  </si>
  <si>
    <t>Toulouse-Blagnac Airport</t>
  </si>
  <si>
    <t>• TRAFFIC: PEAK WAVES; VECTORING POSSIBLE
• RWY OPS: CONFIG CHANGES; CONFIRM RWY/STAR
• TAXI: COMPLEX IN PEAKS; HOTSPOTS
• LATE CLR: EXPEDITE OPS POSSIBLE
• ATC: BUSY FREQ</t>
  </si>
  <si>
    <t>• METEO: WINTER FOG EVENTS; SUMMER TSRA/HEAT
• WIND: GUSTS POSSIBLE</t>
  </si>
  <si>
    <t>499 / 3500</t>
  </si>
  <si>
    <t>LFBP</t>
  </si>
  <si>
    <t>Pau Pyrénées Airport</t>
  </si>
  <si>
    <t>• TRAFFIC: VARIABLE; PEAK WAVES (TOURISM/CHARTER) POSSIBLE
• RWY OPS: CONFIG CHANGES; CONFIRM RWY/APP
• TAXI: MANAGEABLE; HOTSPOTS IN PEAKS
• LATE CLR: EXPEDITE OPS POSSIBLE
• OTHER: LOCAL RESTRICTIONS (Pau)—CHECK NOTAM (NOISE/WORKS/SLOT)</t>
  </si>
  <si>
    <t>616 / 3500</t>
  </si>
  <si>
    <t>LFBT</t>
  </si>
  <si>
    <t>Tarbes-Lourdes-Pyrénées Airport</t>
  </si>
  <si>
    <t>• TRAFFIC: VARIABLE; PEAK WAVES (TOURISM/CHARTER) POSSIBLE
• RWY OPS: CONFIG CHANGES; CONFIRM RWY/APP
• TAXI: MANAGEABLE; HOTSPOTS IN PEAKS
• LATE CLR: EXPEDITE OPS POSSIBLE
• OTHER: LOCAL RESTRICTIONS (Tarbes)—CHECK NOTAM (NOISE/WORKS/SLOT)</t>
  </si>
  <si>
    <t>1260 / 4000</t>
  </si>
  <si>
    <t>LFBZ</t>
  </si>
  <si>
    <t>Biarritz Pays Basque Airport</t>
  </si>
  <si>
    <t>• TRAFFIC: VARIABLE; PEAK WAVES (TOURISM/CHARTER) POSSIBLE
• RWY OPS: CONFIG CHANGES; CONFIRM RWY/APP
• TAXI: MANAGEABLE; HOTSPOTS IN PEAKS
• LATE CLR: EXPEDITE OPS POSSIBLE
• OTHER: LOCAL RESTRICTIONS (Biarritz)—CHECK NOTAM (NOISE/WORKS/SLOT)</t>
  </si>
  <si>
    <t>245 / 3000</t>
  </si>
  <si>
    <t>LFCR</t>
  </si>
  <si>
    <t>Rodez-Aveyron Airport</t>
  </si>
  <si>
    <t>• TRAFFIC: VARIABLE; PEAK WAVES (TOURISM/CHARTER) POSSIBLE
• RWY OPS: CONFIG CHANGES; CONFIRM RWY/APP
• TAXI: MANAGEABLE; HOTSPOTS IN PEAKS
• LATE CLR: EXPEDITE OPS POSSIBLE
• OTHER: LOCAL RESTRICTIONS (Rodez)—CHECK NOTAM (NOISE/WORKS/SLOT)</t>
  </si>
  <si>
    <t>1910 / 4500</t>
  </si>
  <si>
    <t>LFJL</t>
  </si>
  <si>
    <t>Lorraine Airport</t>
  </si>
  <si>
    <t>• TRAFFIC: VARIABLE; PEAK WAVES (TOURISM/CHARTER) POSSIBLE
• RWY OPS: CONFIG CHANGES; CONFIRM RWY/APP
• TAXI: MANAGEABLE; HOTSPOTS IN PEAKS
• LATE CLR: EXPEDITE OPS POSSIBLE
• OTHER: LOCAL RESTRICTIONS (Metz/Nancy)—CHECK NOTAM (NOISE/WORKS/SLOT)</t>
  </si>
  <si>
    <t>870 / 3500</t>
  </si>
  <si>
    <t>LFKB</t>
  </si>
  <si>
    <t>Bastia-Poretta Airport</t>
  </si>
  <si>
    <t>• TRAFFIC: VARIABLE; PEAK WAVES (TOURISM/CHARTER) POSSIBLE
• RWY OPS: CONFIG CHANGES; CONFIRM RWY/APP
• TAXI: MANAGEABLE; HOTSPOTS IN PEAKS
• LATE CLR: EXPEDITE OPS POSSIBLE
• OTHER: LOCAL RESTRICTIONS (Bastia)—CHECK NOTAM (NOISE/WORKS/SLOT)</t>
  </si>
  <si>
    <t>LFKJ</t>
  </si>
  <si>
    <t>Ajaccio Napoleon Bonaparte Airport</t>
  </si>
  <si>
    <t>• TRAFFIC: VARIABLE; PEAK WAVES (TOURISM/CHARTER) POSSIBLE
• RWY OPS: CONFIG CHANGES; CONFIRM RWY/APP
• TAXI: MANAGEABLE; HOTSPOTS IN PEAKS
• LATE CLR: EXPEDITE OPS POSSIBLE
• OTHER: LOCAL RESTRICTIONS (Ajaccio)—CHECK NOTAM (NOISE/WORKS/SLOT)</t>
  </si>
  <si>
    <t>18 / 3000</t>
  </si>
  <si>
    <t>LFLC</t>
  </si>
  <si>
    <t>Clermont-Ferrand Auvergne Airport</t>
  </si>
  <si>
    <t>• TRAFFIC: VARIABLE; PEAK WAVES (TOURISM/CHARTER) POSSIBLE
• RWY OPS: CONFIG CHANGES; CONFIRM RWY/APP
• TAXI: MANAGEABLE; HOTSPOTS IN PEAKS
• LATE CLR: EXPEDITE OPS POSSIBLE
• OTHER: LOCAL RESTRICTIONS (Clermont-Ferrand)—CHECK NOTAM (NOISE/WORKS/SLOT)</t>
  </si>
  <si>
    <t>1090 / 4000</t>
  </si>
  <si>
    <t>LFLL</t>
  </si>
  <si>
    <t>Lyon-Saint Exupéry Airport</t>
  </si>
  <si>
    <t>• TRAFFIC: VARIABLE; PEAK WAVES (TOURISM/CHARTER) POSSIBLE
• RWY OPS: CONFIG CHANGES; CONFIRM RWY/APP
• TAXI: MANAGEABLE; HOTSPOTS IN PEAKS
• LATE CLR: EXPEDITE OPS POSSIBLE
• OTHER: LOCAL RESTRICTIONS (Lyon)—CHECK NOTAM (NOISE/WORKS/SLOT)</t>
  </si>
  <si>
    <t>821 / 4000</t>
  </si>
  <si>
    <t>LFLS</t>
  </si>
  <si>
    <t>Grenoble-Isère Airport</t>
  </si>
  <si>
    <t>• TRAFFIC: VARIABLE; PEAK WAVES (TOURISM/CHARTER) POSSIBLE
• RWY OPS: CONFIG CHANGES; CONFIRM RWY/APP
• TAXI: MANAGEABLE; HOTSPOTS IN PEAKS
• LATE CLR: EXPEDITE OPS POSSIBLE
• OTHER: LOCAL RESTRICTIONS (Grenoble)—CHECK NOTAM (NOISE/WORKS/SLOT)</t>
  </si>
  <si>
    <t>1302 / 4000</t>
  </si>
  <si>
    <t>LFMK</t>
  </si>
  <si>
    <t>Carcassonne Airport</t>
  </si>
  <si>
    <t>• TRAFFIC: VARIABLE; PEAK WAVES (TOURISM/CHARTER) POSSIBLE
• RWY OPS: CONFIG CHANGES; CONFIRM RWY/APP
• TAXI: MANAGEABLE; HOTSPOTS IN PEAKS
• LATE CLR: EXPEDITE OPS POSSIBLE
• OTHER: LOCAL RESTRICTIONS (Carcassonne)—CHECK NOTAM (NOISE/WORKS/SLOT)</t>
  </si>
  <si>
    <t>433 / 3000</t>
  </si>
  <si>
    <t>LFML</t>
  </si>
  <si>
    <t>Marseille Provence Airport</t>
  </si>
  <si>
    <t>• TRAFFIC: PEAK BANKS; VECTORING POSSIBLE
• WINDS: MISTRAL EVENTS—CROSSWIND/WS AWARENESS
• TAXI: MANAGEABLE; WATCH HOTSPOTS
• RWY OPS: CONFIG CHANGES; CONFIRM RWY
• LATE CLR: EXPEDITE OPS POSSIBLE</t>
  </si>
  <si>
    <t>• METEO: TSRA/CB SEASONAL; FLOW DISRUPTIONS
• VIS: HAZE POSSIBLE</t>
  </si>
  <si>
    <t>LFMN</t>
  </si>
  <si>
    <t>Nice-Côte d'Azur Airport</t>
  </si>
  <si>
    <t>• TRAFFIC: HIGH DENSITY + BIZAV; VECTORING/LEVEL CAPS
• TERRAIN/OBST: SPECIAL PROCS POSSIBLE—STRICT COMPLIANCE
• TAXI: APRON/STAND CONSTRAINTS; MARSHALLER DEPENDENT
• RWY OPS: CONFIG CHANGES; CONFIRM RWY
• LATE CLR: SHORT NOTICE CLR POSSIBLE</t>
  </si>
  <si>
    <t>• METEO: SEA-BREEZE/TSRA; FLOW DISRUPTIONS
• WIND: GUSTS POSSIBLE</t>
  </si>
  <si>
    <t>• SECURITY: STANDARD
• HANDLING: PEAK CAPACITY; COORDINATE
• NAV: VERIFY PROC/ILS IDENT; NOTAM OUTAGES</t>
  </si>
  <si>
    <t>12 / 5000</t>
  </si>
  <si>
    <t>LFMP</t>
  </si>
  <si>
    <t>Perpignan-Rivesaltes Airport</t>
  </si>
  <si>
    <t>• TRAFFIC: VARIABLE; PEAK WAVES (TOURISM/CHARTER) POSSIBLE
• RWY OPS: CONFIG CHANGES; CONFIRM RWY/APP
• TAXI: MANAGEABLE; HOTSPOTS IN PEAKS
• LATE CLR: EXPEDITE OPS POSSIBLE
• OTHER: LOCAL RESTRICTIONS (Perpignan)—CHECK NOTAM (NOISE/WORKS/SLOT)</t>
  </si>
  <si>
    <t>144 / 3000</t>
  </si>
  <si>
    <t>LFMT</t>
  </si>
  <si>
    <t>Montpellier-Méditerranée Airport</t>
  </si>
  <si>
    <t>• TRAFFIC: VARIABLE; PEAK WAVES (TOURISM/CHARTER) POSSIBLE
• RWY OPS: CONFIG CHANGES; CONFIRM RWY/APP
• TAXI: MANAGEABLE; HOTSPOTS IN PEAKS
• LATE CLR: EXPEDITE OPS POSSIBLE
• OTHER: LOCAL RESTRICTIONS (Montpellier)—CHECK NOTAM (NOISE/WORKS/SLOT)</t>
  </si>
  <si>
    <t>LFOB</t>
  </si>
  <si>
    <t>Beauvais-Tillé Airport</t>
  </si>
  <si>
    <t>• TRAFFIC: VARIABLE; PEAK WAVES (TOURISM/CHARTER) POSSIBLE
• RWY OPS: CONFIG CHANGES; CONFIRM RWY/APP
• TAXI: MANAGEABLE; HOTSPOTS IN PEAKS
• LATE CLR: EXPEDITE OPS POSSIBLE
• OTHER: LOCAL RESTRICTIONS (Beauvais)—CHECK NOTAM (NOISE/WORKS/SLOT)</t>
  </si>
  <si>
    <t>359 / 3000</t>
  </si>
  <si>
    <t>LFOK</t>
  </si>
  <si>
    <t>Châlons Vatry Airport</t>
  </si>
  <si>
    <t>• TRAFFIC: VARIABLE; PEAK WAVES (TOURISM/CHARTER) POSSIBLE
• RWY OPS: CONFIG CHANGES; CONFIRM RWY/APP
• TAXI: MANAGEABLE; HOTSPOTS IN PEAKS
• LATE CLR: EXPEDITE OPS POSSIBLE
• OTHER: LOCAL RESTRICTIONS (Chalons/Vatry)—CHECK NOTAM (NOISE/WORKS/SLOT)</t>
  </si>
  <si>
    <t>587 / 3500</t>
  </si>
  <si>
    <t>LFPB</t>
  </si>
  <si>
    <t>Paris-Le Bourget Airport</t>
  </si>
  <si>
    <t>• OPS: BIZAV HEAVY; PPR/SLOT/PRIOR COORDINATION OF STAND COMMON
• TRAFFIC: PARIS TMA COMPLEX; LEVEL CAPS/VECTORING
• TAXI: APRON/STAND CONSTRAINTS; MARSHALLER DEPENDENT
• RWY OPS: RWY CHANGES POSSIBLE; CONFIRM RWY
• LATE CLR: SHORT NOTICE CLR POSSIBLE</t>
  </si>
  <si>
    <t>• METEO: WINTER FOG/LVP POSSIBLE
• WIND: GUSTS POSSIBLE</t>
  </si>
  <si>
    <t>• SECURITY: ELEVATED PROFILE; STRICT ACCESS CONTROL
• HANDLING: PEAKS CAN LIMIT FUEL/TRUCK AVAILABILITY
• NAV: VERIFY PROC/ILS IDENT; NOTAM OUTAGES</t>
  </si>
  <si>
    <t>218 / 3000</t>
  </si>
  <si>
    <t>LFPG</t>
  </si>
  <si>
    <t>Paris Charles de Gaulle Airport</t>
  </si>
  <si>
    <t>• TRAFFIC: VERY HIGH DENSITY; SPEED CONTROL/VECTORS COMMON
• RWY OPS: PARALLEL OPS—VISUAL CONFUSION RISK IN IMC/NIGHT
• TAXI: VERY COMPLEX + RWY CROSSES; HOTSPOT BRIEF
• LATE CLR: LATE CLR COMMON; GO-AROUND READY
• ATC: DENSE FREQ/FAST CLEARANCES</t>
  </si>
  <si>
    <t>• METEO: WINTER FOG/LVP + DE-ICE CAPACITY CONSTRAINTS
• WIND: GUSTS POSSIBLE</t>
  </si>
  <si>
    <t>392 / 3500</t>
  </si>
  <si>
    <t>LFPO</t>
  </si>
  <si>
    <t>Paris-Orly Airport</t>
  </si>
  <si>
    <t>• TRAFFIC: VERY HIGH DENSITY; VECTORING/SPEED CONTROL COMMON
• RWY OPS: MULTI CONFIG; RUNWAY CHANGES POSSIBLE
• TAXI: VERY COMPLEX; RWY CROSSES/HOTSPOTS—BRIEF ROUTE
• LATE CLR: LATE CLR COMMON; GO-AROUND READY
• ATC: DENSE FREQ/FAST CLEARANCES</t>
  </si>
  <si>
    <t>291 / 3500</t>
  </si>
  <si>
    <t>LFQQ</t>
  </si>
  <si>
    <t>Lille Airport</t>
  </si>
  <si>
    <t>• TRAFFIC: VARIABLE; PEAK WAVES (TOURISM/CHARTER) POSSIBLE
• RWY OPS: CONFIG CHANGES; CONFIRM RWY/APP
• TAXI: MANAGEABLE; HOTSPOTS IN PEAKS
• LATE CLR: EXPEDITE OPS POSSIBLE
• OTHER: LOCAL RESTRICTIONS (Lille)—CHECK NOTAM (NOISE/WORKS/SLOT)</t>
  </si>
  <si>
    <t>LFRB</t>
  </si>
  <si>
    <t>Brest Bretagne Airport</t>
  </si>
  <si>
    <t>• TRAFFIC: VARIABLE; PEAK WAVES (TOURISM/CHARTER) POSSIBLE
• RWY OPS: CONFIG CHANGES; CONFIRM RWY/APP
• TAXI: MANAGEABLE; HOTSPOTS IN PEAKS
• LATE CLR: EXPEDITE OPS POSSIBLE
• OTHER: LOCAL RESTRICTIONS (Brest)—CHECK NOTAM (NOISE/WORKS/SLOT)</t>
  </si>
  <si>
    <t>325 / 3000</t>
  </si>
  <si>
    <t>LFRD</t>
  </si>
  <si>
    <t>Dinard-Pleurtuit-Saint-Malo Airport</t>
  </si>
  <si>
    <t>• TRAFFIC: VARIABLE; PEAK WAVES (TOURISM/CHARTER) POSSIBLE
• RWY OPS: CONFIG CHANGES; CONFIRM RWY/APP
• TAXI: MANAGEABLE; HOTSPOTS IN PEAKS
• LATE CLR: EXPEDITE OPS POSSIBLE
• OTHER: LOCAL RESTRICTIONS (Dinard)—CHECK NOTAM (NOISE/WORKS/SLOT)</t>
  </si>
  <si>
    <t>219 / 3000</t>
  </si>
  <si>
    <t>LFRG</t>
  </si>
  <si>
    <t>Deauville-Normandie Airport</t>
  </si>
  <si>
    <t>• TRAFFIC: VARIABLE; PEAK WAVES (TOURISM/CHARTER) POSSIBLE
• RWY OPS: CONFIG CHANGES; CONFIRM RWY/APP
• TAXI: MANAGEABLE; HOTSPOTS IN PEAKS
• LATE CLR: EXPEDITE OPS POSSIBLE
• OTHER: LOCAL RESTRICTIONS (Deauville)—CHECK NOTAM (NOISE/WORKS/SLOT)</t>
  </si>
  <si>
    <t>479 / 3000</t>
  </si>
  <si>
    <t>LFRS</t>
  </si>
  <si>
    <t>Nantes Atlantique Airport</t>
  </si>
  <si>
    <t>• TRAFFIC: VARIABLE; PEAK WAVES (TOURISM/CHARTER) POSSIBLE
• RWY OPS: CONFIG CHANGES; CONFIRM RWY/APP
• TAXI: MANAGEABLE; HOTSPOTS IN PEAKS
• LATE CLR: EXPEDITE OPS POSSIBLE
• OTHER: LOCAL RESTRICTIONS (Nantes)—CHECK NOTAM (NOISE/WORKS/SLOT)</t>
  </si>
  <si>
    <t>90 / 3000</t>
  </si>
  <si>
    <t>LFSB</t>
  </si>
  <si>
    <t>EuroAirport Basel-Mulhouse-Freiburg</t>
  </si>
  <si>
    <t>• TRAFFIC: CROSS-BORDER FLOW; VECTORING POSSIBLE
• RWY OPS: RWY CHANGE POSSIBLE; CONFIRM RWY
• TAXI: MANAGEABLE; WATCH HOTSPOTS
• LATE CLR: EXPEDITE OPS POSSIBLE
• ATC: DENSE FREQ IN PEAKS</t>
  </si>
  <si>
    <t>• METEO: WINTER FOG/LVP + CONTAMINATION POSSIBLE
• WIND: GUSTS POSSIBLE</t>
  </si>
  <si>
    <t>• SECURITY: STANDARD
• HANDLING: PEAK TIMES—CAPACITY/DE-ICE CONSTRAINTS
• NAV: VERIFY ILS IDENT/NOTAM OUTAGES</t>
  </si>
  <si>
    <t>885 / 3500</t>
  </si>
  <si>
    <t>LFSL</t>
  </si>
  <si>
    <t>Metz-Nancy-Lorraine Airport</t>
  </si>
  <si>
    <t>• TRAFFIC: VARIABLE; PEAK WAVES (TOURISM/CHARTER) POSSIBLE
• RWY OPS: CONFIG CHANGES; CONFIRM RWY/APP
• TAXI: MANAGEABLE; HOTSPOTS IN PEAKS
• LATE CLR: EXPEDITE OPS POSSIBLE
• OTHER: LOCAL RESTRICTIONS (Brive)—CHECK NOTAM (NOISE/WORKS/SLOT)</t>
  </si>
  <si>
    <t>1016 / 4000</t>
  </si>
  <si>
    <t>LFST</t>
  </si>
  <si>
    <t>Strasbourg Airport</t>
  </si>
  <si>
    <t>• TRAFFIC: VARIABLE; PEAK WAVES (TOURISM/CHARTER) POSSIBLE
• RWY OPS: CONFIG CHANGES; CONFIRM RWY/APP
• TAXI: MANAGEABLE; HOTSPOTS IN PEAKS
• LATE CLR: EXPEDITE OPS POSSIBLE
• OTHER: LOCAL RESTRICTIONS (Strasbourg)—CHECK NOTAM (NOISE/WORKS/SLOT)</t>
  </si>
  <si>
    <t>505 / 3500</t>
  </si>
  <si>
    <t>LFTH</t>
  </si>
  <si>
    <t>Toulon-Hyères Airport</t>
  </si>
  <si>
    <t>• TRAFFIC: VARIABLE; PEAK WAVES (TOURISM/CHARTER) POSSIBLE
• RWY OPS: CONFIG CHANGES; CONFIRM RWY/APP
• TAXI: MANAGEABLE; HOTSPOTS IN PEAKS
• LATE CLR: EXPEDITE OPS POSSIBLE
• OTHER: LOCAL RESTRICTIONS (Toulon)—CHECK NOTAM (NOISE/WORKS/SLOT)</t>
  </si>
  <si>
    <t>7 / 3000</t>
  </si>
  <si>
    <t>LGAL</t>
  </si>
  <si>
    <t>Alexandroupolis Democritus Airport</t>
  </si>
  <si>
    <t>• TRAFFIC: VARIABLE; PROCEDURAL OPS COMMON
• RWY OPS: WIND-DRIVEN CONFIG; CONFIRM RWY
• TAXI: SIMPLE; WATCH HOTSPOTS
• LATE CLR: EXPECT HOLDS IN WEATHER
• OTHER: ISLAND—DIVERSION OPTIONS LIMITED</t>
  </si>
  <si>
    <t>• METEO: STRONG WINDS/SEA FOG OCCASIONAL
• CROSSWIND: GUSTY CROSSWIND—PLAN LIMITS</t>
  </si>
  <si>
    <t>LGAV</t>
  </si>
  <si>
    <t>Athens International Airport Eleftherios Venizelos</t>
  </si>
  <si>
    <t>• TRAFFIC: PEAK BANKS; VECTORING POSSIBLE
• ATC: FAST CLEARANCES; STERILE COMMS
• TAXI: LONG TAXI POSSIBLE; HOTSPOTS
• RWY OPS: CONFIG CHANGES; CONFIRM RWY/STAR
• LATE CLR: EXPEDITE OPS POSSIBLE</t>
  </si>
  <si>
    <t>• METEO: SUMMER TSRA/THERMALS + GUSTS
• WIND: STRONG WINDS POSSIBLE; CROSSWIND PLAN</t>
  </si>
  <si>
    <t>308 / 3500</t>
  </si>
  <si>
    <t>LGBL</t>
  </si>
  <si>
    <t>Nea Anchialos National Airport</t>
  </si>
  <si>
    <t>• TRAFFIC: SEASONAL TOURISM PEAKS (LGBL); VECTORING COMMON
• RWY OPS: WIND/SEA‑BREEZE DRIVEN CONFIG CHANGES
• TAXI: APRON CONGESTION IN PEAKS; FOLLOW MARSHALLER
• LATE CLR: POSSIBLE—MAINTAIN GO‑AROUND READINESS
• ATC: FAST CLEARANCES DURING PEAKS</t>
  </si>
  <si>
    <t xml:space="preserve">• METEO: SEA‑BREEZE, HEAT AND SUMMER TSRA POSSIBLE
• WIND: GUSTY CROSSWIND EVENTS—PERFORMANCE PLAN
</t>
  </si>
  <si>
    <t>• HANDLING: PEAK SEASON CAPACITY LIMITS—COORDINATE FUEL/STAND
• SECURITY: STANDARD EUROPEAN LEVEL
• NAV: VERIFY ILS/NAVAID STATUS AND NOTAM</t>
  </si>
  <si>
    <t>83 / 3000</t>
  </si>
  <si>
    <t>V5.6 tailored</t>
  </si>
  <si>
    <t>LGIR</t>
  </si>
  <si>
    <t>Heraklion Nikos Kazantzakis Airport</t>
  </si>
  <si>
    <t>• TRAFFIC: SEASONAL TOURISM PEAKS (LGIR); VECTORING COMMON
• RWY OPS: WIND/SEA‑BREEZE DRIVEN CONFIG CHANGES
• TAXI: APRON CONGESTION IN PEAKS; FOLLOW MARSHALLER
• LATE CLR: POSSIBLE—MAINTAIN GO‑AROUND READINESS
• ATC: FAST CLEARANCES DURING PEAKS</t>
  </si>
  <si>
    <t>115 / 3000</t>
  </si>
  <si>
    <t>LGKO</t>
  </si>
  <si>
    <t>Kos Island International Airport</t>
  </si>
  <si>
    <t>• TRAFFIC: SEASONAL TOURISM PEAKS (LGKO); VECTORING COMMON
• RWY OPS: WIND/SEA‑BREEZE DRIVEN CONFIG CHANGES
• TAXI: APRON CONGESTION IN PEAKS; FOLLOW MARSHALLER
• LATE CLR: POSSIBLE—MAINTAIN GO‑AROUND READINESS
• ATC: FAST CLEARANCES DURING PEAKS</t>
  </si>
  <si>
    <t>412 / 3000</t>
  </si>
  <si>
    <t>LGKR</t>
  </si>
  <si>
    <t>Corfu Ioannis Kapodistrias Airport</t>
  </si>
  <si>
    <t>• TRAFFIC: SEASONAL TOURISM PEAKS (LGKR); VECTORING COMMON
• RWY OPS: WIND/SEA‑BREEZE DRIVEN CONFIG CHANGES
• TAXI: APRON CONGESTION IN PEAKS; FOLLOW MARSHALLER
• LATE CLR: POSSIBLE—MAINTAIN GO‑AROUND READINESS
• ATC: FAST CLEARANCES DURING PEAKS</t>
  </si>
  <si>
    <t>6 / 3000</t>
  </si>
  <si>
    <t>LGKV</t>
  </si>
  <si>
    <t>Kavala Alexander the Great Airport</t>
  </si>
  <si>
    <t>• TRAFFIC: SEASONAL TOURISM PEAKS (LGKV); VECTORING COMMON
• RWY OPS: WIND/SEA‑BREEZE DRIVEN CONFIG CHANGES
• TAXI: APRON CONGESTION IN PEAKS; FOLLOW MARSHALLER
• LATE CLR: POSSIBLE—MAINTAIN GO‑AROUND READINESS
• ATC: FAST CLEARANCES DURING PEAKS</t>
  </si>
  <si>
    <t>LGPZ</t>
  </si>
  <si>
    <t>Aktion National Airport</t>
  </si>
  <si>
    <t>• TRAFFIC: SEASONAL TOURISM PEAKS (LGPZ); VECTORING COMMON
• RWY OPS: WIND/SEA‑BREEZE DRIVEN CONFIG CHANGES
• TAXI: APRON CONGESTION IN PEAKS; FOLLOW MARSHALLER
• LATE CLR: POSSIBLE—MAINTAIN GO‑AROUND READINESS
• ATC: FAST CLEARANCES DURING PEAKS</t>
  </si>
  <si>
    <t>11 / 3000</t>
  </si>
  <si>
    <t>LGRP</t>
  </si>
  <si>
    <t>Rhodes Diagoras Airport</t>
  </si>
  <si>
    <t>• TRAFFIC: SEASONAL TOURISM PEAKS (LGRP); VECTORING COMMON
• RWY OPS: WIND/SEA‑BREEZE DRIVEN CONFIG CHANGES
• TAXI: APRON CONGESTION IN PEAKS; FOLLOW MARSHALLER
• LATE CLR: POSSIBLE—MAINTAIN GO‑AROUND READINESS
• ATC: FAST CLEARANCES DURING PEAKS</t>
  </si>
  <si>
    <t>LGSM</t>
  </si>
  <si>
    <t>Samos Airport</t>
  </si>
  <si>
    <t>• TRAFFIC: SEASONAL TOURISM PEAKS (LGSM); VECTORING COMMON
• RWY OPS: WIND/SEA‑BREEZE DRIVEN CONFIG CHANGES
• TAXI: APRON CONGESTION IN PEAKS; FOLLOW MARSHALLER
• LATE CLR: POSSIBLE—MAINTAIN GO‑AROUND READINESS
• ATC: FAST CLEARANCES DURING PEAKS</t>
  </si>
  <si>
    <t>19 / 3000</t>
  </si>
  <si>
    <t>LGTS</t>
  </si>
  <si>
    <t>Thessaloniki Macedonia Airport</t>
  </si>
  <si>
    <t>• TRAFFIC: PEAK SUMMER WAVES; VECTORING POSSIBLE
• RWY OPS: CONFIG CHANGES; CONFIRM RWY
• TAXI: MANAGEABLE; APRON CONGESTION IN PEAKS
• LATE CLR: EXPEDITE OPS POSSIBLE
• ATC: BUSY FREQ</t>
  </si>
  <si>
    <t>• METEO: SUMMER TSRA/THERMALS + SEA-BREEZE WINDS
• WIND: GUSTS POSSIBLE—CROSSWIND PLAN</t>
  </si>
  <si>
    <t>22 / 3000</t>
  </si>
  <si>
    <t>LHBP</t>
  </si>
  <si>
    <t>Budapest Ferenc Liszt International Airport</t>
  </si>
  <si>
    <t>• TRAFFIC: PEAK BANKS; SPEED CONTROL/VECTORS
• RWY OPS: CONFIG CHANGES; CONFIRM RWY/APP
• TAXI: HOTSPOTS IN PEAKS; SURFACE AWARENESS
• LATE CLR: EXPEDITE OPS POSSIBLE
• ATC: FAST CLEARANCES</t>
  </si>
  <si>
    <t>495 / 3500</t>
  </si>
  <si>
    <t>LIBD</t>
  </si>
  <si>
    <t>Bari Karol Wojtyla Airport</t>
  </si>
  <si>
    <t>• TRAFFIC: VARIABLE; PEAK WAVES WITH SEASONAL FLOW
• RWY OPS: CONFIG CHANGES; CONFIRM RWY
• TAXI: MANAGEABLE; WATCH HOTSPOTS
• LATE CLR: EXPEDITE OPS POSSIBLE
• ATC: BUSY FREQ IN PEAKS</t>
  </si>
  <si>
    <t>• METEO: SUMMER TSRA/HEAT; WINTER WIND/RAIN
• WIND: GUSTS POSSIBLE</t>
  </si>
  <si>
    <t>193 / 3500</t>
  </si>
  <si>
    <t>LIBR</t>
  </si>
  <si>
    <t>Brindisi Airport</t>
  </si>
  <si>
    <t>• TRAFFIC: SEASONAL TOURISM PEAKS (LIBR); VECTORING COMMON
• RWY OPS: WIND/SEA‑BREEZE DRIVEN CONFIG CHANGES
• TAXI: APRON CONGESTION IN PEAKS; FOLLOW MARSHALLER
• LATE CLR: POSSIBLE—MAINTAIN GO‑AROUND READINESS
• ATC: FAST CLEARANCES DURING PEAKS</t>
  </si>
  <si>
    <t>47 / 3500</t>
  </si>
  <si>
    <t>LICB</t>
  </si>
  <si>
    <t>Comiso Airport</t>
  </si>
  <si>
    <t>• TRAFFIC: SEASONAL TOURISM PEAKS (LICB); VECTORING COMMON
• RWY OPS: WIND/SEA‑BREEZE DRIVEN CONFIG CHANGES
• TAXI: APRON CONGESTION IN PEAKS; FOLLOW MARSHALLER
• LATE CLR: POSSIBLE—MAINTAIN GO‑AROUND READINESS
• ATC: FAST CLEARANCES DURING PEAKS</t>
  </si>
  <si>
    <t>756 / 4000</t>
  </si>
  <si>
    <t>LICC</t>
  </si>
  <si>
    <t>Catania-Fontanarossa Airport</t>
  </si>
  <si>
    <t>• TRAFFIC: SEASONAL TOURISM PEAKS (LICC); VECTORING COMMON
• RWY OPS: WIND/SEA‑BREEZE DRIVEN CONFIG CHANGES
• TAXI: APRON CONGESTION IN PEAKS; FOLLOW MARSHALLER
• LATE CLR: POSSIBLE—MAINTAIN GO‑AROUND READINESS
• ATC: FAST CLEARANCES DURING PEAKS</t>
  </si>
  <si>
    <t>39 / 3500</t>
  </si>
  <si>
    <t>LICJ</t>
  </si>
  <si>
    <t>Palermo Falcone Borsellino Airport</t>
  </si>
  <si>
    <t>• TRAFFIC: SEASONAL TOURISM PEAKS (LICJ); VECTORING COMMON
• RWY OPS: WIND/SEA‑BREEZE DRIVEN CONFIG CHANGES
• TAXI: APRON CONGESTION IN PEAKS; FOLLOW MARSHALLER
• LATE CLR: POSSIBLE—MAINTAIN GO‑AROUND READINESS
• ATC: FAST CLEARANCES DURING PEAKS</t>
  </si>
  <si>
    <t>65 / 4000</t>
  </si>
  <si>
    <t>LIEA</t>
  </si>
  <si>
    <t>Alghero-Fertilia Airport</t>
  </si>
  <si>
    <t>• TRAFFIC: SEASONAL TOURISM PEAKS (LIEA); VECTORING COMMON
• RWY OPS: WIND/SEA‑BREEZE DRIVEN CONFIG CHANGES
• TAXI: APRON CONGESTION IN PEAKS; FOLLOW MARSHALLER
• LATE CLR: POSSIBLE—MAINTAIN GO‑AROUND READINESS
• ATC: FAST CLEARANCES DURING PEAKS</t>
  </si>
  <si>
    <t>87 / 3500</t>
  </si>
  <si>
    <t>LIEE</t>
  </si>
  <si>
    <t>Cagliari Elmas Airport</t>
  </si>
  <si>
    <t>• TRAFFIC: SEASONAL TOURISM PEAKS (LIEE); VECTORING COMMON
• RWY OPS: WIND/SEA‑BREEZE DRIVEN CONFIG CHANGES
• TAXI: APRON CONGESTION IN PEAKS; FOLLOW MARSHALLER
• LATE CLR: POSSIBLE—MAINTAIN GO‑AROUND READINESS
• ATC: FAST CLEARANCES DURING PEAKS</t>
  </si>
  <si>
    <t>13 / 3500</t>
  </si>
  <si>
    <t>LIEO</t>
  </si>
  <si>
    <t>Olbia Costa Smeralda Airport</t>
  </si>
  <si>
    <t>• TRAFFIC: SEASONAL TOURISM PEAKS (LIEO); VECTORING COMMON
• RWY OPS: WIND/SEA‑BREEZE DRIVEN CONFIG CHANGES
• TAXI: APRON CONGESTION IN PEAKS; FOLLOW MARSHALLER
• LATE CLR: POSSIBLE—MAINTAIN GO‑AROUND READINESS
• ATC: FAST CLEARANCES DURING PEAKS</t>
  </si>
  <si>
    <t>37 / 3500</t>
  </si>
  <si>
    <t>LIMC</t>
  </si>
  <si>
    <t>Milan Malpensa Airport</t>
  </si>
  <si>
    <t>• TRAFFIC: HIGH DENSITY; VECTORING/SPEED CONTROL COMMON
• OPS: PO VALLEY—LOW VIS LVP CAN DRIVE FLOW RESTRICTIONS
• TAXI: COMPLEX; HOTSPOTS IN PEAKS
• LATE CLR: LATE CLR POSSIBLE; GO-AROUND READY
• ATC: BUSY FREQ</t>
  </si>
  <si>
    <t>• METEO: WINTER FOG/LVP + DE-ICE CAPACITY CONSTRAINTS
• CONTAMINATION: BRAKING ACTION VARIES</t>
  </si>
  <si>
    <t>768 / 7000</t>
  </si>
  <si>
    <t>LIME</t>
  </si>
  <si>
    <t>Bergamo Orio al Serio Airport</t>
  </si>
  <si>
    <t>• TRAFFIC: SEASONAL TOURISM PEAKS (LIME); VECTORING COMMON
• RWY OPS: WIND/SEA‑BREEZE DRIVEN CONFIG CHANGES
• TAXI: APRON CONGESTION IN PEAKS; FOLLOW MARSHALLER
• LATE CLR: POSSIBLE—MAINTAIN GO‑AROUND READINESS
• ATC: FAST CLEARANCES DURING PEAKS</t>
  </si>
  <si>
    <t>782 / 4000</t>
  </si>
  <si>
    <t>LIMF</t>
  </si>
  <si>
    <t>Turin Airport</t>
  </si>
  <si>
    <t>• TRAFFIC: PEAK WAVES; VECTORING POSSIBLE
• TERRAIN: ALPINE PROXIMITY—STRICT PROC COMPLIANCE
• TAXI: MANAGEABLE; HOTSPOTS
• RWY OPS: CONFIG CHANGES; CONFIRM RWY
• LATE CLR: EXPEDITE OPS POSSIBLE</t>
  </si>
  <si>
    <t>• METEO: WINTER FOG/CONTAMINATION; DE-ICE DELAYS
• WIND: GUSTS POSSIBLE</t>
  </si>
  <si>
    <t>989 / 4500</t>
  </si>
  <si>
    <t>LIMJ</t>
  </si>
  <si>
    <t>Genoa Cristoforo Colombo Airport</t>
  </si>
  <si>
    <t>• TRAFFIC: SEASONAL TOURISM PEAKS (LIMJ); VECTORING COMMON
• RWY OPS: WIND/SEA‑BREEZE DRIVEN CONFIG CHANGES
• TAXI: APRON CONGESTION IN PEAKS; FOLLOW MARSHALLER
• LATE CLR: POSSIBLE—MAINTAIN GO‑AROUND READINESS
• ATC: FAST CLEARANCES DURING PEAKS</t>
  </si>
  <si>
    <t>LIPE</t>
  </si>
  <si>
    <t>Bologna Guglielmo Marconi Airport</t>
  </si>
  <si>
    <t>• TRAFFIC: SEASONAL TOURISM PEAKS (LIPE); VECTORING COMMON
• RWY OPS: WIND/SEA‑BREEZE DRIVEN CONFIG CHANGES
• TAXI: APRON CONGESTION IN PEAKS; FOLLOW MARSHALLER
• LATE CLR: POSSIBLE—MAINTAIN GO‑AROUND READINESS
• ATC: FAST CLEARANCES DURING PEAKS</t>
  </si>
  <si>
    <t>123 / 3500</t>
  </si>
  <si>
    <t>LIPQ</t>
  </si>
  <si>
    <t>Trieste Airport</t>
  </si>
  <si>
    <t>• TRAFFIC: SEASONAL TOURISM PEAKS (LIPQ); VECTORING COMMON
• RWY OPS: WIND/SEA‑BREEZE DRIVEN CONFIG CHANGES
• TAXI: APRON CONGESTION IN PEAKS; FOLLOW MARSHALLER
• LATE CLR: POSSIBLE—MAINTAIN GO‑AROUND READINESS
• ATC: FAST CLEARANCES DURING PEAKS</t>
  </si>
  <si>
    <t>LIPR</t>
  </si>
  <si>
    <t>Rimini Federico Fellini Airport</t>
  </si>
  <si>
    <t>• TRAFFIC: SEASONAL TOURISM PEAKS (LIPR); VECTORING COMMON
• RWY OPS: WIND/SEA‑BREEZE DRIVEN CONFIG CHANGES
• TAXI: APRON CONGESTION IN PEAKS; FOLLOW MARSHALLER
• LATE CLR: POSSIBLE—MAINTAIN GO‑AROUND READINESS
• ATC: FAST CLEARANCES DURING PEAKS</t>
  </si>
  <si>
    <t>40 / 3500</t>
  </si>
  <si>
    <t>LIPX</t>
  </si>
  <si>
    <t>Verona Villafranca Airport</t>
  </si>
  <si>
    <t>• TRAFFIC: SEASONAL TOURISM PEAKS (LIPX); VECTORING COMMON
• RWY OPS: WIND/SEA‑BREEZE DRIVEN CONFIG CHANGES
• TAXI: APRON CONGESTION IN PEAKS; FOLLOW MARSHALLER
• LATE CLR: POSSIBLE—MAINTAIN GO‑AROUND READINESS
• ATC: FAST CLEARANCES DURING PEAKS</t>
  </si>
  <si>
    <t>239 / 3500</t>
  </si>
  <si>
    <t>LIRA</t>
  </si>
  <si>
    <t>Rome Ciampino Airport</t>
  </si>
  <si>
    <t>• TRAFFIC: HIGH DENSITY; VECTORING/LEVEL CAPS COMMON
• RWY OPS: CONFIG CHANGES; CONFIRM RWY/STAR
• TAXI: COMPLEX; HOTSPOTS IN PEAKS
• LATE CLR: LATE CLR POSSIBLE; GO-AROUND READY
• ATC: BUSY FREQ</t>
  </si>
  <si>
    <t>• METEO: SUMMER TSRA/HEAT; WINTER LOW VIS EVENTS
• WIND: GUSTS POSSIBLE</t>
  </si>
  <si>
    <t>• SECURITY: STANDARD
• HANDLING: PEAK CAPACITY; STAND DELAYS
• NAV: VERIFY ILS IDENT; CHECK NOTAM</t>
  </si>
  <si>
    <t>427 / 4500</t>
  </si>
  <si>
    <t>LIRF</t>
  </si>
  <si>
    <t>Rome Fiumicino Airport</t>
  </si>
  <si>
    <t>13 / 4500</t>
  </si>
  <si>
    <t>LIRN</t>
  </si>
  <si>
    <t>Naples International Airport</t>
  </si>
  <si>
    <t>• TRAFFIC: SEASONAL TOURISM PEAKS (LIRN); VECTORING COMMON
• RWY OPS: WIND/SEA‑BREEZE DRIVEN CONFIG CHANGES
• TAXI: APRON CONGESTION IN PEAKS; FOLLOW MARSHALLER
• LATE CLR: POSSIBLE—MAINTAIN GO‑AROUND READINESS
• ATC: FAST CLEARANCES DURING PEAKS</t>
  </si>
  <si>
    <t>294 / 4000</t>
  </si>
  <si>
    <t>LIRP</t>
  </si>
  <si>
    <t>Pisa International Airport</t>
  </si>
  <si>
    <t>• TRAFFIC: SEASONAL TOURISM PEAKS (LIRP); VECTORING COMMON
• RWY OPS: WIND/SEA‑BREEZE DRIVEN CONFIG CHANGES
• TAXI: APRON CONGESTION IN PEAKS; FOLLOW MARSHALLER
• LATE CLR: POSSIBLE—MAINTAIN GO‑AROUND READINESS
• ATC: FAST CLEARANCES DURING PEAKS</t>
  </si>
  <si>
    <t>6 / 3500</t>
  </si>
  <si>
    <t>LKCS</t>
  </si>
  <si>
    <t>České Budějovice Airport</t>
  </si>
  <si>
    <t>• TRAFFIC: SEASONAL TOURISM PEAKS (LKCS); VECTORING COMMON
• RWY OPS: WIND/SEA‑BREEZE DRIVEN CONFIG CHANGES
• TAXI: APRON CONGESTION IN PEAKS; FOLLOW MARSHALLER
• LATE CLR: POSSIBLE—MAINTAIN GO‑AROUND READINESS
• ATC: FAST CLEARANCES DURING PEAKS</t>
  </si>
  <si>
    <t>1417 / 4500</t>
  </si>
  <si>
    <t>LKMT</t>
  </si>
  <si>
    <t>Ostrava Leoš Janáček Airport</t>
  </si>
  <si>
    <t>• TRAFFIC: SEASONAL TOURISM PEAKS (LKMT); VECTORING COMMON
• RWY OPS: WIND/SEA‑BREEZE DRIVEN CONFIG CHANGES
• TAXI: APRON CONGESTION IN PEAKS; FOLLOW MARSHALLER
• LATE CLR: POSSIBLE—MAINTAIN GO‑AROUND READINESS
• ATC: FAST CLEARANCES DURING PEAKS</t>
  </si>
  <si>
    <t>844 / 4000</t>
  </si>
  <si>
    <t>LKPD</t>
  </si>
  <si>
    <t>Pardubice Airport</t>
  </si>
  <si>
    <t>• TRAFFIC: SEASONAL TOURISM PEAKS (LKPD); VECTORING COMMON
• RWY OPS: WIND/SEA‑BREEZE DRIVEN CONFIG CHANGES
• TAXI: APRON CONGESTION IN PEAKS; FOLLOW MARSHALLER
• LATE CLR: POSSIBLE—MAINTAIN GO‑AROUND READINESS
• ATC: FAST CLEARANCES DURING PEAKS</t>
  </si>
  <si>
    <t>741 / 4000</t>
  </si>
  <si>
    <t>LKPR</t>
  </si>
  <si>
    <t>Prague Václav Havel Airport</t>
  </si>
  <si>
    <t>• TRAFFIC: PEAK WAVES; ATC FLOW RESTRICTIONS POSSIBLE
• RWY OPS: RUNWAY CHANGE POSSIBLE; CONFIRM RWY/STAR
• TAXI: HOTSPOTS IN PEAKS; HOLD SHORT DISCIPLINE
• LATE CLR: EXPEDITE OPS POSSIBLE
• ATC: DENSE FREQ/FAST CLEARANCES</t>
  </si>
  <si>
    <t>1247 / 5000</t>
  </si>
  <si>
    <t>LKTB</t>
  </si>
  <si>
    <t>Brno-Tuřany Airport</t>
  </si>
  <si>
    <t>• TRAFFIC: SEASONAL TOURISM PEAKS (LKTB); VECTORING COMMON
• RWY OPS: WIND/SEA‑BREEZE DRIVEN CONFIG CHANGES
• TAXI: APRON CONGESTION IN PEAKS; FOLLOW MARSHALLER
• LATE CLR: POSSIBLE—MAINTAIN GO‑AROUND READINESS
• ATC: FAST CLEARANCES DURING PEAKS</t>
  </si>
  <si>
    <t>778 / 4000</t>
  </si>
  <si>
    <t>LLBG</t>
  </si>
  <si>
    <t>Ben Gurion International Airport</t>
  </si>
  <si>
    <t>• TRAFFIC: HIGH DENSITY; ATC FLOW/LEVEL CAPS COMMON
• SECURITY: STRICT PROCEDURES; ALLOW EXTRA TIME FOR GROUND/ACCESS
• TAXI: COMPLEX APRON/RWY CROSSES; SURFACE AWARENESS
• RWY OPS: CONFIG CHANGES; CONFIRM RWY/DEP ROUTE
• LATE CLR: LATE CLR POSSIBLE; GO-AROUND READY</t>
  </si>
  <si>
    <t>• METEO: SEA FOG/HAZE POSSIBLE; VIS IMPACT
• WIND: GUSTS POSSIBLE</t>
  </si>
  <si>
    <t>• ATC: FAST COMMS; STRICT READBACK
• HANDLING: PRE-COORDINATION ESSENTIAL; STAND/FUEL CONSTRAINTS
• NAV: POSSIBLE GNSS INTERFERENCE; CROSS-CHECK RAW DATA</t>
  </si>
  <si>
    <t>LMML</t>
  </si>
  <si>
    <t>Malta International Airport</t>
  </si>
  <si>
    <t>• TRAFFIC: PEAK WAVES; VECTORING POSSIBLE
• RWY OPS: CONFIG CHANGES; CONFIRM RWY/APP
• TAXI: MANAGEABLE; WATCH HOTSPOTS
• LATE CLR: EXPEDITE OPS POSSIBLE
• ATC: BUSY FREQ</t>
  </si>
  <si>
    <t>• METEO: STRONG WINDS/TSRA SEASONAL; SEA FOG OCCASIONAL
• WIND: GUSTS POSSIBLE—CROSSWIND PLAN</t>
  </si>
  <si>
    <t>300 / 3000</t>
  </si>
  <si>
    <t>LOWG</t>
  </si>
  <si>
    <t>Graz Airport</t>
  </si>
  <si>
    <t>• TRAFFIC: VARIABLE; PROCEDURAL ATC
• RWY OPS: CONFIG CHANGES; CONFIRM RWY
• TAXI: MANAGEABLE; HOTSPOTS
• LATE CLR: EXPEDITE OPS POSSIBLE
• ATC: BUSY FREQ</t>
  </si>
  <si>
    <t>• METEO: WINTER FOG/CONTAMINATION POSSIBLE
• WIND: GUSTS POSSIBLE</t>
  </si>
  <si>
    <t>1115 / 5500</t>
  </si>
  <si>
    <t>LOWI</t>
  </si>
  <si>
    <t>Innsbruck Airport</t>
  </si>
  <si>
    <t>• TRAFFIC: MODERATE TRAFFIC WITH HEAVY WINTER SKI CHARTER BANKS
• RWY OPS: SINGLE RWY 08/26
• ATC: SPECIAL PROCEDURES REQUIRED
• LATE CLR: ARRIVAL SEQUENCING REQUIRED IN VALLEY ENVIRONMENT
• CATEGORY: SPECIAL AIRPORT - SPECIFIC CREW TRAINING REQUIRED</t>
  </si>
  <si>
    <t>• METEO: ALPINE VALLEY WEATHER WITH RAPID VISIBILITY CHANGES
• CONTAMINATION: WINTER SNOW AND ICE OPERATIONS COMMON</t>
  </si>
  <si>
    <t>• SECURITY: STANDARD
• HANDLING: TERMINAL APRON
• NAV: SPECIAL TERRAIN APPROACH / STEEP APPROACH PROCEDURES</t>
  </si>
  <si>
    <t>1907 / 11000</t>
  </si>
  <si>
    <t>2026-03-16</t>
  </si>
  <si>
    <t>C</t>
  </si>
  <si>
    <t>LOWK</t>
  </si>
  <si>
    <t>Klagenfurt Airport</t>
  </si>
  <si>
    <t>• TRAFFIC: SEASONAL TOURISM PEAKS (LOWK); VECTORING COMMON
• RWY OPS: WIND/SEA‑BREEZE DRIVEN CONFIG CHANGES
• TAXI: APRON CONGESTION IN PEAKS; FOLLOW MARSHALLER
• LATE CLR: POSSIBLE—MAINTAIN GO‑AROUND READINESS
• ATC: FAST CLEARANCES DURING PEAKS</t>
  </si>
  <si>
    <t>1472 / 5000</t>
  </si>
  <si>
    <t>LOWL</t>
  </si>
  <si>
    <t>Linz Airport</t>
  </si>
  <si>
    <t>• TRAFFIC: PEAK WAVES; ATC FLOW POSSIBLE
• RWY OPS: CONFIG CHANGES; CONFIRM RWY
• TAXI: MANAGEABLE; HOTSPOTS
• LATE CLR: EXPEDITE OPS POSSIBLE
• ATC: BUSY FREQ</t>
  </si>
  <si>
    <t>980 / 5000</t>
  </si>
  <si>
    <t>LOWS</t>
  </si>
  <si>
    <t>Salzburg Airport</t>
  </si>
  <si>
    <t>• TRAFFIC: SEASONAL TOURISM PEAKS (LOWS); VECTORING COMMON
• RWY OPS: WIND/SEA‑BREEZE DRIVEN CONFIG CHANGES
• TAXI: APRON CONGESTION IN PEAKS; FOLLOW MARSHALLER
• LATE CLR: POSSIBLE—MAINTAIN GO‑AROUND READINESS
• ATC: FAST CLEARANCES DURING PEAKS</t>
  </si>
  <si>
    <t>1411 / 5000</t>
  </si>
  <si>
    <t>LOWW</t>
  </si>
  <si>
    <t>Vienna International Airport</t>
  </si>
  <si>
    <t>• TRAFFIC: HIGH DENSITY AT BANKS; SPEED CONTROL/VECTORS
• RWY OPS: CONFIG CHANGES; CONFIRM RWY/DEP ROUTE
• TAXI: COMPLEX IN PEAKS; HOTSPOT BRIEF
• LATE CLR: EXPEDITE/SHORT NOTICE POSSIBLE
• ATC: FAST CLEARANCES; STERILE COMMS</t>
  </si>
  <si>
    <t>• SECURITY: STANDARD
• HANDLING: PEAK CAPACITY; COORDINATE
• NAV: VERIFY ILS/NAVAID STATUS</t>
  </si>
  <si>
    <t>600 / 5500</t>
  </si>
  <si>
    <t>LPFR</t>
  </si>
  <si>
    <t>Faro Airport</t>
  </si>
  <si>
    <t>• TRAFFIC: SEASONAL TOURISM PEAKS (LPFR); VECTORING COMMON
• RWY OPS: WIND/SEA‑BREEZE DRIVEN CONFIG CHANGES
• TAXI: APRON CONGESTION IN PEAKS; FOLLOW MARSHALLER
• LATE CLR: POSSIBLE—MAINTAIN GO‑AROUND READINESS
• ATC: FAST CLEARANCES DURING PEAKS</t>
  </si>
  <si>
    <t>LPMA</t>
  </si>
  <si>
    <t>Madeira Airport</t>
  </si>
  <si>
    <t>• TRAFFIC: SEASONAL TOURISM PEAKS (LPMA); VECTORING COMMON
• RWY OPS: WIND/SEA‑BREEZE DRIVEN CONFIG CHANGES
• TAXI: APRON CONGESTION IN PEAKS; FOLLOW MARSHALLER
• LATE CLR: POSSIBLE—MAINTAIN GO‑AROUND READINESS
• ATC: FAST CLEARANCES DURING PEAKS</t>
  </si>
  <si>
    <t>192 / 9000</t>
  </si>
  <si>
    <t>LPPR</t>
  </si>
  <si>
    <t>Porto Francisco Sá Carneiro Airport</t>
  </si>
  <si>
    <t>• TRAFFIC: VARIABLE; PEAK WAVES
• RWY OPS: CONFIG CHANGES; CONFIRM RWY
• TAXI: MANAGEABLE; WATCH HOTSPOTS
• LATE CLR: EXPEDITE OPS POSSIBLE
• ATC: BUSY FREQ</t>
  </si>
  <si>
    <t>• METEO: ATLANTIC WIND/RAIN; LOW CLOUD
• WIND: GUSTS POSSIBLE</t>
  </si>
  <si>
    <t>• SECURITY: STANDARD
• HANDLING: COORDINATE SERVICES IN ADVANCE
• NAV: VERIFY NAVAID STATUS/NOTAM</t>
  </si>
  <si>
    <t>228 / 3500</t>
  </si>
  <si>
    <t>LPPT</t>
  </si>
  <si>
    <t>Lisbon Humberto Delgado Airport</t>
  </si>
  <si>
    <t>• METEO: ATLANTIC WIND/LOW CLOUD; SEA FOG OCCASIONAL
• WIND: GUSTS POSSIBLE—CROSSWIND PLAN</t>
  </si>
  <si>
    <t>374 / 3500</t>
  </si>
  <si>
    <t>LQSA</t>
  </si>
  <si>
    <t>Sarajevo International Airport</t>
  </si>
  <si>
    <t>• TRAFFIC: MODERATE EUROPEAN TRAFFIC WITH SINGLE RWY OPERATIONS
• RWY OPS: SINGLE RWY 12/30
• ATC: TERRAIN SURROUNDING AIRPORT AFFECTS ARRIVAL AND DEPARTURE PROCEDURES
• LATE CLR: OCCASIONAL HOLDS DURING ARRIVAL FLOW
• CATEGORY: SPECIAL AIRPORT - SPECIFIC CREW TRAINING REQUIRED</t>
  </si>
  <si>
    <t>• METEO: MOUNTAIN WEATHER WITH FOG AND LOW VIS EVENTS
• CONTAMINATION: WINTER SNOW AND DE-ICING</t>
  </si>
  <si>
    <t>• SECURITY: STANDARD
• HANDLING: TERMINAL APRON
• NAV: TERRAIN-CONSTRAINED APPROACH ENVIRONMENT</t>
  </si>
  <si>
    <t>1708 / 4500</t>
  </si>
  <si>
    <t>LRBS</t>
  </si>
  <si>
    <t>Băneasa Aurel Vlaicu International Airport</t>
  </si>
  <si>
    <t>• TRAFFIC: SEASONAL TOURISM PEAKS (LRBS); VECTORING COMMON
• RWY OPS: WIND/SEA‑BREEZE DRIVEN CONFIG CHANGES
• TAXI: APRON CONGESTION IN PEAKS; FOLLOW MARSHALLER
• LATE CLR: POSSIBLE—MAINTAIN GO‑AROUND READINESS
• ATC: FAST CLEARANCES DURING PEAKS</t>
  </si>
  <si>
    <t>297 / 3000</t>
  </si>
  <si>
    <t>LRCK</t>
  </si>
  <si>
    <t>Constanța Mihail Kogălniceanu Airport</t>
  </si>
  <si>
    <t>• TRAFFIC: SEASONAL TOURISM PEAKS (LRCK); VECTORING COMMON
• RWY OPS: WIND/SEA‑BREEZE DRIVEN CONFIG CHANGES
• TAXI: APRON CONGESTION IN PEAKS; FOLLOW MARSHALLER
• LATE CLR: POSSIBLE—MAINTAIN GO‑AROUND READINESS
• ATC: FAST CLEARANCES DURING PEAKS</t>
  </si>
  <si>
    <t>353 / 3000</t>
  </si>
  <si>
    <t>LROP</t>
  </si>
  <si>
    <t>Henri Coandă International Airport (Bucharest)</t>
  </si>
  <si>
    <t>• TRAFFIC: SEASONAL TOURISM PEAKS (LROP); VECTORING COMMON
• RWY OPS: WIND/SEA‑BREEZE DRIVEN CONFIG CHANGES
• TAXI: APRON CONGESTION IN PEAKS; FOLLOW MARSHALLER
• LATE CLR: POSSIBLE—MAINTAIN GO‑AROUND READINESS
• ATC: FAST CLEARANCES DURING PEAKS</t>
  </si>
  <si>
    <t>314 / 3000</t>
  </si>
  <si>
    <t>LRSM</t>
  </si>
  <si>
    <t>Suceava Ştefan cel Mare Airport</t>
  </si>
  <si>
    <t>• TRAFFIC: SEASONAL TOURISM PEAKS (LRSM); VECTORING COMMON
• RWY OPS: WIND/SEA‑BREEZE DRIVEN CONFIG CHANGES
• TAXI: APRON CONGESTION IN PEAKS; FOLLOW MARSHALLER
• LATE CLR: POSSIBLE—MAINTAIN GO‑AROUND READINESS
• ATC: FAST CLEARANCES DURING PEAKS</t>
  </si>
  <si>
    <t>405 / 3000</t>
  </si>
  <si>
    <t>LRTR</t>
  </si>
  <si>
    <t>Timișoara Traian Vuia Airport</t>
  </si>
  <si>
    <t>• TRAFFIC: SEASONAL TOURISM PEAKS (LRTR); VECTORING COMMON
• RWY OPS: WIND/SEA‑BREEZE DRIVEN CONFIG CHANGES
• TAXI: APRON CONGESTION IN PEAKS; FOLLOW MARSHALLER
• LATE CLR: POSSIBLE—MAINTAIN GO‑AROUND READINESS
• ATC: FAST CLEARANCES DURING PEAKS</t>
  </si>
  <si>
    <t>348 / 3000</t>
  </si>
  <si>
    <t>LSGG</t>
  </si>
  <si>
    <t>Geneva Airport</t>
  </si>
  <si>
    <t>• TRAFFIC: SINGLE RWY; PEAK BIZAV SEASON (SKI) CAN SATURATE
• APPROACH: VISUAL ILLUSION OVER LAKE; STABILIZED APPROACH
• NOISE: STRICT NOISE ABATEMENT TRACKS/PROFILES
• TAXI: COMPACT BUT BUSY; HOTSPOT BRIEF
• LATE CLR: LATE CLR POSSIBLE; GO-AROUND READY</t>
  </si>
  <si>
    <t>• METEO: WINTER FOG/LOW VIS; DE-ICE CONSTRAINTS
• WIND: GUSTS POSSIBLE</t>
  </si>
  <si>
    <t>• SECURITY: STANDARD
• HANDLING: PEAK TIMES—STAND/HANDLING LIMITS; COORDINATE
• NAV: VERIFY ILS IDENT; WATCH NOTAM OUTAGES</t>
  </si>
  <si>
    <t>1411 / 6000</t>
  </si>
  <si>
    <t>LSZH</t>
  </si>
  <si>
    <t>Zurich Airport</t>
  </si>
  <si>
    <t>• TRAFFIC: VERY HIGH DENSITY; SPEED CONTROL/VECTORS COMMON
• RWY OPS: RUNWAY CONFIG CHANGES—LAST-MINUTE ASSIGNMENTS
• TAXI: COMPLEX + HOTSPOTS; STRICT HOLD SHORT
• NOISE: STRICT NOISE RULES/PROFILES
• LATE CLR: LATE CLR COMMON; GO-AROUND READY</t>
  </si>
  <si>
    <t>1417 / 7000</t>
  </si>
  <si>
    <t>LTAC</t>
  </si>
  <si>
    <t>Ankara Esenboğa Airport</t>
  </si>
  <si>
    <t>• TRAFFIC: STATE/VIP + TRAINING/MIL MIX POSSIBLE; SEE/AVOID AWARENESS
• ATC: DIRECT/URGENT INSTRUCTIONS POSSIBLE; FULL READBACK
• TAXI: RUNWAY/AREA STATUS CAN CHANGE; BRIEF TAXI ROUTE
• RWY OPS: CONFIG CHANGES WITH WIND; CONFIRM RWY/APP
• LATE CLR: LATE CLR POSSIBLE; GO-AROUND PLAN READY</t>
  </si>
  <si>
    <t>• METEO: WINTER FOG/LVP + SNOW/ICE; BRAKING ACTION VARIES
• CONTAMINATION: DE-ICE CAPACITY/TIMING CAN DRIVE DELAYS</t>
  </si>
  <si>
    <t>• SECURITY: SITUATION VARIABLE; CHECK COMPANY/STATE UPDATES
• HANDLING: DE-ICE/FUEL PLANNING IN WINTER—COORDINATE
• NAV: POSSIBLE GNSS INTERFERENCE; CROSS-CHECK RAW DATA</t>
  </si>
  <si>
    <t>3125 / 8000</t>
  </si>
  <si>
    <t>LTAI</t>
  </si>
  <si>
    <t>Antalya Airport</t>
  </si>
  <si>
    <t>• TRAFFIC: SUMMER PEAK CHARTER BANKS; HOLDING/VECTORING LIKELY
• APPROACH: HIGH WORKLOAD IN IMC; STABILIZED APPROACH DISCIPLINE
• TAXI/APRON: CONGESTION AT PEAKS; MARSHALLER/STAND CHANGES
• RWY OPS: CONFIG CHANGES WITH SEA BREEZE; CONFIRM RWY/STAR
• LATE CLR: EXPEDITE VACATE/LINE-UP COMMON IN PEAKS</t>
  </si>
  <si>
    <t>• METEO: TSRA/CB + HEAT; PERFORMANCE/CB AVOIDANCE
• WINDSHEAR: GUSTS/SEA-BREEZE SHEAR POSSIBLE</t>
  </si>
  <si>
    <t>• SECURITY: STANDARD; PEAK TOURISM—AIRSIDE DISCIPLINE
• HANDLING: PEAK HOURS MAY CAUSE FUEL/TRUCK DELAYS—COORDINATE EARLY
• NAV: GNSS INTERFERENCE POSSIBLE—RAW DATA CROSS-CHECK</t>
  </si>
  <si>
    <t>177 / 3000</t>
  </si>
  <si>
    <t>LTAJ</t>
  </si>
  <si>
    <t>Gaziantep Oğuzeli Airport</t>
  </si>
  <si>
    <t>• TRAFFIC: SEASONAL TOURISM PEAKS (LTAJ); VECTORING COMMON
• RWY OPS: WIND/SEA‑BREEZE DRIVEN CONFIG CHANGES
• TAXI: APRON CONGESTION IN PEAKS; FOLLOW MARSHALLER
• LATE CLR: POSSIBLE—MAINTAIN GO‑AROUND READINESS
• ATC: FAST CLEARANCES DURING PEAKS</t>
  </si>
  <si>
    <t>2315 / 6500</t>
  </si>
  <si>
    <t>LTAN</t>
  </si>
  <si>
    <t>Konya Airport</t>
  </si>
  <si>
    <t>• TRAFFIC: SEASONAL TOURISM PEAKS (LTAN); VECTORING COMMON
• RWY OPS: WIND/SEA‑BREEZE DRIVEN CONFIG CHANGES
• TAXI: APRON CONGESTION IN PEAKS; FOLLOW MARSHALLER
• LATE CLR: POSSIBLE—MAINTAIN GO‑AROUND READINESS
• ATC: FAST CLEARANCES DURING PEAKS</t>
  </si>
  <si>
    <t>3392 / 7500</t>
  </si>
  <si>
    <t>LTAP</t>
  </si>
  <si>
    <t>• TRAFFIC: SEASONAL TOURISM PEAKS (LTAP); VECTORING COMMON
• RWY OPS: WIND/SEA‑BREEZE DRIVEN CONFIG CHANGES
• TAXI: APRON CONGESTION IN PEAKS; FOLLOW MARSHALLER
• LATE CLR: POSSIBLE—MAINTAIN GO‑AROUND READINESS
• ATC: FAST CLEARANCES DURING PEAKS</t>
  </si>
  <si>
    <t>1758 / 6000</t>
  </si>
  <si>
    <t>LTAR</t>
  </si>
  <si>
    <t>Sivas Nuri Demirağ Airport</t>
  </si>
  <si>
    <t>• TRAFFIC: SEASONAL TOURISM PEAKS (LTAR); VECTORING COMMON
• RWY OPS: WIND/SEA‑BREEZE DRIVEN CONFIG CHANGES
• TAXI: APRON CONGESTION IN PEAKS; FOLLOW MARSHALLER
• LATE CLR: POSSIBLE—MAINTAIN GO‑AROUND READINESS
• ATC: FAST CLEARANCES DURING PEAKS</t>
  </si>
  <si>
    <t>5239 / 10500</t>
  </si>
  <si>
    <t>LTAU</t>
  </si>
  <si>
    <t>Kayseri Erkilet Airport</t>
  </si>
  <si>
    <t>• TRAFFIC: SEASONAL TOURISM PEAKS (LTAU); VECTORING COMMON
• RWY OPS: WIND/SEA‑BREEZE DRIVEN CONFIG CHANGES
• TAXI: APRON CONGESTION IN PEAKS; FOLLOW MARSHALLER
• LATE CLR: POSSIBLE—MAINTAIN GO‑AROUND READINESS
• ATC: FAST CLEARANCES DURING PEAKS</t>
  </si>
  <si>
    <t>3463 / 7500</t>
  </si>
  <si>
    <t>LTAW</t>
  </si>
  <si>
    <t>Tokat Airport (New)</t>
  </si>
  <si>
    <t>• TRAFFIC: SEASONAL TOURISM PEAKS (LTAW); VECTORING COMMON
• RWY OPS: WIND/SEA‑BREEZE DRIVEN CONFIG CHANGES
• TAXI: APRON CONGESTION IN PEAKS; FOLLOW MARSHALLER
• LATE CLR: POSSIBLE—MAINTAIN GO‑AROUND READINESS
• ATC: FAST CLEARANCES DURING PEAKS</t>
  </si>
  <si>
    <t>1859 / 6000</t>
  </si>
  <si>
    <t>LTAY</t>
  </si>
  <si>
    <t>Denizli Çardak Airport</t>
  </si>
  <si>
    <t>• TRAFFIC: SEASONAL TOURISM PEAKS (LTAY); VECTORING COMMON
• RWY OPS: WIND/SEA‑BREEZE DRIVEN CONFIG CHANGES
• TAXI: APRON CONGESTION IN PEAKS; FOLLOW MARSHALLER
• LATE CLR: POSSIBLE—MAINTAIN GO‑AROUND READINESS
• ATC: FAST CLEARANCES DURING PEAKS</t>
  </si>
  <si>
    <t>2795 / 7000</t>
  </si>
  <si>
    <t>LTAZ</t>
  </si>
  <si>
    <t>Nevşehir Kapadokya Airport</t>
  </si>
  <si>
    <t>• TRAFFIC: SEASONAL TOURISM PEAKS (LTAZ); VECTORING COMMON
• RWY OPS: WIND/SEA‑BREEZE DRIVEN CONFIG CHANGES
• TAXI: APRON CONGESTION IN PEAKS; FOLLOW MARSHALLER
• LATE CLR: POSSIBLE—MAINTAIN GO‑AROUND READINESS
• ATC: FAST CLEARANCES DURING PEAKS</t>
  </si>
  <si>
    <t>3100 / 7500</t>
  </si>
  <si>
    <t>LTBH</t>
  </si>
  <si>
    <t>Çanakkale Airport</t>
  </si>
  <si>
    <t>• TRAFFIC: SEASONAL TOURISM PEAKS (LTBH); VECTORING COMMON
• RWY OPS: WIND/SEA‑BREEZE DRIVEN CONFIG CHANGES
• TAXI: APRON CONGESTION IN PEAKS; FOLLOW MARSHALLER
• LATE CLR: POSSIBLE—MAINTAIN GO‑AROUND READINESS
• ATC: FAST CLEARANCES DURING PEAKS</t>
  </si>
  <si>
    <t>23 / 3000</t>
  </si>
  <si>
    <t>LTBJ</t>
  </si>
  <si>
    <t>İzmir Adnan Menderes Airport</t>
  </si>
  <si>
    <t>• TRAFFIC: MIXED AIRLINE/GA; PEAK WAVES AT BANKS
• ATC: RAPID CLEARANCES; MAINTAIN STERILE COMMS
• TAXI: APRON/STAND CHANGES; HOTSPOT BRIEF
• RWY OPS: RUNWAY CHANGE POSSIBLE; CONFIRM RWY AT LINE-UP
• LATE CLR: EXPECT EXPEDITE/SHORT NOTICE IN BUSY PERIODS</t>
  </si>
  <si>
    <t>• METEO: TSRA/THERMALS SUMMER; LOW CEILINGS WINTER
• TERRAIN: REGIONAL TERRAIN—STRICT PROC COMPLIANCE</t>
  </si>
  <si>
    <t>• SECURITY: STANDARD
• HANDLING: GENERALLY OK; PEAK PERIOD CONGESTION
• NAV: VERIFY ILS IDENT/NOTAM NAVAID STATUS</t>
  </si>
  <si>
    <t>412 / 3500</t>
  </si>
  <si>
    <t>LTBR</t>
  </si>
  <si>
    <t>Bursa Yenişehir Airport</t>
  </si>
  <si>
    <t>• TRAFFIC: SEASONAL TOURISM PEAKS (LTBR); VECTORING COMMON
• RWY OPS: WIND/SEA‑BREEZE DRIVEN CONFIG CHANGES
• TAXI: APRON CONGESTION IN PEAKS; FOLLOW MARSHALLER
• LATE CLR: POSSIBLE—MAINTAIN GO‑AROUND READINESS
• ATC: FAST CLEARANCES DURING PEAKS</t>
  </si>
  <si>
    <t>764 / 3500</t>
  </si>
  <si>
    <t>LTBS</t>
  </si>
  <si>
    <t>Dalaman Airport</t>
  </si>
  <si>
    <t>• TRAFFIC: DALAMAN MAJOR TOURISM AIRPORT WITH HEAVY SUMMER ARRIVAL BANKS
• RWY OPS: SINGLE RWY 01/19
• TAXI: LARGE TERMINAL APRON COMPLEX
• ATC: HIGH TRAFFIC DENSITY DURING SUMMER TOURISM SEASON
• LATE CLR: DEPARTURES HELD DURING ARRIVAL STREAMS</t>
  </si>
  <si>
    <t>• METEO: STRONG COASTAL WIND EVENTS AND SUMMER HAZE
• CONTAMINATION: WET RWY DURING HEAVY RAIN</t>
  </si>
  <si>
    <t>• SECURITY: HIGH SECURITY
• HANDLING: LARGE TERMINAL APRON
• NAV: RWY 19 LOC APPROACH ~4° (NO ILS)</t>
  </si>
  <si>
    <t>20 / 7000</t>
  </si>
  <si>
    <t>LTBZ</t>
  </si>
  <si>
    <t>Zonguldak Airport</t>
  </si>
  <si>
    <t>• TRAFFIC: SEASONAL TOURISM PEAKS (LTBZ); VECTORING COMMON
• RWY OPS: WIND/SEA‑BREEZE DRIVEN CONFIG CHANGES
• TAXI: APRON CONGESTION IN PEAKS; FOLLOW MARSHALLER
• LATE CLR: POSSIBLE—MAINTAIN GO‑AROUND READINESS
• ATC: FAST CLEARANCES DURING PEAKS</t>
  </si>
  <si>
    <t>3327 / 7500</t>
  </si>
  <si>
    <t>LTCA</t>
  </si>
  <si>
    <t>Elazığ Airport</t>
  </si>
  <si>
    <t>• TRAFFIC: ELAZIĞ REGIONAL AIRPORT WITH MODERATE DOMESTIC TRAFFIC
• RWY OPS: SINGLE RWY 07/25
• TAXI: FULL LENGTH PARALLEL TAXIWAY
• ATC: MODERATE TRAFFIC LEVEL
• LATE CLR: RARE</t>
  </si>
  <si>
    <t>• METEO: EAST ANATOLIA SNOW EVENTS AND LOW CLOUD
• CONTAMINATION: SNOW AND DE-ICING OPERATIONS</t>
  </si>
  <si>
    <t>• SECURITY: STANDARD
• HANDLING: TERMINAL APRON
• NAV: RWY 25 ILS 3.3°</t>
  </si>
  <si>
    <t>2927 / 7000</t>
  </si>
  <si>
    <t>LTCB</t>
  </si>
  <si>
    <t>Erzincan Airport</t>
  </si>
  <si>
    <t>• TRAFFIC: SEASONAL TOURISM PEAKS (LTCB); VECTORING COMMON
• RWY OPS: WIND/SEA‑BREEZE DRIVEN CONFIG CHANGES
• TAXI: APRON CONGESTION IN PEAKS; FOLLOW MARSHALLER
• LATE CLR: POSSIBLE—MAINTAIN GO‑AROUND READINESS
• ATC: FAST CLEARANCES DURING PEAKS</t>
  </si>
  <si>
    <t>LTCC</t>
  </si>
  <si>
    <t>Diyarbakır Airport</t>
  </si>
  <si>
    <t>• TRAFFIC: VARIABLE INTERNATIONAL TRAFFIC
• RWY OPS: CONFIG CHANGES POSSIBLE
• TAXI: FOLLOW HOTSPOTS AND ATC INSTRUCTIONS
• LATE CLR: POSSIBLE – GO‑AROUND READY
• ATC: ACCENTED ENGLISH POSSIBLE</t>
  </si>
  <si>
    <t>• METEO: LOCAL WEATHER HAZARDS (HEAT / DUST / LOW VIS)
• WIND: GUSTS POSSIBLE</t>
  </si>
  <si>
    <t>• HANDLING: CONFIRM FUEL / GROUND SUPPORT
• SECURITY: CHECK CURRENT STATE RISK LEVEL
• NAV: VERIFY NAVAID STATUS</t>
  </si>
  <si>
    <t>2251 / 7000</t>
  </si>
  <si>
    <t>V5 FINAL tailored</t>
  </si>
  <si>
    <t>LTCD</t>
  </si>
  <si>
    <t>Erzurum Airport</t>
  </si>
  <si>
    <t>3783 / 8500</t>
  </si>
  <si>
    <t>LTCF</t>
  </si>
  <si>
    <t>Kars Harakani Airport</t>
  </si>
  <si>
    <t>5889 / 11500</t>
  </si>
  <si>
    <t>LTCG</t>
  </si>
  <si>
    <t>Trabzon Airport</t>
  </si>
  <si>
    <t>• TRAFFIC: TRABZON MAJOR BLACK SEA AIRPORT WITH HIGH DOMESTIC TRAFFIC
• RWY OPS: SINGLE RWY 11/29
• TAXI: LARGE APRON COMPLEX
• ATC: ARRIVAL FLOW BUILDS DURING SUMMER AND HOLIDAY PERIODS
• LATE CLR: DEPARTURES HELD DURING ARRIVAL STREAMS</t>
  </si>
  <si>
    <t>• METEO: BLACK SEA LOW CLOUD AND STRONG WIND EVENTS
• CONTAMINATION: WET RWY DURING HEAVY RAIN</t>
  </si>
  <si>
    <t>• SECURITY: HIGH SECURITY
• HANDLING: LARGE TERMINAL APRON
• NAV: RWY 11 ILS 3.3° / RWY 29 LOC ~3.3°</t>
  </si>
  <si>
    <t>104 / 11500</t>
  </si>
  <si>
    <t>LTCI</t>
  </si>
  <si>
    <t>Van Ferit Melen Airport</t>
  </si>
  <si>
    <t>5480 / 11000</t>
  </si>
  <si>
    <t>LTCJ</t>
  </si>
  <si>
    <t>Batman Airport</t>
  </si>
  <si>
    <t>1822 / 6500</t>
  </si>
  <si>
    <t>LTCK</t>
  </si>
  <si>
    <t>Muş Airport</t>
  </si>
  <si>
    <t>4157 / 9000</t>
  </si>
  <si>
    <t>LTCO</t>
  </si>
  <si>
    <t>Ağrı Airport</t>
  </si>
  <si>
    <t>5462 / 11000</t>
  </si>
  <si>
    <t>LTCP</t>
  </si>
  <si>
    <t>Adıyaman Airport</t>
  </si>
  <si>
    <t>2216 / 7000</t>
  </si>
  <si>
    <t>LTCR</t>
  </si>
  <si>
    <t>Kahramanmaraş Airport</t>
  </si>
  <si>
    <t>1729 / 6500</t>
  </si>
  <si>
    <t>LTCS</t>
  </si>
  <si>
    <t>Şanlıurfa GAP Airport</t>
  </si>
  <si>
    <t>2708 / 7500</t>
  </si>
  <si>
    <t>LTCT</t>
  </si>
  <si>
    <t>Hatay Airport</t>
  </si>
  <si>
    <t>3101 / 8000</t>
  </si>
  <si>
    <t>LTCU</t>
  </si>
  <si>
    <t>Şırnak Şerafettin Elçi Airport</t>
  </si>
  <si>
    <t>3506 / 8500</t>
  </si>
  <si>
    <t>LTCV</t>
  </si>
  <si>
    <t>Siirt Airport</t>
  </si>
  <si>
    <t>2038 / 7000</t>
  </si>
  <si>
    <t>Çukurova International Airport</t>
  </si>
  <si>
    <t>• OPS: NEWER FIELD—PROCEDURES/LOCAL PRACTICE MAY EVOLVE; BRIEF CURRENT AIP/NOTAM
• TRAFFIC: VARIABLE; EXPECT PROCEDURAL ATC
• TAXI: WATCH SIGNAGE/STOPBARS; RUNWAY INCURSION PREVENTION
• RWY OPS: WORKS/CLOSED TWYS POSSIBLE; NOTAM-DRIVEN
• LATE CLR: EXPEDITE OPS MAY OCCUR AT PEAKS</t>
  </si>
  <si>
    <t>• METEO: HEAT + TSRA; VIS/CB AVOIDANCE
• OBSTACLES: CONSTRUCTION/CRANES—NOTAM ESSENTIAL</t>
  </si>
  <si>
    <t>• SECURITY: REGIONAL SITUATION VARIABLE; CHECK UPDATES
• HANDLING: CONFIRM FUEL/HANDLING HOURS/CAPACITY
• NAV: VERIFY NAVAID STATUS; GNSS INTERFERENCE POSSIBLE</t>
  </si>
  <si>
    <t>35 / 3500</t>
  </si>
  <si>
    <t>LTFD</t>
  </si>
  <si>
    <t>Balıkesir Koca Seyit Airport</t>
  </si>
  <si>
    <t>50 / 3500</t>
  </si>
  <si>
    <t>LTFE</t>
  </si>
  <si>
    <t>Bodrum Milas Airport</t>
  </si>
  <si>
    <t>• TRAFFIC: BODRUM MAJOR TOURISM AIRPORT WITH HEAVY SUMMER TRAFFIC
• RWY OPS: PARALLEL RWYS 10L/28R - 10R/28L
• TAXI: LARGE TERMINAL APRON COMPLEX
• ATC: HIGH ARRIVAL FLOW DURING SUMMER
• LATE CLR: DEPARTURES HELD DURING ARRIVAL STREAMS</t>
  </si>
  <si>
    <t>• METEO: AEGEAN WIND EVENTS AND SUMMER HAZE
• CONTAMINATION: WET RWY DURING HEAVY RAIN</t>
  </si>
  <si>
    <t>• SECURITY: HIGH SECURITY
• HANDLING: LARGE TERMINAL APRON
• NAV: RWY 28R ILS 3.9°</t>
  </si>
  <si>
    <t>LTFG</t>
  </si>
  <si>
    <t>Gazipaşa-Alanya Airport</t>
  </si>
  <si>
    <t>92 / 3500</t>
  </si>
  <si>
    <t>LTFH</t>
  </si>
  <si>
    <t>Samsun-Çarşamba Airport</t>
  </si>
  <si>
    <t>18 / 3500</t>
  </si>
  <si>
    <t>LTFJ</t>
  </si>
  <si>
    <t>Istanbul Sabiha Gökçen Airport</t>
  </si>
  <si>
    <t>312 / 3500</t>
  </si>
  <si>
    <t>LTFM</t>
  </si>
  <si>
    <t>Istanbul Airport</t>
  </si>
  <si>
    <t>LTFO</t>
  </si>
  <si>
    <t>Ordu-Giresun Airport</t>
  </si>
  <si>
    <t>16 / 3500</t>
  </si>
  <si>
    <t>LUKK</t>
  </si>
  <si>
    <t>Chișinău International Airport</t>
  </si>
  <si>
    <t>• TRAFFIC: CHISINAU PRIMARY MOLDOVA AIRPORT WITH MODERATE INTERNATIONAL TRAFFIC
• RWY OPS: SINGLE RWY 08/26
• TAXI: FULL LENGTH PARALLEL TAXIWAY
• ATC: MODERATE TRAFFIC LEVEL
• LATE CLR: RARE</t>
  </si>
  <si>
    <t>• METEO: FOG EVENTS IN AUTUMN/WINTER
• CONTAMINATION: WINTER SNOW AND DE-ICING</t>
  </si>
  <si>
    <t>• SECURITY: STANDARD
• HANDLING: TERMINAL APRON
• NAV:</t>
  </si>
  <si>
    <t>399 / 3000</t>
  </si>
  <si>
    <t>LWOH</t>
  </si>
  <si>
    <t>Ohrid St. Paul the Apostle Airport</t>
  </si>
  <si>
    <t>• TRAFFIC: OHRID TOURISM AIRPORT WITH SEASONAL CHARTER PEAKS
• RWY OPS: SINGLE RWY 01/19
• TAXI: SIMPLE APRON GEOMETRY
• ATC: LOW-MODERATE TRAFFIC
• LATE CLR: RARE</t>
  </si>
  <si>
    <t>• METEO: MOUNTAIN WEATHER AND VALLEY FOG
• CONTAMINATION: WINTER SNOW POSSIBLE</t>
  </si>
  <si>
    <t>• SECURITY: STANDARD
• HANDLING: SMALL TERMINAL APRON
• NAV: TERRAIN APPROACH ENVIRONMENT</t>
  </si>
  <si>
    <t>2313 / 5000</t>
  </si>
  <si>
    <t>LWSK</t>
  </si>
  <si>
    <t>Skopje International Airport</t>
  </si>
  <si>
    <t>• TRAFFIC: SKOPJE PRIMARY MACEDONIA AIRPORT WITH MODERATE EUROPEAN TRAFFIC
• RWY OPS: SINGLE RWY 16/34
• TAXI: FULL LENGTH PARALLEL TAXIWAY
• ATC: MODERATE TRAFFIC
• LATE CLR: RARE</t>
  </si>
  <si>
    <t>• METEO: VALLEY FOG EVENTS
• CONTAMINATION: WINTER SNOW POSSIBLE</t>
  </si>
  <si>
    <t>781 / 3500</t>
  </si>
  <si>
    <t>LYBE</t>
  </si>
  <si>
    <t>Belgrade Nikola Tesla Airport</t>
  </si>
  <si>
    <t>• TRAFFIC: BELGRADE PRIMARY SERBIA HUB WITH HIGH EUROPEAN TRAFFIC
• RWY OPS: SINGLE RWY 12/30
• TAXI: COMPLEX TAXI NETWORK
• ATC: MODERATE-HIGH TRAFFIC LEVEL
• LATE CLR: DEPARTURES METERED DURING ARRIVAL STREAMS</t>
  </si>
  <si>
    <t>• METEO: FOG EVENTS IN DANUBE BASIN
• CONTAMINATION: WINTER DE-ICING</t>
  </si>
  <si>
    <t>• SECURITY: HIGH SECURITY
• HANDLING: LARGE TERMINAL APRON
• NAV:</t>
  </si>
  <si>
    <t>335 / 3500</t>
  </si>
  <si>
    <t>LYTV</t>
  </si>
  <si>
    <t>Tivat Airport</t>
  </si>
  <si>
    <t>• TRAFFIC: TIVAT TOURISM AIRPORT WITH HEAVY SUMMER ARRIVAL BANKS
• RWY OPS: SINGLE RWY 14/32
• TAXI: SIMPLE APRON SYSTEM
• ATC: MODERATE TRAFFIC DURING TOURISM SEASON
• LATE CLR: POSSIBLE DURING ARRIVAL BANKS</t>
  </si>
  <si>
    <t>• METEO: COASTAL WIND EVENTS
• CONTAMINATION: WET RWY DURING HEAVY RAIN</t>
  </si>
  <si>
    <t>• SECURITY: STANDARD
• HANDLING: LIMITED APRON SPACE
• NAV: TERRAIN APPROACH ENVIRONMENT</t>
  </si>
  <si>
    <t>20 / 3500</t>
  </si>
  <si>
    <t>LZIB</t>
  </si>
  <si>
    <t>Bratislava M.R. Štefánik Airport</t>
  </si>
  <si>
    <t>• TRAFFIC: BRATISLAVA AIRPORT WITH MODERATE EUROPEAN TRAFFIC
• RWY OPS: RWYS 04/22 - 13/31
• TAXI: SIMPLE TAXI NETWORK
• ATC: MODERATE TRAFFIC
• LATE CLR: RARE</t>
  </si>
  <si>
    <t>• METEO: FOG EVENTS IN DANUBE REGION
• CONTAMINATION: WINTER SNOW</t>
  </si>
  <si>
    <t>436 / 3000</t>
  </si>
  <si>
    <t>LZTT</t>
  </si>
  <si>
    <t>Poprad-Tatry Airport</t>
  </si>
  <si>
    <t>• TRAFFIC: POPRAD TATRY REGIONAL AIRPORT WITH LOW-MODERATE TRAFFIC
• RWY OPS: SINGLE RWY 09/27
• TAXI: SIMPLE APRON GEOMETRY
• ATC: LOW TRAFFIC LEVEL
• LATE CLR: RARE</t>
  </si>
  <si>
    <t>• METEO: MOUNTAIN WEATHER AND WINTER SNOW
• CONTAMINATION: SNOW AND ICE OPERATIONS</t>
  </si>
  <si>
    <t>• SECURITY: STANDARD
• HANDLING: TERMINAL APRON
• NAV: TERRAIN ENVIRONMENT</t>
  </si>
  <si>
    <t>2356 / 5000</t>
  </si>
  <si>
    <t>OAKB</t>
  </si>
  <si>
    <t>Hamid Karzai International Airport (Kabul)</t>
  </si>
  <si>
    <t>• TRAFFIC: KABUL INTERNATIONAL AIRPORT WITH MODERATE INTERNATIONAL TRAFFIC
• RWY OPS: SINGLE RWY 11/29
• TAXI: LARGE APRON COMPLEX
• ATC: MIXED CIVIL / MIL TRAFFIC POSSIBLE
• LATE CLR: POSSIBLE DUE SECURITY OR TRAFFIC FLOW</t>
  </si>
  <si>
    <t>• METEO: HIGH-ELEVATION WEATHER AND WINTER SNOW EVENTS
• CONTAMINATION: SNOW POSSIBLE</t>
  </si>
  <si>
    <t>• SECURITY: HIGH SECURITY ENVIRONMENT
• HANDLING: TERMINAL APRON
• NAV: TERRAIN ENVIRONMENT</t>
  </si>
  <si>
    <t>5877 / 10000</t>
  </si>
  <si>
    <t>OAKN</t>
  </si>
  <si>
    <t>Kandahar International Airport</t>
  </si>
  <si>
    <t>• TRAFFIC: KANDAHAR AIRPORT WITH LIMITED CIVIL TRAFFIC
• RWY OPS: SINGLE RWY 05/23
• TAXI: LARGE MIL APRON
• ATC: MIL TRAFFIC ENVIRONMENT
• LATE CLR: POSSIBLE DURING MIL ACTIVITY</t>
  </si>
  <si>
    <t>• METEO: HOT SUMMER CONDITIONS AND HAZE
• CONTAMINATION: WET RWY DURING RAIN</t>
  </si>
  <si>
    <t>• SECURITY: HIGH SECURITY ENVIRONMENT
• HANDLING: LIMITED CIVIL OPERATIONS
• NAV:</t>
  </si>
  <si>
    <t>3337 / 6500</t>
  </si>
  <si>
    <t>OBBI</t>
  </si>
  <si>
    <t>Bahrain International Airport</t>
  </si>
  <si>
    <t>• TRAFFIC: BAHRAIN INTERNATIONAL AIRPORT WITH HEAVY INTERNATIONAL TRAFFIC
• RWY OPS: PARALLEL RWYS 12L/30R - 12R/30L
• TAXI: COMPLEX TAXI NETWORK
• ATC: HIGH TRAFFIC DENSITY
• LATE CLR: DEPARTURES METERED BETWEEN ARRIVAL STREAMS</t>
  </si>
  <si>
    <t>• METEO: HOT DESERT CONDITIONS AND HAZE
• CONTAMINATION: WET RWY DURING RAIN EVENTS</t>
  </si>
  <si>
    <t>• SECURITY: HIGH SECURITY
• HANDLING: LARGE TERMINAL COMPLEX
• NAV:</t>
  </si>
  <si>
    <t>OEDF</t>
  </si>
  <si>
    <t>King Fahd International Airport (Dammam)</t>
  </si>
  <si>
    <t>• TRAFFIC: DAMMAM MAJOR SAUDI HUB WITH HEAVY INTERNATIONAL TRAFFIC
• RWY OPS: PARALLEL RWYS 16L/34R - 16R/34L
• TAXI: LARGE TAXI NETWORK
• ATC: HIGH TRAFFIC LEVEL
• LATE CLR: POSSIBLE DURING ARRIVAL STREAMS</t>
  </si>
  <si>
    <t>• METEO: HOT DESERT CONDITIONS AND HAZE
• CONTAMINATION: WET RWY DURING STORM EVENTS</t>
  </si>
  <si>
    <t>72 / 3500</t>
  </si>
  <si>
    <t>OIIE</t>
  </si>
  <si>
    <t>Imam Khomeini International Airport (Tehran)</t>
  </si>
  <si>
    <t>• TRAFFIC: ESFAHAN AIRPORT WITH MODERATE TRAFFIC
• RWY OPS: SINGLE RWY 08/26
• TAXI: SIMPLE APRON SYSTEM
• ATC: MODERATE TRAFFIC LEVEL
• LATE CLR: RARE</t>
  </si>
  <si>
    <t>3305 / 6500</t>
  </si>
  <si>
    <t>OIII</t>
  </si>
  <si>
    <t>Mehrabad International Airport (Tehran)</t>
  </si>
  <si>
    <t>• TRAFFIC: TEHRAN MEHRABAD HIGH DOMESTIC TRAFFIC
• RWY OPS: PARALLEL RWYS 09/27 - 11/29
• TAXI: COMPLEX TAXI NETWORK
• ATC: HIGH TRAFFIC DENSITY
• LATE CLR: DEPARTURES HELD DURING ARRIVAL STREAMS</t>
  </si>
  <si>
    <t>3962 / 7000</t>
  </si>
  <si>
    <t>OITT</t>
  </si>
  <si>
    <t>Tabriz International Airport</t>
  </si>
  <si>
    <t>• TRAFFIC: TABRIZ REGIONAL HUB WITH MODERATE TRAFFIC
• RWY OPS: SINGLE RWY 12/30
• TAXI: FULL LENGTH PARALLEL TAXIWAY
• ATC: MODERATE TRAFFIC
• LATE CLR: RARE</t>
  </si>
  <si>
    <t>• METEO: WINTER SNOW EVENTS
• CONTAMINATION: SNOW AND ICE OPERATIONS</t>
  </si>
  <si>
    <t>4459 / 7500</t>
  </si>
  <si>
    <t>OIYY</t>
  </si>
  <si>
    <t>Shiraz International Airport</t>
  </si>
  <si>
    <t>• TRAFFIC: YAZD REGIONAL AIRPORT WITH LOW-MODERATE TRAFFIC
• RWY OPS: SINGLE RWY 13/31
• TAXI: SIMPLE APRON GEOMETRY
• ATC: LOW TRAFFIC LEVEL
• LATE CLR: RARE</t>
  </si>
  <si>
    <t>• METEO: HOT DESERT CONDITIONS
• CONTAMINATION: WET RWY DURING RAIN EVENTS</t>
  </si>
  <si>
    <t>4054 / 7500</t>
  </si>
  <si>
    <t>OIZH</t>
  </si>
  <si>
    <t>Zahedan International Airport</t>
  </si>
  <si>
    <t>• TRAFFIC: ZAHEDAN AIRPORT WITH LOW-MODERATE TRAFFIC
• RWY OPS: SINGLE RWY 17/35
• TAXI: SIMPLE APRON GEOMETRY
• ATC: LOW TRAFFIC LEVEL
• LATE CLR: RARE</t>
  </si>
  <si>
    <t>4564 / 8000</t>
  </si>
  <si>
    <t>OJAI</t>
  </si>
  <si>
    <t>Aqaba King Hussein International Airport</t>
  </si>
  <si>
    <t>• TRAFFIC: AMMAN CIVIL/MIL AIRPORT WITH MODERATE TRAFFIC
• RWY OPS: SINGLE RWY 08/26
• TAXI: SIMPLE APRON SYSTEM
• ATC: MIL TRAFFIC POSSIBLE
• LATE CLR: POSSIBLE DURING MIL ACTIVITY</t>
  </si>
  <si>
    <t>• SECURITY: JOINT CIVIL/MIL ENVIRONMENT
• HANDLING: TERMINAL APRON
• NAV:</t>
  </si>
  <si>
    <t>2395 / 5500</t>
  </si>
  <si>
    <t>OJAM</t>
  </si>
  <si>
    <t>Queen Alia International Airport (Amman)</t>
  </si>
  <si>
    <t>• TRAFFIC: AMMAN CIVIL AIRFIELD USED MAINLY FOR STATE / VIP / GOVERNMENT MOVEMENTS
• RWY OPS: SINGLE RWY 06/24
• TAXI: SIMPLE SINGLE-RWY APRON LAYOUT
• ATC: JORDANIAN MIL TRAFFIC POSSIBLE IN AMMAN TMA (OJAI / OJMS ENVIRONMENT)
• LATE CLR: RARE OUTSIDE VIP / STATE MOVEMENT WINDOWS</t>
  </si>
  <si>
    <t>• METEO: HOT SEASON HAZE AND WINTER LOW CLOUD POSSIBLE OVER AMMAN PLATEAU
• CONTAMINATION: WET RWY DURING RAIN EVENTS</t>
  </si>
  <si>
    <t>• SECURITY: HIGH SECURITY / GOVERNMENT TRAFFIC PROFILE
• HANDLING: LIMITED COMPARED WITH OJAI
• NAV:</t>
  </si>
  <si>
    <t>2555 / 6000</t>
  </si>
  <si>
    <t>OJAQ</t>
  </si>
  <si>
    <t>Amman Civil Airport (Marka)</t>
  </si>
  <si>
    <t>• TRAFFIC: AQABA TOURISM / REGIONAL TRAFFIC WITH SHARP HOLIDAY BANKS
• RWY OPS: SINGLE RWY 01/19
• TAXI: SIMPLE APRON / TAXI GEOMETRY
• ATC: EILAT / RED SEA CORRIDOR TRAFFIC CAN COMPRESS ARRIVAL FLOW
• LATE CLR: DEPARTURES HELD DURING TOURISM ARRIVAL CLUSTERS</t>
  </si>
  <si>
    <t>• METEO: HOT DESERT CONDITIONS, HAZE, AND GUSTY RED SEA WINDS
• CONTAMINATION: WET RWY ONLY DURING RARE RAIN CELLS</t>
  </si>
  <si>
    <t>• SECURITY: STANDARD
• HANDLING: SINGLE TERMINAL APRON
• NAV:</t>
  </si>
  <si>
    <t>OLBA</t>
  </si>
  <si>
    <t>Rafic Hariri International Airport (Beirut)</t>
  </si>
  <si>
    <t>• TRAFFIC: BEIRUT PRIMARY LEBANON AIRPORT WITH SINGLE-RWY CAPACITY LIMIT
• RWY OPS: RWYS 03/21 - 16/34; MAIN FLOW DEPENDS ON SINGLE-RWY CAPACITY AT A TIME
• TAXI: APRON / RWY SYSTEM CONSTRAINED BY URBAN COASTAL SITE
• ATC: HIGH TRAFFIC DENSITY IN CONFINED TERMINAL AIRSPACE
• LATE CLR: DEPARTURES METERED WHEN ARRIVAL FLOW BUILDS</t>
  </si>
  <si>
    <t>• METEO: COASTAL HAZE, LOW CLOUD, AND MEDITERRANEAN STORM EVENTS
• CONTAMINATION: WET RWY DURING HEAVY RAIN CELLS</t>
  </si>
  <si>
    <t>• SECURITY: HIGH SECURITY ENVIRONMENT
• HANDLING: MAIN TERMINAL APRON UNDER PEAK PRESSURE
• NAV:</t>
  </si>
  <si>
    <t>87 / 3000</t>
  </si>
  <si>
    <t>OMAA</t>
  </si>
  <si>
    <t>Abu Dhabi International Airport</t>
  </si>
  <si>
    <t>• TRAFFIC: ABU DHABI PRIMARY HUB WITH LARGE LONG-HAUL WAVE STRUCTURE
• RWY OPS: PARALLEL RWYS 13L/31R - 13R/31L
• TAXI: LONG TAXI DISTANCES BETWEEN TERMINALS AND OUTER RWY
• ATC: HIGH-DENSITY PARALLEL ARRIVAL / DEPARTURE FLOW
• LATE CLR: DEPARTURES RELEASED BETWEEN ARRIVAL STREAMS</t>
  </si>
  <si>
    <t>• METEO: HOT DESERT CONDITIONS, HAZE, AND OCCASIONAL LOW-VIS DUST EVENTS
• CONTAMINATION: WET RWY DURING RARE CONVECTIVE RAIN</t>
  </si>
  <si>
    <t>• SECURITY: HIGH SECURITY
• HANDLING: LARGE MULTI-TERMINAL APRON COMPLEX
• NAV:</t>
  </si>
  <si>
    <t>88 / 3500</t>
  </si>
  <si>
    <t>OMAD</t>
  </si>
  <si>
    <t>Al Bateen Executive Airport</t>
  </si>
  <si>
    <t>• TRAFFIC: AL BATEEN EXECUTIVE IS BUSINESS-AVIATION / STATE-TYPE TRAFFIC FOCUSED
• RWY OPS: SINGLE RWY 13/31
• TAXI: SIMPLE EXECUTIVE APRON LAYOUT
• ATC: ABU DHABI TERMINAL FLOW CAN DELAY IFR RELEASES
• LATE CLR: POSSIBLE WHEN OMAA FLOW PRIORITY IS HIGH</t>
  </si>
  <si>
    <t>• METEO: HOT DESERT CONDITIONS AND HAZE
• CONTAMINATION: WET RWY ONLY DURING RARE RAIN EVENTS</t>
  </si>
  <si>
    <t>• SECURITY: HIGH SECURITY / EXECUTIVE TRAFFIC PROFILE
• HANDLING: BUSINESS AVIATION APRON
• NAV:</t>
  </si>
  <si>
    <t>OMAL</t>
  </si>
  <si>
    <t>Al Ain International Airport</t>
  </si>
  <si>
    <t>• TRAFFIC: AL AIN TRAFFIC LOW-MODERATE WITH TRAINING / REGIONAL CHARACTER
• RWY OPS: SINGLE RWY 01/19
• TAXI: SIMPLE APRON / TAXI GEOMETRY
• ATC: AL DHAFRA / UAE MIL ENVIRONMENT CAN SHAPE REGIONAL ROUTING
• LATE CLR: RARE</t>
  </si>
  <si>
    <t>• METEO: HOT INLAND DESERT CONDITIONS WITH SUMMER HAZE
• CONTAMINATION: WET RWY DURING RARE RAIN EVENTS</t>
  </si>
  <si>
    <t>• SECURITY: STANDARD
• HANDLING: SMALLER TERMINAL / APRON ENVIRONMENT
• NAV:</t>
  </si>
  <si>
    <t>869 / 4000</t>
  </si>
  <si>
    <t>OMDB</t>
  </si>
  <si>
    <t>Dubai International Airport</t>
  </si>
  <si>
    <t>• TRAFFIC: DUBAI PRIMARY GLOBAL HUB WITH EXTREME MOVEMENT DENSITY
• RWY OPS: PARALLEL RWYS 12L/30R - 12R/30L
• TAXI: LONG TAXI DISTANCES AND COMPLEX GROUND FLOW
• ATC: PARALLEL OPS WITH VERY HIGH ARRIVAL RUN RATE
• LATE CLR: DEPARTURES HEAVILY METERED BY ARRIVAL FLOW</t>
  </si>
  <si>
    <t>• METEO: HAZE, HEAT, AND OCCASIONAL LOW-VIS DUST EVENTS
• CONTAMINATION: WET RWY DURING RARE THUNDERSTORM CELLS</t>
  </si>
  <si>
    <t>62 / 3500</t>
  </si>
  <si>
    <t>OMDW</t>
  </si>
  <si>
    <t>Al Maktoum International Airport (Dubai World Central)</t>
  </si>
  <si>
    <t>• TRAFFIC: AL MAKTOUM TRAFFIC MIXES PASSENGER, CARGO, AND POSITIONING MOVEMENTS
• RWY OPS: SINGLE ACTIVE LONG RWY 12/30
• TAXI: VERY LARGE AIRFIELD GEOMETRY WITH LONG GROUND ROUTES
• ATC: DUBAI TERMINAL AIRSPACE FLOW WITH OMDB / OMSJ INTERACTION
• LATE CLR: DEPARTURES CAN BE HELD FOR REGIONAL FLOW MANAGEMENT</t>
  </si>
  <si>
    <t>• METEO: HOT DESERT CONDITIONS, HAZE, AND OCCASIONAL DUST EVENTS
• CONTAMINATION: WET RWY DURING RARE RAIN EVENTS</t>
  </si>
  <si>
    <t>• SECURITY: HIGH SECURITY
• HANDLING: LARGE REMOTE STAND / CARGO CAPABILITY
• NAV:</t>
  </si>
  <si>
    <t>114 / 3500</t>
  </si>
  <si>
    <t>OMFJ</t>
  </si>
  <si>
    <t>Fujairah International Airport</t>
  </si>
  <si>
    <t>• TRAFFIC: FUJAIRAH TRAFFIC MODERATE WITH CARGO / TANKER / REGIONAL CHARACTER
• RWY OPS: SINGLE RWY 11/29
• TAXI: SIMPLE APRON SYSTEM
• ATC: OMAN GULF COAST ROUTING AND MOUNTAIN PROXIMITY AFFECT ARRIVAL SEQUENCING
• LATE CLR: RARE</t>
  </si>
  <si>
    <t>• METEO: HOT COASTAL HAZE WITH OCCASIONAL MOUNTAIN-INDUCED WIND EFFECTS
• CONTAMINATION: WET RWY DURING RARE STORM EVENTS</t>
  </si>
  <si>
    <t>• SECURITY: STANDARD
• HANDLING: FREIGHT / REGIONAL APRON USE
• NAV: TERRAIN-INFLUENCED ARRIVAL / DEPARTURE ENVIRONMENT</t>
  </si>
  <si>
    <t>152 / 3500</t>
  </si>
  <si>
    <t>OMSJ</t>
  </si>
  <si>
    <t>Sharjah International Airport</t>
  </si>
  <si>
    <t>• TRAFFIC: SHARJAH MAJOR CARGO / LOW-COST AIRPORT WITH DENSE NIGHT AND EARLY BANKS
• RWY OPS: SINGLE RWY 12/30
• TAXI: SINGLE-RWY CAPACITY RELIES ON QUICK VACATION AND STAND TURNOVER
• ATC: DUBAI / SHARJAH TERMINAL FLOW INTERACTION STRONGLY AFFECTS IFR SEQUENCING
• LATE CLR: DEPARTURES HELD DURING CARGO / LCC ARRIVAL STREAMS</t>
  </si>
  <si>
    <t>• METEO: HOT DESERT CONDITIONS, HAZE, AND OCCASIONAL LOW-VIS DUST
• CONTAMINATION: WET RWY DURING RARE RAIN CELLS</t>
  </si>
  <si>
    <t>• SECURITY: HIGH SECURITY
• HANDLING: STRONG CARGO + LCC APRON PEAKS
• NAV:</t>
  </si>
  <si>
    <t>111 / 3500</t>
  </si>
  <si>
    <t>OOMS</t>
  </si>
  <si>
    <t>Muscat International Airport</t>
  </si>
  <si>
    <t>48 / 3500</t>
  </si>
  <si>
    <t>OOSA</t>
  </si>
  <si>
    <t>Salalah Airport</t>
  </si>
  <si>
    <t>73 / 3500</t>
  </si>
  <si>
    <t>OPFA</t>
  </si>
  <si>
    <t>Faisalabad International Airport</t>
  </si>
  <si>
    <t>591 / 4000</t>
  </si>
  <si>
    <t>OPIS</t>
  </si>
  <si>
    <t>Islamabad International Airport</t>
  </si>
  <si>
    <t>1761 / 5000</t>
  </si>
  <si>
    <t>OPKC</t>
  </si>
  <si>
    <t>Jinnah International Airport (Karachi)</t>
  </si>
  <si>
    <t>100 / 3500</t>
  </si>
  <si>
    <t>OPLA</t>
  </si>
  <si>
    <t>Allama Iqbal International Airport (Lahore)</t>
  </si>
  <si>
    <t>712 / 4000</t>
  </si>
  <si>
    <t>OPMT</t>
  </si>
  <si>
    <t>Multan International Airport</t>
  </si>
  <si>
    <t>403 / 3500</t>
  </si>
  <si>
    <t>OPNH</t>
  </si>
  <si>
    <t>Moenjodaro Airport</t>
  </si>
  <si>
    <t>95 / 3500</t>
  </si>
  <si>
    <t>OPPS</t>
  </si>
  <si>
    <t>Peshawar Airport</t>
  </si>
  <si>
    <t>1158 / 4500</t>
  </si>
  <si>
    <t>OPQT</t>
  </si>
  <si>
    <t>Quetta International Airport</t>
  </si>
  <si>
    <t>5267 / 9500</t>
  </si>
  <si>
    <t>ORBI</t>
  </si>
  <si>
    <t>Baghdad International Airport</t>
  </si>
  <si>
    <t>• TRAFFIC: BAGHDAD PRIMARY IRAQ HUB WITH MODERATE INTERNATIONAL TRAFFIC
• RWY OPS: PARALLEL RWYS 15L/33R - 15R/33L
• TAXI: LARGE APRON COMPLEX
• ATC: MODERATE TRAFFIC LEVEL
• LATE CLR: POSSIBLE DURING ARRIVAL FLOW</t>
  </si>
  <si>
    <t>• SECURITY: HIGH SECURITY ENVIRONMENT
• HANDLING: TERMINAL APRON
• NAV: GNSS INTERFERENCE / SPOOFING REPORTED IN REGION</t>
  </si>
  <si>
    <t>ORER</t>
  </si>
  <si>
    <t>Erbil International Airport</t>
  </si>
  <si>
    <t>• TRAFFIC: ERBIL INTERNATIONAL AIRPORT WITH MODERATE INTERNATIONAL TRAFFIC
• RWY OPS: SINGLE RWY 18/36
• TAXI: LARGE APRON COMPLEX
• ATC: MODERATE TRAFFIC
• LATE CLR: RARE</t>
  </si>
  <si>
    <t>• METEO: HOT SUMMER CONDITIONS AND HAZE
• CONTAMINATION: WET RWY DURING RAIN EVENTS</t>
  </si>
  <si>
    <t>• SECURITY: HIGH SECURITY
• HANDLING: TERMINAL APRON
• NAV: GNSS INTERFERENCE / SPOOFING REPORTED IN REGION</t>
  </si>
  <si>
    <t>1341 / 4500</t>
  </si>
  <si>
    <t>ORMM</t>
  </si>
  <si>
    <t>Basra International Airport</t>
  </si>
  <si>
    <t>• TRAFFIC: BASRA REGIONAL HUB WITH MODERATE INTERNATIONAL TRAFFIC
• RWY OPS: SINGLE RWY 14/32
• TAXI: FULL LENGTH PARALLEL TAXIWAY
• ATC: MODERATE TRAFFIC LEVEL
• LATE CLR: RARE</t>
  </si>
  <si>
    <t>11 / 3500</t>
  </si>
  <si>
    <t>ORNI</t>
  </si>
  <si>
    <t>Al Najaf International Airport</t>
  </si>
  <si>
    <t>103 / 3500</t>
  </si>
  <si>
    <t>OSAP</t>
  </si>
  <si>
    <t>Aleppo International Airport</t>
  </si>
  <si>
    <t>1276 / 4500</t>
  </si>
  <si>
    <t>OTBD</t>
  </si>
  <si>
    <t>Doha International Airport (old)</t>
  </si>
  <si>
    <t>• TRAFFIC: DOHA OLD INTERNATIONAL AIRPORT WITH LIMITED CIVIL TRAFFIC
• RWY OPS: SINGLE RWY 16/34
• TAXI: SIMPLE APRON GEOMETRY
• ATC: LOW TRAFFIC LEVEL
• LATE CLR: RARE</t>
  </si>
  <si>
    <t>• SECURITY: HIGH SECURITY
• HANDLING: LIMITED CIVIL OPERATIONS
• NAV: GNSS INTERFERENCE / SPOOFING REPORTED IN GULF REGION</t>
  </si>
  <si>
    <t>35 / 5500</t>
  </si>
  <si>
    <t>CLOSED commercial 2014 - VIP/cargo only. Active airport: OTHH</t>
  </si>
  <si>
    <t>OTHH</t>
  </si>
  <si>
    <t>Hamad International Airport (Doha)</t>
  </si>
  <si>
    <t>• TRAFFIC: DOHA HAMAD INTERNATIONAL HUB WITH VERY HIGH INTERNATIONAL TRAFFIC
• RWY OPS: PARALLEL RWYS 16L/34R - 16R/34L
• TAXI: LARGE TAXI NETWORK
• ATC: HIGH TRAFFIC DENSITY
• LATE CLR: DEPARTURES METERED BETWEEN ARRIVAL STREAMS</t>
  </si>
  <si>
    <t>• SECURITY: HIGH SECURITY
• HANDLING: LARGE TERMINAL COMPLEX
• NAV: GNSS INTERFERENCE / SPOOFING REPORTED IN REGION</t>
  </si>
  <si>
    <t>OYAA</t>
  </si>
  <si>
    <t>Aden International Airport</t>
  </si>
  <si>
    <t>7 / 3500</t>
  </si>
  <si>
    <t>OYRN</t>
  </si>
  <si>
    <t>Riyan Mukalla Airport</t>
  </si>
  <si>
    <t>54 / 3500</t>
  </si>
  <si>
    <t>OYSN</t>
  </si>
  <si>
    <t>Sana'a International Airport</t>
  </si>
  <si>
    <t>7216 / 13500</t>
  </si>
  <si>
    <t>OYTZ</t>
  </si>
  <si>
    <t>Taiz Airport</t>
  </si>
  <si>
    <t>4838 / 8000</t>
  </si>
  <si>
    <t>RCKH</t>
  </si>
  <si>
    <t>Kaohsiung International Airport</t>
  </si>
  <si>
    <t>31 / 3500</t>
  </si>
  <si>
    <t>RCSS</t>
  </si>
  <si>
    <t>Taipei Songshan Airport</t>
  </si>
  <si>
    <t>RCTP</t>
  </si>
  <si>
    <t>Taiwan Taoyuan International Airport</t>
  </si>
  <si>
    <t>106 / 3500</t>
  </si>
  <si>
    <t>RJAA</t>
  </si>
  <si>
    <t>Narita International Airport (Tokyo)</t>
  </si>
  <si>
    <t>141 / 3500</t>
  </si>
  <si>
    <t>RJBB</t>
  </si>
  <si>
    <t>Kansai International Airport (Osaka)</t>
  </si>
  <si>
    <t>26 / 3500</t>
  </si>
  <si>
    <t>RJBE</t>
  </si>
  <si>
    <t>Kobe Airport</t>
  </si>
  <si>
    <t>22 / 3500</t>
  </si>
  <si>
    <t>RJCC</t>
  </si>
  <si>
    <t>New Chitose Airport (Sapporo)</t>
  </si>
  <si>
    <t>RJCH</t>
  </si>
  <si>
    <t>Hakodate Airport</t>
  </si>
  <si>
    <t>151 / 3500</t>
  </si>
  <si>
    <t>RJCK</t>
  </si>
  <si>
    <t>Kushiro Airport</t>
  </si>
  <si>
    <t>327 / 3500</t>
  </si>
  <si>
    <t>RJDC</t>
  </si>
  <si>
    <t>Yamaguchi Ube Airport</t>
  </si>
  <si>
    <t>23 / 3500</t>
  </si>
  <si>
    <t>RJEC</t>
  </si>
  <si>
    <t>Asahikawa Airport</t>
  </si>
  <si>
    <t>721 / 4000</t>
  </si>
  <si>
    <t>RJFF</t>
  </si>
  <si>
    <t>Fukuoka Airport</t>
  </si>
  <si>
    <t>32 / 3500</t>
  </si>
  <si>
    <t>RJFK</t>
  </si>
  <si>
    <t>Kagoshima Airport</t>
  </si>
  <si>
    <t>906 / 4000</t>
  </si>
  <si>
    <t>RJFM</t>
  </si>
  <si>
    <t>Miyazaki Airport</t>
  </si>
  <si>
    <t>RJFO</t>
  </si>
  <si>
    <t>Oita Airport</t>
  </si>
  <si>
    <t>19 / 3500</t>
  </si>
  <si>
    <t>RJFR</t>
  </si>
  <si>
    <t>Kitakyushu Airport</t>
  </si>
  <si>
    <t>21 / 3500</t>
  </si>
  <si>
    <t>RJFS</t>
  </si>
  <si>
    <t>Saga Airport</t>
  </si>
  <si>
    <t>RJFT</t>
  </si>
  <si>
    <t>Kumamoto Airport</t>
  </si>
  <si>
    <t>642 / 4000</t>
  </si>
  <si>
    <t>RJFU</t>
  </si>
  <si>
    <t>Nagasaki Airport</t>
  </si>
  <si>
    <t>15 / 3500</t>
  </si>
  <si>
    <t>RJGG</t>
  </si>
  <si>
    <t>Chubu Centrair International Airport (Nagoya)</t>
  </si>
  <si>
    <t>RJNT</t>
  </si>
  <si>
    <t>Toyama Airport</t>
  </si>
  <si>
    <t>RJOA</t>
  </si>
  <si>
    <t>Hiroshima Airport</t>
  </si>
  <si>
    <t>1088 / 4500</t>
  </si>
  <si>
    <t>RJOB</t>
  </si>
  <si>
    <t>Okayama Airport</t>
  </si>
  <si>
    <t>806 / 4000</t>
  </si>
  <si>
    <t>RJOM</t>
  </si>
  <si>
    <t>Matsuyama Airport</t>
  </si>
  <si>
    <t>25 / 3500</t>
  </si>
  <si>
    <t>RJOT</t>
  </si>
  <si>
    <t>Takamatsu Airport</t>
  </si>
  <si>
    <t>607 / 4000</t>
  </si>
  <si>
    <t>RJSA</t>
  </si>
  <si>
    <t>Aomori Airport</t>
  </si>
  <si>
    <t>664 / 4000</t>
  </si>
  <si>
    <t>RJSF</t>
  </si>
  <si>
    <t>Fukushima Airport</t>
  </si>
  <si>
    <t>1221 / 4500</t>
  </si>
  <si>
    <t>RJSI</t>
  </si>
  <si>
    <t>Hanamaki Airport</t>
  </si>
  <si>
    <t>297 / 3500</t>
  </si>
  <si>
    <t>RJSK</t>
  </si>
  <si>
    <t>Akita Airport</t>
  </si>
  <si>
    <t>313 / 3500</t>
  </si>
  <si>
    <t>RJSN</t>
  </si>
  <si>
    <t>Niigata Airport</t>
  </si>
  <si>
    <t>29 / 3500</t>
  </si>
  <si>
    <t>RJSS</t>
  </si>
  <si>
    <t>Sendai Airport</t>
  </si>
  <si>
    <t>RJTT</t>
  </si>
  <si>
    <t>Tokyo Haneda Airport</t>
  </si>
  <si>
    <t>RKNY</t>
  </si>
  <si>
    <t>Yangyang International Airport</t>
  </si>
  <si>
    <t>241 / 3500</t>
  </si>
  <si>
    <t>RKPC</t>
  </si>
  <si>
    <t>Jeju International Airport</t>
  </si>
  <si>
    <t>118 / 3500</t>
  </si>
  <si>
    <t>RKPK</t>
  </si>
  <si>
    <t>Gimhae International Airport (Busan)</t>
  </si>
  <si>
    <t>RKSI</t>
  </si>
  <si>
    <t>Incheon International Airport (Seoul)</t>
  </si>
  <si>
    <t>RKSS</t>
  </si>
  <si>
    <t>Gimpo International Airport (Seoul)</t>
  </si>
  <si>
    <t>59 / 3500</t>
  </si>
  <si>
    <t>RKTN</t>
  </si>
  <si>
    <t>Daegu Airport</t>
  </si>
  <si>
    <t>116 / 3500</t>
  </si>
  <si>
    <t>RKTU</t>
  </si>
  <si>
    <t>Cheongju Airport</t>
  </si>
  <si>
    <t>191 / 3500</t>
  </si>
  <si>
    <t>ROAH</t>
  </si>
  <si>
    <t>Naha Airport (Okinawa)</t>
  </si>
  <si>
    <t>12 / 3500</t>
  </si>
  <si>
    <t>ROIG</t>
  </si>
  <si>
    <t>Ishigaki Airport</t>
  </si>
  <si>
    <t>102 / 3500</t>
  </si>
  <si>
    <t>RORS</t>
  </si>
  <si>
    <t>Miyako Airport</t>
  </si>
  <si>
    <t>RPLC</t>
  </si>
  <si>
    <t>Clark International Airport</t>
  </si>
  <si>
    <t>484 / 3500</t>
  </si>
  <si>
    <t>RPLI</t>
  </si>
  <si>
    <t>Laoag International Airport</t>
  </si>
  <si>
    <t>RPLL</t>
  </si>
  <si>
    <t>Ninoy Aquino International Airport (Manila)</t>
  </si>
  <si>
    <t>75 / 3500</t>
  </si>
  <si>
    <t>RPMD</t>
  </si>
  <si>
    <t>Francisco Bangoy International Airport (Davao)</t>
  </si>
  <si>
    <t>96 / 3500</t>
  </si>
  <si>
    <t>RPVI</t>
  </si>
  <si>
    <t>Iloilo International Airport</t>
  </si>
  <si>
    <t>27 / 3500</t>
  </si>
  <si>
    <t>RPVK</t>
  </si>
  <si>
    <t>Kalibo International Airport</t>
  </si>
  <si>
    <t>14 / 3500</t>
  </si>
  <si>
    <t>RPVM</t>
  </si>
  <si>
    <t>Mactan-Cebu International Airport</t>
  </si>
  <si>
    <t>RPVP</t>
  </si>
  <si>
    <t>Puerto Princesa Airport</t>
  </si>
  <si>
    <t>71 / 3500</t>
  </si>
  <si>
    <t>UAAA</t>
  </si>
  <si>
    <t>Almaty International Airport</t>
  </si>
  <si>
    <t>• TRAFFIC: MODERATE; PROCEDURAL ATC COMMON
• ATC: ACCENT/LANGUAGE BARRIER POSSIBLE; SLOW DOWN/CONFIRM
• TAXI: WINTER OPERATIONS—FOLLOW SNOW BANKS/LOW VIS ROUTES
• RWY OPS: CONTAMINATION POSSIBLE; PERFORMANCE/BRK ACTION PLAN
• LATE CLR: EXPECT HOLD FOR DE-ICE/SNOW OPS</t>
  </si>
  <si>
    <t>• METEO: EXTREME COLD/SNOW + LOW VIS; LVP COMMON IN WINTER
• WIND: STRONG WINDS POSSIBLE; CROSSWIND PLAN</t>
  </si>
  <si>
    <t>• SECURITY: STANDARD/VARIABLE; CHECK UPDATES
• HANDLING: DE-ICE CAPACITY + FUEL AVAILABILITY CONFIRM
• NAV: GNSS INTERFERENCE POSSIBLE; CROSS-CHECK RAW DATA + ILS IDENT</t>
  </si>
  <si>
    <t>2234 / 5500</t>
  </si>
  <si>
    <t>UACC</t>
  </si>
  <si>
    <t>Nursultan Nazarbayev International Airport (Astana)</t>
  </si>
  <si>
    <t>• TRAFFIC: VARIABLE; PROCEDURAL ATC
• ATC: ACCENT/LANGUAGE BARRIER POSSIBLE; CONFIRM CLEARANCES
• TAXI: WINTER LOW VIS; STRICT ROUTE ADHERENCE
• RWY OPS: CONTAMINATION POSSIBLE; BRK ACTION/PERFORMANCE PLAN
• LATE CLR: EXPECT HOLD FOR DE-ICE/SNOW OPS</t>
  </si>
  <si>
    <t>• METEO: SNOW/ICE + LOW VIS IN WINTER; LVP COMMON
• WIND: STRONG WINDS POSSIBLE; CROSSWIND PLAN</t>
  </si>
  <si>
    <t>• SECURITY: STANDARD/VARIABLE; CHECK UPDATES
• HANDLING: DE-ICE/FUEL CAPACITY CONFIRM
• NAV: GNSS INTERFERENCE POSSIBLE; RAW DATA CROSS-CHECK</t>
  </si>
  <si>
    <t>1165 / 4500</t>
  </si>
  <si>
    <t>UADD</t>
  </si>
  <si>
    <t>Taraz Airport</t>
  </si>
  <si>
    <t>2184 / 5500</t>
  </si>
  <si>
    <t>UAII</t>
  </si>
  <si>
    <t>Shymkent Airport</t>
  </si>
  <si>
    <t>1385 / 4500</t>
  </si>
  <si>
    <t>UAIT</t>
  </si>
  <si>
    <t>Turkistan Hazret Sultan International Airport</t>
  </si>
  <si>
    <t>951 / 4000</t>
  </si>
  <si>
    <t>UAKK</t>
  </si>
  <si>
    <t>Karaganda Airport</t>
  </si>
  <si>
    <t>1765 / 5000</t>
  </si>
  <si>
    <t>UASP</t>
  </si>
  <si>
    <t>Pavlodar Airport</t>
  </si>
  <si>
    <t>410 / 3500</t>
  </si>
  <si>
    <t>UATE</t>
  </si>
  <si>
    <t>Aktau International Airport</t>
  </si>
  <si>
    <t>UATG</t>
  </si>
  <si>
    <t>Atyrau Airport</t>
  </si>
  <si>
    <t>-72 / 3000</t>
  </si>
  <si>
    <t>UATT</t>
  </si>
  <si>
    <t>Aktobe Airport</t>
  </si>
  <si>
    <t>738 / 4000</t>
  </si>
  <si>
    <t>UBBB</t>
  </si>
  <si>
    <t>Heydar Aliyev International Airport (Baku)</t>
  </si>
  <si>
    <t>• TRAFFIC: MODERATE; VECTORING POSSIBLE
• ATC: ACCENT/LANGUAGE BARRIER POSSIBLE; REQUEST CONFIRMATION
• TAXI: FOLLOW HOTSPOTS/STOPBARS; RWY INCURSION PREVENTION
• RWY OPS: CONFIG CHANGES; CONFIRM RWY/APP
• LATE CLR: EXPEDITE OPS POSSIBLE</t>
  </si>
  <si>
    <t>• METEO: WIND/LOW VIS EVENTS; WINTER CONTAMINATION POSSIBLE
• SURFACE: BRAKING ACTION MAY VARY—CHECK RCR/PIREP</t>
  </si>
  <si>
    <t>• SECURITY: REGIONAL SITUATION VARIABLE; CHECK UPDATES
• HANDLING: CONFIRM FUEL/HANDLING HOURS
• NAV: GNSS INTERFERENCE POSSIBLE; CROSS-CHECK RAW DATA</t>
  </si>
  <si>
    <t>10 / 3500</t>
  </si>
  <si>
    <t>UCFM</t>
  </si>
  <si>
    <t>Manas International Airport (Bishkek)</t>
  </si>
  <si>
    <t>2058 / 5500</t>
  </si>
  <si>
    <t>UCFO</t>
  </si>
  <si>
    <t>Jalal-Abad Airport</t>
  </si>
  <si>
    <t>2927 / 6000</t>
  </si>
  <si>
    <t>UDYZ</t>
  </si>
  <si>
    <t>Zvartnots International Airport (Yerevan)</t>
  </si>
  <si>
    <t>2838 / 6000</t>
  </si>
  <si>
    <t>UERP</t>
  </si>
  <si>
    <t>Polyarny Airport</t>
  </si>
  <si>
    <t>1660 / 5000</t>
  </si>
  <si>
    <t>UERR</t>
  </si>
  <si>
    <t>Yakutsk Airport</t>
  </si>
  <si>
    <t>1156 / 4500</t>
  </si>
  <si>
    <t>UGKO</t>
  </si>
  <si>
    <t>Kutaisi International Airport</t>
  </si>
  <si>
    <t>223 / 3500</t>
  </si>
  <si>
    <t>UGTB</t>
  </si>
  <si>
    <t>Tbilisi International Airport</t>
  </si>
  <si>
    <t>1624 / 5000</t>
  </si>
  <si>
    <t>UHBB</t>
  </si>
  <si>
    <t>Blagoveshchensk Ignatyevo Airport</t>
  </si>
  <si>
    <t>638 / 4000</t>
  </si>
  <si>
    <t>UHHH</t>
  </si>
  <si>
    <t>Khabarovsk Novy Airport</t>
  </si>
  <si>
    <t>244 / 3500</t>
  </si>
  <si>
    <t>UHMA</t>
  </si>
  <si>
    <t>Anadyr Ugolny Airport</t>
  </si>
  <si>
    <t>194 / 3500</t>
  </si>
  <si>
    <t>UHMM</t>
  </si>
  <si>
    <t>Magadan Sokol Airport</t>
  </si>
  <si>
    <t>574 / 4000</t>
  </si>
  <si>
    <t>UHPP</t>
  </si>
  <si>
    <t>Petropavlovsk-Kamchatsky Airport</t>
  </si>
  <si>
    <t>131 / 3500</t>
  </si>
  <si>
    <t>UHSS</t>
  </si>
  <si>
    <t>Yuzhno-Sakhalinsk Airport</t>
  </si>
  <si>
    <t>UHWW</t>
  </si>
  <si>
    <t>Vladivostok International Airport</t>
  </si>
  <si>
    <t>UIAA</t>
  </si>
  <si>
    <t>Chita Airport</t>
  </si>
  <si>
    <t>2272 / 5500</t>
  </si>
  <si>
    <t>UIBB</t>
  </si>
  <si>
    <t>Bratsk Airport</t>
  </si>
  <si>
    <t>1610 / 5000</t>
  </si>
  <si>
    <t>UIII</t>
  </si>
  <si>
    <t>Irkutsk Airport</t>
  </si>
  <si>
    <t>1675 / 5000</t>
  </si>
  <si>
    <t>UIUU</t>
  </si>
  <si>
    <t>Ulan-Ude Mukhino Airport</t>
  </si>
  <si>
    <t>1690 / 5000</t>
  </si>
  <si>
    <t>UKLI</t>
  </si>
  <si>
    <t>Ivano-Frankivsk Airport</t>
  </si>
  <si>
    <t>919 / 4000</t>
  </si>
  <si>
    <t>UKLL</t>
  </si>
  <si>
    <t>Lviv Danylo Halytskyi International Airport</t>
  </si>
  <si>
    <t>1071 / 4500</t>
  </si>
  <si>
    <t>ULAA</t>
  </si>
  <si>
    <t>Arkhangelsk Talagi Airport</t>
  </si>
  <si>
    <t>ULLI</t>
  </si>
  <si>
    <t>Pulkovo Airport (St. Petersburg)</t>
  </si>
  <si>
    <t>78 / 3500</t>
  </si>
  <si>
    <t>ULMM</t>
  </si>
  <si>
    <t>Murmansk Airport</t>
  </si>
  <si>
    <t>266 / 3500</t>
  </si>
  <si>
    <t>UMBB</t>
  </si>
  <si>
    <t>Minsk National Airport</t>
  </si>
  <si>
    <t>468 / 3500</t>
  </si>
  <si>
    <t>UMKK</t>
  </si>
  <si>
    <t>Kaliningrad Khrabrovo Airport</t>
  </si>
  <si>
    <t>42 / 3500</t>
  </si>
  <si>
    <t>UNAA</t>
  </si>
  <si>
    <t>Abakan Airport</t>
  </si>
  <si>
    <t>831 / 4000</t>
  </si>
  <si>
    <t>UNBB</t>
  </si>
  <si>
    <t>Barnaul Airport</t>
  </si>
  <si>
    <t>837 / 4000</t>
  </si>
  <si>
    <t>UNEE</t>
  </si>
  <si>
    <t>Kemerovo Airport</t>
  </si>
  <si>
    <t>863 / 4000</t>
  </si>
  <si>
    <t>UNKL</t>
  </si>
  <si>
    <t>Krasnoyarsk Yemelyanovo Airport</t>
  </si>
  <si>
    <t>942 / 4000</t>
  </si>
  <si>
    <t>UNNT</t>
  </si>
  <si>
    <t>Novosibirsk Tolmachevo Airport</t>
  </si>
  <si>
    <t>365 / 3500</t>
  </si>
  <si>
    <t>UNOO</t>
  </si>
  <si>
    <t>Omsk Tsentralny Airport</t>
  </si>
  <si>
    <t>311 / 3500</t>
  </si>
  <si>
    <t>UNTT</t>
  </si>
  <si>
    <t>Tomsk Bogashevo Airport</t>
  </si>
  <si>
    <t>597 / 4000</t>
  </si>
  <si>
    <t>UNWW</t>
  </si>
  <si>
    <t>Novokuznetsk Airport</t>
  </si>
  <si>
    <t>1024 / 4500</t>
  </si>
  <si>
    <t>UOOO</t>
  </si>
  <si>
    <t>Norilsk Alykel Airport</t>
  </si>
  <si>
    <t>URKA</t>
  </si>
  <si>
    <t>Anapa Airport</t>
  </si>
  <si>
    <t>174 / 3500</t>
  </si>
  <si>
    <t>URKK</t>
  </si>
  <si>
    <t>Krasnodar Pashkovsky Airport</t>
  </si>
  <si>
    <t>URML</t>
  </si>
  <si>
    <t>Makhachkala Uytash Airport</t>
  </si>
  <si>
    <t>URMM</t>
  </si>
  <si>
    <t>Mineralny Vody Airport</t>
  </si>
  <si>
    <t>1054 / 4500</t>
  </si>
  <si>
    <t>URMN</t>
  </si>
  <si>
    <t>Nalchik Airport</t>
  </si>
  <si>
    <t>1461 / 4500</t>
  </si>
  <si>
    <t>URMT</t>
  </si>
  <si>
    <t>Stavropol Shpakovskoye Airport</t>
  </si>
  <si>
    <t>1486 / 4500</t>
  </si>
  <si>
    <t>URRP</t>
  </si>
  <si>
    <t>Rostov-on-Don Platov Airport</t>
  </si>
  <si>
    <t>URSS</t>
  </si>
  <si>
    <t>Sochi International Airport</t>
  </si>
  <si>
    <t>89 / 3500</t>
  </si>
  <si>
    <t>URWA</t>
  </si>
  <si>
    <t>Volgograd International Airport</t>
  </si>
  <si>
    <t>-65 / 3000</t>
  </si>
  <si>
    <t>URWW</t>
  </si>
  <si>
    <t>Volgograd Gumrak Airport</t>
  </si>
  <si>
    <t>482 / 3500</t>
  </si>
  <si>
    <t>USCC</t>
  </si>
  <si>
    <t>Chelyabinsk Airport</t>
  </si>
  <si>
    <t>769 / 4000</t>
  </si>
  <si>
    <t>USDA</t>
  </si>
  <si>
    <t>Shadrinsk Airport</t>
  </si>
  <si>
    <t>46 / 3500</t>
  </si>
  <si>
    <t>USHH</t>
  </si>
  <si>
    <t>Khanty-Mansiysk Airport</t>
  </si>
  <si>
    <t>76 / 3500</t>
  </si>
  <si>
    <t>USNN</t>
  </si>
  <si>
    <t>Nizhnevartovsk Airport</t>
  </si>
  <si>
    <t>177 / 3500</t>
  </si>
  <si>
    <t>USPP</t>
  </si>
  <si>
    <t>Perm Bolshoye Savino Airport</t>
  </si>
  <si>
    <t>404 / 3500</t>
  </si>
  <si>
    <t>USRR</t>
  </si>
  <si>
    <t>Surgut Airport</t>
  </si>
  <si>
    <t>200 / 3500</t>
  </si>
  <si>
    <t>USSS</t>
  </si>
  <si>
    <t>Yekaterinburg Koltsovo Airport</t>
  </si>
  <si>
    <t>764 / 4000</t>
  </si>
  <si>
    <t>USTR</t>
  </si>
  <si>
    <t>Tyumen Roshchino Airport</t>
  </si>
  <si>
    <t>378 / 3500</t>
  </si>
  <si>
    <t>UTAA</t>
  </si>
  <si>
    <t>Ashgabat International Airport</t>
  </si>
  <si>
    <t>• TRAFFIC: VARIABLE; PROCEDURAL OPS
• ATC: ACCENT/LANGUAGE BARRIER POSSIBLE; CONFIRM CLEARANCES
• TAXI: HOT WEATHER—BRAKE/ENGINE TEMP MANAGEMENT
• RWY OPS: SURFACE DUST/SAND POSSIBLE; PERFORMANCE PLAN
• LATE CLR: EXPECT HOLD FOR SERVICES/ATC</t>
  </si>
  <si>
    <t>• METEO: EXTREME HEAT + DUST; VIS/PERF IMPACT
• WIND: GUSTS POSSIBLE; CROSSWIND PLAN</t>
  </si>
  <si>
    <t>• SECURITY: REGIONAL SITUATION VARIABLE; CHECK UPDATES
• HANDLING: SERVICES MAY BE PROCEDURAL—CONFIRM FUEL/HOURS
• NAV: GNSS INTERFERENCE POSSIBLE; CROSS-CHECK RAW DATA</t>
  </si>
  <si>
    <t>692 / 4000</t>
  </si>
  <si>
    <t>UTAK</t>
  </si>
  <si>
    <t>Türkmenabat Airport</t>
  </si>
  <si>
    <t>279 / 3500</t>
  </si>
  <si>
    <t>UTAM</t>
  </si>
  <si>
    <t>Mary Airport</t>
  </si>
  <si>
    <t>728 / 4000</t>
  </si>
  <si>
    <t>UTAT</t>
  </si>
  <si>
    <t>Türkmenbaşy Airport</t>
  </si>
  <si>
    <t>272 / 3500</t>
  </si>
  <si>
    <t>UTAV</t>
  </si>
  <si>
    <t>Balkanabat Airport</t>
  </si>
  <si>
    <t>649 / 4000</t>
  </si>
  <si>
    <t>UTDD</t>
  </si>
  <si>
    <t>Dushanbe Airport</t>
  </si>
  <si>
    <t>2575 / 6000</t>
  </si>
  <si>
    <t>UUBW</t>
  </si>
  <si>
    <t>Zhukovsky International Airport (Moscow)</t>
  </si>
  <si>
    <t>377 / 3500</t>
  </si>
  <si>
    <t>UUDD</t>
  </si>
  <si>
    <t>Domodedovo International Airport (Moscow)</t>
  </si>
  <si>
    <t>588 / 4000</t>
  </si>
  <si>
    <t>UUDL</t>
  </si>
  <si>
    <t>Ivanovo Yuzhny Airport</t>
  </si>
  <si>
    <t>287 / 3500</t>
  </si>
  <si>
    <t>UUEE</t>
  </si>
  <si>
    <t>Sheremetyevo International Airport (Moscow)</t>
  </si>
  <si>
    <t>622 / 4000</t>
  </si>
  <si>
    <t>UUOB</t>
  </si>
  <si>
    <t>Belgorod Airport</t>
  </si>
  <si>
    <t>735 / 4000</t>
  </si>
  <si>
    <t>UUWW</t>
  </si>
  <si>
    <t>Vnukovo International Airport (Moscow)</t>
  </si>
  <si>
    <t>685 / 4000</t>
  </si>
  <si>
    <t>UUYY</t>
  </si>
  <si>
    <t>Syktyvkar Airport</t>
  </si>
  <si>
    <t>342 / 3500</t>
  </si>
  <si>
    <t>UWGG</t>
  </si>
  <si>
    <t>Nizhny Novgorod Airport</t>
  </si>
  <si>
    <t>UWKD</t>
  </si>
  <si>
    <t>Kazan International Airport</t>
  </si>
  <si>
    <t>411 / 3500</t>
  </si>
  <si>
    <t>UWKE</t>
  </si>
  <si>
    <t>Yoshkar-Ola Airport</t>
  </si>
  <si>
    <t>643 / 4000</t>
  </si>
  <si>
    <t>UWLL</t>
  </si>
  <si>
    <t>Ulyanovsk Baratayevka Airport</t>
  </si>
  <si>
    <t>449 / 3500</t>
  </si>
  <si>
    <t>UWLW</t>
  </si>
  <si>
    <t>Ulyanovsk Vostochny Airport</t>
  </si>
  <si>
    <t>252 / 3500</t>
  </si>
  <si>
    <t>UWOO</t>
  </si>
  <si>
    <t>Orenburg Tsentralny Airport</t>
  </si>
  <si>
    <t>387 / 3500</t>
  </si>
  <si>
    <t>UWOR</t>
  </si>
  <si>
    <t>Orsk Airport</t>
  </si>
  <si>
    <t>909 / 4000</t>
  </si>
  <si>
    <t>UWSG</t>
  </si>
  <si>
    <t>Saratov Gagarin Airport</t>
  </si>
  <si>
    <t>UWUU</t>
  </si>
  <si>
    <t>Ufa International Airport</t>
  </si>
  <si>
    <t>UWWW</t>
  </si>
  <si>
    <t>Samara Kurumoch Airport</t>
  </si>
  <si>
    <t>477 / 3500</t>
  </si>
  <si>
    <t>VAAH</t>
  </si>
  <si>
    <t>Sardar Vallabhbhai Patel International Airport (Ahmedabad)</t>
  </si>
  <si>
    <t>189 / 3500</t>
  </si>
  <si>
    <t>VABB</t>
  </si>
  <si>
    <t>Chhatrapati Shivaji Maharaj International Airport (Mumbai)</t>
  </si>
  <si>
    <t>VANP</t>
  </si>
  <si>
    <t>Dr. Babasaheb Ambedkar International Airport (Nagpur)</t>
  </si>
  <si>
    <t>1033 / 4500</t>
  </si>
  <si>
    <t>VCBI</t>
  </si>
  <si>
    <t>Bandaranaike International Airport (Colombo)</t>
  </si>
  <si>
    <t>30 / 3500</t>
  </si>
  <si>
    <t>VCRI</t>
  </si>
  <si>
    <t>Mattala Rajapaksa International Airport</t>
  </si>
  <si>
    <t>VDSA</t>
  </si>
  <si>
    <t>Siem Reap-Angkor International Airport</t>
  </si>
  <si>
    <t>VDSV</t>
  </si>
  <si>
    <t>Phnom Penh International Airport</t>
  </si>
  <si>
    <t>33 / 3500</t>
  </si>
  <si>
    <t>VECC</t>
  </si>
  <si>
    <t>Netaji Subhas Chandra Bose International Airport (Kolkata)</t>
  </si>
  <si>
    <t>VEGT</t>
  </si>
  <si>
    <t>Lokpriya Gopinath Bordoloi International Airport (Guwahati)</t>
  </si>
  <si>
    <t>162 / 3500</t>
  </si>
  <si>
    <t>VGEG</t>
  </si>
  <si>
    <t>Shah Amanat International Airport (Chittagong)</t>
  </si>
  <si>
    <t>VGHS</t>
  </si>
  <si>
    <t>Hazrat Shahjalal International Airport (Dhaka)</t>
  </si>
  <si>
    <t>VGSY</t>
  </si>
  <si>
    <t>Osmani International Airport (Sylhet)</t>
  </si>
  <si>
    <t>VHHH</t>
  </si>
  <si>
    <t>Hong Kong International Airport</t>
  </si>
  <si>
    <t>• TRAFFIC: HONG KONG INTERNATIONAL MAJOR GLOBAL HUB WITH VERY HIGH TRAFFIC
• RWY OPS: PARALLEL RWYS 07L/25R - 07R/25L
• TAXI: VERY LARGE AND COMPLEX TAXI NETWORK
• ATC: VERY HIGH TRAFFIC DENSITY
• LATE CLR: DEPARTURES HEAVILY FLOW CONTROLLED</t>
  </si>
  <si>
    <t>• METEO: TYPHOON WEATHER, STRONG WINDS AND HEAVY RAIN
• CONTAMINATION: WET RWY DURING HEAVY RAIN EVENTS</t>
  </si>
  <si>
    <t>• SECURITY: VERY HIGH SECURITY
• HANDLING: VERY LARGE TERMINAL COMPLEX
• NAV: COMPLEX TERMINAL AIRSPACE</t>
  </si>
  <si>
    <t>28 / 3500</t>
  </si>
  <si>
    <t>VIAR</t>
  </si>
  <si>
    <t>Sri Guru Ram Dass Jee International Airport (Amritsar)</t>
  </si>
  <si>
    <t>VIDP</t>
  </si>
  <si>
    <t>Indira Gandhi International Airport (Delhi)</t>
  </si>
  <si>
    <t>• TRAFFIC: DELHI INDIRA GANDHI PRIMARY INDIA HUB WITH EXTREMELY HIGH TRAFFIC
• RWY OPS: MULTIPLE PARALLEL RWYS
• TAXI: VERY LARGE AND COMPLEX TAXI NETWORK
• ATC: VERY HIGH TRAFFIC DENSITY
• LATE CLR: DEPARTURES HEAVILY FLOW CONTROLLED</t>
  </si>
  <si>
    <t>• METEO: MONSOON WEATHER, FOG EVENTS AND EXTREME HEAT
• CONTAMINATION: WET RWY DURING HEAVY RAIN EVENTS</t>
  </si>
  <si>
    <t>777 / 4000</t>
  </si>
  <si>
    <t>VIJP</t>
  </si>
  <si>
    <t>Jaipur International Airport</t>
  </si>
  <si>
    <t>1263 / 4500</t>
  </si>
  <si>
    <t>VILK</t>
  </si>
  <si>
    <t>Chaudhary Charan Singh Airport (Lucknow)</t>
  </si>
  <si>
    <t>VLLB</t>
  </si>
  <si>
    <t>Luang Prabang International Airport</t>
  </si>
  <si>
    <t>955 / 4000</t>
  </si>
  <si>
    <t>VLPS</t>
  </si>
  <si>
    <t>Pakse International Airport</t>
  </si>
  <si>
    <t>351 / 3500</t>
  </si>
  <si>
    <t>VLVT</t>
  </si>
  <si>
    <t>Wattay International Airport (Vientiane)</t>
  </si>
  <si>
    <t>564 / 4000</t>
  </si>
  <si>
    <t>VMMC</t>
  </si>
  <si>
    <t>Macau International Airport</t>
  </si>
  <si>
    <t>VNBW</t>
  </si>
  <si>
    <t>Gautam Buddha International Airport</t>
  </si>
  <si>
    <t>358 / 3500</t>
  </si>
  <si>
    <t>VNKT</t>
  </si>
  <si>
    <t>Tribhuvan International Airport (Kathmandu)</t>
  </si>
  <si>
    <t>• TRAFFIC: KATHMANDU PRIMARY NEPAL HUB WITH HIGH TRAFFIC
• RWY OPS: SINGLE RWY 02/20
• TAXI: LIMITED TAXI SPACE
• ATC: MODERATE-HIGH TRAFFIC LEVEL
• LATE CLR: POSSIBLE DURING ARRIVAL FLOW</t>
  </si>
  <si>
    <t>• METEO: MONSOON WEATHER, LOW CLOUD AND STRONG WINDS
• CONTAMINATION: WET RWY DURING HEAVY RAIN EVENTS</t>
  </si>
  <si>
    <t>• SECURITY: HIGH SECURITY
• HANDLING: LARGE TERMINAL COMPLEX
• NAV: CRITICAL TERRAIN ENVIRONMENT</t>
  </si>
  <si>
    <t>4390 / 7500</t>
  </si>
  <si>
    <t>VOBL</t>
  </si>
  <si>
    <t>Kempegowda International Airport (Bengaluru)</t>
  </si>
  <si>
    <t>3000 / 6000</t>
  </si>
  <si>
    <t>VOCB</t>
  </si>
  <si>
    <t>Coimbatore International Airport</t>
  </si>
  <si>
    <t>1324 / 4500</t>
  </si>
  <si>
    <t>VOCI</t>
  </si>
  <si>
    <t>Cochin International Airport</t>
  </si>
  <si>
    <t>VOHS</t>
  </si>
  <si>
    <t>Rajiv Gandhi International Airport (Hyderabad)</t>
  </si>
  <si>
    <t>2024 / 5500</t>
  </si>
  <si>
    <t>VOML</t>
  </si>
  <si>
    <t>Mangaluru International Airport</t>
  </si>
  <si>
    <t>337 / 3500</t>
  </si>
  <si>
    <t>VOTV</t>
  </si>
  <si>
    <t>Thiruvananthapuram International Airport</t>
  </si>
  <si>
    <t>VRMG</t>
  </si>
  <si>
    <t>Gan International Airport (Addu)</t>
  </si>
  <si>
    <t>VRMM</t>
  </si>
  <si>
    <t>Velana International Airport (Malé)</t>
  </si>
  <si>
    <t>VTBD</t>
  </si>
  <si>
    <t>Don Mueang International Airport (Bangkok)</t>
  </si>
  <si>
    <t>9 / 3500</t>
  </si>
  <si>
    <t>VTBS</t>
  </si>
  <si>
    <t>Suvarnabhumi Airport (Bangkok)</t>
  </si>
  <si>
    <t>• TRAFFIC: BANGKOK SUVARNABHUMI PRIMARY THAILAND HUB WITH VERY HIGH TRAFFIC
• RWY OPS: PARALLEL RWYS 01L/19R - 01R/19L
• TAXI: VERY LARGE TAXI NETWORK
• ATC: VERY HIGH TRAFFIC DENSITY
• LATE CLR: DEPARTURES HEAVILY FLOW CONTROLLED</t>
  </si>
  <si>
    <t>• METEO: MONSOON WEATHER AND HEAVY RAIN EVENTS
• CONTAMINATION: WET RWY DURING HEAVY RAIN</t>
  </si>
  <si>
    <t>• SECURITY: VERY HIGH SECURITY
• HANDLING: VERY LARGE TERMINAL COMPLEX
• NAV:</t>
  </si>
  <si>
    <t>5 / 3500</t>
  </si>
  <si>
    <t>VTBU</t>
  </si>
  <si>
    <t>U-Tapao International Airport (Pattaya)</t>
  </si>
  <si>
    <t>VTCC</t>
  </si>
  <si>
    <t>Chiang Mai International Airport</t>
  </si>
  <si>
    <t>1036 / 4500</t>
  </si>
  <si>
    <t>VTCT</t>
  </si>
  <si>
    <t>Mae Fah Luang International Airport (Chiang Rai)</t>
  </si>
  <si>
    <t>1280 / 4500</t>
  </si>
  <si>
    <t>VTSB</t>
  </si>
  <si>
    <t>Samui Airport</t>
  </si>
  <si>
    <t>VTSG</t>
  </si>
  <si>
    <t>Krabi Airport</t>
  </si>
  <si>
    <t>VTSP</t>
  </si>
  <si>
    <t>Phuket International Airport</t>
  </si>
  <si>
    <t>VTSS</t>
  </si>
  <si>
    <t>Hat Yai International Airport</t>
  </si>
  <si>
    <t>90 / 3500</t>
  </si>
  <si>
    <t>VVCI</t>
  </si>
  <si>
    <t>Cat Bi International Airport (Haiphong)</t>
  </si>
  <si>
    <t>VVCR</t>
  </si>
  <si>
    <t>Cam Ranh International Airport (Nha Trang)</t>
  </si>
  <si>
    <t>VVCT</t>
  </si>
  <si>
    <t>Can Tho International Airport</t>
  </si>
  <si>
    <t>VVDN</t>
  </si>
  <si>
    <t>Da Nang International Airport</t>
  </si>
  <si>
    <t>VVNB</t>
  </si>
  <si>
    <t>Noi Bai International Airport (Hanoi)</t>
  </si>
  <si>
    <t>VVPB</t>
  </si>
  <si>
    <t>Phu Bai International Airport (Hue)</t>
  </si>
  <si>
    <t>VVPQ</t>
  </si>
  <si>
    <t>Phu Quoc International Airport</t>
  </si>
  <si>
    <t>VVTS</t>
  </si>
  <si>
    <t>Tan Son Nhat International Airport (Ho Chi Minh City)</t>
  </si>
  <si>
    <t>VVVD</t>
  </si>
  <si>
    <t>Lien Khuong Airport (Da Lat)</t>
  </si>
  <si>
    <t>24 / 3500</t>
  </si>
  <si>
    <t>VYMD</t>
  </si>
  <si>
    <t>Mandalay International Airport</t>
  </si>
  <si>
    <t>300 / 3500</t>
  </si>
  <si>
    <t>VYNT</t>
  </si>
  <si>
    <t>Naypyidaw International Airport</t>
  </si>
  <si>
    <t>VYYY</t>
  </si>
  <si>
    <t>Yangon International Airport</t>
  </si>
  <si>
    <t>109 / 3500</t>
  </si>
  <si>
    <t>WAAA</t>
  </si>
  <si>
    <t>Sultan Hasanuddin International Airport (Makassar)</t>
  </si>
  <si>
    <t>WABB</t>
  </si>
  <si>
    <t>Sentani Airport (Jayapura)</t>
  </si>
  <si>
    <t>WADD</t>
  </si>
  <si>
    <t>Ngurah Rai International Airport (Bali)</t>
  </si>
  <si>
    <t>WADL</t>
  </si>
  <si>
    <t>Lombok International Airport</t>
  </si>
  <si>
    <t>319 / 3500</t>
  </si>
  <si>
    <t>WAHI</t>
  </si>
  <si>
    <t>Adisutjipto International Airport (Yogyakarta)</t>
  </si>
  <si>
    <t>WAHQ</t>
  </si>
  <si>
    <t>Yogyakarta International Airport</t>
  </si>
  <si>
    <t>421 / 3500</t>
  </si>
  <si>
    <t>WAHS</t>
  </si>
  <si>
    <t>Adi Soemarmo International Airport (Solo)</t>
  </si>
  <si>
    <t>WAJJ</t>
  </si>
  <si>
    <t>Domine Eduard Osok Airport (Sorong)</t>
  </si>
  <si>
    <t>289 / 3500</t>
  </si>
  <si>
    <t>WALL</t>
  </si>
  <si>
    <t>Juwata International Airport (Tarakan)</t>
  </si>
  <si>
    <t>WAMM</t>
  </si>
  <si>
    <t>Sam Ratulangi International Airport (Manado)</t>
  </si>
  <si>
    <t>264 / 3500</t>
  </si>
  <si>
    <t>WAOO</t>
  </si>
  <si>
    <t>Syamsuddin Noor Airport (Banjarmasin)</t>
  </si>
  <si>
    <t>66 / 3500</t>
  </si>
  <si>
    <t>WAPP</t>
  </si>
  <si>
    <t>Pattimura Airport (Ambon)</t>
  </si>
  <si>
    <t>WAQQ</t>
  </si>
  <si>
    <t>Nabire Airport</t>
  </si>
  <si>
    <t>WARR</t>
  </si>
  <si>
    <t>Juanda International Airport (Surabaya)</t>
  </si>
  <si>
    <t>WATT</t>
  </si>
  <si>
    <t>El Tari Airport (Kupang)</t>
  </si>
  <si>
    <t>WBGB</t>
  </si>
  <si>
    <t>Bintulu Airport</t>
  </si>
  <si>
    <t>74 / 3500</t>
  </si>
  <si>
    <t>WBGG</t>
  </si>
  <si>
    <t>Kuching International Airport</t>
  </si>
  <si>
    <t>WBGR</t>
  </si>
  <si>
    <t>Miri Airport</t>
  </si>
  <si>
    <t>WBGS</t>
  </si>
  <si>
    <t>Sibu Airport</t>
  </si>
  <si>
    <t>122 / 3500</t>
  </si>
  <si>
    <t>WBKK</t>
  </si>
  <si>
    <t>Kota Kinabalu International Airport</t>
  </si>
  <si>
    <t>WBKL</t>
  </si>
  <si>
    <t>Labuan Airport</t>
  </si>
  <si>
    <t>101 / 3500</t>
  </si>
  <si>
    <t>WBKS</t>
  </si>
  <si>
    <t>Sandakan Airport</t>
  </si>
  <si>
    <t>WBKW</t>
  </si>
  <si>
    <t>Tawau Airport</t>
  </si>
  <si>
    <t>57 / 3500</t>
  </si>
  <si>
    <t>WBSB</t>
  </si>
  <si>
    <t>Brunei International Airport</t>
  </si>
  <si>
    <t>WICA</t>
  </si>
  <si>
    <t>Husein Sastranegara International Airport (Bandung)</t>
  </si>
  <si>
    <t>134 / 3500</t>
  </si>
  <si>
    <t>WICC</t>
  </si>
  <si>
    <t>Fatmawati Soekarno Airport (Bengkulu)</t>
  </si>
  <si>
    <t>2436 / 5500</t>
  </si>
  <si>
    <t>WIDD</t>
  </si>
  <si>
    <t>Sultan Iskandar Muda International Airport (Banda Aceh)</t>
  </si>
  <si>
    <t>126 / 3500</t>
  </si>
  <si>
    <t>WIEE</t>
  </si>
  <si>
    <t>Sultan Mahmud Badaruddin II Airport (Palembang)</t>
  </si>
  <si>
    <t>WIHH</t>
  </si>
  <si>
    <t>Halim Perdanakusuma Airport (Jakarta)</t>
  </si>
  <si>
    <t>84 / 3500</t>
  </si>
  <si>
    <t>WIII</t>
  </si>
  <si>
    <t>Soekarno-Hatta International Airport (Jakarta)</t>
  </si>
  <si>
    <t>• TRAFFIC: JAKARTA SOEKARNO-HATTA PRIMARY INDONESIA HUB WITH VERY HIGH TRAFFIC
• RWY OPS: MULTIPLE PARALLEL RWYS
• TAXI: VERY LARGE AND COMPLEX TAXI NETWORK
• ATC: VERY HIGH TRAFFIC DENSITY
• LATE CLR: DEPARTURES HEAVILY FLOW CONTROLLED</t>
  </si>
  <si>
    <t>• METEO: TROPICAL STORMS AND HEAVY RAIN EVENTS
• CONTAMINATION: WET RWY DURING HEAVY RAIN</t>
  </si>
  <si>
    <t>34 / 3500</t>
  </si>
  <si>
    <t>WILL</t>
  </si>
  <si>
    <t>Haluoleo Airport (Kendari)</t>
  </si>
  <si>
    <t>282 / 3500</t>
  </si>
  <si>
    <t>WIMM</t>
  </si>
  <si>
    <t>Kualanamu International Airport (Medan)</t>
  </si>
  <si>
    <t>WIPP</t>
  </si>
  <si>
    <t>Sultan Thaha Airport (Jambi)</t>
  </si>
  <si>
    <t>49 / 3500</t>
  </si>
  <si>
    <t>WITT</t>
  </si>
  <si>
    <t>Sultan Syarif Kasim II Airport (Pekanbaru)</t>
  </si>
  <si>
    <t>65 / 3500</t>
  </si>
  <si>
    <t>WMKA</t>
  </si>
  <si>
    <t>Alor Setar Airport</t>
  </si>
  <si>
    <t>WMKC</t>
  </si>
  <si>
    <t>Sultan Ismail Petra Airport (Kota Bharu)</t>
  </si>
  <si>
    <t>WMKD</t>
  </si>
  <si>
    <t>Kuantan Airport</t>
  </si>
  <si>
    <t>58 / 3500</t>
  </si>
  <si>
    <t>WMKJ</t>
  </si>
  <si>
    <t>Senai International Airport (Johor Bahru)</t>
  </si>
  <si>
    <t>135 / 3500</t>
  </si>
  <si>
    <t>WMKK</t>
  </si>
  <si>
    <t>Kuala Lumpur International Airport</t>
  </si>
  <si>
    <t>69 / 3500</t>
  </si>
  <si>
    <t>WMKL</t>
  </si>
  <si>
    <t>Langkawi International Airport</t>
  </si>
  <si>
    <t>WMKM</t>
  </si>
  <si>
    <t>Malacca Airport</t>
  </si>
  <si>
    <t>WMKN</t>
  </si>
  <si>
    <t>Sultan Mahmud Airport (Kuala Terengganu)</t>
  </si>
  <si>
    <t>WMKP</t>
  </si>
  <si>
    <t>Penang International Airport</t>
  </si>
  <si>
    <t>WMSA</t>
  </si>
  <si>
    <t>Sultan Abdul Aziz Shah Airport (Subang)</t>
  </si>
  <si>
    <t>WSSS</t>
  </si>
  <si>
    <t>Singapore Changi Airport</t>
  </si>
  <si>
    <t>• TRAFFIC: SINGAPORE CHANGI MAJOR GLOBAL HUB WITH VERY HIGH TRAFFIC
• RWY OPS: MULTIPLE PARALLEL RWYS
• TAXI: VERY LARGE AND COMPLEX TAXI NETWORK
• ATC: VERY HIGH TRAFFIC DENSITY
• LATE CLR: DEPARTURES HEAVILY FLOW CONTROLLED</t>
  </si>
  <si>
    <t>ZBAA</t>
  </si>
  <si>
    <t>Beijing Capital International Airport</t>
  </si>
  <si>
    <t>• TRAFFIC: BEIJING CAPITAL MAJOR GLOBAL HUB WITH VERY HIGH TRAFFIC
• RWY OPS: MULTIPLE PARALLEL RWYS
• TAXI: VERY LARGE TAXI NETWORK
• ATC: VERY HIGH TRAFFIC DENSITY
• LATE CLR: DEPARTURES FLOW CONTROLLED DURING ARRIVAL BANKS</t>
  </si>
  <si>
    <t>• METEO: WINTER SNOW AND SUMMER THUNDERSTORMS
• CONTAMINATION: SNOW OR WET RWY CONDITIONS POSSIBLE</t>
  </si>
  <si>
    <t>ZBTJ</t>
  </si>
  <si>
    <t>Tianjin Binhai International Airport</t>
  </si>
  <si>
    <t>ZBYN</t>
  </si>
  <si>
    <t>Taiyuan Wusu International Airport</t>
  </si>
  <si>
    <t>ZGGG</t>
  </si>
  <si>
    <t>Guangzhou Baiyun International Airport</t>
  </si>
  <si>
    <t>ZGHA</t>
  </si>
  <si>
    <t>Changsha Huanghua International Airport</t>
  </si>
  <si>
    <t>217 / 3500</t>
  </si>
  <si>
    <t>ZGKL</t>
  </si>
  <si>
    <t>Guilin Liangjiang International Airport</t>
  </si>
  <si>
    <t>570 / 4000</t>
  </si>
  <si>
    <t>ZGSZ</t>
  </si>
  <si>
    <t>Shenzhen Bao'an International Airport</t>
  </si>
  <si>
    <t>ZHHH</t>
  </si>
  <si>
    <t>Wuhan Tianhe International Airport</t>
  </si>
  <si>
    <t>113 / 3500</t>
  </si>
  <si>
    <t>ZJSY</t>
  </si>
  <si>
    <t>Sanya Phoenix International Airport</t>
  </si>
  <si>
    <t>ZKPY</t>
  </si>
  <si>
    <t>Pyongyang Sunan International Airport</t>
  </si>
  <si>
    <t>117 / 9000</t>
  </si>
  <si>
    <t>ZLLL</t>
  </si>
  <si>
    <t>Lanzhou Zhongchuan International Airport</t>
  </si>
  <si>
    <t>6388 / 12000</t>
  </si>
  <si>
    <t>ZMCK</t>
  </si>
  <si>
    <t>Chinggis Khaan International Airport (Ulaanbaatar)</t>
  </si>
  <si>
    <t>4482 / 6500</t>
  </si>
  <si>
    <t>ZPPP</t>
  </si>
  <si>
    <t>Kunming Changshui International Airport</t>
  </si>
  <si>
    <t>6903 / 12500</t>
  </si>
  <si>
    <t>ZSAM</t>
  </si>
  <si>
    <t>Xiamen Gaoqi International Airport</t>
  </si>
  <si>
    <t>ZSFZ</t>
  </si>
  <si>
    <t>Fuzhou Changle International Airport</t>
  </si>
  <si>
    <t>ZSHC</t>
  </si>
  <si>
    <t>Hangzhou Xiaoshan International Airport</t>
  </si>
  <si>
    <t>ZSNJ</t>
  </si>
  <si>
    <t>Nanjing Lukou International Airport</t>
  </si>
  <si>
    <t>ZSPD</t>
  </si>
  <si>
    <t>Shanghai Pudong International Airport</t>
  </si>
  <si>
    <t>ZSSS</t>
  </si>
  <si>
    <t>Shanghai Hongqiao International Airport</t>
  </si>
  <si>
    <t>ZUCK</t>
  </si>
  <si>
    <t>Chongqing Jiangbei International Airport</t>
  </si>
  <si>
    <t>1365 / 10000</t>
  </si>
  <si>
    <t>ZUUU</t>
  </si>
  <si>
    <t>Chengdu Shuangliu International Airport</t>
  </si>
  <si>
    <t>1625 / 9500</t>
  </si>
  <si>
    <t>ZWWW</t>
  </si>
  <si>
    <t>Ürümqi Diwopu International Airport</t>
  </si>
  <si>
    <t>2125 / 9000</t>
  </si>
  <si>
    <t>ZYTL</t>
  </si>
  <si>
    <t>Dalian Zhoushuizi International Airport</t>
  </si>
  <si>
    <t>107 / 3500</t>
  </si>
  <si>
    <t>ZYTX</t>
  </si>
  <si>
    <t>Shenyang Taoxian International Airport</t>
  </si>
  <si>
    <t>198 / 3500</t>
  </si>
  <si>
    <t>LTBA</t>
  </si>
  <si>
    <t>Istanbul Atatürk Airport</t>
  </si>
  <si>
    <t>• TRAFFIC: HIGH BUSINESS AVIATION TRAFFIC; ISTANBUL TMA DENSE
• RWY OPS: SINGLE RWY 05/23 (FORMER RWY 17/35 CLOSED)
• TAXI: LARGE APRON AND OLD TERMINAL TAXI LAYOUT
• ATC: COMPLEX ISTANBUL TERMINAL AIRSPACE
• LATE CLR: POSSIBLE DURING ARRIVAL SEQUENCING</t>
  </si>
  <si>
    <t>• METEO: SEA FOG AND LOW VIS POSSIBLE
• WIND: CROSSWIND EVENTS FROM MARMARA SEA</t>
  </si>
  <si>
    <t>• SECURITY: HIGH SECURITY / GOVERNMENT TRAFFIC
• HANDLING: HEAVY BUSINESS AVIATION OPERATIONS
• NAV: DENSE ISTANBUL AIRSPACE</t>
  </si>
  <si>
    <t>163 / 3000</t>
  </si>
  <si>
    <t>CLOSED commercial Apr 2019 - replaced by LTFM Istanbul Airport</t>
  </si>
  <si>
    <t>LCEN</t>
  </si>
  <si>
    <t>Ercan International Airport (North Cyprus)</t>
  </si>
  <si>
    <t>• OPS: MIL/STATE ENVIRONMENT—SLOT/PERMITS/ACCESS MAY APPLY
• TRAFFIC: MIXED CIV/MIL; EXPECT NON-STANDARD PRIORITIES
• ATC: PROCEDURAL; CLARIFY RWY/ROUTE IF ANY DOUBT
• TAXI: FOLLOW MARSHALLER/LOCAL INSTRUCTIONS; RESTRICTED AREAS
• LATE CLR: EXPECT HOLD FOR MIL MOVEMENTS</t>
  </si>
  <si>
    <t>• METEO: HEAT/HAZE + SEA-BREEZE; VIS/WIND IMPACT
• WIND: GUSTS POSSIBLE; CROSSWIND PLAN</t>
  </si>
  <si>
    <t>• SECURITY: ELEVATED REQUIREMENTS POSSIBLE; BRIEF ACCESS/ID
• HANDLING: CONFIRM FUEL/HANDLING CAPABILITY IN ADVANCE
• NAV: VERIFY AVAILABLE APPROACHES/NAVAID STATUS</t>
  </si>
  <si>
    <t>404 / 6000</t>
  </si>
  <si>
    <t>LIML</t>
  </si>
  <si>
    <t>Milan Linate Airport</t>
  </si>
  <si>
    <t>• OPS: CITY AIRPORT; PROCEDURAL CONSTRAINTS/LEVEL CAPS COMMON
• TRAFFIC: BIZAV + AIRLINE MIX; SEQUENCING POSSIBLE
• TAXI: APRON/STAND CONSTRAINTS; MARSHALLER DEPENDENT
• RWY OPS: RWY CHANGE POSSIBLE; CONFIRM RWY AT LINE-UP
• LATE CLR: EXPEDITE VACATE/LINE-UP POSSIBLE</t>
  </si>
  <si>
    <t>• METEO: WINTER FOG/LVP IN PO VALLEY; EXPECT TAXI DELAYS
• OBSTACLES: URBAN/WORKS—NOTAM CRITICAL</t>
  </si>
  <si>
    <t>• SECURITY: STANDARD
• HANDLING: PPR/SLOT/GENAV CONSTRAINTS POSSIBLE—COORDINATE
• NAV: VERIFY ILS IDENT; WATCH NOTAM OUTAGES</t>
  </si>
  <si>
    <t>353 / 7000</t>
  </si>
  <si>
    <t>EGGP</t>
  </si>
  <si>
    <t>Liverpool John Lennon Airport</t>
  </si>
  <si>
    <t>• TRAFFIC: PEAK WAVES; VECTORING POSSIBLE
• ATC: BUSY FREQ; CLEAR READBACK
• TAXI: MANAGEABLE; WATCH HOTSPOTS
• RWY OPS: CONFIG CHANGES; CONFIRM RWY
• LATE CLR: EXPEDITE OPS POSSIBLE</t>
  </si>
  <si>
    <t>• METEO: LOW CLOUD/RAIN; FOG EVENTS POSSIBLE
• WIND: GUSTS POSSIBLE</t>
  </si>
  <si>
    <t>80 / 3500</t>
  </si>
  <si>
    <t>LIPZ</t>
  </si>
  <si>
    <t>Venice Marco Polo Airport</t>
  </si>
  <si>
    <t>• TRAFFIC: HIGH SEASONAL PEAKS; VECTORING POSSIBLE
• RWY OPS: CONFIG CHANGES; CONFIRM RWY/STAR
• TAXI: COMPLEX IN PEAKS; HOTSPOTS
• LATE CLR: LATE CLR POSSIBLE; GO-AROUND READY
• ATC: BUSY FREQ</t>
  </si>
  <si>
    <t>• METEO: WINTER FOG EVENTS; ACQUA ALTA IMPACT ON GROUND OPS OCCASIONAL
• WIND: GUSTS POSSIBLE</t>
  </si>
  <si>
    <t>7 / 5000</t>
  </si>
  <si>
    <t>EHGG</t>
  </si>
  <si>
    <t>Groningen Airport Eelde</t>
  </si>
  <si>
    <t>• METEO: SEA FOG/LOW VIS EVENTS; LVP POSSIBLE
• WIND: GUSTS POSSIBLE</t>
  </si>
  <si>
    <t>• SECURITY: STANDARD
• HANDLING: COORDINATE SERVICES IN ADVANCE
• NAV: VERIFY ILS IDENT; NOTAM OUTAGES</t>
  </si>
  <si>
    <t>17 / 3500</t>
  </si>
  <si>
    <t>EHBK</t>
  </si>
  <si>
    <t>Maastricht Aachen Airport</t>
  </si>
  <si>
    <t>• SECURITY: STANDARD
• HANDLING: COORDINATE SERVICES
• NAV: VERIFY NAVAID STATUS/NOTAM</t>
  </si>
  <si>
    <t>375 / 4000</t>
  </si>
  <si>
    <t>ENBR</t>
  </si>
  <si>
    <t>Bergen Flesland Airport</t>
  </si>
  <si>
    <t>• TRAFFIC: VARIABLE; PROCEDURAL ATC IN WEATHER
• TERRAIN: COASTAL MOUNTAINOUS AREA—STRICT PROC COMPLIANCE
• RWY OPS: WIND-DRIVEN CONFIG; CONFIRM RWY/APP
• TAXI: MANAGEABLE; LOW VIS ROUTES IN WINTER
• LATE CLR: EXPEDITE OPS POSSIBLE</t>
  </si>
  <si>
    <t>• METEO: STRONG WINDS/LOW CLOUD; WINTER SNOW/ICE
• WINDSHEAR: POSSIBLE IN COMPLEX TERRAIN—MONITOR REPORTS</t>
  </si>
  <si>
    <t>• SECURITY: STANDARD
• HANDLING: WINTER DE-ICE CAPACITY; COORDINATE
• NAV: VERIFY ILS IDENT; CHECK NOTAM OUTAGES</t>
  </si>
  <si>
    <t>170 / 5000</t>
  </si>
  <si>
    <t>LTFC</t>
  </si>
  <si>
    <t>Isparta Süleyman Demirel Airport</t>
  </si>
  <si>
    <t>• TRAFFIC: LOW-MODERATE; DOMESTIC REGIONAL
• RWY OPS: SINGLE RWY; CHECK ACTIVE RWY CONFIG
• TAXI: COMPACT APRON; MARSHALLER COMMON
• ATC: ACCENTED ENGLISH POSSIBLE; FULL READBACK</t>
  </si>
  <si>
    <t>• METEO: INLAND PLATEAU; WINTER FOG / ICING COMMON
• METEO: SNOW POSSIBLE NOV–MAR
• WIND: CROSSWIND POSSIBLE DUE TERRAIN CHANNELING</t>
  </si>
  <si>
    <t>• HANDLING: LIMITED SERVICES; CONFIRM PRE-ARRIVAL
• FUEL: JET A-1 AVAILABLE; CONFIRM QUANTITY
• NAV: ILS AVAILABLE; CHECK CURRENT NOTAM
• INFRA: ALTITUDE 997 FT; TERRAIN AWARENESS REQUIRED</t>
  </si>
  <si>
    <t>997 / 3000</t>
  </si>
  <si>
    <t>2026-03-31</t>
  </si>
  <si>
    <t>Added 2026-03 (was incorrectly coded as LTDB)</t>
  </si>
  <si>
    <t>ZUTF</t>
  </si>
  <si>
    <t>Chengdu Tianfu International Airport</t>
  </si>
  <si>
    <t>• TRAFFIC: VERY HIGH; MAIN INTL HUB FOR CHENGDU (SINCE 2023)
• RWY OPS: DUAL RWY SYSTEM; PARALLEL OPS COMMON
• TAXI: LARGE MODERN AIRPORT; COMPLEX ROUTING POSSIBLE
• ATC: SPEED CONTROL AND SEQUENCING COMMON
• SLOT: CHECK SLOT REQUIREMENT</t>
  </si>
  <si>
    <t>• METEO: SICHUAN BASIN; FREQUENT LOW VIS / FOG
• METEO: SUMMER THUNDERSTORMS COMMON
• WIND: GENERALLY LOW WIND; CONVECTIVE ACTIVITY POSSIBLE</t>
  </si>
  <si>
    <t>• HANDLING: MODERN FACILITIES; BIZAV COORDINATION ADVISED
• FUEL: JET A-1 AVAILABLE
• NAV: CAT II/III ILS; LVP OPS COMMON DUE FOG
• INFRA: OPENED 2021; MOST INTL ROUTES SINCE MAR 2023</t>
  </si>
  <si>
    <t>1509 / 4000</t>
  </si>
  <si>
    <t>Added 2026-03 (opened 2021, main Chengdu intl hub since 2023)</t>
  </si>
  <si>
    <t>LTAF</t>
  </si>
  <si>
    <t>Adana Şakirpaşa Airport</t>
  </si>
  <si>
    <t>• TRAFFIC: NOW GENERAL AVIATION ONLY (closed to commercial Aug 2024)
• RWY OPS: RWY 05/23; CHECK ACTIVE
• TAXI: CITY-CENTRE LOCATION; COMPACT APRON
• NOTE: COMMERCIAL TRAFFIC MOVED TO LTDB ÇUKUROVA</t>
  </si>
  <si>
    <t>• METEO: HOT SUMMERS; OCCASIONAL DUST/HAZE
• WIND: SEA BREEZE POSSIBLE; CROSSWIND ON RWY 05/23</t>
  </si>
  <si>
    <t>• HANDLING: NOW GA/CARGO/MILITARY ONLY
• FUEL: CONFIRM AVAILABILITY
• NAV: ILS RWY 05; CHECK CURRENT NOTAM STATUS
• INFRA: REPLACED BY LTDB FOR COMMERCIAL OPS</t>
  </si>
  <si>
    <t>CLOSED to commercial Aug 2024 - GA/cargo only. See LTDB.</t>
  </si>
  <si>
    <t>UASS</t>
  </si>
  <si>
    <t>Semey Airport</t>
  </si>
  <si>
    <t>• TRAFFIC: LOW-MODERATE; DOMESTIC REGIONAL
• RWY OPS: SINGLE RWY; CHECK ACTIVE CONFIG
• TAXI: COMPACT APRON; MARSHALLER COMMON
• ATC: ACCENTED ENGLISH POSSIBLE</t>
  </si>
  <si>
    <t>• METEO: CONTINENTAL; COLD WINTERS / HOT SUMMERS
• METEO: SNOW AND FOG POSSIBLE IN WINTER
• WIND: VARIABLE; GUSTS POSSIBLE</t>
  </si>
  <si>
    <t>• HANDLING: REGIONAL SERVICES; CONFIRM AVAILABILITY
• FUEL: CONFIRM JET A-1
• NAV: VERIFY CURRENT NOTAM STATUS</t>
  </si>
  <si>
    <t>660 / 3000</t>
  </si>
  <si>
    <t>UAKD</t>
  </si>
  <si>
    <t>Zhezkazgan Airport</t>
  </si>
  <si>
    <t>• TRAFFIC: LOW; DOMESTIC REGIONAL
• RWY OPS: SINGLE RWY; CHECK ACTIVE CONFIG
• TAXI: COMPACT APRON</t>
  </si>
  <si>
    <t>• METEO: STEPPE CLIMATE; EXTREME TEMPERATURES
• WIND: STRONG WINDS POSSIBLE</t>
  </si>
  <si>
    <t>• HANDLING: LIMITED; CONFIRM PRE-ARRIVAL
• FUEL: CONFIRM AVAILABILITY</t>
  </si>
  <si>
    <t>1188 / 3000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</si>
  <si>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</si>
  <si>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</si>
  <si>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</si>
  <si>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</si>
  <si>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</si>
  <si>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</si>
  <si>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</si>
  <si>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</si>
  <si>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</si>
  <si>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S_10_AD_ELEV_MSA</t>
  </si>
  <si>
    <t>L_1</t>
  </si>
  <si>
    <t>L_2</t>
  </si>
  <si>
    <t>L_3</t>
  </si>
  <si>
    <t>L_4</t>
  </si>
  <si>
    <t>L_5</t>
  </si>
  <si>
    <t>L_6</t>
  </si>
  <si>
    <t>L_7</t>
  </si>
  <si>
    <t>L_8</t>
  </si>
  <si>
    <t>L_9</t>
  </si>
  <si>
    <t>L_10_AD_ELEV_MSA</t>
  </si>
  <si>
    <t>MAX_SCORE</t>
  </si>
  <si>
    <t>RISK_LEVEL</t>
  </si>
  <si>
    <t>OPS_APPROVAL</t>
  </si>
  <si>
    <t>MITIGATION</t>
  </si>
  <si>
    <t>Updated_By</t>
  </si>
  <si>
    <t>Updated_On</t>
  </si>
  <si>
    <t>MAX_SEVERITY</t>
  </si>
  <si>
    <t>MAX_LIKELIHOOD</t>
  </si>
  <si>
    <t>LEGACY_S10</t>
  </si>
  <si>
    <t>LEGACY_L10</t>
  </si>
  <si>
    <t>CHECK TAF/METAR/NOTAM; CONTAMINATION / DE-ICE PLAN / STERILE COMMS; FULL READBACK / QUERY IF DOUBT</t>
  </si>
  <si>
    <t>OpenAI - V9 setup</t>
  </si>
  <si>
    <t>2026-03-08</t>
  </si>
  <si>
    <t>STRICT TERRAIN/OBSTACLE PROC COMPLIANCE; REVIEW MSA / MISSED APCH / STERILE COMMS; FULL READBACK / QUERY IF DOUBT</t>
  </si>
  <si>
    <t>BRIEF APP/TRAFFIC FLOW; STABILIZED APPROACH / GO-AROUND READY</t>
  </si>
  <si>
    <t>STRICT TERRAIN/OBSTACLE PROC COMPLIANCE; REVIEW MSA / MISSED APCH / CHECK TAF/METAR/NOTAM; CONTAMINATION / DE-ICE PLAN</t>
  </si>
  <si>
    <t>BRIEF APP/TRAFFIC FLOW; STABILIZED APPROACH / GO-AROUND READY / STRICT RWY IDENTIFICATION; LATE CLR / GO-AROUND BRIEF</t>
  </si>
  <si>
    <t>CHECK TAF/METAR/NOTAM; CONTAMINATION / DE-ICE PLAN / VERIFY ILS / NAVAID / GNSS STATUS</t>
  </si>
  <si>
    <t>STRICT RWY IDENTIFICATION; LATE CLR / GO-AROUND BRIEF</t>
  </si>
  <si>
    <t>STRICT TERRAIN/OBSTACLE PROC COMPLIANCE; REVIEW MSA / MISSED APCH</t>
  </si>
  <si>
    <t>VERIFY ILS / NAVAID / GNSS STATUS</t>
  </si>
  <si>
    <t>CHECK TAF/METAR/NOTAM; CONTAMINATION / DE-ICE PLAN</t>
  </si>
  <si>
    <t>PPS ADD-ON LINE (auto)</t>
  </si>
  <si>
    <t>NOT: S/L değerlerini B ve C sütunlarına gir. İstersen bu değerleri MATRIX_STORE içinde ilgili ICAO satırına kopyalayarak kalıcı hale getirebilirsin.</t>
  </si>
  <si>
    <t>RISK MATRIX (S x L)</t>
  </si>
  <si>
    <t>Risk Topic</t>
  </si>
  <si>
    <t>Severity (1-5)</t>
  </si>
  <si>
    <t>Likelihood (1-5)</t>
  </si>
  <si>
    <t>Score</t>
  </si>
  <si>
    <t>LEGEND</t>
  </si>
  <si>
    <t>1. Approach &amp; Traffic Density</t>
  </si>
  <si>
    <t>LOW (1-8)</t>
  </si>
  <si>
    <t>2. Obstacles / Terrain (Mania)</t>
  </si>
  <si>
    <t>MEDIUM (9-15)</t>
  </si>
  <si>
    <t>3. Seasonal / Meteorology</t>
  </si>
  <si>
    <t>HIGH (16-25)</t>
  </si>
  <si>
    <t>4. ATC Phraseology / Language</t>
  </si>
  <si>
    <t>5. Complex Taxi Routings</t>
  </si>
  <si>
    <t>6. RWY Ops / Late Clearance / Dep-Arr Separation</t>
  </si>
  <si>
    <t>7. Security / Terror Threat</t>
  </si>
  <si>
    <t>8. Handling / Fuel / Pax Support</t>
  </si>
  <si>
    <t>9. Radio Nav / GNSS Reliability</t>
  </si>
  <si>
    <t>10. Other Local Constraints (Slot/Curfew/Noise/etc.)</t>
  </si>
  <si>
    <t>OVERALL SCORE (MAX of row scores)</t>
  </si>
  <si>
    <t>RISK LEVEL</t>
  </si>
  <si>
    <t>OPS APPROVAL FLAG</t>
  </si>
  <si>
    <t>MITIGATION (free text)</t>
  </si>
  <si>
    <t>Timestamp</t>
  </si>
  <si>
    <t>Operation Type</t>
  </si>
  <si>
    <t>Severity</t>
  </si>
  <si>
    <t>Likelihood</t>
  </si>
  <si>
    <t>Risk Score</t>
  </si>
  <si>
    <t>Risk Level</t>
  </si>
  <si>
    <t>OPS Approval</t>
  </si>
  <si>
    <t>Mitigation Code</t>
  </si>
  <si>
    <t>Mitigation Text</t>
  </si>
  <si>
    <t>Pilot/Dispatcher</t>
  </si>
  <si>
    <t>Terrain</t>
  </si>
  <si>
    <t>Slot</t>
  </si>
  <si>
    <t>Curfew</t>
  </si>
  <si>
    <t>Parallel RWY</t>
  </si>
  <si>
    <t>Taxi Complexity</t>
  </si>
  <si>
    <t>Weather Risk</t>
  </si>
  <si>
    <t>Security Risk</t>
  </si>
  <si>
    <t>Overall (MAX)</t>
  </si>
  <si>
    <t>LOG KAYDI:</t>
  </si>
  <si>
    <t>MATRIX_V7 satır-2'yi kopyala → RISK_HISTORY'de ilk boş satıra 'Değerler' olarak yapıştır.</t>
  </si>
  <si>
    <t>Base Severity</t>
  </si>
  <si>
    <t>Base Likelihood</t>
  </si>
  <si>
    <t>Total Risk Score</t>
  </si>
  <si>
    <t>Airport Category</t>
  </si>
  <si>
    <t>Night Ops (+1)</t>
  </si>
  <si>
    <t>Strong XW/Gust (+2)</t>
  </si>
  <si>
    <t>RWY Wet/Contam (+2)</t>
  </si>
  <si>
    <t>Low Vis/TS (+2)</t>
  </si>
  <si>
    <t>Crew Low FAM (+2)</t>
  </si>
  <si>
    <t>Base Max Score</t>
  </si>
  <si>
    <t>Pilot Add-On</t>
  </si>
  <si>
    <t>DB Updated On</t>
  </si>
  <si>
    <t>Base Risk Level</t>
  </si>
  <si>
    <t>Mixed</t>
  </si>
  <si>
    <t>NOT:</t>
  </si>
  <si>
    <t>Turuncu başlıklı alanlar pilot/dispatcher girdisidir. L:P hücrelerine 0 / 1 / 2 girerek operasyonel add-on risk ekleyin. Base risk MATRIX_STORE’dan otomatik gelir. AIRPORT_DB içindeki AD ELEV / MAX TMA MSA skoru 0/1/2 olarak çalışır: eşik altı 0, tek yüksek eşik 1, çok yüksek eşik 2.</t>
  </si>
  <si>
    <t>AUTO LOG:</t>
  </si>
  <si>
    <t>Makro (XLSM) kurulduysa 'SAVE RISK LOG' butonu ile kayıt otomatik RISK_HISTORY’ye eklenir.</t>
  </si>
  <si>
    <t>SAVE RISK LOG</t>
  </si>
  <si>
    <t>RAQ FORM — PDF BUTONU KURULUM KILAVUZU</t>
  </si>
  <si>
    <t>Bu sayfadaki VBA kodunu bir kez kurarak RAQ_FORM sayfasına PDF butonu ekleyebilirsiniz.</t>
  </si>
  <si>
    <t>▶  ADIM 1 — Dosyayı .xlsm olarak kaydedin</t>
  </si>
  <si>
    <t xml:space="preserve">  Dosya  ›  Farklı Kaydet  ›  Excel Makro Etkin Çalışma Kitabı (*.xlsm)</t>
  </si>
  <si>
    <t>▶  ADIM 2 — VBA Editörünü açın</t>
  </si>
  <si>
    <t xml:space="preserve">  Alt + F11  tuş kombinasyonuna basın</t>
  </si>
  <si>
    <t>▶  ADIM 3 — Yeni modül oluşturun</t>
  </si>
  <si>
    <t xml:space="preserve">  Insert  ›  Module  menüsünü seçin</t>
  </si>
  <si>
    <t>▶  ADIM 4 — Aşağıdaki kodu yapıştırın</t>
  </si>
  <si>
    <t xml:space="preserve">  Ctrl+A ile tümünü seçip silin, sonra aşağıdaki kodu yapıştırın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</si>
  <si>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</si>
  <si>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'══════════════════════════════════════════════════════════════════════</t>
  </si>
  <si>
    <t>'  RAQ FORM – PDF OLUŞTURUCU</t>
  </si>
  <si>
    <t>'  Bu kodu VBA Module içine yapıştırın (Alt+F11 → Insert → Module)</t>
  </si>
  <si>
    <t>Sub RAQ_PDF_Olustur()</t>
  </si>
  <si>
    <t xml:space="preserve">    Dim ws        As Worksheet</t>
  </si>
  <si>
    <t xml:space="preserve">    Dim icao      As String</t>
  </si>
  <si>
    <t xml:space="preserve">    Dim kayitYolu As String</t>
  </si>
  <si>
    <t xml:space="preserve">    Dim dosyaAdi  As String</t>
  </si>
  <si>
    <t xml:space="preserve">    Dim fd        As FileDialog</t>
  </si>
  <si>
    <t xml:space="preserve">    Dim cevap     As VbMsgBoxResult</t>
  </si>
  <si>
    <t xml:space="preserve">    Set ws   = ThisWorkbook.Sheets("RAQ_FORM")</t>
  </si>
  <si>
    <t xml:space="preserve">    icao     = UCase(Trim(ws.Range("C3").Value))</t>
  </si>
  <si>
    <t xml:space="preserve">    ' ICAO kontrolü</t>
  </si>
  <si>
    <t xml:space="preserve">    If Len(icao) &lt;&gt; 4 Then</t>
  </si>
  <si>
    <t xml:space="preserve">        MsgBox "Lütfen önce C3 hücresine geçerli bir ICAO kodu girin.", _</t>
  </si>
  <si>
    <t xml:space="preserve">               vbExclamation, "ICAO Eksik"</t>
  </si>
  <si>
    <t xml:space="preserve">        Exit Sub</t>
  </si>
  <si>
    <t xml:space="preserve">    End If</t>
  </si>
  <si>
    <t xml:space="preserve">    ' Onay sorusu</t>
  </si>
  <si>
    <t xml:space="preserve">    cevap = MsgBox("PDF oluşturulsun mu?" &amp; Chr(10) &amp; Chr(10) &amp; _</t>
  </si>
  <si>
    <t xml:space="preserve">                   "Meydan : " &amp; ws.Range("C3").Value &amp; Chr(10) &amp; _</t>
  </si>
  <si>
    <t xml:space="preserve">                   "Tarih   : " &amp; Format(Date, "YYYY-MM-DD"), _</t>
  </si>
  <si>
    <t xml:space="preserve">                   vbYesNo + vbQuestion, "RAQ Form – PDF Oluştur")</t>
  </si>
  <si>
    <t xml:space="preserve">    If cevap = vbNo Then Exit Sub</t>
  </si>
  <si>
    <t xml:space="preserve">    ' Kayıt konumu seç</t>
  </si>
  <si>
    <t xml:space="preserve">    Set fd = Application.FileDialog(msoFileDialogFolderPicker)</t>
  </si>
  <si>
    <t xml:space="preserve">    fd.Title = "PDF'i Kaydedeceğiniz Klasörü Seçin"</t>
  </si>
  <si>
    <t xml:space="preserve">    fd.InitialFileName = Environ("USERPROFILE") &amp; "\Desktop\"</t>
  </si>
  <si>
    <t xml:space="preserve">    If fd.Show = False Then</t>
  </si>
  <si>
    <t xml:space="preserve">        MsgBox "Klasör seçilmedi. İşlem iptal.", vbInformation</t>
  </si>
  <si>
    <t xml:space="preserve">    kayitYolu = fd.SelectedItems(1)</t>
  </si>
  <si>
    <t xml:space="preserve">    dosyaAdi  = kayitYolu &amp; "\" &amp; "RAQ_" &amp; icao &amp; "_" &amp; _</t>
  </si>
  <si>
    <t xml:space="preserve">                Format(Date, "YYYY-MM-DD") &amp; ".pdf"</t>
  </si>
  <si>
    <t xml:space="preserve">    ' PDF olarak dışa aktar</t>
  </si>
  <si>
    <t xml:space="preserve">    On Error GoTo HataYonetimi</t>
  </si>
  <si>
    <t xml:space="preserve">    ws.ExportAsFixedFormat _</t>
  </si>
  <si>
    <t xml:space="preserve">        Type:=xlTypePDF, _</t>
  </si>
  <si>
    <t xml:space="preserve">        Filename:=dosyaAdi, _</t>
  </si>
  <si>
    <t xml:space="preserve">        Quality:=xlQualityStandard, _</t>
  </si>
  <si>
    <t xml:space="preserve">        IncludeDocProperties:=True, _</t>
  </si>
  <si>
    <t xml:space="preserve">        IgnorePrintAreas:=False, _</t>
  </si>
  <si>
    <t xml:space="preserve">        OpenAfterPublish:=True</t>
  </si>
  <si>
    <t xml:space="preserve">    MsgBox "✔  PDF oluşturuldu ve kaydedildi!" &amp; Chr(10) &amp; Chr(10) &amp; _</t>
  </si>
  <si>
    <t xml:space="preserve">           dosyaAdi, vbInformation, "PDF Hazır"</t>
  </si>
  <si>
    <t xml:space="preserve">    Exit Sub</t>
  </si>
  <si>
    <t>HataYonetimi:</t>
  </si>
  <si>
    <t xml:space="preserve">    MsgBox "Hata: " &amp; Err.Description, vbCritical, "PDF Hatası"</t>
  </si>
  <si>
    <t>End Sub</t>
  </si>
  <si>
    <t>'──────────────────────────────────────────────────────────────────────</t>
  </si>
  <si>
    <t>'  BUTONA BAĞLAMAK (ADIM 5):</t>
  </si>
  <si>
    <t>'  1. RAQ_FORM sayfasına gidin</t>
  </si>
  <si>
    <t>'  2. Insert › Shapes › Rectangle çizin</t>
  </si>
  <si>
    <t>'  3. Butona sağ tıklayın → "Assign Macro" → "RAQ_PDF_Olustur" seçin</t>
  </si>
  <si>
    <t>'  4. Butona çift tıklayıp metin yazın: "📄  PDF OLUŞTUR"</t>
  </si>
  <si>
    <t>ADIM 5 — RAQ_FORM sayfasında Insert › Shapes ile bir dikdörtgen çizin → Sağ tık → Assign Macro → RAQ_PDF_Olustur seçin → Butona tıklayınca PDF sorulsun</t>
  </si>
  <si>
    <t xml:space="preserve">  REC HAVACILIK  ✈  YOL VE MEYDAN YETERLİLİK EĞİTİM FORMU</t>
  </si>
  <si>
    <t>ICAO →</t>
  </si>
  <si>
    <t xml:space="preserve">  FLIGHT DETAILS</t>
  </si>
  <si>
    <t>Date</t>
  </si>
  <si>
    <t>A/C Type</t>
  </si>
  <si>
    <t>PIC</t>
  </si>
  <si>
    <t>SIC</t>
  </si>
  <si>
    <t>TC-REC</t>
  </si>
  <si>
    <t xml:space="preserve">  AERODROME</t>
  </si>
  <si>
    <t>Airport Name</t>
  </si>
  <si>
    <t>Category</t>
  </si>
  <si>
    <t>Last Updated</t>
  </si>
  <si>
    <t xml:space="preserve">  FAMILIARIZATION CONDUCTED BY</t>
  </si>
  <si>
    <t>Self Briefing</t>
  </si>
  <si>
    <t>Local Authority</t>
  </si>
  <si>
    <t xml:space="preserve">  ☐  Self Briefing</t>
  </si>
  <si>
    <t xml:space="preserve">  ☐  Local Authority</t>
  </si>
  <si>
    <t xml:space="preserve">  FOLLOWING ITEMS WERE BRIEFED AND FAMILIARIZED FOR THE ROUTE FLOWN</t>
  </si>
  <si>
    <t xml:space="preserve">  ☐  Terrain and Safe Altitudes</t>
  </si>
  <si>
    <t xml:space="preserve">  ☐  Communication and ATC Facilities</t>
  </si>
  <si>
    <t xml:space="preserve">  ☐  Search &amp; Rescue Procedures</t>
  </si>
  <si>
    <t xml:space="preserve">  ☐  Airport Layout</t>
  </si>
  <si>
    <t xml:space="preserve">  ☐  Approach Aids</t>
  </si>
  <si>
    <t xml:space="preserve">  ☐  Instrument Approach and Hold Procedures</t>
  </si>
  <si>
    <t xml:space="preserve">  ☐  Operating Minima</t>
  </si>
  <si>
    <t xml:space="preserve">  SPECIAL ITEMS BRIEFED DUE TO AERODROME CATEGORY</t>
  </si>
  <si>
    <t xml:space="preserve">  ☐  (1) Non-standard approach aids or approach patterns</t>
  </si>
  <si>
    <t xml:space="preserve">  ☐  (2) Unusual local weather conditions</t>
  </si>
  <si>
    <t xml:space="preserve">  ☐  (3) Unusual characteristics or performance limitations</t>
  </si>
  <si>
    <t xml:space="preserve">  ☐  (4) Other relevant considerations: obstructions, physical layout, lighting etc.</t>
  </si>
  <si>
    <t xml:space="preserve">  ☐  (5) Category C aerodromes: additional considerations for approach / landing / take-off. Special training completed by aircrew.</t>
  </si>
  <si>
    <t xml:space="preserve">  SPECIAL REMARKS  –  PPS BRIEFING  (AUTO FROM DATABASE)</t>
  </si>
  <si>
    <t xml:space="preserve">  SECTION 1  –  Traffic / ATC / Taxi / Runway Ops</t>
  </si>
  <si>
    <t xml:space="preserve">  SECTION 2  –  Meteorology / Wind</t>
  </si>
  <si>
    <t xml:space="preserve">  SECTION 3  –  Security / Handling / Navigation</t>
  </si>
  <si>
    <t xml:space="preserve">  AERODROME RISK SUMMARY  (AUTO – DATABASE)</t>
  </si>
  <si>
    <t>I hereby certify that route and aerodrome familiarization was completed for the flight in accordance with AMC1 ORO.FC.105 b(2);c and OM PART C.</t>
  </si>
  <si>
    <t>Completed by:</t>
  </si>
  <si>
    <t>⬇   PDF OLUŞTURMAK İÇİN:   Makrolar etkinse 📄 PDF OLUŞTUR butonuna tıklayın   –   veya   Dosya  ›  Dışa Aktar  ›  PDF/XPS  seçeneğini kullanın</t>
  </si>
  <si>
    <t>ltcg</t>
  </si>
  <si>
    <t xml:space="preserve">• METEO: LOCAL WEATHER HAZARDS (HEAT / DUST / LOW VIS)
• WIND: GUSTS POSSIBLE </t>
  </si>
  <si>
    <t xml:space="preserve">• METEO: LOCAL WEATHER HAZARDS (HEAT / DUST / LOW VIS)
• WIND: GUSTS POSSIBLE / MAY NEED SPECIAL TRAINING FOR BULK LANDING PROCEDURE (CHECK TAIL WIND COMPONENT FOR APP/TO PERFORMANCE) </t>
  </si>
  <si>
    <t xml:space="preserve">• HANDLING: CONFIRM FUEL / GROUND SUPPORT
• SECURITY: CHECK CURRENT STATE RISK LEVEL
• NAV: VERIFY NAVAID STATUS / CHECK GNSS ACCURACY </t>
  </si>
  <si>
    <t>• TRAFFIC: VARIABLE INTERNATIONAL TRAFFIC
• RWY OPS:  APP RW08 / DEPT RW26 ONLY
• TAXI: FOLLOW HOTSPOTS AND ATC INSTRUCTIONS
• LATE CLR: POSSIBLE – GO‑AROUND READY
• ATC: ACCENTED ENGLISH POSSIBLE</t>
  </si>
  <si>
    <t>Kastamonu Havalimanı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</si>
</sst>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i/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Arial"/>
    </font>
    <font>
      <sz val="10"/>
      <name val="Arial"/>
    </font>
    <font>
      <b/>
      <sz val="15"/>
      <color rgb="FFFFFFFF"/>
      <name val="Arial"/>
    </font>
    <font>
      <i/>
      <sz val="9"/>
      <color rgb="FF4A6274"/>
      <name val="Arial"/>
    </font>
    <font>
      <b/>
      <sz val="9"/>
      <color rgb="FFFFFFFF"/>
      <name val="Arial"/>
    </font>
    <font>
      <sz val="10"/>
      <color rgb="FF1A252F"/>
      <name val="Arial"/>
    </font>
    <font>
      <b/>
      <sz val="10"/>
      <color rgb="FF1A252F"/>
      <name val="Arial"/>
    </font>
    <font>
      <sz val="9"/>
      <color rgb="FF1A252F"/>
      <name val="Arial"/>
    </font>
    <font>
      <b/>
      <sz val="9"/>
      <color rgb="FFC0392B"/>
      <name val="Arial"/>
    </font>
    <font>
      <b/>
      <sz val="14"/>
      <color rgb="FFFFFFFF"/>
      <name val="Arial"/>
    </font>
    <font>
      <i/>
      <sz val="10"/>
      <color rgb="FF566573"/>
      <name val="Arial"/>
    </font>
    <font>
      <sz val="10"/>
      <color rgb="FF2C3E50"/>
      <name val="Arial"/>
    </font>
    <font>
      <b/>
      <sz val="11"/>
      <color rgb="FF1E8449"/>
      <name val="Arial"/>
    </font>
    <font>
      <sz val="9"/>
      <color rgb="FF1A252F"/>
      <name val="Courier New"/>
    </font>
    <font>
      <b/>
      <sz val="11"/>
      <color rgb="FFFFFFFF"/>
      <name val="Arial"/>
    </font>
    <font>
      <b/>
      <sz val="26"/>
      <color rgb="FFC0392B"/>
      <name val="Arial"/>
    </font>
    <font>
      <b/>
      <sz val="13"/>
      <color rgb="FFC0392B"/>
      <name val="Arial"/>
    </font>
    <font>
      <sz val="12"/>
      <color rgb="FF1A252F"/>
      <name val="Arial"/>
    </font>
    <font>
      <sz val="9"/>
      <color rgb="FFD68910"/>
      <name val="Arial"/>
    </font>
    <font>
      <sz val="9"/>
      <color rgb="FFAEB6BF"/>
      <name val="Courier New"/>
    </font>
    <font>
      <b/>
      <sz val="12"/>
      <color rgb="FF1A252F"/>
      <name val="Arial"/>
    </font>
  </fonts>
  <fills count="27">
    <fill>
      <patternFill patternType="none"/>
    </fill>
    <fill>
      <patternFill patternType="gray125"/>
    </fill>
    <fill>
      <patternFill patternType="solid">
        <fgColor rgb="FFD9E1F2"/>
        <bgColor rgb="FFD9E2F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4CCCC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BFBFBF"/>
      </patternFill>
    </fill>
    <fill>
      <patternFill patternType="solid">
        <fgColor rgb="FFD9E2F3"/>
        <bgColor rgb="FFD9E1F2"/>
      </patternFill>
    </fill>
    <fill>
      <patternFill patternType="solid">
        <fgColor rgb="FFF4B183"/>
        <bgColor rgb="FFFFC7CE"/>
      </patternFill>
    </fill>
    <fill>
      <patternFill patternType="solid">
        <fgColor rgb="FFE2F0D9"/>
        <bgColor rgb="FFEDEDED"/>
      </patternFill>
    </fill>
    <fill>
      <patternFill patternType="solid">
        <fgColor rgb="FFDDEBF7"/>
        <bgColor rgb="FFD9E2F3"/>
      </patternFill>
    </fill>
    <fill>
      <patternFill patternType="solid">
        <fgColor rgb="FF1F4E79"/>
        <bgColor rgb="FF00336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BF5FB"/>
      </patternFill>
    </fill>
    <fill>
      <patternFill patternType="solid">
        <fgColor rgb="FF4A6274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4F6F7"/>
      </patternFill>
    </fill>
    <fill>
      <patternFill patternType="solid">
        <fgColor rgb="FF1E8449"/>
      </patternFill>
    </fill>
  </fills>
  <borders count="1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/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/>
      <right style="thin">
        <color rgb="FFAEB6BF"/>
      </right>
      <top style="thin">
        <color rgb="FFAEB6BF"/>
      </top>
      <bottom style="thin">
        <color rgb="FFAEB6BF"/>
      </bottom>
      <diagonal/>
    </border>
    <border>
      <left/>
      <right/>
      <top style="thin">
        <color rgb="FFAEB6BF"/>
      </top>
      <bottom style="thin">
        <color rgb="FFAEB6BF"/>
      </bottom>
      <diagonal/>
    </border>
    <border>
      <left/>
      <right/>
      <top style="medium">
        <color rgb="FFC0392B"/>
      </top>
      <bottom style="medium">
        <color rgb="FFC0392B"/>
      </bottom>
      <diagonal/>
    </border>
    <border>
      <left style="medium">
        <color rgb="FFAEB6BF"/>
      </left>
      <right style="medium">
        <color rgb="FFAEB6BF"/>
      </right>
      <top style="medium">
        <color rgb="FFAEB6BF"/>
      </top>
      <bottom style="medium">
        <color rgb="FFAEB6BF"/>
      </bottom>
      <diagonal/>
    </border>
    <border>
      <left style="thin">
        <color rgb="FFAEB6BF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 style="thin">
        <color rgb="FFD68910"/>
      </left>
      <right style="thin">
        <color rgb="FFD68910"/>
      </right>
      <top style="thin">
        <color rgb="FFD68910"/>
      </top>
      <bottom style="thin">
        <color rgb="FFD68910"/>
      </bottom>
      <diagonal/>
    </border>
    <border>
      <left/>
      <right/>
      <top style="medium">
        <color rgb="FFAEB6BF"/>
      </top>
      <bottom style="medium">
        <color rgb="FFAEB6BF"/>
      </bottom>
      <diagonal/>
    </border>
    <border>
      <left/>
      <right style="medium">
        <color rgb="FFAEB6BF"/>
      </right>
      <top style="medium">
        <color rgb="FFAEB6BF"/>
      </top>
      <bottom style="medium">
        <color rgb="FFAEB6BF"/>
      </bottom>
      <diagonal/>
    </border>
    <border>
      <left/>
      <right/>
      <top style="thin">
        <color rgb="FFD68910"/>
      </top>
      <bottom style="thin">
        <color rgb="FFD68910"/>
      </bottom>
      <diagonal/>
    </border>
    <border>
      <left/>
      <right style="thin">
        <color rgb="FFD68910"/>
      </right>
      <top style="thin">
        <color rgb="FFD68910"/>
      </top>
      <bottom style="thin">
        <color rgb="FFD68910"/>
      </bottom>
      <diagonal/>
    </border>
    <border>
      <left/>
      <right/>
      <top/>
      <bottom/>
      <diagonal/>
    </border>
  </borders>
  <cellStyleXfs count="1">
    <xf numFmtId="0" fontId="0" fillId="0" borderId="17"/>
  </cellStyleXfs>
  <cellXfs count="75">
    <xf numFmtId="0" fontId="0" fillId="0" borderId="0" xfId="0" applyBorder="1"/>
    <xf numFmtId="0" fontId="1" fillId="0" borderId="0" xfId="0" applyFont="1" applyBorder="1"/>
    <xf numFmtId="0" fontId="1" fillId="2" borderId="0" xfId="0" applyFont="1" applyFill="1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1" fillId="4" borderId="0" xfId="0" applyFont="1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1" fillId="8" borderId="0" xfId="0" applyFont="1" applyFill="1" applyBorder="1"/>
    <xf numFmtId="0" fontId="0" fillId="8" borderId="0" xfId="0" applyFill="1" applyBorder="1"/>
    <xf numFmtId="0" fontId="1" fillId="9" borderId="0" xfId="0" applyFont="1" applyFill="1" applyBorder="1"/>
    <xf numFmtId="0" fontId="0" fillId="9" borderId="0" xfId="0" applyFill="1" applyBorder="1"/>
    <xf numFmtId="0" fontId="1" fillId="0" borderId="0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0" fillId="12" borderId="0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1" fontId="0" fillId="12" borderId="0" xfId="0" applyNumberFormat="1" applyFill="1" applyBorder="1" applyAlignment="1">
      <alignment vertical="top" wrapText="1"/>
    </xf>
    <xf numFmtId="1" fontId="0" fillId="13" borderId="0" xfId="0" applyNumberFormat="1" applyFill="1" applyBorder="1" applyAlignment="1">
      <alignment vertical="top" wrapText="1"/>
    </xf>
    <xf numFmtId="0" fontId="0" fillId="13" borderId="0" xfId="0" applyFill="1" applyBorder="1" applyAlignment="1">
      <alignment vertical="top" wrapText="1"/>
    </xf>
    <xf numFmtId="1" fontId="0" fillId="3" borderId="0" xfId="0" applyNumberFormat="1" applyFill="1" applyBorder="1" applyAlignment="1">
      <alignment vertical="top" wrapText="1"/>
    </xf>
    <xf numFmtId="0" fontId="3" fillId="14" borderId="0" xfId="0" applyFont="1" applyFill="1" applyBorder="1" applyAlignment="1">
      <alignment horizontal="center" vertical="center"/>
    </xf>
    <xf numFmtId="0" fontId="0" fillId="15" borderId="0" xfId="0" applyFill="1" applyBorder="1" applyAlignment="1">
      <alignment vertical="top" wrapText="1"/>
    </xf>
    <xf numFmtId="0" fontId="4" fillId="16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8" fillId="21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7" fillId="25" borderId="0" xfId="0" applyFont="1" applyFill="1" applyBorder="1" applyAlignment="1">
      <alignment horizontal="left" vertical="center"/>
    </xf>
    <xf numFmtId="0" fontId="13" fillId="17" borderId="17" xfId="0" applyFont="1" applyFill="1" applyAlignment="1">
      <alignment horizontal="center" vertical="center" wrapText="1"/>
    </xf>
    <xf numFmtId="0" fontId="5" fillId="0" borderId="17" xfId="0" applyFont="1" applyAlignment="1">
      <alignment horizontal="left" vertical="center"/>
    </xf>
    <xf numFmtId="0" fontId="14" fillId="0" borderId="17" xfId="0" applyFont="1" applyAlignment="1">
      <alignment horizontal="left" vertical="center" wrapText="1"/>
    </xf>
    <xf numFmtId="0" fontId="16" fillId="24" borderId="17" xfId="0" applyFont="1" applyFill="1" applyAlignment="1">
      <alignment horizontal="left" vertical="center" wrapText="1"/>
    </xf>
    <xf numFmtId="0" fontId="15" fillId="0" borderId="17" xfId="0" applyFont="1" applyAlignment="1">
      <alignment horizontal="left" vertical="center" wrapText="1"/>
    </xf>
    <xf numFmtId="0" fontId="5" fillId="0" borderId="17" xfId="0" applyFont="1"/>
    <xf numFmtId="0" fontId="23" fillId="0" borderId="17" xfId="0" applyFont="1" applyAlignment="1">
      <alignment horizontal="left" vertical="center" wrapText="1"/>
    </xf>
    <xf numFmtId="0" fontId="17" fillId="25" borderId="17" xfId="0" applyFont="1" applyFill="1" applyAlignment="1">
      <alignment horizontal="left" vertical="center"/>
    </xf>
    <xf numFmtId="0" fontId="18" fillId="26" borderId="0" xfId="0" applyFont="1" applyFill="1" applyBorder="1" applyAlignment="1">
      <alignment horizontal="left" vertical="center" wrapText="1"/>
    </xf>
    <xf numFmtId="0" fontId="12" fillId="22" borderId="5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6" xfId="0" applyBorder="1"/>
    <xf numFmtId="0" fontId="7" fillId="18" borderId="4" xfId="0" applyFont="1" applyFill="1" applyBorder="1" applyAlignment="1">
      <alignment horizontal="center" vertical="center"/>
    </xf>
    <xf numFmtId="0" fontId="0" fillId="0" borderId="7" xfId="0" applyBorder="1"/>
    <xf numFmtId="0" fontId="16" fillId="20" borderId="11" xfId="0" applyFont="1" applyFill="1" applyBorder="1" applyAlignment="1">
      <alignment horizontal="left" vertical="center"/>
    </xf>
    <xf numFmtId="0" fontId="8" fillId="21" borderId="4" xfId="0" applyFont="1" applyFill="1" applyBorder="1" applyAlignment="1">
      <alignment horizontal="center" vertical="center"/>
    </xf>
    <xf numFmtId="0" fontId="24" fillId="18" borderId="4" xfId="0" applyFont="1" applyFill="1" applyBorder="1" applyAlignment="1">
      <alignment horizontal="center" vertical="center"/>
    </xf>
    <xf numFmtId="0" fontId="0" fillId="0" borderId="8" xfId="0" applyBorder="1"/>
    <xf numFmtId="0" fontId="11" fillId="20" borderId="4" xfId="0" applyFont="1" applyFill="1" applyBorder="1" applyAlignment="1">
      <alignment horizontal="left" vertical="top" wrapText="1"/>
    </xf>
    <xf numFmtId="0" fontId="8" fillId="21" borderId="4" xfId="0" applyFont="1" applyFill="1" applyBorder="1" applyAlignment="1">
      <alignment horizontal="left" vertical="center"/>
    </xf>
    <xf numFmtId="0" fontId="9" fillId="20" borderId="4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left" vertical="center"/>
    </xf>
    <xf numFmtId="0" fontId="18" fillId="16" borderId="10" xfId="0" applyFont="1" applyFill="1" applyBorder="1" applyAlignment="1">
      <alignment horizontal="center" vertical="center"/>
    </xf>
    <xf numFmtId="0" fontId="0" fillId="0" borderId="14" xfId="0" applyBorder="1"/>
    <xf numFmtId="0" fontId="19" fillId="20" borderId="5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left" vertical="center"/>
    </xf>
    <xf numFmtId="0" fontId="0" fillId="0" borderId="13" xfId="0" applyBorder="1"/>
    <xf numFmtId="0" fontId="9" fillId="19" borderId="4" xfId="0" applyFont="1" applyFill="1" applyBorder="1" applyAlignment="1">
      <alignment horizontal="left" vertical="center"/>
    </xf>
    <xf numFmtId="0" fontId="22" fillId="23" borderId="1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0" fillId="18" borderId="4" xfId="0" applyFont="1" applyFill="1" applyBorder="1" applyAlignment="1">
      <alignment horizontal="right" vertical="center"/>
    </xf>
    <xf numFmtId="0" fontId="21" fillId="18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left" vertical="center"/>
    </xf>
    <xf numFmtId="0" fontId="6" fillId="17" borderId="10" xfId="0" applyFont="1" applyFill="1" applyBorder="1" applyAlignment="1">
      <alignment horizontal="left" vertical="center"/>
    </xf>
    <xf numFmtId="0" fontId="20" fillId="18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D9E2F3"/>
      <rgbColor rgb="FFF4B183"/>
      <rgbColor rgb="FFFFC7CE"/>
      <rgbColor rgb="FFF4CCCC"/>
      <rgbColor rgb="FF3366FF"/>
      <rgbColor rgb="FF33CCCC"/>
      <rgbColor rgb="FF92D05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17</xdr:col>
      <xdr:colOff>164520</xdr:colOff>
      <xdr:row>25</xdr:row>
      <xdr:rowOff>176040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59520" y="1962000"/>
          <a:ext cx="6279840" cy="48718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6"/>
  <sheetViews>
    <sheetView tabSelected="1" zoomScale="80" zoomScaleNormal="80" workbookViewId="0">
      <pane ySplit="1" topLeftCell="A213" activePane="bottomLeft" state="frozen"/>
      <selection pane="bottomLeft" activeCell="B214" sqref="B214"/>
    </sheetView>
  </sheetViews>
  <sheetFormatPr defaultColWidth="8.7265625" defaultRowHeight="15" customHeight="1" x14ac:dyDescent="0.35"/>
  <cols>
    <col min="1" max="1" width="10" customWidth="1"/>
    <col min="2" max="2" width="45" customWidth="1"/>
    <col min="3" max="3" width="75" customWidth="1"/>
    <col min="4" max="4" width="95" customWidth="1"/>
    <col min="5" max="5" width="26" bestFit="1" customWidth="1"/>
    <col min="6" max="6" width="14" customWidth="1"/>
    <col min="7" max="7" width="40" customWidth="1"/>
    <col min="8" max="8" width="11" customWidth="1"/>
    <col min="9" max="11" width="13" hidden="1" customWidth="1"/>
  </cols>
  <sheetData>
    <row r="1" spans="1:12" ht="14.5" customHeight="1" x14ac:dyDescent="0.35">
      <c r="A1" s="1" t="s">
        <v>8</v>
      </c>
      <c r="B1" s="3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ht="75" customHeight="1" x14ac:dyDescent="0.35">
      <c r="A2" t="s">
        <v>20</v>
      </c>
      <c r="B2" s="32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 t="s">
        <v>28</v>
      </c>
      <c r="J2">
        <v>82</v>
      </c>
      <c r="K2">
        <v>3500</v>
      </c>
      <c r="L2">
        <v>0</v>
      </c>
    </row>
    <row r="3" spans="1:12" ht="75" customHeight="1" x14ac:dyDescent="0.35">
      <c r="A3" t="s">
        <v>29</v>
      </c>
      <c r="B3" s="32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26</v>
      </c>
      <c r="H3" s="3" t="s">
        <v>27</v>
      </c>
      <c r="I3" s="4" t="s">
        <v>28</v>
      </c>
      <c r="J3">
        <v>175</v>
      </c>
      <c r="K3">
        <v>3500</v>
      </c>
      <c r="L3">
        <v>0</v>
      </c>
    </row>
    <row r="4" spans="1:12" ht="75" customHeight="1" x14ac:dyDescent="0.35">
      <c r="A4" t="s">
        <v>35</v>
      </c>
      <c r="B4" s="32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26</v>
      </c>
      <c r="H4" s="3" t="s">
        <v>41</v>
      </c>
      <c r="I4" s="4" t="s">
        <v>42</v>
      </c>
      <c r="J4">
        <v>614</v>
      </c>
      <c r="K4">
        <v>3500</v>
      </c>
      <c r="L4">
        <v>0</v>
      </c>
    </row>
    <row r="5" spans="1:12" ht="75" customHeight="1" x14ac:dyDescent="0.35">
      <c r="A5" t="s">
        <v>43</v>
      </c>
      <c r="B5" s="32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26</v>
      </c>
      <c r="H5" s="3" t="s">
        <v>41</v>
      </c>
      <c r="I5" s="4" t="s">
        <v>28</v>
      </c>
      <c r="J5">
        <v>659</v>
      </c>
      <c r="K5">
        <v>4000</v>
      </c>
      <c r="L5">
        <v>0</v>
      </c>
    </row>
    <row r="6" spans="1:12" ht="75" customHeight="1" x14ac:dyDescent="0.35">
      <c r="A6" t="s">
        <v>49</v>
      </c>
      <c r="B6" s="32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26</v>
      </c>
      <c r="H6" s="3" t="s">
        <v>41</v>
      </c>
      <c r="I6" s="4" t="s">
        <v>42</v>
      </c>
      <c r="J6">
        <v>13</v>
      </c>
      <c r="K6">
        <v>3000</v>
      </c>
      <c r="L6">
        <v>0</v>
      </c>
    </row>
    <row r="7" spans="1:12" ht="75" customHeight="1" x14ac:dyDescent="0.35">
      <c r="A7" t="s">
        <v>55</v>
      </c>
      <c r="B7" s="32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26</v>
      </c>
      <c r="H7" s="3" t="s">
        <v>61</v>
      </c>
      <c r="I7" s="4" t="s">
        <v>28</v>
      </c>
      <c r="J7">
        <v>157</v>
      </c>
      <c r="K7">
        <v>3500</v>
      </c>
      <c r="L7">
        <v>0</v>
      </c>
    </row>
    <row r="8" spans="1:12" ht="75" customHeight="1" x14ac:dyDescent="0.35">
      <c r="A8" t="s">
        <v>62</v>
      </c>
      <c r="B8" s="32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26</v>
      </c>
      <c r="H8" s="3" t="s">
        <v>41</v>
      </c>
      <c r="I8" s="4" t="s">
        <v>42</v>
      </c>
      <c r="J8">
        <v>755</v>
      </c>
      <c r="K8">
        <v>3500</v>
      </c>
      <c r="L8">
        <v>0</v>
      </c>
    </row>
    <row r="9" spans="1:12" ht="75" customHeight="1" x14ac:dyDescent="0.35">
      <c r="A9" t="s">
        <v>68</v>
      </c>
      <c r="B9" s="32" t="s">
        <v>69</v>
      </c>
      <c r="C9" s="3" t="s">
        <v>70</v>
      </c>
      <c r="D9" s="3" t="s">
        <v>65</v>
      </c>
      <c r="E9" s="3" t="s">
        <v>71</v>
      </c>
      <c r="F9" s="3" t="s">
        <v>72</v>
      </c>
      <c r="G9" s="3" t="s">
        <v>26</v>
      </c>
      <c r="H9" s="3" t="s">
        <v>41</v>
      </c>
      <c r="I9" s="4" t="s">
        <v>42</v>
      </c>
      <c r="J9">
        <v>1036</v>
      </c>
      <c r="K9">
        <v>4000</v>
      </c>
      <c r="L9">
        <v>0</v>
      </c>
    </row>
    <row r="10" spans="1:12" ht="75" customHeight="1" x14ac:dyDescent="0.35">
      <c r="A10" t="s">
        <v>73</v>
      </c>
      <c r="B10" s="32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26</v>
      </c>
      <c r="H10" s="3" t="s">
        <v>27</v>
      </c>
      <c r="I10" s="4" t="s">
        <v>28</v>
      </c>
      <c r="J10">
        <v>364</v>
      </c>
      <c r="K10">
        <v>3000</v>
      </c>
      <c r="L10">
        <v>0</v>
      </c>
    </row>
    <row r="11" spans="1:12" ht="75" customHeight="1" x14ac:dyDescent="0.35">
      <c r="A11" t="s">
        <v>79</v>
      </c>
      <c r="B11" s="32" t="s">
        <v>80</v>
      </c>
      <c r="C11" s="3" t="s">
        <v>81</v>
      </c>
      <c r="D11" s="3" t="s">
        <v>82</v>
      </c>
      <c r="E11" s="3" t="s">
        <v>71</v>
      </c>
      <c r="F11" s="3" t="s">
        <v>83</v>
      </c>
      <c r="G11" s="3" t="s">
        <v>26</v>
      </c>
      <c r="H11" s="3" t="s">
        <v>41</v>
      </c>
      <c r="I11" s="4" t="s">
        <v>42</v>
      </c>
      <c r="J11">
        <v>160</v>
      </c>
      <c r="K11">
        <v>3000</v>
      </c>
      <c r="L11">
        <v>0</v>
      </c>
    </row>
    <row r="12" spans="1:12" ht="75" customHeight="1" x14ac:dyDescent="0.35">
      <c r="A12" t="s">
        <v>84</v>
      </c>
      <c r="B12" s="32" t="s">
        <v>85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26</v>
      </c>
      <c r="H12" s="3" t="s">
        <v>61</v>
      </c>
      <c r="I12" s="4" t="s">
        <v>28</v>
      </c>
      <c r="J12">
        <v>53</v>
      </c>
      <c r="K12">
        <v>3000</v>
      </c>
      <c r="L12">
        <v>0</v>
      </c>
    </row>
    <row r="13" spans="1:12" ht="75" customHeight="1" x14ac:dyDescent="0.35">
      <c r="A13" t="s">
        <v>90</v>
      </c>
      <c r="B13" s="32" t="s">
        <v>91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26</v>
      </c>
      <c r="H13" s="3" t="s">
        <v>61</v>
      </c>
      <c r="I13" s="4" t="s">
        <v>28</v>
      </c>
      <c r="J13">
        <v>302</v>
      </c>
      <c r="K13">
        <v>3500</v>
      </c>
      <c r="L13">
        <v>0</v>
      </c>
    </row>
    <row r="14" spans="1:12" ht="75" customHeight="1" x14ac:dyDescent="0.35">
      <c r="A14" t="s">
        <v>96</v>
      </c>
      <c r="B14" s="32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  <c r="G14" s="3" t="s">
        <v>26</v>
      </c>
      <c r="H14" s="3" t="s">
        <v>27</v>
      </c>
      <c r="I14" s="4" t="s">
        <v>28</v>
      </c>
      <c r="J14">
        <v>147</v>
      </c>
      <c r="K14">
        <v>3500</v>
      </c>
      <c r="L14">
        <v>0</v>
      </c>
    </row>
    <row r="15" spans="1:12" ht="75" customHeight="1" x14ac:dyDescent="0.35">
      <c r="A15" t="s">
        <v>102</v>
      </c>
      <c r="B15" s="32" t="s">
        <v>103</v>
      </c>
      <c r="C15" s="3" t="s">
        <v>104</v>
      </c>
      <c r="D15" s="3" t="s">
        <v>105</v>
      </c>
      <c r="E15" s="3" t="s">
        <v>106</v>
      </c>
      <c r="F15" s="3" t="s">
        <v>107</v>
      </c>
      <c r="G15" s="3" t="s">
        <v>26</v>
      </c>
      <c r="H15" s="3" t="s">
        <v>27</v>
      </c>
      <c r="I15" s="4" t="s">
        <v>28</v>
      </c>
      <c r="J15">
        <v>1487</v>
      </c>
      <c r="K15">
        <v>4500</v>
      </c>
      <c r="L15">
        <v>0</v>
      </c>
    </row>
    <row r="16" spans="1:12" ht="75" customHeight="1" x14ac:dyDescent="0.35">
      <c r="A16" t="s">
        <v>108</v>
      </c>
      <c r="B16" s="32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26</v>
      </c>
      <c r="H16" s="3" t="s">
        <v>27</v>
      </c>
      <c r="I16" s="4" t="s">
        <v>42</v>
      </c>
      <c r="J16">
        <v>1046</v>
      </c>
      <c r="K16">
        <v>4000</v>
      </c>
      <c r="L16">
        <v>0</v>
      </c>
    </row>
    <row r="17" spans="1:12" ht="75" customHeight="1" x14ac:dyDescent="0.35">
      <c r="A17" t="s">
        <v>114</v>
      </c>
      <c r="B17" s="3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26</v>
      </c>
      <c r="H17" s="3" t="s">
        <v>61</v>
      </c>
      <c r="I17" s="4" t="s">
        <v>42</v>
      </c>
      <c r="J17">
        <v>465</v>
      </c>
      <c r="K17">
        <v>3000</v>
      </c>
      <c r="L17">
        <v>0</v>
      </c>
    </row>
    <row r="18" spans="1:12" ht="75" customHeight="1" x14ac:dyDescent="0.35">
      <c r="A18" t="s">
        <v>120</v>
      </c>
      <c r="B18" s="32" t="s">
        <v>121</v>
      </c>
      <c r="C18" s="3" t="s">
        <v>122</v>
      </c>
      <c r="D18" s="3" t="s">
        <v>123</v>
      </c>
      <c r="E18" s="3" t="s">
        <v>124</v>
      </c>
      <c r="F18" s="3" t="s">
        <v>125</v>
      </c>
      <c r="G18" s="3" t="s">
        <v>26</v>
      </c>
      <c r="H18" s="3" t="s">
        <v>41</v>
      </c>
      <c r="I18" s="4" t="s">
        <v>42</v>
      </c>
      <c r="J18">
        <v>1058</v>
      </c>
      <c r="K18">
        <v>4000</v>
      </c>
      <c r="L18">
        <v>0</v>
      </c>
    </row>
    <row r="19" spans="1:12" ht="75" customHeight="1" x14ac:dyDescent="0.35">
      <c r="A19" t="s">
        <v>126</v>
      </c>
      <c r="B19" s="32" t="s">
        <v>127</v>
      </c>
      <c r="C19" s="3" t="s">
        <v>128</v>
      </c>
      <c r="D19" s="3" t="s">
        <v>129</v>
      </c>
      <c r="E19" s="3" t="s">
        <v>130</v>
      </c>
      <c r="F19" s="3" t="s">
        <v>131</v>
      </c>
      <c r="G19" s="3" t="s">
        <v>26</v>
      </c>
      <c r="H19" s="3" t="s">
        <v>27</v>
      </c>
      <c r="I19" s="4" t="s">
        <v>42</v>
      </c>
      <c r="J19">
        <v>1276</v>
      </c>
      <c r="K19">
        <v>4000</v>
      </c>
      <c r="L19">
        <v>0</v>
      </c>
    </row>
    <row r="20" spans="1:12" ht="75" customHeight="1" x14ac:dyDescent="0.35">
      <c r="A20" t="s">
        <v>132</v>
      </c>
      <c r="B20" s="32" t="s">
        <v>133</v>
      </c>
      <c r="C20" s="3" t="s">
        <v>134</v>
      </c>
      <c r="D20" s="3" t="s">
        <v>135</v>
      </c>
      <c r="E20" s="3" t="s">
        <v>136</v>
      </c>
      <c r="F20" s="3" t="s">
        <v>137</v>
      </c>
      <c r="G20" s="3" t="s">
        <v>26</v>
      </c>
      <c r="H20" s="3" t="s">
        <v>61</v>
      </c>
      <c r="I20" s="4" t="s">
        <v>42</v>
      </c>
      <c r="J20">
        <v>183</v>
      </c>
      <c r="K20">
        <v>3000</v>
      </c>
      <c r="L20">
        <v>0</v>
      </c>
    </row>
    <row r="21" spans="1:12" ht="75" customHeight="1" x14ac:dyDescent="0.35">
      <c r="A21" t="s">
        <v>138</v>
      </c>
      <c r="B21" s="32" t="s">
        <v>139</v>
      </c>
      <c r="C21" s="3" t="s">
        <v>140</v>
      </c>
      <c r="D21" s="3" t="s">
        <v>141</v>
      </c>
      <c r="E21" s="3" t="s">
        <v>142</v>
      </c>
      <c r="F21" s="3" t="s">
        <v>143</v>
      </c>
      <c r="G21" s="3" t="s">
        <v>26</v>
      </c>
      <c r="H21" s="3" t="s">
        <v>61</v>
      </c>
      <c r="I21" s="4" t="s">
        <v>42</v>
      </c>
      <c r="J21">
        <v>14</v>
      </c>
      <c r="K21">
        <v>3000</v>
      </c>
      <c r="L21">
        <v>0</v>
      </c>
    </row>
    <row r="22" spans="1:12" ht="75" customHeight="1" x14ac:dyDescent="0.35">
      <c r="A22" t="s">
        <v>144</v>
      </c>
      <c r="B22" s="32" t="s">
        <v>145</v>
      </c>
      <c r="C22" s="3" t="s">
        <v>146</v>
      </c>
      <c r="D22" s="3" t="s">
        <v>147</v>
      </c>
      <c r="E22" s="3" t="s">
        <v>148</v>
      </c>
      <c r="F22" s="3" t="s">
        <v>149</v>
      </c>
      <c r="G22" s="3" t="s">
        <v>26</v>
      </c>
      <c r="H22" s="3" t="s">
        <v>41</v>
      </c>
      <c r="I22" s="4" t="s">
        <v>42</v>
      </c>
      <c r="J22">
        <v>1649</v>
      </c>
      <c r="K22">
        <v>4500</v>
      </c>
      <c r="L22">
        <v>0</v>
      </c>
    </row>
    <row r="23" spans="1:12" ht="75" customHeight="1" x14ac:dyDescent="0.35">
      <c r="A23" t="s">
        <v>150</v>
      </c>
      <c r="B23" s="32" t="s">
        <v>151</v>
      </c>
      <c r="C23" s="3" t="s">
        <v>152</v>
      </c>
      <c r="D23" s="3" t="s">
        <v>153</v>
      </c>
      <c r="E23" s="3" t="s">
        <v>154</v>
      </c>
      <c r="F23" s="3" t="s">
        <v>155</v>
      </c>
      <c r="G23" s="3" t="s">
        <v>26</v>
      </c>
      <c r="H23" s="3" t="s">
        <v>41</v>
      </c>
      <c r="I23" s="4" t="s">
        <v>42</v>
      </c>
      <c r="J23">
        <v>699</v>
      </c>
      <c r="K23">
        <v>3500</v>
      </c>
      <c r="L23">
        <v>0</v>
      </c>
    </row>
    <row r="24" spans="1:12" ht="75" customHeight="1" x14ac:dyDescent="0.35">
      <c r="A24" t="s">
        <v>156</v>
      </c>
      <c r="B24" s="32" t="s">
        <v>157</v>
      </c>
      <c r="C24" s="3" t="s">
        <v>158</v>
      </c>
      <c r="D24" s="3" t="s">
        <v>159</v>
      </c>
      <c r="E24" s="3" t="s">
        <v>160</v>
      </c>
      <c r="F24" s="3" t="s">
        <v>161</v>
      </c>
      <c r="G24" s="3" t="s">
        <v>26</v>
      </c>
      <c r="H24" s="3" t="s">
        <v>41</v>
      </c>
      <c r="I24" s="4" t="s">
        <v>42</v>
      </c>
      <c r="J24">
        <v>106</v>
      </c>
      <c r="K24">
        <v>3000</v>
      </c>
      <c r="L24">
        <v>0</v>
      </c>
    </row>
    <row r="25" spans="1:12" ht="75" customHeight="1" x14ac:dyDescent="0.35">
      <c r="A25" t="s">
        <v>162</v>
      </c>
      <c r="B25" s="32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26</v>
      </c>
      <c r="H25" s="3" t="s">
        <v>41</v>
      </c>
      <c r="I25" s="4" t="s">
        <v>42</v>
      </c>
      <c r="J25">
        <v>425</v>
      </c>
      <c r="K25">
        <v>3000</v>
      </c>
      <c r="L25">
        <v>0</v>
      </c>
    </row>
    <row r="26" spans="1:12" ht="75" customHeight="1" x14ac:dyDescent="0.35">
      <c r="A26" t="s">
        <v>168</v>
      </c>
      <c r="B26" s="32" t="s">
        <v>169</v>
      </c>
      <c r="C26" s="3" t="s">
        <v>170</v>
      </c>
      <c r="D26" s="3" t="s">
        <v>171</v>
      </c>
      <c r="E26" s="3" t="s">
        <v>172</v>
      </c>
      <c r="F26" s="3" t="s">
        <v>173</v>
      </c>
      <c r="G26" s="3" t="s">
        <v>26</v>
      </c>
      <c r="H26" s="3" t="s">
        <v>41</v>
      </c>
      <c r="I26" s="4" t="s">
        <v>42</v>
      </c>
      <c r="J26">
        <v>408</v>
      </c>
      <c r="K26">
        <v>3000</v>
      </c>
      <c r="L26">
        <v>0</v>
      </c>
    </row>
    <row r="27" spans="1:12" ht="75" customHeight="1" x14ac:dyDescent="0.35">
      <c r="A27" t="s">
        <v>174</v>
      </c>
      <c r="B27" s="32" t="s">
        <v>175</v>
      </c>
      <c r="C27" s="3" t="s">
        <v>176</v>
      </c>
      <c r="D27" s="3" t="s">
        <v>177</v>
      </c>
      <c r="E27" s="3" t="s">
        <v>178</v>
      </c>
      <c r="F27" s="3" t="s">
        <v>179</v>
      </c>
      <c r="G27" s="3" t="s">
        <v>26</v>
      </c>
      <c r="H27" s="3" t="s">
        <v>41</v>
      </c>
      <c r="I27" s="4" t="s">
        <v>42</v>
      </c>
      <c r="J27">
        <v>820</v>
      </c>
      <c r="K27">
        <v>3500</v>
      </c>
      <c r="L27">
        <v>0</v>
      </c>
    </row>
    <row r="28" spans="1:12" ht="75" customHeight="1" x14ac:dyDescent="0.35">
      <c r="A28" t="s">
        <v>180</v>
      </c>
      <c r="B28" s="32" t="s">
        <v>181</v>
      </c>
      <c r="C28" s="3" t="s">
        <v>182</v>
      </c>
      <c r="D28" s="3" t="s">
        <v>183</v>
      </c>
      <c r="E28" s="3" t="s">
        <v>184</v>
      </c>
      <c r="F28" s="3" t="s">
        <v>185</v>
      </c>
      <c r="G28" s="3" t="s">
        <v>26</v>
      </c>
      <c r="H28" s="3" t="s">
        <v>41</v>
      </c>
      <c r="I28" s="4" t="s">
        <v>42</v>
      </c>
      <c r="J28">
        <v>131</v>
      </c>
      <c r="K28">
        <v>3000</v>
      </c>
      <c r="L28">
        <v>0</v>
      </c>
    </row>
    <row r="29" spans="1:12" ht="75" customHeight="1" x14ac:dyDescent="0.35">
      <c r="A29" t="s">
        <v>186</v>
      </c>
      <c r="B29" s="32" t="s">
        <v>187</v>
      </c>
      <c r="C29" s="3" t="s">
        <v>188</v>
      </c>
      <c r="D29" s="3" t="s">
        <v>189</v>
      </c>
      <c r="E29" s="3" t="s">
        <v>190</v>
      </c>
      <c r="F29" s="3" t="s">
        <v>191</v>
      </c>
      <c r="G29" s="3" t="s">
        <v>26</v>
      </c>
      <c r="H29" s="3" t="s">
        <v>41</v>
      </c>
      <c r="I29" s="4" t="s">
        <v>42</v>
      </c>
      <c r="J29">
        <v>179</v>
      </c>
      <c r="K29">
        <v>3000</v>
      </c>
      <c r="L29">
        <v>0</v>
      </c>
    </row>
    <row r="30" spans="1:12" ht="75" customHeight="1" x14ac:dyDescent="0.35">
      <c r="A30" t="s">
        <v>192</v>
      </c>
      <c r="B30" s="32" t="s">
        <v>193</v>
      </c>
      <c r="C30" s="3" t="s">
        <v>194</v>
      </c>
      <c r="D30" s="3" t="s">
        <v>195</v>
      </c>
      <c r="E30" s="3" t="s">
        <v>196</v>
      </c>
      <c r="F30" s="3" t="s">
        <v>197</v>
      </c>
      <c r="G30" s="3" t="s">
        <v>26</v>
      </c>
      <c r="H30" s="3" t="s">
        <v>41</v>
      </c>
      <c r="I30" s="4" t="s">
        <v>42</v>
      </c>
      <c r="J30">
        <v>481</v>
      </c>
      <c r="K30">
        <v>3000</v>
      </c>
      <c r="L30">
        <v>0</v>
      </c>
    </row>
    <row r="31" spans="1:12" ht="75" customHeight="1" x14ac:dyDescent="0.35">
      <c r="A31" t="s">
        <v>198</v>
      </c>
      <c r="B31" s="32" t="s">
        <v>199</v>
      </c>
      <c r="C31" s="3" t="s">
        <v>134</v>
      </c>
      <c r="D31" s="3" t="s">
        <v>200</v>
      </c>
      <c r="E31" s="3" t="s">
        <v>201</v>
      </c>
      <c r="F31" s="3" t="s">
        <v>202</v>
      </c>
      <c r="G31" s="3" t="s">
        <v>26</v>
      </c>
      <c r="H31" s="3" t="s">
        <v>61</v>
      </c>
      <c r="I31" s="4" t="s">
        <v>42</v>
      </c>
      <c r="J31">
        <v>268</v>
      </c>
      <c r="K31">
        <v>3000</v>
      </c>
      <c r="L31">
        <v>0</v>
      </c>
    </row>
    <row r="32" spans="1:12" ht="75" customHeight="1" x14ac:dyDescent="0.35">
      <c r="A32" t="s">
        <v>203</v>
      </c>
      <c r="B32" s="32" t="s">
        <v>204</v>
      </c>
      <c r="C32" s="3" t="s">
        <v>205</v>
      </c>
      <c r="D32" s="3" t="s">
        <v>206</v>
      </c>
      <c r="E32" s="3" t="s">
        <v>207</v>
      </c>
      <c r="F32" s="3" t="s">
        <v>208</v>
      </c>
      <c r="G32" s="3" t="s">
        <v>26</v>
      </c>
      <c r="H32" s="3" t="s">
        <v>61</v>
      </c>
      <c r="I32" s="4" t="s">
        <v>42</v>
      </c>
      <c r="J32">
        <v>327</v>
      </c>
      <c r="K32">
        <v>3000</v>
      </c>
      <c r="L32">
        <v>0</v>
      </c>
    </row>
    <row r="33" spans="1:12" ht="75" customHeight="1" x14ac:dyDescent="0.35">
      <c r="A33" t="s">
        <v>209</v>
      </c>
      <c r="B33" s="32" t="s">
        <v>210</v>
      </c>
      <c r="C33" s="3" t="s">
        <v>211</v>
      </c>
      <c r="D33" s="3" t="s">
        <v>212</v>
      </c>
      <c r="E33" s="3" t="s">
        <v>213</v>
      </c>
      <c r="F33" s="3" t="s">
        <v>214</v>
      </c>
      <c r="G33" s="3" t="s">
        <v>26</v>
      </c>
      <c r="H33" s="3" t="s">
        <v>61</v>
      </c>
      <c r="I33" s="4" t="s">
        <v>28</v>
      </c>
      <c r="J33">
        <v>257</v>
      </c>
      <c r="K33">
        <v>3500</v>
      </c>
      <c r="L33">
        <v>0</v>
      </c>
    </row>
    <row r="34" spans="1:12" ht="75" customHeight="1" x14ac:dyDescent="0.35">
      <c r="A34" t="s">
        <v>215</v>
      </c>
      <c r="B34" s="32" t="s">
        <v>216</v>
      </c>
      <c r="C34" s="3" t="s">
        <v>140</v>
      </c>
      <c r="D34" s="3" t="s">
        <v>217</v>
      </c>
      <c r="E34" s="3" t="s">
        <v>201</v>
      </c>
      <c r="F34" s="3" t="s">
        <v>218</v>
      </c>
      <c r="G34" s="3" t="s">
        <v>26</v>
      </c>
      <c r="H34" s="3" t="s">
        <v>61</v>
      </c>
      <c r="I34" s="4" t="s">
        <v>42</v>
      </c>
      <c r="J34">
        <v>220</v>
      </c>
      <c r="K34">
        <v>3000</v>
      </c>
      <c r="L34">
        <v>0</v>
      </c>
    </row>
    <row r="35" spans="1:12" ht="75" customHeight="1" x14ac:dyDescent="0.35">
      <c r="A35" t="s">
        <v>219</v>
      </c>
      <c r="B35" s="32" t="s">
        <v>220</v>
      </c>
      <c r="C35" s="3" t="s">
        <v>221</v>
      </c>
      <c r="D35" s="3" t="s">
        <v>222</v>
      </c>
      <c r="E35" s="3" t="s">
        <v>223</v>
      </c>
      <c r="F35" s="3" t="s">
        <v>224</v>
      </c>
      <c r="G35" s="3" t="s">
        <v>26</v>
      </c>
      <c r="H35" s="3" t="s">
        <v>41</v>
      </c>
      <c r="I35" s="4" t="s">
        <v>42</v>
      </c>
      <c r="J35">
        <v>622</v>
      </c>
      <c r="K35">
        <v>3500</v>
      </c>
      <c r="L35">
        <v>0</v>
      </c>
    </row>
    <row r="36" spans="1:12" ht="75" customHeight="1" x14ac:dyDescent="0.35">
      <c r="A36" t="s">
        <v>225</v>
      </c>
      <c r="B36" s="32" t="s">
        <v>226</v>
      </c>
      <c r="C36" s="3" t="s">
        <v>227</v>
      </c>
      <c r="D36" s="3" t="s">
        <v>206</v>
      </c>
      <c r="E36" s="3" t="s">
        <v>112</v>
      </c>
      <c r="F36" s="3" t="s">
        <v>228</v>
      </c>
      <c r="G36" s="3" t="s">
        <v>26</v>
      </c>
      <c r="H36" s="3" t="s">
        <v>27</v>
      </c>
      <c r="I36" s="4" t="s">
        <v>28</v>
      </c>
      <c r="J36">
        <v>526</v>
      </c>
      <c r="K36">
        <v>4000</v>
      </c>
      <c r="L36">
        <v>0</v>
      </c>
    </row>
    <row r="37" spans="1:12" ht="75" customHeight="1" x14ac:dyDescent="0.35">
      <c r="A37" t="s">
        <v>229</v>
      </c>
      <c r="B37" s="32" t="s">
        <v>230</v>
      </c>
      <c r="C37" s="3" t="s">
        <v>231</v>
      </c>
      <c r="D37" s="3" t="s">
        <v>232</v>
      </c>
      <c r="E37" s="3" t="s">
        <v>233</v>
      </c>
      <c r="F37" s="3" t="s">
        <v>234</v>
      </c>
      <c r="G37" s="3" t="s">
        <v>26</v>
      </c>
      <c r="H37" s="3" t="s">
        <v>27</v>
      </c>
      <c r="I37" s="4" t="s">
        <v>28</v>
      </c>
      <c r="J37">
        <v>202</v>
      </c>
      <c r="K37">
        <v>3500</v>
      </c>
      <c r="L37">
        <v>0</v>
      </c>
    </row>
    <row r="38" spans="1:12" ht="75" customHeight="1" x14ac:dyDescent="0.35">
      <c r="A38" t="s">
        <v>235</v>
      </c>
      <c r="B38" s="32" t="s">
        <v>236</v>
      </c>
      <c r="C38" s="3" t="s">
        <v>237</v>
      </c>
      <c r="D38" s="3" t="s">
        <v>206</v>
      </c>
      <c r="E38" s="3" t="s">
        <v>238</v>
      </c>
      <c r="F38" s="3" t="s">
        <v>239</v>
      </c>
      <c r="G38" s="3" t="s">
        <v>26</v>
      </c>
      <c r="H38" s="3" t="s">
        <v>27</v>
      </c>
      <c r="I38" s="4" t="s">
        <v>42</v>
      </c>
      <c r="J38">
        <v>238</v>
      </c>
      <c r="K38">
        <v>3000</v>
      </c>
      <c r="L38">
        <v>0</v>
      </c>
    </row>
    <row r="39" spans="1:12" ht="75" customHeight="1" x14ac:dyDescent="0.35">
      <c r="A39" t="s">
        <v>240</v>
      </c>
      <c r="B39" s="32" t="s">
        <v>241</v>
      </c>
      <c r="C39" s="3" t="s">
        <v>242</v>
      </c>
      <c r="D39" s="3" t="s">
        <v>243</v>
      </c>
      <c r="E39" s="3" t="s">
        <v>244</v>
      </c>
      <c r="F39" s="3" t="s">
        <v>245</v>
      </c>
      <c r="G39" s="3" t="s">
        <v>26</v>
      </c>
      <c r="H39" s="3" t="s">
        <v>61</v>
      </c>
      <c r="I39" s="4" t="s">
        <v>28</v>
      </c>
      <c r="J39">
        <v>83</v>
      </c>
      <c r="K39">
        <v>3500</v>
      </c>
      <c r="L39">
        <v>0</v>
      </c>
    </row>
    <row r="40" spans="1:12" ht="75" customHeight="1" x14ac:dyDescent="0.35">
      <c r="A40" t="s">
        <v>246</v>
      </c>
      <c r="B40" s="32" t="s">
        <v>247</v>
      </c>
      <c r="C40" s="3" t="s">
        <v>248</v>
      </c>
      <c r="D40" s="3" t="s">
        <v>249</v>
      </c>
      <c r="E40" s="3" t="s">
        <v>250</v>
      </c>
      <c r="F40" s="3" t="s">
        <v>251</v>
      </c>
      <c r="G40" s="3" t="s">
        <v>26</v>
      </c>
      <c r="H40" s="3" t="s">
        <v>41</v>
      </c>
      <c r="I40" s="4" t="s">
        <v>42</v>
      </c>
      <c r="J40">
        <v>681</v>
      </c>
      <c r="K40">
        <v>3500</v>
      </c>
      <c r="L40">
        <v>0</v>
      </c>
    </row>
    <row r="41" spans="1:12" ht="75" customHeight="1" x14ac:dyDescent="0.35">
      <c r="A41" t="s">
        <v>252</v>
      </c>
      <c r="B41" s="32" t="s">
        <v>253</v>
      </c>
      <c r="C41" s="3" t="s">
        <v>254</v>
      </c>
      <c r="D41" s="3" t="s">
        <v>255</v>
      </c>
      <c r="E41" s="3" t="s">
        <v>256</v>
      </c>
      <c r="F41" s="3" t="s">
        <v>257</v>
      </c>
      <c r="G41" s="3" t="s">
        <v>26</v>
      </c>
      <c r="H41" s="3" t="s">
        <v>41</v>
      </c>
      <c r="I41" s="4" t="s">
        <v>42</v>
      </c>
      <c r="J41">
        <v>266</v>
      </c>
      <c r="K41">
        <v>3000</v>
      </c>
      <c r="L41">
        <v>0</v>
      </c>
    </row>
    <row r="42" spans="1:12" ht="75" customHeight="1" x14ac:dyDescent="0.35">
      <c r="A42" t="s">
        <v>258</v>
      </c>
      <c r="B42" s="32" t="s">
        <v>259</v>
      </c>
      <c r="C42" s="3" t="s">
        <v>260</v>
      </c>
      <c r="D42" s="3" t="s">
        <v>206</v>
      </c>
      <c r="E42" s="3" t="s">
        <v>148</v>
      </c>
      <c r="F42" s="3" t="s">
        <v>261</v>
      </c>
      <c r="G42" s="3" t="s">
        <v>26</v>
      </c>
      <c r="H42" s="3" t="s">
        <v>41</v>
      </c>
      <c r="I42" s="4" t="s">
        <v>42</v>
      </c>
      <c r="J42">
        <v>306</v>
      </c>
      <c r="K42">
        <v>3000</v>
      </c>
      <c r="L42">
        <v>0</v>
      </c>
    </row>
    <row r="43" spans="1:12" ht="75" customHeight="1" x14ac:dyDescent="0.35">
      <c r="A43" t="s">
        <v>262</v>
      </c>
      <c r="B43" s="32" t="s">
        <v>263</v>
      </c>
      <c r="C43" s="3" t="s">
        <v>264</v>
      </c>
      <c r="D43" s="3" t="s">
        <v>265</v>
      </c>
      <c r="E43" s="3" t="s">
        <v>266</v>
      </c>
      <c r="F43" s="3" t="s">
        <v>267</v>
      </c>
      <c r="G43" s="3" t="s">
        <v>26</v>
      </c>
      <c r="H43" s="3" t="s">
        <v>61</v>
      </c>
      <c r="I43" s="4" t="s">
        <v>42</v>
      </c>
      <c r="J43">
        <v>26</v>
      </c>
      <c r="K43">
        <v>3000</v>
      </c>
      <c r="L43">
        <v>0</v>
      </c>
    </row>
    <row r="44" spans="1:12" ht="75" customHeight="1" x14ac:dyDescent="0.35">
      <c r="A44" t="s">
        <v>268</v>
      </c>
      <c r="B44" s="32" t="s">
        <v>269</v>
      </c>
      <c r="C44" s="3" t="s">
        <v>270</v>
      </c>
      <c r="D44" s="3" t="s">
        <v>271</v>
      </c>
      <c r="E44" s="3" t="s">
        <v>201</v>
      </c>
      <c r="F44" s="3" t="s">
        <v>272</v>
      </c>
      <c r="G44" s="3" t="s">
        <v>26</v>
      </c>
      <c r="H44" s="3" t="s">
        <v>61</v>
      </c>
      <c r="I44" s="4" t="s">
        <v>42</v>
      </c>
      <c r="J44">
        <v>135</v>
      </c>
      <c r="K44">
        <v>3000</v>
      </c>
      <c r="L44">
        <v>0</v>
      </c>
    </row>
    <row r="45" spans="1:12" ht="75" customHeight="1" x14ac:dyDescent="0.35">
      <c r="A45" t="s">
        <v>273</v>
      </c>
      <c r="B45" s="32" t="s">
        <v>274</v>
      </c>
      <c r="C45" s="3" t="s">
        <v>275</v>
      </c>
      <c r="D45" s="3" t="s">
        <v>276</v>
      </c>
      <c r="E45" s="3" t="s">
        <v>277</v>
      </c>
      <c r="F45" s="3" t="s">
        <v>278</v>
      </c>
      <c r="G45" s="3" t="s">
        <v>26</v>
      </c>
      <c r="H45" s="3" t="s">
        <v>41</v>
      </c>
      <c r="I45" s="4" t="s">
        <v>42</v>
      </c>
      <c r="J45">
        <v>65</v>
      </c>
      <c r="K45">
        <v>3000</v>
      </c>
      <c r="L45">
        <v>0</v>
      </c>
    </row>
    <row r="46" spans="1:12" ht="75" customHeight="1" x14ac:dyDescent="0.35">
      <c r="A46" t="s">
        <v>279</v>
      </c>
      <c r="B46" s="32" t="s">
        <v>280</v>
      </c>
      <c r="C46" s="3" t="s">
        <v>281</v>
      </c>
      <c r="D46" s="3" t="s">
        <v>282</v>
      </c>
      <c r="E46" s="3" t="s">
        <v>283</v>
      </c>
      <c r="F46" s="3" t="s">
        <v>284</v>
      </c>
      <c r="G46" s="3" t="s">
        <v>26</v>
      </c>
      <c r="H46" s="3" t="s">
        <v>27</v>
      </c>
      <c r="I46" s="4" t="s">
        <v>28</v>
      </c>
      <c r="J46">
        <v>348</v>
      </c>
      <c r="K46">
        <v>3500</v>
      </c>
      <c r="L46">
        <v>0</v>
      </c>
    </row>
    <row r="47" spans="1:12" ht="75" customHeight="1" x14ac:dyDescent="0.35">
      <c r="A47" t="s">
        <v>285</v>
      </c>
      <c r="B47" s="32" t="s">
        <v>286</v>
      </c>
      <c r="C47" s="3" t="s">
        <v>287</v>
      </c>
      <c r="D47" s="3" t="s">
        <v>288</v>
      </c>
      <c r="E47" s="3" t="s">
        <v>289</v>
      </c>
      <c r="F47" s="3" t="s">
        <v>290</v>
      </c>
      <c r="G47" s="3" t="s">
        <v>26</v>
      </c>
      <c r="H47" s="3" t="s">
        <v>27</v>
      </c>
      <c r="I47" s="4" t="s">
        <v>28</v>
      </c>
      <c r="J47">
        <v>-11</v>
      </c>
      <c r="K47">
        <v>3000</v>
      </c>
      <c r="L47">
        <v>0</v>
      </c>
    </row>
    <row r="48" spans="1:12" ht="75" customHeight="1" x14ac:dyDescent="0.35">
      <c r="A48" t="s">
        <v>291</v>
      </c>
      <c r="B48" s="32" t="s">
        <v>292</v>
      </c>
      <c r="C48" s="3" t="s">
        <v>254</v>
      </c>
      <c r="D48" s="3" t="s">
        <v>293</v>
      </c>
      <c r="E48" s="3" t="s">
        <v>294</v>
      </c>
      <c r="F48" s="3" t="s">
        <v>295</v>
      </c>
      <c r="G48" s="3" t="s">
        <v>26</v>
      </c>
      <c r="H48" s="3" t="s">
        <v>61</v>
      </c>
      <c r="I48" s="4" t="s">
        <v>42</v>
      </c>
      <c r="J48">
        <v>74</v>
      </c>
      <c r="K48">
        <v>3000</v>
      </c>
      <c r="L48">
        <v>0</v>
      </c>
    </row>
    <row r="49" spans="1:12" ht="75" customHeight="1" x14ac:dyDescent="0.35">
      <c r="A49" t="s">
        <v>296</v>
      </c>
      <c r="B49" s="32" t="s">
        <v>297</v>
      </c>
      <c r="C49" s="3" t="s">
        <v>298</v>
      </c>
      <c r="D49" s="3" t="s">
        <v>299</v>
      </c>
      <c r="E49" s="3" t="s">
        <v>300</v>
      </c>
      <c r="F49" s="3" t="s">
        <v>301</v>
      </c>
      <c r="G49" s="3" t="s">
        <v>26</v>
      </c>
      <c r="H49" s="3" t="s">
        <v>27</v>
      </c>
      <c r="I49" s="4" t="s">
        <v>42</v>
      </c>
      <c r="J49">
        <v>-15</v>
      </c>
      <c r="K49">
        <v>3000</v>
      </c>
      <c r="L49">
        <v>0</v>
      </c>
    </row>
    <row r="50" spans="1:12" ht="75" customHeight="1" x14ac:dyDescent="0.35">
      <c r="A50" t="s">
        <v>302</v>
      </c>
      <c r="B50" s="32" t="s">
        <v>303</v>
      </c>
      <c r="C50" s="3" t="s">
        <v>304</v>
      </c>
      <c r="D50" s="3" t="s">
        <v>305</v>
      </c>
      <c r="E50" s="3" t="s">
        <v>306</v>
      </c>
      <c r="F50" s="3" t="s">
        <v>307</v>
      </c>
      <c r="G50" s="3" t="s">
        <v>26</v>
      </c>
      <c r="H50" s="3" t="s">
        <v>61</v>
      </c>
      <c r="I50" s="4" t="s">
        <v>42</v>
      </c>
      <c r="J50">
        <v>502</v>
      </c>
      <c r="K50">
        <v>3500</v>
      </c>
      <c r="L50">
        <v>0</v>
      </c>
    </row>
    <row r="51" spans="1:12" ht="75" customHeight="1" x14ac:dyDescent="0.35">
      <c r="A51" t="s">
        <v>308</v>
      </c>
      <c r="B51" s="32" t="s">
        <v>309</v>
      </c>
      <c r="C51" s="3" t="s">
        <v>310</v>
      </c>
      <c r="D51" s="3" t="s">
        <v>311</v>
      </c>
      <c r="E51" s="3" t="s">
        <v>312</v>
      </c>
      <c r="F51" s="3" t="s">
        <v>313</v>
      </c>
      <c r="G51" s="3" t="s">
        <v>26</v>
      </c>
      <c r="H51" s="3" t="s">
        <v>61</v>
      </c>
      <c r="I51" s="4" t="s">
        <v>28</v>
      </c>
      <c r="J51">
        <v>242</v>
      </c>
      <c r="K51">
        <v>3500</v>
      </c>
      <c r="L51">
        <v>0</v>
      </c>
    </row>
    <row r="52" spans="1:12" ht="75" customHeight="1" x14ac:dyDescent="0.35">
      <c r="A52" t="s">
        <v>314</v>
      </c>
      <c r="B52" s="32" t="s">
        <v>315</v>
      </c>
      <c r="C52" s="3" t="s">
        <v>316</v>
      </c>
      <c r="D52" s="3" t="s">
        <v>317</v>
      </c>
      <c r="E52" s="3" t="s">
        <v>318</v>
      </c>
      <c r="F52" s="3" t="s">
        <v>319</v>
      </c>
      <c r="G52" s="3" t="s">
        <v>26</v>
      </c>
      <c r="H52" s="3" t="s">
        <v>41</v>
      </c>
      <c r="I52" s="4" t="s">
        <v>42</v>
      </c>
      <c r="J52">
        <v>665</v>
      </c>
      <c r="K52">
        <v>3500</v>
      </c>
      <c r="L52">
        <v>0</v>
      </c>
    </row>
    <row r="53" spans="1:12" ht="75" customHeight="1" x14ac:dyDescent="0.35">
      <c r="A53" t="s">
        <v>320</v>
      </c>
      <c r="B53" s="32" t="s">
        <v>321</v>
      </c>
      <c r="C53" s="3" t="s">
        <v>322</v>
      </c>
      <c r="D53" s="3" t="s">
        <v>323</v>
      </c>
      <c r="E53" s="3" t="s">
        <v>324</v>
      </c>
      <c r="F53" s="3" t="s">
        <v>325</v>
      </c>
      <c r="G53" s="3" t="s">
        <v>26</v>
      </c>
      <c r="H53" s="3" t="s">
        <v>41</v>
      </c>
      <c r="I53" s="4" t="s">
        <v>28</v>
      </c>
      <c r="J53">
        <v>112</v>
      </c>
      <c r="K53">
        <v>5000</v>
      </c>
      <c r="L53">
        <v>0</v>
      </c>
    </row>
    <row r="54" spans="1:12" ht="75" customHeight="1" x14ac:dyDescent="0.35">
      <c r="A54" t="s">
        <v>326</v>
      </c>
      <c r="B54" s="32" t="s">
        <v>327</v>
      </c>
      <c r="C54" s="3" t="s">
        <v>328</v>
      </c>
      <c r="D54" s="3" t="s">
        <v>329</v>
      </c>
      <c r="E54" s="3" t="s">
        <v>330</v>
      </c>
      <c r="F54" s="3" t="s">
        <v>331</v>
      </c>
      <c r="G54" s="3" t="s">
        <v>26</v>
      </c>
      <c r="H54" s="3" t="s">
        <v>61</v>
      </c>
      <c r="I54" s="4" t="s">
        <v>42</v>
      </c>
      <c r="J54">
        <v>46</v>
      </c>
      <c r="K54">
        <v>3000</v>
      </c>
      <c r="L54">
        <v>0</v>
      </c>
    </row>
    <row r="55" spans="1:12" ht="75" customHeight="1" x14ac:dyDescent="0.35">
      <c r="A55" t="s">
        <v>332</v>
      </c>
      <c r="B55" s="32" t="s">
        <v>333</v>
      </c>
      <c r="C55" s="3" t="s">
        <v>334</v>
      </c>
      <c r="D55" s="3" t="s">
        <v>335</v>
      </c>
      <c r="E55" s="3" t="s">
        <v>336</v>
      </c>
      <c r="F55" s="3" t="s">
        <v>337</v>
      </c>
      <c r="G55" s="3" t="s">
        <v>26</v>
      </c>
      <c r="H55" s="3" t="s">
        <v>61</v>
      </c>
      <c r="I55" s="4" t="s">
        <v>42</v>
      </c>
      <c r="J55">
        <v>247</v>
      </c>
      <c r="K55">
        <v>3000</v>
      </c>
      <c r="L55">
        <v>0</v>
      </c>
    </row>
    <row r="56" spans="1:12" ht="75" customHeight="1" x14ac:dyDescent="0.35">
      <c r="A56" t="s">
        <v>338</v>
      </c>
      <c r="B56" s="32" t="s">
        <v>339</v>
      </c>
      <c r="C56" s="3" t="s">
        <v>340</v>
      </c>
      <c r="D56" s="3" t="s">
        <v>341</v>
      </c>
      <c r="E56" s="3" t="s">
        <v>342</v>
      </c>
      <c r="F56" s="3" t="s">
        <v>343</v>
      </c>
      <c r="G56" s="3" t="s">
        <v>26</v>
      </c>
      <c r="H56" s="3" t="s">
        <v>61</v>
      </c>
      <c r="I56" s="4" t="s">
        <v>28</v>
      </c>
      <c r="J56">
        <v>17</v>
      </c>
      <c r="K56">
        <v>3000</v>
      </c>
      <c r="L56">
        <v>0</v>
      </c>
    </row>
    <row r="57" spans="1:12" ht="75" customHeight="1" x14ac:dyDescent="0.35">
      <c r="A57" t="s">
        <v>344</v>
      </c>
      <c r="B57" s="32" t="s">
        <v>345</v>
      </c>
      <c r="C57" s="3" t="s">
        <v>346</v>
      </c>
      <c r="D57" s="3" t="s">
        <v>347</v>
      </c>
      <c r="E57" s="3" t="s">
        <v>178</v>
      </c>
      <c r="F57" s="3" t="s">
        <v>348</v>
      </c>
      <c r="G57" s="3" t="s">
        <v>26</v>
      </c>
      <c r="H57" s="3" t="s">
        <v>41</v>
      </c>
      <c r="I57" s="4" t="s">
        <v>42</v>
      </c>
      <c r="J57">
        <v>97</v>
      </c>
      <c r="K57">
        <v>3000</v>
      </c>
      <c r="L57">
        <v>0</v>
      </c>
    </row>
    <row r="58" spans="1:12" ht="75" customHeight="1" x14ac:dyDescent="0.35">
      <c r="A58" t="s">
        <v>349</v>
      </c>
      <c r="B58" s="32" t="s">
        <v>350</v>
      </c>
      <c r="C58" s="3" t="s">
        <v>351</v>
      </c>
      <c r="D58" s="3" t="s">
        <v>352</v>
      </c>
      <c r="E58" s="3" t="s">
        <v>353</v>
      </c>
      <c r="F58" s="3" t="s">
        <v>354</v>
      </c>
      <c r="G58" s="3" t="s">
        <v>26</v>
      </c>
      <c r="H58" s="3" t="s">
        <v>41</v>
      </c>
      <c r="I58" s="4" t="s">
        <v>42</v>
      </c>
      <c r="J58">
        <v>52</v>
      </c>
      <c r="K58">
        <v>3000</v>
      </c>
      <c r="L58">
        <v>0</v>
      </c>
    </row>
    <row r="59" spans="1:12" ht="75" customHeight="1" x14ac:dyDescent="0.35">
      <c r="A59" t="s">
        <v>355</v>
      </c>
      <c r="B59" s="32" t="s">
        <v>356</v>
      </c>
      <c r="C59" s="3" t="s">
        <v>357</v>
      </c>
      <c r="D59" s="3" t="s">
        <v>358</v>
      </c>
      <c r="E59" s="3" t="s">
        <v>359</v>
      </c>
      <c r="F59" s="3" t="s">
        <v>360</v>
      </c>
      <c r="G59" s="3" t="s">
        <v>26</v>
      </c>
      <c r="H59" s="3" t="s">
        <v>41</v>
      </c>
      <c r="I59" s="4" t="s">
        <v>42</v>
      </c>
      <c r="J59">
        <v>10</v>
      </c>
      <c r="K59">
        <v>3000</v>
      </c>
      <c r="L59">
        <v>0</v>
      </c>
    </row>
    <row r="60" spans="1:12" ht="75" customHeight="1" x14ac:dyDescent="0.35">
      <c r="A60" t="s">
        <v>361</v>
      </c>
      <c r="B60" s="32" t="s">
        <v>362</v>
      </c>
      <c r="C60" s="3" t="s">
        <v>363</v>
      </c>
      <c r="D60" s="3" t="s">
        <v>364</v>
      </c>
      <c r="E60" s="3" t="s">
        <v>365</v>
      </c>
      <c r="F60" s="3" t="s">
        <v>366</v>
      </c>
      <c r="G60" s="3" t="s">
        <v>26</v>
      </c>
      <c r="H60" s="3" t="s">
        <v>41</v>
      </c>
      <c r="I60" s="4" t="s">
        <v>42</v>
      </c>
      <c r="J60">
        <v>1234</v>
      </c>
      <c r="K60">
        <v>4000</v>
      </c>
      <c r="L60">
        <v>0</v>
      </c>
    </row>
    <row r="61" spans="1:12" ht="75" customHeight="1" x14ac:dyDescent="0.35">
      <c r="A61" t="s">
        <v>367</v>
      </c>
      <c r="B61" s="32" t="s">
        <v>368</v>
      </c>
      <c r="C61" s="3" t="s">
        <v>369</v>
      </c>
      <c r="D61" s="3" t="s">
        <v>370</v>
      </c>
      <c r="E61" s="3" t="s">
        <v>371</v>
      </c>
      <c r="F61" s="3" t="s">
        <v>372</v>
      </c>
      <c r="G61" s="3" t="s">
        <v>26</v>
      </c>
      <c r="H61" s="3" t="s">
        <v>41</v>
      </c>
      <c r="I61" s="4" t="s">
        <v>42</v>
      </c>
      <c r="J61">
        <v>42</v>
      </c>
      <c r="K61">
        <v>3000</v>
      </c>
      <c r="L61">
        <v>0</v>
      </c>
    </row>
    <row r="62" spans="1:12" ht="75" customHeight="1" x14ac:dyDescent="0.35">
      <c r="A62" t="s">
        <v>373</v>
      </c>
      <c r="B62" s="32" t="s">
        <v>374</v>
      </c>
      <c r="C62" s="3" t="s">
        <v>375</v>
      </c>
      <c r="D62" s="3" t="s">
        <v>376</v>
      </c>
      <c r="E62" s="3" t="s">
        <v>377</v>
      </c>
      <c r="F62" s="3" t="s">
        <v>378</v>
      </c>
      <c r="G62" s="3" t="s">
        <v>26</v>
      </c>
      <c r="H62" s="3" t="s">
        <v>61</v>
      </c>
      <c r="I62" s="4" t="s">
        <v>28</v>
      </c>
      <c r="J62">
        <v>681</v>
      </c>
      <c r="K62">
        <v>5000</v>
      </c>
      <c r="L62">
        <v>0</v>
      </c>
    </row>
    <row r="63" spans="1:12" ht="75" customHeight="1" x14ac:dyDescent="0.35">
      <c r="A63" t="s">
        <v>379</v>
      </c>
      <c r="B63" s="32" t="s">
        <v>380</v>
      </c>
      <c r="C63" s="3" t="s">
        <v>381</v>
      </c>
      <c r="D63" s="3" t="s">
        <v>382</v>
      </c>
      <c r="E63" s="3" t="s">
        <v>383</v>
      </c>
      <c r="F63" s="3" t="s">
        <v>384</v>
      </c>
      <c r="G63" s="3" t="s">
        <v>26</v>
      </c>
      <c r="H63" s="3" t="s">
        <v>41</v>
      </c>
      <c r="I63" s="4" t="s">
        <v>42</v>
      </c>
      <c r="J63">
        <v>29</v>
      </c>
      <c r="K63">
        <v>3000</v>
      </c>
      <c r="L63">
        <v>0</v>
      </c>
    </row>
    <row r="64" spans="1:12" ht="75" customHeight="1" x14ac:dyDescent="0.35">
      <c r="A64" t="s">
        <v>385</v>
      </c>
      <c r="B64" s="32" t="s">
        <v>386</v>
      </c>
      <c r="C64" s="3" t="s">
        <v>387</v>
      </c>
      <c r="D64" s="3" t="s">
        <v>388</v>
      </c>
      <c r="E64" s="3" t="s">
        <v>389</v>
      </c>
      <c r="F64" s="3" t="s">
        <v>390</v>
      </c>
      <c r="G64" s="3" t="s">
        <v>26</v>
      </c>
      <c r="H64" s="3" t="s">
        <v>41</v>
      </c>
      <c r="I64" s="4" t="s">
        <v>42</v>
      </c>
      <c r="J64">
        <v>235</v>
      </c>
      <c r="K64">
        <v>3000</v>
      </c>
      <c r="L64">
        <v>0</v>
      </c>
    </row>
    <row r="65" spans="1:12" ht="75" customHeight="1" x14ac:dyDescent="0.35">
      <c r="A65" t="s">
        <v>391</v>
      </c>
      <c r="B65" s="32" t="s">
        <v>392</v>
      </c>
      <c r="C65" s="3" t="s">
        <v>393</v>
      </c>
      <c r="D65" s="3" t="s">
        <v>388</v>
      </c>
      <c r="E65" s="3" t="s">
        <v>389</v>
      </c>
      <c r="F65" s="3" t="s">
        <v>394</v>
      </c>
      <c r="G65" s="3" t="s">
        <v>26</v>
      </c>
      <c r="H65" s="3" t="s">
        <v>41</v>
      </c>
      <c r="I65" s="4" t="s">
        <v>42</v>
      </c>
      <c r="J65">
        <v>489</v>
      </c>
      <c r="K65">
        <v>3000</v>
      </c>
      <c r="L65">
        <v>0</v>
      </c>
    </row>
    <row r="66" spans="1:12" ht="75" customHeight="1" x14ac:dyDescent="0.35">
      <c r="A66" t="s">
        <v>395</v>
      </c>
      <c r="B66" s="32" t="s">
        <v>396</v>
      </c>
      <c r="C66" s="3" t="s">
        <v>140</v>
      </c>
      <c r="D66" s="3" t="s">
        <v>397</v>
      </c>
      <c r="E66" s="3" t="s">
        <v>398</v>
      </c>
      <c r="F66" s="3" t="s">
        <v>399</v>
      </c>
      <c r="G66" s="3" t="s">
        <v>26</v>
      </c>
      <c r="H66" s="3" t="s">
        <v>61</v>
      </c>
      <c r="I66" s="4" t="s">
        <v>42</v>
      </c>
      <c r="J66">
        <v>791</v>
      </c>
      <c r="K66">
        <v>3500</v>
      </c>
      <c r="L66">
        <v>0</v>
      </c>
    </row>
    <row r="67" spans="1:12" ht="75" customHeight="1" x14ac:dyDescent="0.35">
      <c r="A67" t="s">
        <v>400</v>
      </c>
      <c r="B67" s="32" t="s">
        <v>401</v>
      </c>
      <c r="C67" s="3" t="s">
        <v>402</v>
      </c>
      <c r="D67" s="3" t="s">
        <v>388</v>
      </c>
      <c r="E67" s="3" t="s">
        <v>389</v>
      </c>
      <c r="F67" s="3" t="s">
        <v>403</v>
      </c>
      <c r="G67" s="3" t="s">
        <v>26</v>
      </c>
      <c r="H67" s="3" t="s">
        <v>41</v>
      </c>
      <c r="I67" s="4" t="s">
        <v>42</v>
      </c>
      <c r="J67">
        <v>995</v>
      </c>
      <c r="K67">
        <v>3500</v>
      </c>
      <c r="L67">
        <v>0</v>
      </c>
    </row>
    <row r="68" spans="1:12" ht="75" customHeight="1" x14ac:dyDescent="0.35">
      <c r="A68" t="s">
        <v>404</v>
      </c>
      <c r="B68" s="32" t="s">
        <v>405</v>
      </c>
      <c r="C68" s="3" t="s">
        <v>406</v>
      </c>
      <c r="D68" s="3" t="s">
        <v>388</v>
      </c>
      <c r="E68" s="3" t="s">
        <v>389</v>
      </c>
      <c r="F68" s="3" t="s">
        <v>407</v>
      </c>
      <c r="G68" s="3" t="s">
        <v>26</v>
      </c>
      <c r="H68" s="3" t="s">
        <v>41</v>
      </c>
      <c r="I68" s="4" t="s">
        <v>42</v>
      </c>
      <c r="J68">
        <v>633</v>
      </c>
      <c r="K68">
        <v>3500</v>
      </c>
      <c r="L68">
        <v>0</v>
      </c>
    </row>
    <row r="69" spans="1:12" ht="75" customHeight="1" x14ac:dyDescent="0.35">
      <c r="A69" t="s">
        <v>408</v>
      </c>
      <c r="B69" s="32" t="s">
        <v>409</v>
      </c>
      <c r="C69" s="3" t="s">
        <v>410</v>
      </c>
      <c r="D69" s="3" t="s">
        <v>388</v>
      </c>
      <c r="E69" s="3" t="s">
        <v>389</v>
      </c>
      <c r="F69" s="3" t="s">
        <v>411</v>
      </c>
      <c r="G69" s="3" t="s">
        <v>26</v>
      </c>
      <c r="H69" s="3" t="s">
        <v>41</v>
      </c>
      <c r="I69" s="4" t="s">
        <v>42</v>
      </c>
      <c r="J69">
        <v>604</v>
      </c>
      <c r="K69">
        <v>3500</v>
      </c>
      <c r="L69">
        <v>0</v>
      </c>
    </row>
    <row r="70" spans="1:12" ht="75" customHeight="1" x14ac:dyDescent="0.35">
      <c r="A70" t="s">
        <v>412</v>
      </c>
      <c r="B70" s="32" t="s">
        <v>413</v>
      </c>
      <c r="C70" s="3" t="s">
        <v>414</v>
      </c>
      <c r="D70" s="3" t="s">
        <v>388</v>
      </c>
      <c r="E70" s="3" t="s">
        <v>389</v>
      </c>
      <c r="F70" s="3" t="s">
        <v>415</v>
      </c>
      <c r="G70" s="3" t="s">
        <v>26</v>
      </c>
      <c r="H70" s="3" t="s">
        <v>41</v>
      </c>
      <c r="I70" s="4" t="s">
        <v>42</v>
      </c>
      <c r="J70">
        <v>341</v>
      </c>
      <c r="K70">
        <v>3000</v>
      </c>
      <c r="L70">
        <v>0</v>
      </c>
    </row>
    <row r="71" spans="1:12" ht="75" customHeight="1" x14ac:dyDescent="0.35">
      <c r="A71" t="s">
        <v>416</v>
      </c>
      <c r="B71" s="32" t="s">
        <v>417</v>
      </c>
      <c r="C71" s="3" t="s">
        <v>418</v>
      </c>
      <c r="D71" s="3" t="s">
        <v>388</v>
      </c>
      <c r="E71" s="3" t="s">
        <v>389</v>
      </c>
      <c r="F71" s="3" t="s">
        <v>419</v>
      </c>
      <c r="G71" s="3" t="s">
        <v>26</v>
      </c>
      <c r="H71" s="3" t="s">
        <v>41</v>
      </c>
      <c r="I71" s="4" t="s">
        <v>42</v>
      </c>
      <c r="J71">
        <v>308</v>
      </c>
      <c r="K71">
        <v>3000</v>
      </c>
      <c r="L71">
        <v>0</v>
      </c>
    </row>
    <row r="72" spans="1:12" ht="75" customHeight="1" x14ac:dyDescent="0.35">
      <c r="A72" t="s">
        <v>420</v>
      </c>
      <c r="B72" s="32" t="s">
        <v>421</v>
      </c>
      <c r="C72" s="3" t="s">
        <v>422</v>
      </c>
      <c r="D72" s="3" t="s">
        <v>388</v>
      </c>
      <c r="E72" s="3" t="s">
        <v>389</v>
      </c>
      <c r="F72" s="3" t="s">
        <v>423</v>
      </c>
      <c r="G72" s="3" t="s">
        <v>26</v>
      </c>
      <c r="H72" s="3" t="s">
        <v>41</v>
      </c>
      <c r="I72" s="4" t="s">
        <v>42</v>
      </c>
      <c r="J72">
        <v>693</v>
      </c>
      <c r="K72">
        <v>3500</v>
      </c>
      <c r="L72">
        <v>0</v>
      </c>
    </row>
    <row r="73" spans="1:12" ht="75" customHeight="1" x14ac:dyDescent="0.35">
      <c r="A73" t="s">
        <v>424</v>
      </c>
      <c r="B73" s="32" t="s">
        <v>425</v>
      </c>
      <c r="C73" s="3" t="s">
        <v>426</v>
      </c>
      <c r="D73" s="3" t="s">
        <v>388</v>
      </c>
      <c r="E73" s="3" t="s">
        <v>389</v>
      </c>
      <c r="F73" s="3" t="s">
        <v>427</v>
      </c>
      <c r="G73" s="3" t="s">
        <v>26</v>
      </c>
      <c r="H73" s="3" t="s">
        <v>41</v>
      </c>
      <c r="I73" s="4" t="s">
        <v>42</v>
      </c>
      <c r="J73">
        <v>154</v>
      </c>
      <c r="K73">
        <v>3000</v>
      </c>
      <c r="L73">
        <v>0</v>
      </c>
    </row>
    <row r="74" spans="1:12" ht="75" customHeight="1" x14ac:dyDescent="0.35">
      <c r="A74" t="s">
        <v>428</v>
      </c>
      <c r="B74" s="32" t="s">
        <v>429</v>
      </c>
      <c r="C74" s="3" t="s">
        <v>430</v>
      </c>
      <c r="D74" s="3" t="s">
        <v>388</v>
      </c>
      <c r="E74" s="3" t="s">
        <v>389</v>
      </c>
      <c r="F74" s="3" t="s">
        <v>431</v>
      </c>
      <c r="G74" s="3" t="s">
        <v>26</v>
      </c>
      <c r="H74" s="3" t="s">
        <v>41</v>
      </c>
      <c r="I74" s="4" t="s">
        <v>42</v>
      </c>
      <c r="J74">
        <v>463</v>
      </c>
      <c r="K74">
        <v>3000</v>
      </c>
      <c r="L74">
        <v>0</v>
      </c>
    </row>
    <row r="75" spans="1:12" ht="75" customHeight="1" x14ac:dyDescent="0.35">
      <c r="A75" t="s">
        <v>432</v>
      </c>
      <c r="B75" s="32" t="s">
        <v>433</v>
      </c>
      <c r="C75" s="3" t="s">
        <v>434</v>
      </c>
      <c r="D75" s="3" t="s">
        <v>117</v>
      </c>
      <c r="E75" s="3" t="s">
        <v>112</v>
      </c>
      <c r="F75" s="3" t="s">
        <v>435</v>
      </c>
      <c r="G75" s="3" t="s">
        <v>26</v>
      </c>
      <c r="H75" s="3" t="s">
        <v>61</v>
      </c>
      <c r="I75" s="4" t="s">
        <v>28</v>
      </c>
      <c r="J75">
        <v>362</v>
      </c>
      <c r="K75">
        <v>3500</v>
      </c>
      <c r="L75">
        <v>0</v>
      </c>
    </row>
    <row r="76" spans="1:12" ht="75" customHeight="1" x14ac:dyDescent="0.35">
      <c r="A76" t="s">
        <v>436</v>
      </c>
      <c r="B76" s="32" t="s">
        <v>437</v>
      </c>
      <c r="C76" s="3" t="s">
        <v>438</v>
      </c>
      <c r="D76" s="3" t="s">
        <v>388</v>
      </c>
      <c r="E76" s="3" t="s">
        <v>389</v>
      </c>
      <c r="F76" s="3" t="s">
        <v>439</v>
      </c>
      <c r="G76" s="3" t="s">
        <v>26</v>
      </c>
      <c r="H76" s="3" t="s">
        <v>41</v>
      </c>
      <c r="I76" s="4" t="s">
        <v>42</v>
      </c>
      <c r="J76">
        <v>404</v>
      </c>
      <c r="K76">
        <v>3000</v>
      </c>
      <c r="L76">
        <v>0</v>
      </c>
    </row>
    <row r="77" spans="1:12" ht="75" customHeight="1" x14ac:dyDescent="0.35">
      <c r="A77" t="s">
        <v>440</v>
      </c>
      <c r="B77" s="32" t="s">
        <v>441</v>
      </c>
      <c r="C77" s="3" t="s">
        <v>334</v>
      </c>
      <c r="D77" s="3" t="s">
        <v>442</v>
      </c>
      <c r="E77" s="3" t="s">
        <v>443</v>
      </c>
      <c r="F77" s="3" t="s">
        <v>444</v>
      </c>
      <c r="G77" s="3" t="s">
        <v>26</v>
      </c>
      <c r="H77" s="3" t="s">
        <v>61</v>
      </c>
      <c r="I77" s="4" t="s">
        <v>42</v>
      </c>
      <c r="J77">
        <v>506</v>
      </c>
      <c r="K77">
        <v>3500</v>
      </c>
      <c r="L77">
        <v>0</v>
      </c>
    </row>
    <row r="78" spans="1:12" ht="75" customHeight="1" x14ac:dyDescent="0.35">
      <c r="A78" t="s">
        <v>445</v>
      </c>
      <c r="B78" s="32" t="s">
        <v>446</v>
      </c>
      <c r="C78" s="3" t="s">
        <v>447</v>
      </c>
      <c r="D78" s="3" t="s">
        <v>183</v>
      </c>
      <c r="E78" s="3" t="s">
        <v>448</v>
      </c>
      <c r="F78" s="3" t="s">
        <v>449</v>
      </c>
      <c r="G78" s="3" t="s">
        <v>26</v>
      </c>
      <c r="H78" s="3" t="s">
        <v>41</v>
      </c>
      <c r="I78" s="4" t="s">
        <v>42</v>
      </c>
      <c r="J78">
        <v>741</v>
      </c>
      <c r="K78">
        <v>3500</v>
      </c>
      <c r="L78">
        <v>0</v>
      </c>
    </row>
    <row r="79" spans="1:12" ht="75" customHeight="1" x14ac:dyDescent="0.35">
      <c r="A79" t="s">
        <v>450</v>
      </c>
      <c r="B79" s="32" t="s">
        <v>451</v>
      </c>
      <c r="C79" s="3" t="s">
        <v>447</v>
      </c>
      <c r="D79" s="3" t="s">
        <v>183</v>
      </c>
      <c r="E79" s="3" t="s">
        <v>448</v>
      </c>
      <c r="F79" s="3" t="s">
        <v>452</v>
      </c>
      <c r="G79" s="3" t="s">
        <v>26</v>
      </c>
      <c r="H79" s="3" t="s">
        <v>41</v>
      </c>
      <c r="I79" s="4" t="s">
        <v>42</v>
      </c>
      <c r="J79">
        <v>236</v>
      </c>
      <c r="K79">
        <v>3000</v>
      </c>
      <c r="L79">
        <v>0</v>
      </c>
    </row>
    <row r="80" spans="1:12" ht="75" customHeight="1" x14ac:dyDescent="0.35">
      <c r="A80" t="s">
        <v>453</v>
      </c>
      <c r="B80" s="32" t="s">
        <v>454</v>
      </c>
      <c r="C80" s="3" t="s">
        <v>455</v>
      </c>
      <c r="D80" s="3" t="s">
        <v>456</v>
      </c>
      <c r="E80" s="3" t="s">
        <v>457</v>
      </c>
      <c r="F80" s="3" t="s">
        <v>458</v>
      </c>
      <c r="G80" s="3" t="s">
        <v>26</v>
      </c>
      <c r="H80" s="3" t="s">
        <v>41</v>
      </c>
      <c r="I80" s="4" t="s">
        <v>42</v>
      </c>
      <c r="J80">
        <v>16</v>
      </c>
      <c r="K80">
        <v>3000</v>
      </c>
      <c r="L80">
        <v>0</v>
      </c>
    </row>
    <row r="81" spans="1:12" ht="75" customHeight="1" x14ac:dyDescent="0.35">
      <c r="A81" t="s">
        <v>459</v>
      </c>
      <c r="B81" s="32" t="s">
        <v>460</v>
      </c>
      <c r="C81" s="3" t="s">
        <v>455</v>
      </c>
      <c r="D81" s="3" t="s">
        <v>456</v>
      </c>
      <c r="E81" s="3" t="s">
        <v>457</v>
      </c>
      <c r="F81" s="3" t="s">
        <v>461</v>
      </c>
      <c r="G81" s="3" t="s">
        <v>26</v>
      </c>
      <c r="H81" s="3" t="s">
        <v>41</v>
      </c>
      <c r="I81" s="4" t="s">
        <v>42</v>
      </c>
      <c r="J81">
        <v>157</v>
      </c>
      <c r="K81">
        <v>3000</v>
      </c>
      <c r="L81">
        <v>0</v>
      </c>
    </row>
    <row r="82" spans="1:12" ht="75" customHeight="1" x14ac:dyDescent="0.35">
      <c r="A82" t="s">
        <v>462</v>
      </c>
      <c r="B82" s="32" t="s">
        <v>463</v>
      </c>
      <c r="C82" s="3" t="s">
        <v>455</v>
      </c>
      <c r="D82" s="3" t="s">
        <v>456</v>
      </c>
      <c r="E82" s="3" t="s">
        <v>457</v>
      </c>
      <c r="F82" s="3" t="s">
        <v>464</v>
      </c>
      <c r="G82" s="3" t="s">
        <v>26</v>
      </c>
      <c r="H82" s="3" t="s">
        <v>41</v>
      </c>
      <c r="I82" s="4" t="s">
        <v>42</v>
      </c>
      <c r="J82">
        <v>24</v>
      </c>
      <c r="K82">
        <v>3000</v>
      </c>
      <c r="L82">
        <v>0</v>
      </c>
    </row>
    <row r="83" spans="1:12" ht="75" customHeight="1" x14ac:dyDescent="0.35">
      <c r="A83" t="s">
        <v>465</v>
      </c>
      <c r="B83" s="32" t="s">
        <v>466</v>
      </c>
      <c r="C83" s="3" t="s">
        <v>455</v>
      </c>
      <c r="D83" s="3" t="s">
        <v>456</v>
      </c>
      <c r="E83" s="3" t="s">
        <v>457</v>
      </c>
      <c r="F83" s="3" t="s">
        <v>467</v>
      </c>
      <c r="G83" s="3" t="s">
        <v>26</v>
      </c>
      <c r="H83" s="3" t="s">
        <v>41</v>
      </c>
      <c r="I83" s="4" t="s">
        <v>42</v>
      </c>
      <c r="J83">
        <v>1233</v>
      </c>
      <c r="K83">
        <v>4000</v>
      </c>
      <c r="L83">
        <v>0</v>
      </c>
    </row>
    <row r="84" spans="1:12" ht="75" customHeight="1" x14ac:dyDescent="0.35">
      <c r="A84" t="s">
        <v>468</v>
      </c>
      <c r="B84" s="32" t="s">
        <v>469</v>
      </c>
      <c r="C84" s="3" t="s">
        <v>447</v>
      </c>
      <c r="D84" s="3" t="s">
        <v>183</v>
      </c>
      <c r="E84" s="3" t="s">
        <v>448</v>
      </c>
      <c r="F84" s="3" t="s">
        <v>470</v>
      </c>
      <c r="G84" s="3" t="s">
        <v>26</v>
      </c>
      <c r="H84" s="3" t="s">
        <v>41</v>
      </c>
      <c r="I84" s="4" t="s">
        <v>42</v>
      </c>
      <c r="J84">
        <v>21</v>
      </c>
      <c r="K84">
        <v>3000</v>
      </c>
      <c r="L84">
        <v>0</v>
      </c>
    </row>
    <row r="85" spans="1:12" ht="75" customHeight="1" x14ac:dyDescent="0.35">
      <c r="A85" t="s">
        <v>471</v>
      </c>
      <c r="B85" s="32" t="s">
        <v>472</v>
      </c>
      <c r="C85" s="3" t="s">
        <v>455</v>
      </c>
      <c r="D85" s="3" t="s">
        <v>456</v>
      </c>
      <c r="E85" s="3" t="s">
        <v>457</v>
      </c>
      <c r="F85" s="3" t="s">
        <v>278</v>
      </c>
      <c r="G85" s="3" t="s">
        <v>26</v>
      </c>
      <c r="H85" s="3" t="s">
        <v>41</v>
      </c>
      <c r="I85" s="4" t="s">
        <v>42</v>
      </c>
      <c r="J85">
        <v>65</v>
      </c>
      <c r="K85">
        <v>3000</v>
      </c>
      <c r="L85">
        <v>0</v>
      </c>
    </row>
    <row r="86" spans="1:12" ht="75" customHeight="1" x14ac:dyDescent="0.35">
      <c r="A86" t="s">
        <v>473</v>
      </c>
      <c r="B86" s="32" t="s">
        <v>474</v>
      </c>
      <c r="C86" s="3" t="s">
        <v>475</v>
      </c>
      <c r="D86" s="3" t="s">
        <v>476</v>
      </c>
      <c r="E86" s="3" t="s">
        <v>477</v>
      </c>
      <c r="F86" s="3" t="s">
        <v>478</v>
      </c>
      <c r="G86" s="3" t="s">
        <v>26</v>
      </c>
      <c r="H86" s="3" t="s">
        <v>61</v>
      </c>
      <c r="I86" s="4" t="s">
        <v>28</v>
      </c>
      <c r="J86">
        <v>137</v>
      </c>
      <c r="K86">
        <v>3500</v>
      </c>
      <c r="L86">
        <v>0</v>
      </c>
    </row>
    <row r="87" spans="1:12" ht="75" customHeight="1" x14ac:dyDescent="0.35">
      <c r="A87" t="s">
        <v>479</v>
      </c>
      <c r="B87" s="32" t="s">
        <v>480</v>
      </c>
      <c r="C87" s="3" t="s">
        <v>455</v>
      </c>
      <c r="D87" s="3" t="s">
        <v>456</v>
      </c>
      <c r="E87" s="3" t="s">
        <v>457</v>
      </c>
      <c r="F87" s="3" t="s">
        <v>481</v>
      </c>
      <c r="G87" s="3" t="s">
        <v>26</v>
      </c>
      <c r="H87" s="3" t="s">
        <v>41</v>
      </c>
      <c r="I87" s="4" t="s">
        <v>42</v>
      </c>
      <c r="J87">
        <v>32</v>
      </c>
      <c r="K87">
        <v>3000</v>
      </c>
      <c r="L87">
        <v>0</v>
      </c>
    </row>
    <row r="88" spans="1:12" ht="75" customHeight="1" x14ac:dyDescent="0.35">
      <c r="A88" t="s">
        <v>482</v>
      </c>
      <c r="B88" s="32" t="s">
        <v>483</v>
      </c>
      <c r="C88" s="3" t="s">
        <v>484</v>
      </c>
      <c r="D88" s="3" t="s">
        <v>485</v>
      </c>
      <c r="E88" s="3" t="s">
        <v>486</v>
      </c>
      <c r="F88" s="3" t="s">
        <v>487</v>
      </c>
      <c r="G88" s="3" t="s">
        <v>26</v>
      </c>
      <c r="H88" s="3" t="s">
        <v>41</v>
      </c>
      <c r="I88" s="4" t="s">
        <v>42</v>
      </c>
      <c r="J88">
        <v>138</v>
      </c>
      <c r="K88">
        <v>3000</v>
      </c>
      <c r="L88">
        <v>0</v>
      </c>
    </row>
    <row r="89" spans="1:12" ht="75" customHeight="1" x14ac:dyDescent="0.35">
      <c r="A89" t="s">
        <v>488</v>
      </c>
      <c r="B89" s="32" t="s">
        <v>489</v>
      </c>
      <c r="C89" s="3" t="s">
        <v>490</v>
      </c>
      <c r="D89" s="3" t="s">
        <v>183</v>
      </c>
      <c r="E89" s="3" t="s">
        <v>491</v>
      </c>
      <c r="F89" s="3" t="s">
        <v>492</v>
      </c>
      <c r="G89" s="3" t="s">
        <v>26</v>
      </c>
      <c r="H89" s="3" t="s">
        <v>493</v>
      </c>
      <c r="I89" s="4" t="s">
        <v>42</v>
      </c>
      <c r="J89">
        <v>36</v>
      </c>
      <c r="K89">
        <v>3000</v>
      </c>
      <c r="L89">
        <v>0</v>
      </c>
    </row>
    <row r="90" spans="1:12" ht="75" customHeight="1" x14ac:dyDescent="0.35">
      <c r="A90" t="s">
        <v>494</v>
      </c>
      <c r="B90" s="32" t="s">
        <v>495</v>
      </c>
      <c r="C90" s="3" t="s">
        <v>496</v>
      </c>
      <c r="D90" s="3" t="s">
        <v>497</v>
      </c>
      <c r="E90" s="3" t="s">
        <v>498</v>
      </c>
      <c r="F90" s="3" t="s">
        <v>499</v>
      </c>
      <c r="G90" s="3" t="s">
        <v>26</v>
      </c>
      <c r="H90" s="3" t="s">
        <v>493</v>
      </c>
      <c r="I90" s="4" t="s">
        <v>28</v>
      </c>
      <c r="J90">
        <v>256</v>
      </c>
      <c r="K90">
        <v>3500</v>
      </c>
      <c r="L90">
        <v>0</v>
      </c>
    </row>
    <row r="91" spans="1:12" ht="75" customHeight="1" x14ac:dyDescent="0.35">
      <c r="A91" t="s">
        <v>500</v>
      </c>
      <c r="B91" s="32" t="s">
        <v>501</v>
      </c>
      <c r="C91" s="3" t="s">
        <v>502</v>
      </c>
      <c r="D91" s="3" t="s">
        <v>503</v>
      </c>
      <c r="E91" s="3" t="s">
        <v>491</v>
      </c>
      <c r="F91" s="3" t="s">
        <v>504</v>
      </c>
      <c r="G91" s="3" t="s">
        <v>26</v>
      </c>
      <c r="H91" s="3" t="s">
        <v>493</v>
      </c>
      <c r="I91" s="4" t="s">
        <v>42</v>
      </c>
      <c r="J91">
        <v>648</v>
      </c>
      <c r="K91">
        <v>3500</v>
      </c>
      <c r="L91">
        <v>0</v>
      </c>
    </row>
    <row r="92" spans="1:12" ht="75" customHeight="1" x14ac:dyDescent="0.35">
      <c r="A92" t="s">
        <v>505</v>
      </c>
      <c r="B92" s="32" t="s">
        <v>506</v>
      </c>
      <c r="C92" s="3" t="s">
        <v>507</v>
      </c>
      <c r="D92" s="3" t="s">
        <v>508</v>
      </c>
      <c r="E92" s="3" t="s">
        <v>509</v>
      </c>
      <c r="F92" s="3" t="s">
        <v>510</v>
      </c>
      <c r="G92" s="3" t="s">
        <v>26</v>
      </c>
      <c r="H92" s="3" t="s">
        <v>27</v>
      </c>
      <c r="I92" s="4" t="s">
        <v>28</v>
      </c>
      <c r="J92">
        <v>322</v>
      </c>
      <c r="K92">
        <v>3500</v>
      </c>
      <c r="L92">
        <v>0</v>
      </c>
    </row>
    <row r="93" spans="1:12" ht="75" customHeight="1" x14ac:dyDescent="0.35">
      <c r="A93" t="s">
        <v>511</v>
      </c>
      <c r="B93" s="32" t="s">
        <v>512</v>
      </c>
      <c r="C93" s="3" t="s">
        <v>513</v>
      </c>
      <c r="D93" s="3" t="s">
        <v>514</v>
      </c>
      <c r="E93" s="3" t="s">
        <v>515</v>
      </c>
      <c r="F93" s="3" t="s">
        <v>481</v>
      </c>
      <c r="G93" s="3" t="s">
        <v>26</v>
      </c>
      <c r="H93" s="3" t="s">
        <v>493</v>
      </c>
      <c r="I93" s="4" t="s">
        <v>28</v>
      </c>
      <c r="J93">
        <v>32</v>
      </c>
      <c r="K93">
        <v>3000</v>
      </c>
      <c r="L93">
        <v>0</v>
      </c>
    </row>
    <row r="94" spans="1:12" ht="75" customHeight="1" x14ac:dyDescent="0.35">
      <c r="A94" t="s">
        <v>516</v>
      </c>
      <c r="B94" s="32" t="s">
        <v>517</v>
      </c>
      <c r="C94" s="3" t="s">
        <v>518</v>
      </c>
      <c r="D94" s="3" t="s">
        <v>519</v>
      </c>
      <c r="E94" s="3" t="s">
        <v>520</v>
      </c>
      <c r="F94" s="3" t="s">
        <v>521</v>
      </c>
      <c r="G94" s="3" t="s">
        <v>26</v>
      </c>
      <c r="H94" s="3" t="s">
        <v>493</v>
      </c>
      <c r="I94" s="4" t="s">
        <v>28</v>
      </c>
      <c r="J94">
        <v>276</v>
      </c>
      <c r="K94">
        <v>3000</v>
      </c>
      <c r="L94">
        <v>0</v>
      </c>
    </row>
    <row r="95" spans="1:12" ht="75" customHeight="1" x14ac:dyDescent="0.35">
      <c r="A95" t="s">
        <v>522</v>
      </c>
      <c r="B95" s="32" t="s">
        <v>523</v>
      </c>
      <c r="C95" s="3" t="s">
        <v>524</v>
      </c>
      <c r="D95" s="3" t="s">
        <v>514</v>
      </c>
      <c r="E95" s="3" t="s">
        <v>525</v>
      </c>
      <c r="F95" s="3" t="s">
        <v>526</v>
      </c>
      <c r="G95" s="3" t="s">
        <v>26</v>
      </c>
      <c r="H95" s="3" t="s">
        <v>493</v>
      </c>
      <c r="I95" s="4" t="s">
        <v>28</v>
      </c>
      <c r="J95">
        <v>213</v>
      </c>
      <c r="K95">
        <v>3500</v>
      </c>
      <c r="L95">
        <v>0</v>
      </c>
    </row>
    <row r="96" spans="1:12" ht="75" customHeight="1" x14ac:dyDescent="0.35">
      <c r="A96" t="s">
        <v>527</v>
      </c>
      <c r="B96" s="32" t="s">
        <v>528</v>
      </c>
      <c r="C96" s="3" t="s">
        <v>529</v>
      </c>
      <c r="D96" s="3" t="s">
        <v>530</v>
      </c>
      <c r="E96" s="3" t="s">
        <v>531</v>
      </c>
      <c r="F96" s="3" t="s">
        <v>532</v>
      </c>
      <c r="G96" s="3" t="s">
        <v>26</v>
      </c>
      <c r="H96" s="3" t="s">
        <v>493</v>
      </c>
      <c r="I96" s="4" t="s">
        <v>28</v>
      </c>
      <c r="J96">
        <v>650</v>
      </c>
      <c r="K96">
        <v>4000</v>
      </c>
      <c r="L96">
        <v>0</v>
      </c>
    </row>
    <row r="97" spans="1:12" ht="75" customHeight="1" x14ac:dyDescent="0.35">
      <c r="A97" t="s">
        <v>533</v>
      </c>
      <c r="B97" s="32" t="s">
        <v>534</v>
      </c>
      <c r="C97" s="3" t="s">
        <v>535</v>
      </c>
      <c r="D97" s="3" t="s">
        <v>536</v>
      </c>
      <c r="E97" s="3" t="s">
        <v>537</v>
      </c>
      <c r="F97" s="3" t="s">
        <v>538</v>
      </c>
      <c r="G97" s="3" t="s">
        <v>26</v>
      </c>
      <c r="H97" s="3" t="s">
        <v>493</v>
      </c>
      <c r="I97" s="4" t="s">
        <v>42</v>
      </c>
      <c r="J97">
        <v>126</v>
      </c>
      <c r="K97">
        <v>3000</v>
      </c>
      <c r="L97">
        <v>0</v>
      </c>
    </row>
    <row r="98" spans="1:12" ht="75" customHeight="1" x14ac:dyDescent="0.35">
      <c r="A98" t="s">
        <v>539</v>
      </c>
      <c r="B98" s="32" t="s">
        <v>540</v>
      </c>
      <c r="C98" s="3" t="s">
        <v>541</v>
      </c>
      <c r="D98" s="3" t="s">
        <v>117</v>
      </c>
      <c r="E98" s="3" t="s">
        <v>542</v>
      </c>
      <c r="F98" s="3" t="s">
        <v>272</v>
      </c>
      <c r="G98" s="3" t="s">
        <v>26</v>
      </c>
      <c r="H98" s="3" t="s">
        <v>493</v>
      </c>
      <c r="I98" s="4" t="s">
        <v>42</v>
      </c>
      <c r="J98">
        <v>135</v>
      </c>
      <c r="K98">
        <v>3000</v>
      </c>
      <c r="L98">
        <v>0</v>
      </c>
    </row>
    <row r="99" spans="1:12" ht="75" customHeight="1" x14ac:dyDescent="0.35">
      <c r="A99" t="s">
        <v>543</v>
      </c>
      <c r="B99" s="32" t="s">
        <v>544</v>
      </c>
      <c r="C99" s="3" t="s">
        <v>545</v>
      </c>
      <c r="D99" s="3" t="s">
        <v>111</v>
      </c>
      <c r="E99" s="3" t="s">
        <v>546</v>
      </c>
      <c r="F99" s="3" t="s">
        <v>547</v>
      </c>
      <c r="G99" s="3" t="s">
        <v>26</v>
      </c>
      <c r="H99" s="3" t="s">
        <v>27</v>
      </c>
      <c r="I99" s="4" t="s">
        <v>42</v>
      </c>
      <c r="J99">
        <v>1742</v>
      </c>
      <c r="K99">
        <v>4500</v>
      </c>
      <c r="L99">
        <v>0</v>
      </c>
    </row>
    <row r="100" spans="1:12" ht="75" customHeight="1" x14ac:dyDescent="0.35">
      <c r="A100" t="s">
        <v>548</v>
      </c>
      <c r="B100" s="32" t="s">
        <v>549</v>
      </c>
      <c r="C100" s="3" t="s">
        <v>550</v>
      </c>
      <c r="D100" s="3" t="s">
        <v>551</v>
      </c>
      <c r="E100" s="3" t="s">
        <v>552</v>
      </c>
      <c r="F100" s="3" t="s">
        <v>553</v>
      </c>
      <c r="G100" s="3" t="s">
        <v>26</v>
      </c>
      <c r="H100" s="3" t="s">
        <v>61</v>
      </c>
      <c r="I100" s="4" t="s">
        <v>42</v>
      </c>
      <c r="J100">
        <v>8</v>
      </c>
      <c r="K100">
        <v>3000</v>
      </c>
      <c r="L100">
        <v>0</v>
      </c>
    </row>
    <row r="101" spans="1:12" ht="75" customHeight="1" x14ac:dyDescent="0.35">
      <c r="A101" t="s">
        <v>554</v>
      </c>
      <c r="B101" s="32" t="s">
        <v>555</v>
      </c>
      <c r="C101" s="3" t="s">
        <v>556</v>
      </c>
      <c r="D101" s="3" t="s">
        <v>557</v>
      </c>
      <c r="E101" s="3" t="s">
        <v>558</v>
      </c>
      <c r="F101" s="3" t="s">
        <v>559</v>
      </c>
      <c r="G101" s="3" t="s">
        <v>26</v>
      </c>
      <c r="H101" s="3" t="s">
        <v>493</v>
      </c>
      <c r="I101" s="4" t="s">
        <v>42</v>
      </c>
      <c r="J101">
        <v>41</v>
      </c>
      <c r="K101">
        <v>3000</v>
      </c>
      <c r="L101">
        <v>0</v>
      </c>
    </row>
    <row r="102" spans="1:12" ht="75" customHeight="1" x14ac:dyDescent="0.35">
      <c r="A102" t="s">
        <v>560</v>
      </c>
      <c r="B102" s="32" t="s">
        <v>561</v>
      </c>
      <c r="C102" s="3" t="s">
        <v>562</v>
      </c>
      <c r="D102" s="3" t="s">
        <v>563</v>
      </c>
      <c r="E102" s="3" t="s">
        <v>564</v>
      </c>
      <c r="F102" s="3" t="s">
        <v>565</v>
      </c>
      <c r="G102" s="3" t="s">
        <v>26</v>
      </c>
      <c r="H102" s="3" t="s">
        <v>493</v>
      </c>
      <c r="I102" s="4" t="s">
        <v>42</v>
      </c>
      <c r="J102">
        <v>142</v>
      </c>
      <c r="K102">
        <v>3000</v>
      </c>
      <c r="L102">
        <v>0</v>
      </c>
    </row>
    <row r="103" spans="1:12" ht="75" customHeight="1" x14ac:dyDescent="0.35">
      <c r="A103" t="s">
        <v>566</v>
      </c>
      <c r="B103" s="32" t="s">
        <v>567</v>
      </c>
      <c r="C103" s="3" t="s">
        <v>568</v>
      </c>
      <c r="D103" s="3" t="s">
        <v>563</v>
      </c>
      <c r="E103" s="3" t="s">
        <v>564</v>
      </c>
      <c r="F103" s="3" t="s">
        <v>569</v>
      </c>
      <c r="G103" s="3" t="s">
        <v>26</v>
      </c>
      <c r="H103" s="3" t="s">
        <v>493</v>
      </c>
      <c r="I103" s="4" t="s">
        <v>42</v>
      </c>
      <c r="J103">
        <v>416</v>
      </c>
      <c r="K103">
        <v>3000</v>
      </c>
      <c r="L103">
        <v>0</v>
      </c>
    </row>
    <row r="104" spans="1:12" ht="75" customHeight="1" x14ac:dyDescent="0.35">
      <c r="A104" t="s">
        <v>570</v>
      </c>
      <c r="B104" s="32" t="s">
        <v>571</v>
      </c>
      <c r="C104" s="3" t="s">
        <v>572</v>
      </c>
      <c r="D104" s="3" t="s">
        <v>573</v>
      </c>
      <c r="E104" s="3" t="s">
        <v>112</v>
      </c>
      <c r="F104" s="3" t="s">
        <v>574</v>
      </c>
      <c r="G104" s="3" t="s">
        <v>26</v>
      </c>
      <c r="H104" s="3" t="s">
        <v>61</v>
      </c>
      <c r="I104" s="4" t="s">
        <v>28</v>
      </c>
      <c r="J104">
        <v>12</v>
      </c>
      <c r="K104">
        <v>3000</v>
      </c>
      <c r="L104">
        <v>0</v>
      </c>
    </row>
    <row r="105" spans="1:12" ht="75" customHeight="1" x14ac:dyDescent="0.35">
      <c r="A105" t="s">
        <v>575</v>
      </c>
      <c r="B105" s="32" t="s">
        <v>576</v>
      </c>
      <c r="C105" s="3" t="s">
        <v>577</v>
      </c>
      <c r="D105" s="3" t="s">
        <v>563</v>
      </c>
      <c r="E105" s="3" t="s">
        <v>564</v>
      </c>
      <c r="F105" s="3" t="s">
        <v>578</v>
      </c>
      <c r="G105" s="3" t="s">
        <v>26</v>
      </c>
      <c r="H105" s="3" t="s">
        <v>493</v>
      </c>
      <c r="I105" s="4" t="s">
        <v>42</v>
      </c>
      <c r="J105">
        <v>609</v>
      </c>
      <c r="K105">
        <v>3000</v>
      </c>
      <c r="L105">
        <v>0</v>
      </c>
    </row>
    <row r="106" spans="1:12" ht="75" customHeight="1" x14ac:dyDescent="0.35">
      <c r="A106" t="s">
        <v>579</v>
      </c>
      <c r="B106" s="32" t="s">
        <v>580</v>
      </c>
      <c r="C106" s="3" t="s">
        <v>581</v>
      </c>
      <c r="D106" s="3" t="s">
        <v>563</v>
      </c>
      <c r="E106" s="3" t="s">
        <v>564</v>
      </c>
      <c r="F106" s="3" t="s">
        <v>582</v>
      </c>
      <c r="G106" s="3" t="s">
        <v>26</v>
      </c>
      <c r="H106" s="3" t="s">
        <v>493</v>
      </c>
      <c r="I106" s="4" t="s">
        <v>42</v>
      </c>
      <c r="J106">
        <v>1182</v>
      </c>
      <c r="K106">
        <v>3500</v>
      </c>
      <c r="L106">
        <v>0</v>
      </c>
    </row>
    <row r="107" spans="1:12" ht="75" customHeight="1" x14ac:dyDescent="0.35">
      <c r="A107" t="s">
        <v>583</v>
      </c>
      <c r="B107" s="32" t="s">
        <v>584</v>
      </c>
      <c r="C107" s="3" t="s">
        <v>585</v>
      </c>
      <c r="D107" s="3" t="s">
        <v>563</v>
      </c>
      <c r="E107" s="3" t="s">
        <v>564</v>
      </c>
      <c r="F107" s="3" t="s">
        <v>586</v>
      </c>
      <c r="G107" s="3" t="s">
        <v>26</v>
      </c>
      <c r="H107" s="3" t="s">
        <v>493</v>
      </c>
      <c r="I107" s="4" t="s">
        <v>42</v>
      </c>
      <c r="J107">
        <v>326</v>
      </c>
      <c r="K107">
        <v>3000</v>
      </c>
      <c r="L107">
        <v>0</v>
      </c>
    </row>
    <row r="108" spans="1:12" ht="75" customHeight="1" x14ac:dyDescent="0.35">
      <c r="A108" t="s">
        <v>587</v>
      </c>
      <c r="B108" s="32" t="s">
        <v>588</v>
      </c>
      <c r="C108" s="3" t="s">
        <v>589</v>
      </c>
      <c r="D108" s="3" t="s">
        <v>563</v>
      </c>
      <c r="E108" s="3" t="s">
        <v>564</v>
      </c>
      <c r="F108" s="3" t="s">
        <v>590</v>
      </c>
      <c r="G108" s="3" t="s">
        <v>26</v>
      </c>
      <c r="H108" s="3" t="s">
        <v>493</v>
      </c>
      <c r="I108" s="4" t="s">
        <v>42</v>
      </c>
      <c r="J108">
        <v>93</v>
      </c>
      <c r="K108">
        <v>3000</v>
      </c>
      <c r="L108">
        <v>0</v>
      </c>
    </row>
    <row r="109" spans="1:12" ht="75" customHeight="1" x14ac:dyDescent="0.35">
      <c r="A109" t="s">
        <v>591</v>
      </c>
      <c r="B109" s="32" t="s">
        <v>592</v>
      </c>
      <c r="C109" s="3" t="s">
        <v>593</v>
      </c>
      <c r="D109" s="3" t="s">
        <v>594</v>
      </c>
      <c r="E109" s="3" t="s">
        <v>595</v>
      </c>
      <c r="F109" s="3" t="s">
        <v>596</v>
      </c>
      <c r="G109" s="3" t="s">
        <v>26</v>
      </c>
      <c r="H109" s="3" t="s">
        <v>61</v>
      </c>
      <c r="I109" s="4" t="s">
        <v>28</v>
      </c>
      <c r="J109">
        <v>1998</v>
      </c>
      <c r="K109">
        <v>5000</v>
      </c>
      <c r="L109">
        <v>0</v>
      </c>
    </row>
    <row r="110" spans="1:12" ht="75" customHeight="1" x14ac:dyDescent="0.35">
      <c r="A110" t="s">
        <v>597</v>
      </c>
      <c r="B110" s="32" t="s">
        <v>598</v>
      </c>
      <c r="C110" s="3" t="s">
        <v>599</v>
      </c>
      <c r="D110" s="3" t="s">
        <v>573</v>
      </c>
      <c r="E110" s="3" t="s">
        <v>112</v>
      </c>
      <c r="F110" s="3" t="s">
        <v>89</v>
      </c>
      <c r="G110" s="3" t="s">
        <v>26</v>
      </c>
      <c r="H110" s="3" t="s">
        <v>61</v>
      </c>
      <c r="I110" s="4" t="s">
        <v>42</v>
      </c>
      <c r="J110">
        <v>53</v>
      </c>
      <c r="K110">
        <v>3000</v>
      </c>
      <c r="L110">
        <v>0</v>
      </c>
    </row>
    <row r="111" spans="1:12" ht="75" customHeight="1" x14ac:dyDescent="0.35">
      <c r="A111" t="s">
        <v>600</v>
      </c>
      <c r="B111" s="32" t="s">
        <v>601</v>
      </c>
      <c r="C111" s="3" t="s">
        <v>602</v>
      </c>
      <c r="D111" s="3" t="s">
        <v>603</v>
      </c>
      <c r="E111" s="3" t="s">
        <v>207</v>
      </c>
      <c r="F111" s="3" t="s">
        <v>604</v>
      </c>
      <c r="G111" s="3" t="s">
        <v>26</v>
      </c>
      <c r="H111" s="3" t="s">
        <v>61</v>
      </c>
      <c r="I111" s="4" t="s">
        <v>28</v>
      </c>
      <c r="J111">
        <v>27</v>
      </c>
      <c r="K111">
        <v>5000</v>
      </c>
      <c r="L111">
        <v>0</v>
      </c>
    </row>
    <row r="112" spans="1:12" ht="75" customHeight="1" x14ac:dyDescent="0.35">
      <c r="A112" t="s">
        <v>605</v>
      </c>
      <c r="B112" s="32" t="s">
        <v>606</v>
      </c>
      <c r="C112" s="3" t="s">
        <v>607</v>
      </c>
      <c r="D112" s="3" t="s">
        <v>563</v>
      </c>
      <c r="E112" s="3" t="s">
        <v>564</v>
      </c>
      <c r="F112" s="3" t="s">
        <v>608</v>
      </c>
      <c r="G112" s="3" t="s">
        <v>26</v>
      </c>
      <c r="H112" s="3" t="s">
        <v>493</v>
      </c>
      <c r="I112" s="4" t="s">
        <v>42</v>
      </c>
      <c r="J112">
        <v>1504</v>
      </c>
      <c r="K112">
        <v>4000</v>
      </c>
      <c r="L112">
        <v>0</v>
      </c>
    </row>
    <row r="113" spans="1:12" ht="75" customHeight="1" x14ac:dyDescent="0.35">
      <c r="A113" t="s">
        <v>609</v>
      </c>
      <c r="B113" s="32" t="s">
        <v>610</v>
      </c>
      <c r="C113" s="3" t="s">
        <v>611</v>
      </c>
      <c r="D113" s="3" t="s">
        <v>563</v>
      </c>
      <c r="E113" s="3" t="s">
        <v>564</v>
      </c>
      <c r="F113" s="3" t="s">
        <v>612</v>
      </c>
      <c r="G113" s="3" t="s">
        <v>26</v>
      </c>
      <c r="H113" s="3" t="s">
        <v>493</v>
      </c>
      <c r="I113" s="4" t="s">
        <v>42</v>
      </c>
      <c r="J113">
        <v>233</v>
      </c>
      <c r="K113">
        <v>3000</v>
      </c>
      <c r="L113">
        <v>0</v>
      </c>
    </row>
    <row r="114" spans="1:12" ht="75" customHeight="1" x14ac:dyDescent="0.35">
      <c r="A114" t="s">
        <v>613</v>
      </c>
      <c r="B114" s="32" t="s">
        <v>614</v>
      </c>
      <c r="C114" s="3" t="s">
        <v>615</v>
      </c>
      <c r="D114" s="3" t="s">
        <v>616</v>
      </c>
      <c r="E114" s="3" t="s">
        <v>398</v>
      </c>
      <c r="F114" s="3" t="s">
        <v>617</v>
      </c>
      <c r="G114" s="3" t="s">
        <v>26</v>
      </c>
      <c r="H114" s="3" t="s">
        <v>61</v>
      </c>
      <c r="I114" s="4" t="s">
        <v>42</v>
      </c>
      <c r="J114">
        <v>240</v>
      </c>
      <c r="K114">
        <v>3000</v>
      </c>
      <c r="L114">
        <v>0</v>
      </c>
    </row>
    <row r="115" spans="1:12" ht="75" customHeight="1" x14ac:dyDescent="0.35">
      <c r="A115" t="s">
        <v>618</v>
      </c>
      <c r="B115" s="32" t="s">
        <v>619</v>
      </c>
      <c r="C115" s="3" t="s">
        <v>620</v>
      </c>
      <c r="D115" s="3" t="s">
        <v>563</v>
      </c>
      <c r="E115" s="3" t="s">
        <v>564</v>
      </c>
      <c r="F115" s="3" t="s">
        <v>621</v>
      </c>
      <c r="G115" s="3" t="s">
        <v>26</v>
      </c>
      <c r="H115" s="3" t="s">
        <v>493</v>
      </c>
      <c r="I115" s="4" t="s">
        <v>42</v>
      </c>
      <c r="J115">
        <v>2776</v>
      </c>
      <c r="K115">
        <v>5000</v>
      </c>
      <c r="L115">
        <v>0</v>
      </c>
    </row>
    <row r="116" spans="1:12" ht="75" customHeight="1" x14ac:dyDescent="0.35">
      <c r="A116" t="s">
        <v>622</v>
      </c>
      <c r="B116" s="32" t="s">
        <v>623</v>
      </c>
      <c r="C116" s="3" t="s">
        <v>624</v>
      </c>
      <c r="D116" s="3" t="s">
        <v>563</v>
      </c>
      <c r="E116" s="3" t="s">
        <v>564</v>
      </c>
      <c r="F116" s="3" t="s">
        <v>625</v>
      </c>
      <c r="G116" s="3" t="s">
        <v>26</v>
      </c>
      <c r="H116" s="3" t="s">
        <v>493</v>
      </c>
      <c r="I116" s="4" t="s">
        <v>42</v>
      </c>
      <c r="J116">
        <v>1682</v>
      </c>
      <c r="K116">
        <v>4000</v>
      </c>
      <c r="L116">
        <v>0</v>
      </c>
    </row>
    <row r="117" spans="1:12" ht="75" customHeight="1" x14ac:dyDescent="0.35">
      <c r="A117" t="s">
        <v>626</v>
      </c>
      <c r="B117" s="32" t="s">
        <v>627</v>
      </c>
      <c r="C117" s="3" t="s">
        <v>628</v>
      </c>
      <c r="D117" s="3" t="s">
        <v>563</v>
      </c>
      <c r="E117" s="3" t="s">
        <v>564</v>
      </c>
      <c r="F117" s="3" t="s">
        <v>629</v>
      </c>
      <c r="G117" s="3" t="s">
        <v>26</v>
      </c>
      <c r="H117" s="3" t="s">
        <v>493</v>
      </c>
      <c r="I117" s="4" t="s">
        <v>42</v>
      </c>
      <c r="J117">
        <v>856</v>
      </c>
      <c r="K117">
        <v>3000</v>
      </c>
      <c r="L117">
        <v>0</v>
      </c>
    </row>
    <row r="118" spans="1:12" ht="75" customHeight="1" x14ac:dyDescent="0.35">
      <c r="A118" t="s">
        <v>630</v>
      </c>
      <c r="B118" s="32" t="s">
        <v>631</v>
      </c>
      <c r="C118" s="3" t="s">
        <v>632</v>
      </c>
      <c r="D118" s="3" t="s">
        <v>563</v>
      </c>
      <c r="E118" s="3" t="s">
        <v>564</v>
      </c>
      <c r="F118" s="3" t="s">
        <v>458</v>
      </c>
      <c r="G118" s="3" t="s">
        <v>26</v>
      </c>
      <c r="H118" s="3" t="s">
        <v>493</v>
      </c>
      <c r="I118" s="4" t="s">
        <v>42</v>
      </c>
      <c r="J118">
        <v>16</v>
      </c>
      <c r="K118">
        <v>3000</v>
      </c>
      <c r="L118">
        <v>0</v>
      </c>
    </row>
    <row r="119" spans="1:12" ht="75" customHeight="1" x14ac:dyDescent="0.35">
      <c r="A119" t="s">
        <v>633</v>
      </c>
      <c r="B119" s="32" t="s">
        <v>634</v>
      </c>
      <c r="C119" s="3" t="s">
        <v>635</v>
      </c>
      <c r="D119" s="3" t="s">
        <v>636</v>
      </c>
      <c r="E119" s="3" t="s">
        <v>637</v>
      </c>
      <c r="F119" s="3" t="s">
        <v>638</v>
      </c>
      <c r="G119" s="3" t="s">
        <v>26</v>
      </c>
      <c r="H119" s="3" t="s">
        <v>493</v>
      </c>
      <c r="I119" s="4" t="s">
        <v>42</v>
      </c>
      <c r="J119">
        <v>162</v>
      </c>
      <c r="K119">
        <v>3000</v>
      </c>
      <c r="L119">
        <v>0</v>
      </c>
    </row>
    <row r="120" spans="1:12" ht="75" customHeight="1" x14ac:dyDescent="0.35">
      <c r="A120" t="s">
        <v>639</v>
      </c>
      <c r="B120" s="32" t="s">
        <v>640</v>
      </c>
      <c r="C120" s="3" t="s">
        <v>641</v>
      </c>
      <c r="D120" s="3" t="s">
        <v>636</v>
      </c>
      <c r="E120" s="3" t="s">
        <v>637</v>
      </c>
      <c r="F120" s="3" t="s">
        <v>642</v>
      </c>
      <c r="G120" s="3" t="s">
        <v>26</v>
      </c>
      <c r="H120" s="3" t="s">
        <v>493</v>
      </c>
      <c r="I120" s="4" t="s">
        <v>42</v>
      </c>
      <c r="J120">
        <v>171</v>
      </c>
      <c r="K120">
        <v>3000</v>
      </c>
      <c r="L120">
        <v>0</v>
      </c>
    </row>
    <row r="121" spans="1:12" ht="75" customHeight="1" x14ac:dyDescent="0.35">
      <c r="A121" t="s">
        <v>643</v>
      </c>
      <c r="B121" s="32" t="s">
        <v>644</v>
      </c>
      <c r="C121" s="3" t="s">
        <v>645</v>
      </c>
      <c r="D121" s="3" t="s">
        <v>636</v>
      </c>
      <c r="E121" s="3" t="s">
        <v>637</v>
      </c>
      <c r="F121" s="3" t="s">
        <v>295</v>
      </c>
      <c r="G121" s="3" t="s">
        <v>26</v>
      </c>
      <c r="H121" s="3" t="s">
        <v>493</v>
      </c>
      <c r="I121" s="4" t="s">
        <v>42</v>
      </c>
      <c r="J121">
        <v>74</v>
      </c>
      <c r="K121">
        <v>3000</v>
      </c>
      <c r="L121">
        <v>0</v>
      </c>
    </row>
    <row r="122" spans="1:12" ht="75" customHeight="1" x14ac:dyDescent="0.35">
      <c r="A122" t="s">
        <v>646</v>
      </c>
      <c r="B122" s="32" t="s">
        <v>647</v>
      </c>
      <c r="C122" s="3" t="s">
        <v>648</v>
      </c>
      <c r="D122" s="3" t="s">
        <v>636</v>
      </c>
      <c r="E122" s="3" t="s">
        <v>637</v>
      </c>
      <c r="F122" s="3" t="s">
        <v>649</v>
      </c>
      <c r="G122" s="3" t="s">
        <v>26</v>
      </c>
      <c r="H122" s="3" t="s">
        <v>493</v>
      </c>
      <c r="I122" s="4" t="s">
        <v>42</v>
      </c>
      <c r="J122">
        <v>1300</v>
      </c>
      <c r="K122">
        <v>4000</v>
      </c>
      <c r="L122">
        <v>0</v>
      </c>
    </row>
    <row r="123" spans="1:12" ht="75" customHeight="1" x14ac:dyDescent="0.35">
      <c r="A123" t="s">
        <v>650</v>
      </c>
      <c r="B123" s="32" t="s">
        <v>651</v>
      </c>
      <c r="C123" s="3" t="s">
        <v>652</v>
      </c>
      <c r="D123" s="3" t="s">
        <v>653</v>
      </c>
      <c r="E123" s="3" t="s">
        <v>112</v>
      </c>
      <c r="F123" s="3" t="s">
        <v>654</v>
      </c>
      <c r="G123" s="3" t="s">
        <v>26</v>
      </c>
      <c r="H123" s="3" t="s">
        <v>61</v>
      </c>
      <c r="I123" s="4" t="s">
        <v>28</v>
      </c>
      <c r="J123">
        <v>499</v>
      </c>
      <c r="K123">
        <v>3500</v>
      </c>
      <c r="L123">
        <v>0</v>
      </c>
    </row>
    <row r="124" spans="1:12" ht="75" customHeight="1" x14ac:dyDescent="0.35">
      <c r="A124" t="s">
        <v>655</v>
      </c>
      <c r="B124" s="32" t="s">
        <v>656</v>
      </c>
      <c r="C124" s="3" t="s">
        <v>657</v>
      </c>
      <c r="D124" s="3" t="s">
        <v>636</v>
      </c>
      <c r="E124" s="3" t="s">
        <v>637</v>
      </c>
      <c r="F124" s="3" t="s">
        <v>658</v>
      </c>
      <c r="G124" s="3" t="s">
        <v>26</v>
      </c>
      <c r="H124" s="3" t="s">
        <v>493</v>
      </c>
      <c r="I124" s="4" t="s">
        <v>42</v>
      </c>
      <c r="J124">
        <v>616</v>
      </c>
      <c r="K124">
        <v>3500</v>
      </c>
      <c r="L124">
        <v>0</v>
      </c>
    </row>
    <row r="125" spans="1:12" ht="75" customHeight="1" x14ac:dyDescent="0.35">
      <c r="A125" t="s">
        <v>659</v>
      </c>
      <c r="B125" s="32" t="s">
        <v>660</v>
      </c>
      <c r="C125" s="3" t="s">
        <v>661</v>
      </c>
      <c r="D125" s="3" t="s">
        <v>636</v>
      </c>
      <c r="E125" s="3" t="s">
        <v>637</v>
      </c>
      <c r="F125" s="3" t="s">
        <v>662</v>
      </c>
      <c r="G125" s="3" t="s">
        <v>26</v>
      </c>
      <c r="H125" s="3" t="s">
        <v>493</v>
      </c>
      <c r="I125" s="4" t="s">
        <v>42</v>
      </c>
      <c r="J125">
        <v>1260</v>
      </c>
      <c r="K125">
        <v>4000</v>
      </c>
      <c r="L125">
        <v>0</v>
      </c>
    </row>
    <row r="126" spans="1:12" ht="75" customHeight="1" x14ac:dyDescent="0.35">
      <c r="A126" t="s">
        <v>663</v>
      </c>
      <c r="B126" s="32" t="s">
        <v>664</v>
      </c>
      <c r="C126" s="3" t="s">
        <v>665</v>
      </c>
      <c r="D126" s="3" t="s">
        <v>636</v>
      </c>
      <c r="E126" s="3" t="s">
        <v>637</v>
      </c>
      <c r="F126" s="3" t="s">
        <v>666</v>
      </c>
      <c r="G126" s="3" t="s">
        <v>26</v>
      </c>
      <c r="H126" s="3" t="s">
        <v>493</v>
      </c>
      <c r="I126" s="4" t="s">
        <v>42</v>
      </c>
      <c r="J126">
        <v>245</v>
      </c>
      <c r="K126">
        <v>3000</v>
      </c>
      <c r="L126">
        <v>0</v>
      </c>
    </row>
    <row r="127" spans="1:12" ht="75" customHeight="1" x14ac:dyDescent="0.35">
      <c r="A127" t="s">
        <v>667</v>
      </c>
      <c r="B127" s="32" t="s">
        <v>668</v>
      </c>
      <c r="C127" s="3" t="s">
        <v>669</v>
      </c>
      <c r="D127" s="3" t="s">
        <v>636</v>
      </c>
      <c r="E127" s="3" t="s">
        <v>637</v>
      </c>
      <c r="F127" s="3" t="s">
        <v>670</v>
      </c>
      <c r="G127" s="3" t="s">
        <v>26</v>
      </c>
      <c r="H127" s="3" t="s">
        <v>493</v>
      </c>
      <c r="I127" s="4" t="s">
        <v>42</v>
      </c>
      <c r="J127">
        <v>1910</v>
      </c>
      <c r="K127">
        <v>4500</v>
      </c>
      <c r="L127">
        <v>0</v>
      </c>
    </row>
    <row r="128" spans="1:12" ht="75" customHeight="1" x14ac:dyDescent="0.35">
      <c r="A128" t="s">
        <v>671</v>
      </c>
      <c r="B128" s="32" t="s">
        <v>672</v>
      </c>
      <c r="C128" s="3" t="s">
        <v>673</v>
      </c>
      <c r="D128" s="3" t="s">
        <v>636</v>
      </c>
      <c r="E128" s="3" t="s">
        <v>637</v>
      </c>
      <c r="F128" s="3" t="s">
        <v>674</v>
      </c>
      <c r="G128" s="3" t="s">
        <v>26</v>
      </c>
      <c r="H128" s="3" t="s">
        <v>493</v>
      </c>
      <c r="I128" s="4" t="s">
        <v>42</v>
      </c>
      <c r="J128">
        <v>870</v>
      </c>
      <c r="K128">
        <v>3500</v>
      </c>
      <c r="L128">
        <v>0</v>
      </c>
    </row>
    <row r="129" spans="1:12" ht="75" customHeight="1" x14ac:dyDescent="0.35">
      <c r="A129" t="s">
        <v>675</v>
      </c>
      <c r="B129" s="32" t="s">
        <v>676</v>
      </c>
      <c r="C129" s="3" t="s">
        <v>677</v>
      </c>
      <c r="D129" s="3" t="s">
        <v>636</v>
      </c>
      <c r="E129" s="3" t="s">
        <v>637</v>
      </c>
      <c r="F129" s="3" t="s">
        <v>267</v>
      </c>
      <c r="G129" s="3" t="s">
        <v>26</v>
      </c>
      <c r="H129" s="3" t="s">
        <v>493</v>
      </c>
      <c r="I129" s="4" t="s">
        <v>42</v>
      </c>
      <c r="J129">
        <v>26</v>
      </c>
      <c r="K129">
        <v>3000</v>
      </c>
      <c r="L129">
        <v>0</v>
      </c>
    </row>
    <row r="130" spans="1:12" ht="75" customHeight="1" x14ac:dyDescent="0.35">
      <c r="A130" t="s">
        <v>678</v>
      </c>
      <c r="B130" s="32" t="s">
        <v>679</v>
      </c>
      <c r="C130" s="3" t="s">
        <v>680</v>
      </c>
      <c r="D130" s="3" t="s">
        <v>636</v>
      </c>
      <c r="E130" s="3" t="s">
        <v>637</v>
      </c>
      <c r="F130" s="3" t="s">
        <v>681</v>
      </c>
      <c r="G130" s="3" t="s">
        <v>26</v>
      </c>
      <c r="H130" s="3" t="s">
        <v>493</v>
      </c>
      <c r="I130" s="4" t="s">
        <v>42</v>
      </c>
      <c r="J130">
        <v>18</v>
      </c>
      <c r="K130">
        <v>3000</v>
      </c>
      <c r="L130">
        <v>0</v>
      </c>
    </row>
    <row r="131" spans="1:12" ht="75" customHeight="1" x14ac:dyDescent="0.35">
      <c r="A131" t="s">
        <v>682</v>
      </c>
      <c r="B131" s="32" t="s">
        <v>683</v>
      </c>
      <c r="C131" s="3" t="s">
        <v>684</v>
      </c>
      <c r="D131" s="3" t="s">
        <v>636</v>
      </c>
      <c r="E131" s="3" t="s">
        <v>637</v>
      </c>
      <c r="F131" s="3" t="s">
        <v>685</v>
      </c>
      <c r="G131" s="3" t="s">
        <v>26</v>
      </c>
      <c r="H131" s="3" t="s">
        <v>493</v>
      </c>
      <c r="I131" s="4" t="s">
        <v>42</v>
      </c>
      <c r="J131">
        <v>1090</v>
      </c>
      <c r="K131">
        <v>4000</v>
      </c>
      <c r="L131">
        <v>0</v>
      </c>
    </row>
    <row r="132" spans="1:12" ht="75" customHeight="1" x14ac:dyDescent="0.35">
      <c r="A132" t="s">
        <v>686</v>
      </c>
      <c r="B132" s="32" t="s">
        <v>687</v>
      </c>
      <c r="C132" s="3" t="s">
        <v>688</v>
      </c>
      <c r="D132" s="3" t="s">
        <v>636</v>
      </c>
      <c r="E132" s="3" t="s">
        <v>637</v>
      </c>
      <c r="F132" s="3" t="s">
        <v>689</v>
      </c>
      <c r="G132" s="3" t="s">
        <v>26</v>
      </c>
      <c r="H132" s="3" t="s">
        <v>493</v>
      </c>
      <c r="I132" s="4" t="s">
        <v>28</v>
      </c>
      <c r="J132">
        <v>821</v>
      </c>
      <c r="K132">
        <v>4000</v>
      </c>
      <c r="L132">
        <v>0</v>
      </c>
    </row>
    <row r="133" spans="1:12" ht="75" customHeight="1" x14ac:dyDescent="0.35">
      <c r="A133" t="s">
        <v>690</v>
      </c>
      <c r="B133" s="32" t="s">
        <v>691</v>
      </c>
      <c r="C133" s="3" t="s">
        <v>692</v>
      </c>
      <c r="D133" s="3" t="s">
        <v>636</v>
      </c>
      <c r="E133" s="3" t="s">
        <v>637</v>
      </c>
      <c r="F133" s="3" t="s">
        <v>693</v>
      </c>
      <c r="G133" s="3" t="s">
        <v>26</v>
      </c>
      <c r="H133" s="3" t="s">
        <v>493</v>
      </c>
      <c r="I133" s="4" t="s">
        <v>42</v>
      </c>
      <c r="J133">
        <v>1302</v>
      </c>
      <c r="K133">
        <v>4000</v>
      </c>
      <c r="L133">
        <v>0</v>
      </c>
    </row>
    <row r="134" spans="1:12" ht="75" customHeight="1" x14ac:dyDescent="0.35">
      <c r="A134" t="s">
        <v>694</v>
      </c>
      <c r="B134" s="32" t="s">
        <v>695</v>
      </c>
      <c r="C134" s="3" t="s">
        <v>696</v>
      </c>
      <c r="D134" s="3" t="s">
        <v>636</v>
      </c>
      <c r="E134" s="3" t="s">
        <v>637</v>
      </c>
      <c r="F134" s="3" t="s">
        <v>697</v>
      </c>
      <c r="G134" s="3" t="s">
        <v>26</v>
      </c>
      <c r="H134" s="3" t="s">
        <v>493</v>
      </c>
      <c r="I134" s="4" t="s">
        <v>42</v>
      </c>
      <c r="J134">
        <v>433</v>
      </c>
      <c r="K134">
        <v>3000</v>
      </c>
      <c r="L134">
        <v>0</v>
      </c>
    </row>
    <row r="135" spans="1:12" ht="75" customHeight="1" x14ac:dyDescent="0.35">
      <c r="A135" t="s">
        <v>698</v>
      </c>
      <c r="B135" s="32" t="s">
        <v>699</v>
      </c>
      <c r="C135" s="3" t="s">
        <v>700</v>
      </c>
      <c r="D135" s="3" t="s">
        <v>701</v>
      </c>
      <c r="E135" s="3" t="s">
        <v>112</v>
      </c>
      <c r="F135" s="3" t="s">
        <v>295</v>
      </c>
      <c r="G135" s="3" t="s">
        <v>26</v>
      </c>
      <c r="H135" s="3" t="s">
        <v>27</v>
      </c>
      <c r="I135" s="4" t="s">
        <v>28</v>
      </c>
      <c r="J135">
        <v>74</v>
      </c>
      <c r="K135">
        <v>3000</v>
      </c>
      <c r="L135">
        <v>0</v>
      </c>
    </row>
    <row r="136" spans="1:12" ht="75" customHeight="1" x14ac:dyDescent="0.35">
      <c r="A136" t="s">
        <v>702</v>
      </c>
      <c r="B136" s="32" t="s">
        <v>703</v>
      </c>
      <c r="C136" s="3" t="s">
        <v>704</v>
      </c>
      <c r="D136" s="3" t="s">
        <v>705</v>
      </c>
      <c r="E136" s="3" t="s">
        <v>706</v>
      </c>
      <c r="F136" s="3" t="s">
        <v>707</v>
      </c>
      <c r="G136" s="3" t="s">
        <v>26</v>
      </c>
      <c r="H136" s="3" t="s">
        <v>27</v>
      </c>
      <c r="I136" s="4" t="s">
        <v>28</v>
      </c>
      <c r="J136">
        <v>12</v>
      </c>
      <c r="K136">
        <v>5000</v>
      </c>
      <c r="L136">
        <v>0</v>
      </c>
    </row>
    <row r="137" spans="1:12" ht="75" customHeight="1" x14ac:dyDescent="0.35">
      <c r="A137" t="s">
        <v>708</v>
      </c>
      <c r="B137" s="32" t="s">
        <v>709</v>
      </c>
      <c r="C137" s="3" t="s">
        <v>710</v>
      </c>
      <c r="D137" s="3" t="s">
        <v>636</v>
      </c>
      <c r="E137" s="3" t="s">
        <v>637</v>
      </c>
      <c r="F137" s="3" t="s">
        <v>711</v>
      </c>
      <c r="G137" s="3" t="s">
        <v>26</v>
      </c>
      <c r="H137" s="3" t="s">
        <v>493</v>
      </c>
      <c r="I137" s="4" t="s">
        <v>42</v>
      </c>
      <c r="J137">
        <v>144</v>
      </c>
      <c r="K137">
        <v>3000</v>
      </c>
      <c r="L137">
        <v>0</v>
      </c>
    </row>
    <row r="138" spans="1:12" ht="75" customHeight="1" x14ac:dyDescent="0.35">
      <c r="A138" t="s">
        <v>712</v>
      </c>
      <c r="B138" s="32" t="s">
        <v>713</v>
      </c>
      <c r="C138" s="3" t="s">
        <v>714</v>
      </c>
      <c r="D138" s="3" t="s">
        <v>636</v>
      </c>
      <c r="E138" s="3" t="s">
        <v>637</v>
      </c>
      <c r="F138" s="3" t="s">
        <v>343</v>
      </c>
      <c r="G138" s="3" t="s">
        <v>26</v>
      </c>
      <c r="H138" s="3" t="s">
        <v>493</v>
      </c>
      <c r="I138" s="4" t="s">
        <v>42</v>
      </c>
      <c r="J138">
        <v>17</v>
      </c>
      <c r="K138">
        <v>3000</v>
      </c>
      <c r="L138">
        <v>0</v>
      </c>
    </row>
    <row r="139" spans="1:12" ht="75" customHeight="1" x14ac:dyDescent="0.35">
      <c r="A139" t="s">
        <v>715</v>
      </c>
      <c r="B139" s="32" t="s">
        <v>716</v>
      </c>
      <c r="C139" s="3" t="s">
        <v>717</v>
      </c>
      <c r="D139" s="3" t="s">
        <v>636</v>
      </c>
      <c r="E139" s="3" t="s">
        <v>637</v>
      </c>
      <c r="F139" s="3" t="s">
        <v>718</v>
      </c>
      <c r="G139" s="3" t="s">
        <v>26</v>
      </c>
      <c r="H139" s="3" t="s">
        <v>493</v>
      </c>
      <c r="I139" s="4" t="s">
        <v>42</v>
      </c>
      <c r="J139">
        <v>359</v>
      </c>
      <c r="K139">
        <v>3000</v>
      </c>
      <c r="L139">
        <v>0</v>
      </c>
    </row>
    <row r="140" spans="1:12" ht="75" customHeight="1" x14ac:dyDescent="0.35">
      <c r="A140" t="s">
        <v>719</v>
      </c>
      <c r="B140" s="32" t="s">
        <v>720</v>
      </c>
      <c r="C140" s="3" t="s">
        <v>721</v>
      </c>
      <c r="D140" s="3" t="s">
        <v>636</v>
      </c>
      <c r="E140" s="3" t="s">
        <v>637</v>
      </c>
      <c r="F140" s="3" t="s">
        <v>722</v>
      </c>
      <c r="G140" s="3" t="s">
        <v>26</v>
      </c>
      <c r="H140" s="3" t="s">
        <v>493</v>
      </c>
      <c r="I140" s="4" t="s">
        <v>42</v>
      </c>
      <c r="J140">
        <v>587</v>
      </c>
      <c r="K140">
        <v>3500</v>
      </c>
      <c r="L140">
        <v>0</v>
      </c>
    </row>
    <row r="141" spans="1:12" ht="75" customHeight="1" x14ac:dyDescent="0.35">
      <c r="A141" t="s">
        <v>723</v>
      </c>
      <c r="B141" s="32" t="s">
        <v>724</v>
      </c>
      <c r="C141" s="3" t="s">
        <v>725</v>
      </c>
      <c r="D141" s="3" t="s">
        <v>726</v>
      </c>
      <c r="E141" s="3" t="s">
        <v>727</v>
      </c>
      <c r="F141" s="3" t="s">
        <v>728</v>
      </c>
      <c r="G141" s="3" t="s">
        <v>26</v>
      </c>
      <c r="H141" s="3" t="s">
        <v>27</v>
      </c>
      <c r="I141" s="4" t="s">
        <v>42</v>
      </c>
      <c r="J141">
        <v>218</v>
      </c>
      <c r="K141">
        <v>3000</v>
      </c>
      <c r="L141">
        <v>0</v>
      </c>
    </row>
    <row r="142" spans="1:12" ht="75" customHeight="1" x14ac:dyDescent="0.35">
      <c r="A142" t="s">
        <v>729</v>
      </c>
      <c r="B142" s="32" t="s">
        <v>730</v>
      </c>
      <c r="C142" s="3" t="s">
        <v>731</v>
      </c>
      <c r="D142" s="3" t="s">
        <v>732</v>
      </c>
      <c r="E142" s="3" t="s">
        <v>106</v>
      </c>
      <c r="F142" s="3" t="s">
        <v>733</v>
      </c>
      <c r="G142" s="3" t="s">
        <v>26</v>
      </c>
      <c r="H142" s="3" t="s">
        <v>27</v>
      </c>
      <c r="I142" s="4" t="s">
        <v>28</v>
      </c>
      <c r="J142">
        <v>392</v>
      </c>
      <c r="K142">
        <v>3500</v>
      </c>
      <c r="L142">
        <v>0</v>
      </c>
    </row>
    <row r="143" spans="1:12" ht="75" customHeight="1" x14ac:dyDescent="0.35">
      <c r="A143" t="s">
        <v>734</v>
      </c>
      <c r="B143" s="32" t="s">
        <v>735</v>
      </c>
      <c r="C143" s="3" t="s">
        <v>736</v>
      </c>
      <c r="D143" s="3" t="s">
        <v>732</v>
      </c>
      <c r="E143" s="3" t="s">
        <v>106</v>
      </c>
      <c r="F143" s="3" t="s">
        <v>737</v>
      </c>
      <c r="G143" s="3" t="s">
        <v>26</v>
      </c>
      <c r="H143" s="3" t="s">
        <v>61</v>
      </c>
      <c r="I143" s="4" t="s">
        <v>28</v>
      </c>
      <c r="J143">
        <v>291</v>
      </c>
      <c r="K143">
        <v>3500</v>
      </c>
      <c r="L143">
        <v>0</v>
      </c>
    </row>
    <row r="144" spans="1:12" ht="75" customHeight="1" x14ac:dyDescent="0.35">
      <c r="A144" t="s">
        <v>738</v>
      </c>
      <c r="B144" s="32" t="s">
        <v>739</v>
      </c>
      <c r="C144" s="3" t="s">
        <v>740</v>
      </c>
      <c r="D144" s="3" t="s">
        <v>636</v>
      </c>
      <c r="E144" s="3" t="s">
        <v>637</v>
      </c>
      <c r="F144" s="3" t="s">
        <v>461</v>
      </c>
      <c r="G144" s="3" t="s">
        <v>26</v>
      </c>
      <c r="H144" s="3" t="s">
        <v>493</v>
      </c>
      <c r="I144" s="4" t="s">
        <v>42</v>
      </c>
      <c r="J144">
        <v>157</v>
      </c>
      <c r="K144">
        <v>3000</v>
      </c>
      <c r="L144">
        <v>0</v>
      </c>
    </row>
    <row r="145" spans="1:12" ht="75" customHeight="1" x14ac:dyDescent="0.35">
      <c r="A145" t="s">
        <v>741</v>
      </c>
      <c r="B145" s="32" t="s">
        <v>742</v>
      </c>
      <c r="C145" s="3" t="s">
        <v>743</v>
      </c>
      <c r="D145" s="3" t="s">
        <v>636</v>
      </c>
      <c r="E145" s="3" t="s">
        <v>637</v>
      </c>
      <c r="F145" s="3" t="s">
        <v>744</v>
      </c>
      <c r="G145" s="3" t="s">
        <v>26</v>
      </c>
      <c r="H145" s="3" t="s">
        <v>493</v>
      </c>
      <c r="I145" s="4" t="s">
        <v>42</v>
      </c>
      <c r="J145">
        <v>325</v>
      </c>
      <c r="K145">
        <v>3000</v>
      </c>
      <c r="L145">
        <v>0</v>
      </c>
    </row>
    <row r="146" spans="1:12" ht="75" customHeight="1" x14ac:dyDescent="0.35">
      <c r="A146" t="s">
        <v>745</v>
      </c>
      <c r="B146" s="32" t="s">
        <v>746</v>
      </c>
      <c r="C146" s="3" t="s">
        <v>747</v>
      </c>
      <c r="D146" s="3" t="s">
        <v>636</v>
      </c>
      <c r="E146" s="3" t="s">
        <v>637</v>
      </c>
      <c r="F146" s="3" t="s">
        <v>748</v>
      </c>
      <c r="G146" s="3" t="s">
        <v>26</v>
      </c>
      <c r="H146" s="3" t="s">
        <v>493</v>
      </c>
      <c r="I146" s="4" t="s">
        <v>42</v>
      </c>
      <c r="J146">
        <v>219</v>
      </c>
      <c r="K146">
        <v>3000</v>
      </c>
      <c r="L146">
        <v>0</v>
      </c>
    </row>
    <row r="147" spans="1:12" ht="75" customHeight="1" x14ac:dyDescent="0.35">
      <c r="A147" t="s">
        <v>749</v>
      </c>
      <c r="B147" s="32" t="s">
        <v>750</v>
      </c>
      <c r="C147" s="3" t="s">
        <v>751</v>
      </c>
      <c r="D147" s="3" t="s">
        <v>636</v>
      </c>
      <c r="E147" s="3" t="s">
        <v>637</v>
      </c>
      <c r="F147" s="3" t="s">
        <v>752</v>
      </c>
      <c r="G147" s="3" t="s">
        <v>26</v>
      </c>
      <c r="H147" s="3" t="s">
        <v>493</v>
      </c>
      <c r="I147" s="4" t="s">
        <v>42</v>
      </c>
      <c r="J147">
        <v>479</v>
      </c>
      <c r="K147">
        <v>3000</v>
      </c>
      <c r="L147">
        <v>0</v>
      </c>
    </row>
    <row r="148" spans="1:12" ht="75" customHeight="1" x14ac:dyDescent="0.35">
      <c r="A148" t="s">
        <v>753</v>
      </c>
      <c r="B148" s="32" t="s">
        <v>754</v>
      </c>
      <c r="C148" s="3" t="s">
        <v>755</v>
      </c>
      <c r="D148" s="3" t="s">
        <v>636</v>
      </c>
      <c r="E148" s="3" t="s">
        <v>637</v>
      </c>
      <c r="F148" s="3" t="s">
        <v>756</v>
      </c>
      <c r="G148" s="3" t="s">
        <v>26</v>
      </c>
      <c r="H148" s="3" t="s">
        <v>493</v>
      </c>
      <c r="I148" s="4" t="s">
        <v>42</v>
      </c>
      <c r="J148">
        <v>90</v>
      </c>
      <c r="K148">
        <v>3000</v>
      </c>
      <c r="L148">
        <v>0</v>
      </c>
    </row>
    <row r="149" spans="1:12" ht="75" customHeight="1" x14ac:dyDescent="0.35">
      <c r="A149" t="s">
        <v>757</v>
      </c>
      <c r="B149" s="32" t="s">
        <v>758</v>
      </c>
      <c r="C149" s="3" t="s">
        <v>759</v>
      </c>
      <c r="D149" s="3" t="s">
        <v>760</v>
      </c>
      <c r="E149" s="3" t="s">
        <v>761</v>
      </c>
      <c r="F149" s="3" t="s">
        <v>762</v>
      </c>
      <c r="G149" s="3" t="s">
        <v>26</v>
      </c>
      <c r="H149" s="3" t="s">
        <v>27</v>
      </c>
      <c r="I149" s="4" t="s">
        <v>42</v>
      </c>
      <c r="J149">
        <v>885</v>
      </c>
      <c r="K149">
        <v>3500</v>
      </c>
      <c r="L149">
        <v>0</v>
      </c>
    </row>
    <row r="150" spans="1:12" ht="75" customHeight="1" x14ac:dyDescent="0.35">
      <c r="A150" t="s">
        <v>763</v>
      </c>
      <c r="B150" s="32" t="s">
        <v>764</v>
      </c>
      <c r="C150" s="3" t="s">
        <v>765</v>
      </c>
      <c r="D150" s="3" t="s">
        <v>636</v>
      </c>
      <c r="E150" s="3" t="s">
        <v>637</v>
      </c>
      <c r="F150" s="3" t="s">
        <v>766</v>
      </c>
      <c r="G150" s="3" t="s">
        <v>26</v>
      </c>
      <c r="H150" s="3" t="s">
        <v>493</v>
      </c>
      <c r="I150" s="4" t="s">
        <v>42</v>
      </c>
      <c r="J150">
        <v>1016</v>
      </c>
      <c r="K150">
        <v>4000</v>
      </c>
      <c r="L150">
        <v>0</v>
      </c>
    </row>
    <row r="151" spans="1:12" ht="75" customHeight="1" x14ac:dyDescent="0.35">
      <c r="A151" t="s">
        <v>767</v>
      </c>
      <c r="B151" s="32" t="s">
        <v>768</v>
      </c>
      <c r="C151" s="3" t="s">
        <v>769</v>
      </c>
      <c r="D151" s="3" t="s">
        <v>636</v>
      </c>
      <c r="E151" s="3" t="s">
        <v>637</v>
      </c>
      <c r="F151" s="3" t="s">
        <v>770</v>
      </c>
      <c r="G151" s="3" t="s">
        <v>26</v>
      </c>
      <c r="H151" s="3" t="s">
        <v>493</v>
      </c>
      <c r="I151" s="4" t="s">
        <v>42</v>
      </c>
      <c r="J151">
        <v>505</v>
      </c>
      <c r="K151">
        <v>3500</v>
      </c>
      <c r="L151">
        <v>0</v>
      </c>
    </row>
    <row r="152" spans="1:12" ht="75" customHeight="1" x14ac:dyDescent="0.35">
      <c r="A152" t="s">
        <v>771</v>
      </c>
      <c r="B152" s="32" t="s">
        <v>772</v>
      </c>
      <c r="C152" s="3" t="s">
        <v>773</v>
      </c>
      <c r="D152" s="3" t="s">
        <v>636</v>
      </c>
      <c r="E152" s="3" t="s">
        <v>637</v>
      </c>
      <c r="F152" s="3" t="s">
        <v>774</v>
      </c>
      <c r="G152" s="3" t="s">
        <v>26</v>
      </c>
      <c r="H152" s="3" t="s">
        <v>493</v>
      </c>
      <c r="I152" s="4" t="s">
        <v>42</v>
      </c>
      <c r="J152">
        <v>7</v>
      </c>
      <c r="K152">
        <v>3000</v>
      </c>
      <c r="L152">
        <v>0</v>
      </c>
    </row>
    <row r="153" spans="1:12" ht="75" customHeight="1" x14ac:dyDescent="0.35">
      <c r="A153" t="s">
        <v>775</v>
      </c>
      <c r="B153" s="32" t="s">
        <v>776</v>
      </c>
      <c r="C153" s="3" t="s">
        <v>777</v>
      </c>
      <c r="D153" s="3" t="s">
        <v>778</v>
      </c>
      <c r="E153" s="3" t="s">
        <v>353</v>
      </c>
      <c r="F153" s="3" t="s">
        <v>464</v>
      </c>
      <c r="G153" s="3" t="s">
        <v>26</v>
      </c>
      <c r="H153" s="3" t="s">
        <v>493</v>
      </c>
      <c r="I153" s="4" t="s">
        <v>42</v>
      </c>
      <c r="J153">
        <v>24</v>
      </c>
      <c r="K153">
        <v>3000</v>
      </c>
      <c r="L153">
        <v>0</v>
      </c>
    </row>
    <row r="154" spans="1:12" ht="75" customHeight="1" x14ac:dyDescent="0.35">
      <c r="A154" t="s">
        <v>779</v>
      </c>
      <c r="B154" s="32" t="s">
        <v>780</v>
      </c>
      <c r="C154" s="3" t="s">
        <v>781</v>
      </c>
      <c r="D154" s="3" t="s">
        <v>782</v>
      </c>
      <c r="E154" s="3" t="s">
        <v>112</v>
      </c>
      <c r="F154" s="3" t="s">
        <v>783</v>
      </c>
      <c r="G154" s="3" t="s">
        <v>26</v>
      </c>
      <c r="H154" s="3" t="s">
        <v>27</v>
      </c>
      <c r="I154" s="4" t="s">
        <v>42</v>
      </c>
      <c r="J154">
        <v>308</v>
      </c>
      <c r="K154">
        <v>3500</v>
      </c>
      <c r="L154">
        <v>0</v>
      </c>
    </row>
    <row r="155" spans="1:12" ht="75" customHeight="1" x14ac:dyDescent="0.35">
      <c r="A155" t="s">
        <v>784</v>
      </c>
      <c r="B155" s="32" t="s">
        <v>785</v>
      </c>
      <c r="C155" s="3" t="s">
        <v>786</v>
      </c>
      <c r="D155" s="3" t="s">
        <v>787</v>
      </c>
      <c r="E155" s="3" t="s">
        <v>788</v>
      </c>
      <c r="F155" s="3" t="s">
        <v>789</v>
      </c>
      <c r="G155" s="3" t="s">
        <v>26</v>
      </c>
      <c r="H155" s="3" t="s">
        <v>790</v>
      </c>
      <c r="I155" s="4" t="s">
        <v>42</v>
      </c>
      <c r="J155">
        <v>83</v>
      </c>
      <c r="K155">
        <v>3000</v>
      </c>
      <c r="L155">
        <v>0</v>
      </c>
    </row>
    <row r="156" spans="1:12" ht="75" customHeight="1" x14ac:dyDescent="0.35">
      <c r="A156" t="s">
        <v>791</v>
      </c>
      <c r="B156" s="32" t="s">
        <v>792</v>
      </c>
      <c r="C156" s="3" t="s">
        <v>793</v>
      </c>
      <c r="D156" s="3" t="s">
        <v>787</v>
      </c>
      <c r="E156" s="3" t="s">
        <v>788</v>
      </c>
      <c r="F156" s="3" t="s">
        <v>794</v>
      </c>
      <c r="G156" s="3" t="s">
        <v>26</v>
      </c>
      <c r="H156" s="3" t="s">
        <v>790</v>
      </c>
      <c r="I156" s="4" t="s">
        <v>42</v>
      </c>
      <c r="J156">
        <v>115</v>
      </c>
      <c r="K156">
        <v>3000</v>
      </c>
      <c r="L156">
        <v>0</v>
      </c>
    </row>
    <row r="157" spans="1:12" ht="75" customHeight="1" x14ac:dyDescent="0.35">
      <c r="A157" t="s">
        <v>795</v>
      </c>
      <c r="B157" s="32" t="s">
        <v>796</v>
      </c>
      <c r="C157" s="3" t="s">
        <v>797</v>
      </c>
      <c r="D157" s="3" t="s">
        <v>787</v>
      </c>
      <c r="E157" s="3" t="s">
        <v>788</v>
      </c>
      <c r="F157" s="3" t="s">
        <v>798</v>
      </c>
      <c r="G157" s="3" t="s">
        <v>26</v>
      </c>
      <c r="H157" s="3" t="s">
        <v>790</v>
      </c>
      <c r="I157" s="4" t="s">
        <v>42</v>
      </c>
      <c r="J157">
        <v>412</v>
      </c>
      <c r="K157">
        <v>3000</v>
      </c>
      <c r="L157">
        <v>0</v>
      </c>
    </row>
    <row r="158" spans="1:12" ht="75" customHeight="1" x14ac:dyDescent="0.35">
      <c r="A158" t="s">
        <v>799</v>
      </c>
      <c r="B158" s="32" t="s">
        <v>800</v>
      </c>
      <c r="C158" s="3" t="s">
        <v>801</v>
      </c>
      <c r="D158" s="3" t="s">
        <v>787</v>
      </c>
      <c r="E158" s="3" t="s">
        <v>788</v>
      </c>
      <c r="F158" s="3" t="s">
        <v>802</v>
      </c>
      <c r="G158" s="3" t="s">
        <v>26</v>
      </c>
      <c r="H158" s="3" t="s">
        <v>790</v>
      </c>
      <c r="I158" s="4" t="s">
        <v>42</v>
      </c>
      <c r="J158">
        <v>6</v>
      </c>
      <c r="K158">
        <v>3000</v>
      </c>
      <c r="L158">
        <v>0</v>
      </c>
    </row>
    <row r="159" spans="1:12" ht="75" customHeight="1" x14ac:dyDescent="0.35">
      <c r="A159" t="s">
        <v>803</v>
      </c>
      <c r="B159" s="32" t="s">
        <v>804</v>
      </c>
      <c r="C159" s="3" t="s">
        <v>805</v>
      </c>
      <c r="D159" s="3" t="s">
        <v>787</v>
      </c>
      <c r="E159" s="3" t="s">
        <v>788</v>
      </c>
      <c r="F159" s="3" t="s">
        <v>681</v>
      </c>
      <c r="G159" s="3" t="s">
        <v>26</v>
      </c>
      <c r="H159" s="3" t="s">
        <v>790</v>
      </c>
      <c r="I159" s="4" t="s">
        <v>42</v>
      </c>
      <c r="J159">
        <v>18</v>
      </c>
      <c r="K159">
        <v>3000</v>
      </c>
      <c r="L159">
        <v>0</v>
      </c>
    </row>
    <row r="160" spans="1:12" ht="75" customHeight="1" x14ac:dyDescent="0.35">
      <c r="A160" t="s">
        <v>806</v>
      </c>
      <c r="B160" s="32" t="s">
        <v>807</v>
      </c>
      <c r="C160" s="3" t="s">
        <v>808</v>
      </c>
      <c r="D160" s="3" t="s">
        <v>787</v>
      </c>
      <c r="E160" s="3" t="s">
        <v>788</v>
      </c>
      <c r="F160" s="3" t="s">
        <v>809</v>
      </c>
      <c r="G160" s="3" t="s">
        <v>26</v>
      </c>
      <c r="H160" s="3" t="s">
        <v>790</v>
      </c>
      <c r="I160" s="4" t="s">
        <v>42</v>
      </c>
      <c r="J160">
        <v>11</v>
      </c>
      <c r="K160">
        <v>3000</v>
      </c>
      <c r="L160">
        <v>0</v>
      </c>
    </row>
    <row r="161" spans="1:12" ht="75" customHeight="1" x14ac:dyDescent="0.35">
      <c r="A161" t="s">
        <v>810</v>
      </c>
      <c r="B161" s="32" t="s">
        <v>811</v>
      </c>
      <c r="C161" s="3" t="s">
        <v>812</v>
      </c>
      <c r="D161" s="3" t="s">
        <v>787</v>
      </c>
      <c r="E161" s="3" t="s">
        <v>788</v>
      </c>
      <c r="F161" s="3" t="s">
        <v>343</v>
      </c>
      <c r="G161" s="3" t="s">
        <v>26</v>
      </c>
      <c r="H161" s="3" t="s">
        <v>790</v>
      </c>
      <c r="I161" s="4" t="s">
        <v>42</v>
      </c>
      <c r="J161">
        <v>17</v>
      </c>
      <c r="K161">
        <v>3000</v>
      </c>
      <c r="L161">
        <v>0</v>
      </c>
    </row>
    <row r="162" spans="1:12" ht="75" customHeight="1" x14ac:dyDescent="0.35">
      <c r="A162" t="s">
        <v>813</v>
      </c>
      <c r="B162" s="32" t="s">
        <v>814</v>
      </c>
      <c r="C162" s="3" t="s">
        <v>815</v>
      </c>
      <c r="D162" s="3" t="s">
        <v>787</v>
      </c>
      <c r="E162" s="3" t="s">
        <v>788</v>
      </c>
      <c r="F162" s="3" t="s">
        <v>816</v>
      </c>
      <c r="G162" s="3" t="s">
        <v>26</v>
      </c>
      <c r="H162" s="3" t="s">
        <v>790</v>
      </c>
      <c r="I162" s="4" t="s">
        <v>42</v>
      </c>
      <c r="J162">
        <v>19</v>
      </c>
      <c r="K162">
        <v>3000</v>
      </c>
      <c r="L162">
        <v>0</v>
      </c>
    </row>
    <row r="163" spans="1:12" ht="75" customHeight="1" x14ac:dyDescent="0.35">
      <c r="A163" t="s">
        <v>817</v>
      </c>
      <c r="B163" s="32" t="s">
        <v>818</v>
      </c>
      <c r="C163" s="3" t="s">
        <v>819</v>
      </c>
      <c r="D163" s="3" t="s">
        <v>820</v>
      </c>
      <c r="E163" s="3" t="s">
        <v>112</v>
      </c>
      <c r="F163" s="3" t="s">
        <v>821</v>
      </c>
      <c r="G163" s="3" t="s">
        <v>26</v>
      </c>
      <c r="H163" s="3" t="s">
        <v>61</v>
      </c>
      <c r="I163" s="4" t="s">
        <v>42</v>
      </c>
      <c r="J163">
        <v>22</v>
      </c>
      <c r="K163">
        <v>3000</v>
      </c>
      <c r="L163">
        <v>0</v>
      </c>
    </row>
    <row r="164" spans="1:12" ht="75" customHeight="1" x14ac:dyDescent="0.35">
      <c r="A164" t="s">
        <v>822</v>
      </c>
      <c r="B164" s="32" t="s">
        <v>823</v>
      </c>
      <c r="C164" s="3" t="s">
        <v>824</v>
      </c>
      <c r="D164" s="3" t="s">
        <v>364</v>
      </c>
      <c r="E164" s="3" t="s">
        <v>112</v>
      </c>
      <c r="F164" s="3" t="s">
        <v>825</v>
      </c>
      <c r="G164" s="3" t="s">
        <v>26</v>
      </c>
      <c r="H164" s="3" t="s">
        <v>27</v>
      </c>
      <c r="I164" s="4" t="s">
        <v>28</v>
      </c>
      <c r="J164">
        <v>495</v>
      </c>
      <c r="K164">
        <v>3500</v>
      </c>
      <c r="L164">
        <v>0</v>
      </c>
    </row>
    <row r="165" spans="1:12" ht="75" customHeight="1" x14ac:dyDescent="0.35">
      <c r="A165" t="s">
        <v>826</v>
      </c>
      <c r="B165" s="32" t="s">
        <v>827</v>
      </c>
      <c r="C165" s="3" t="s">
        <v>828</v>
      </c>
      <c r="D165" s="3" t="s">
        <v>829</v>
      </c>
      <c r="E165" s="3" t="s">
        <v>398</v>
      </c>
      <c r="F165" s="3" t="s">
        <v>830</v>
      </c>
      <c r="G165" s="3" t="s">
        <v>26</v>
      </c>
      <c r="H165" s="3" t="s">
        <v>61</v>
      </c>
      <c r="I165" s="4" t="s">
        <v>42</v>
      </c>
      <c r="J165">
        <v>193</v>
      </c>
      <c r="K165">
        <v>3500</v>
      </c>
      <c r="L165">
        <v>0</v>
      </c>
    </row>
    <row r="166" spans="1:12" ht="75" customHeight="1" x14ac:dyDescent="0.35">
      <c r="A166" t="s">
        <v>831</v>
      </c>
      <c r="B166" s="32" t="s">
        <v>832</v>
      </c>
      <c r="C166" s="3" t="s">
        <v>833</v>
      </c>
      <c r="D166" s="3" t="s">
        <v>787</v>
      </c>
      <c r="E166" s="3" t="s">
        <v>788</v>
      </c>
      <c r="F166" s="3" t="s">
        <v>834</v>
      </c>
      <c r="G166" s="3" t="s">
        <v>26</v>
      </c>
      <c r="H166" s="3" t="s">
        <v>790</v>
      </c>
      <c r="I166" s="4" t="s">
        <v>42</v>
      </c>
      <c r="J166">
        <v>47</v>
      </c>
      <c r="K166">
        <v>3500</v>
      </c>
      <c r="L166">
        <v>0</v>
      </c>
    </row>
    <row r="167" spans="1:12" ht="75" customHeight="1" x14ac:dyDescent="0.35">
      <c r="A167" t="s">
        <v>835</v>
      </c>
      <c r="B167" s="32" t="s">
        <v>836</v>
      </c>
      <c r="C167" s="3" t="s">
        <v>837</v>
      </c>
      <c r="D167" s="3" t="s">
        <v>787</v>
      </c>
      <c r="E167" s="3" t="s">
        <v>788</v>
      </c>
      <c r="F167" s="3" t="s">
        <v>838</v>
      </c>
      <c r="G167" s="3" t="s">
        <v>26</v>
      </c>
      <c r="H167" s="3" t="s">
        <v>790</v>
      </c>
      <c r="I167" s="4" t="s">
        <v>42</v>
      </c>
      <c r="J167">
        <v>756</v>
      </c>
      <c r="K167">
        <v>4000</v>
      </c>
      <c r="L167">
        <v>0</v>
      </c>
    </row>
    <row r="168" spans="1:12" ht="75" customHeight="1" x14ac:dyDescent="0.35">
      <c r="A168" t="s">
        <v>839</v>
      </c>
      <c r="B168" s="32" t="s">
        <v>840</v>
      </c>
      <c r="C168" s="3" t="s">
        <v>841</v>
      </c>
      <c r="D168" s="3" t="s">
        <v>787</v>
      </c>
      <c r="E168" s="3" t="s">
        <v>788</v>
      </c>
      <c r="F168" s="3" t="s">
        <v>842</v>
      </c>
      <c r="G168" s="3" t="s">
        <v>26</v>
      </c>
      <c r="H168" s="3" t="s">
        <v>790</v>
      </c>
      <c r="I168" s="4" t="s">
        <v>42</v>
      </c>
      <c r="J168">
        <v>39</v>
      </c>
      <c r="K168">
        <v>3500</v>
      </c>
      <c r="L168">
        <v>0</v>
      </c>
    </row>
    <row r="169" spans="1:12" ht="75" customHeight="1" x14ac:dyDescent="0.35">
      <c r="A169" t="s">
        <v>843</v>
      </c>
      <c r="B169" s="32" t="s">
        <v>844</v>
      </c>
      <c r="C169" s="3" t="s">
        <v>845</v>
      </c>
      <c r="D169" s="3" t="s">
        <v>787</v>
      </c>
      <c r="E169" s="3" t="s">
        <v>788</v>
      </c>
      <c r="F169" s="3" t="s">
        <v>846</v>
      </c>
      <c r="G169" s="3" t="s">
        <v>26</v>
      </c>
      <c r="H169" s="3" t="s">
        <v>790</v>
      </c>
      <c r="I169" s="4" t="s">
        <v>28</v>
      </c>
      <c r="J169">
        <v>65</v>
      </c>
      <c r="K169">
        <v>4000</v>
      </c>
      <c r="L169">
        <v>0</v>
      </c>
    </row>
    <row r="170" spans="1:12" ht="75" customHeight="1" x14ac:dyDescent="0.35">
      <c r="A170" t="s">
        <v>847</v>
      </c>
      <c r="B170" s="32" t="s">
        <v>848</v>
      </c>
      <c r="C170" s="3" t="s">
        <v>849</v>
      </c>
      <c r="D170" s="3" t="s">
        <v>787</v>
      </c>
      <c r="E170" s="3" t="s">
        <v>788</v>
      </c>
      <c r="F170" s="3" t="s">
        <v>850</v>
      </c>
      <c r="G170" s="3" t="s">
        <v>26</v>
      </c>
      <c r="H170" s="3" t="s">
        <v>790</v>
      </c>
      <c r="I170" s="4" t="s">
        <v>42</v>
      </c>
      <c r="J170">
        <v>87</v>
      </c>
      <c r="K170">
        <v>3500</v>
      </c>
      <c r="L170">
        <v>0</v>
      </c>
    </row>
    <row r="171" spans="1:12" ht="75" customHeight="1" x14ac:dyDescent="0.35">
      <c r="A171" t="s">
        <v>851</v>
      </c>
      <c r="B171" s="32" t="s">
        <v>852</v>
      </c>
      <c r="C171" s="3" t="s">
        <v>853</v>
      </c>
      <c r="D171" s="3" t="s">
        <v>787</v>
      </c>
      <c r="E171" s="3" t="s">
        <v>788</v>
      </c>
      <c r="F171" s="3" t="s">
        <v>854</v>
      </c>
      <c r="G171" s="3" t="s">
        <v>26</v>
      </c>
      <c r="H171" s="3" t="s">
        <v>790</v>
      </c>
      <c r="I171" s="4" t="s">
        <v>42</v>
      </c>
      <c r="J171">
        <v>13</v>
      </c>
      <c r="K171">
        <v>3500</v>
      </c>
      <c r="L171">
        <v>0</v>
      </c>
    </row>
    <row r="172" spans="1:12" ht="75" customHeight="1" x14ac:dyDescent="0.35">
      <c r="A172" t="s">
        <v>855</v>
      </c>
      <c r="B172" s="32" t="s">
        <v>856</v>
      </c>
      <c r="C172" s="3" t="s">
        <v>857</v>
      </c>
      <c r="D172" s="3" t="s">
        <v>787</v>
      </c>
      <c r="E172" s="3" t="s">
        <v>788</v>
      </c>
      <c r="F172" s="3" t="s">
        <v>858</v>
      </c>
      <c r="G172" s="3" t="s">
        <v>26</v>
      </c>
      <c r="H172" s="3" t="s">
        <v>790</v>
      </c>
      <c r="I172" s="4" t="s">
        <v>42</v>
      </c>
      <c r="J172">
        <v>37</v>
      </c>
      <c r="K172">
        <v>3500</v>
      </c>
      <c r="L172">
        <v>0</v>
      </c>
    </row>
    <row r="173" spans="1:12" ht="75" customHeight="1" x14ac:dyDescent="0.35">
      <c r="A173" t="s">
        <v>859</v>
      </c>
      <c r="B173" s="32" t="s">
        <v>860</v>
      </c>
      <c r="C173" s="3" t="s">
        <v>861</v>
      </c>
      <c r="D173" s="3" t="s">
        <v>862</v>
      </c>
      <c r="E173" s="3" t="s">
        <v>112</v>
      </c>
      <c r="F173" s="3" t="s">
        <v>863</v>
      </c>
      <c r="G173" s="3" t="s">
        <v>26</v>
      </c>
      <c r="H173" s="3" t="s">
        <v>61</v>
      </c>
      <c r="I173" s="4" t="s">
        <v>28</v>
      </c>
      <c r="J173">
        <v>768</v>
      </c>
      <c r="K173">
        <v>7000</v>
      </c>
      <c r="L173">
        <v>0</v>
      </c>
    </row>
    <row r="174" spans="1:12" ht="75" customHeight="1" x14ac:dyDescent="0.35">
      <c r="A174" t="s">
        <v>864</v>
      </c>
      <c r="B174" s="32" t="s">
        <v>865</v>
      </c>
      <c r="C174" s="3" t="s">
        <v>866</v>
      </c>
      <c r="D174" s="3" t="s">
        <v>787</v>
      </c>
      <c r="E174" s="3" t="s">
        <v>788</v>
      </c>
      <c r="F174" s="3" t="s">
        <v>867</v>
      </c>
      <c r="G174" s="3" t="s">
        <v>26</v>
      </c>
      <c r="H174" s="3" t="s">
        <v>790</v>
      </c>
      <c r="I174" s="4" t="s">
        <v>42</v>
      </c>
      <c r="J174">
        <v>782</v>
      </c>
      <c r="K174">
        <v>4000</v>
      </c>
      <c r="L174">
        <v>0</v>
      </c>
    </row>
    <row r="175" spans="1:12" ht="75" customHeight="1" x14ac:dyDescent="0.35">
      <c r="A175" t="s">
        <v>868</v>
      </c>
      <c r="B175" s="32" t="s">
        <v>869</v>
      </c>
      <c r="C175" s="3" t="s">
        <v>870</v>
      </c>
      <c r="D175" s="3" t="s">
        <v>871</v>
      </c>
      <c r="E175" s="3" t="s">
        <v>118</v>
      </c>
      <c r="F175" s="3" t="s">
        <v>872</v>
      </c>
      <c r="G175" s="3" t="s">
        <v>26</v>
      </c>
      <c r="H175" s="3" t="s">
        <v>61</v>
      </c>
      <c r="I175" s="4" t="s">
        <v>42</v>
      </c>
      <c r="J175">
        <v>989</v>
      </c>
      <c r="K175">
        <v>4500</v>
      </c>
      <c r="L175">
        <v>0</v>
      </c>
    </row>
    <row r="176" spans="1:12" ht="75" customHeight="1" x14ac:dyDescent="0.35">
      <c r="A176" t="s">
        <v>873</v>
      </c>
      <c r="B176" s="32" t="s">
        <v>874</v>
      </c>
      <c r="C176" s="3" t="s">
        <v>875</v>
      </c>
      <c r="D176" s="3" t="s">
        <v>787</v>
      </c>
      <c r="E176" s="3" t="s">
        <v>788</v>
      </c>
      <c r="F176" s="3" t="s">
        <v>854</v>
      </c>
      <c r="G176" s="3" t="s">
        <v>26</v>
      </c>
      <c r="H176" s="3" t="s">
        <v>790</v>
      </c>
      <c r="I176" s="4" t="s">
        <v>42</v>
      </c>
      <c r="J176">
        <v>13</v>
      </c>
      <c r="K176">
        <v>3500</v>
      </c>
      <c r="L176">
        <v>0</v>
      </c>
    </row>
    <row r="177" spans="1:12" ht="75" customHeight="1" x14ac:dyDescent="0.35">
      <c r="A177" t="s">
        <v>876</v>
      </c>
      <c r="B177" s="32" t="s">
        <v>877</v>
      </c>
      <c r="C177" s="3" t="s">
        <v>878</v>
      </c>
      <c r="D177" s="3" t="s">
        <v>787</v>
      </c>
      <c r="E177" s="3" t="s">
        <v>788</v>
      </c>
      <c r="F177" s="3" t="s">
        <v>879</v>
      </c>
      <c r="G177" s="3" t="s">
        <v>26</v>
      </c>
      <c r="H177" s="3" t="s">
        <v>790</v>
      </c>
      <c r="I177" s="4" t="s">
        <v>42</v>
      </c>
      <c r="J177">
        <v>123</v>
      </c>
      <c r="K177">
        <v>3500</v>
      </c>
      <c r="L177">
        <v>0</v>
      </c>
    </row>
    <row r="178" spans="1:12" ht="75" customHeight="1" x14ac:dyDescent="0.35">
      <c r="A178" t="s">
        <v>880</v>
      </c>
      <c r="B178" s="32" t="s">
        <v>881</v>
      </c>
      <c r="C178" s="3" t="s">
        <v>882</v>
      </c>
      <c r="D178" s="3" t="s">
        <v>787</v>
      </c>
      <c r="E178" s="3" t="s">
        <v>788</v>
      </c>
      <c r="F178" s="3" t="s">
        <v>842</v>
      </c>
      <c r="G178" s="3" t="s">
        <v>26</v>
      </c>
      <c r="H178" s="3" t="s">
        <v>790</v>
      </c>
      <c r="I178" s="4" t="s">
        <v>42</v>
      </c>
      <c r="J178">
        <v>39</v>
      </c>
      <c r="K178">
        <v>3500</v>
      </c>
      <c r="L178">
        <v>0</v>
      </c>
    </row>
    <row r="179" spans="1:12" ht="75" customHeight="1" x14ac:dyDescent="0.35">
      <c r="A179" t="s">
        <v>883</v>
      </c>
      <c r="B179" s="32" t="s">
        <v>884</v>
      </c>
      <c r="C179" s="3" t="s">
        <v>885</v>
      </c>
      <c r="D179" s="3" t="s">
        <v>787</v>
      </c>
      <c r="E179" s="3" t="s">
        <v>788</v>
      </c>
      <c r="F179" s="3" t="s">
        <v>886</v>
      </c>
      <c r="G179" s="3" t="s">
        <v>26</v>
      </c>
      <c r="H179" s="3" t="s">
        <v>790</v>
      </c>
      <c r="I179" s="4" t="s">
        <v>42</v>
      </c>
      <c r="J179">
        <v>40</v>
      </c>
      <c r="K179">
        <v>3500</v>
      </c>
      <c r="L179">
        <v>0</v>
      </c>
    </row>
    <row r="180" spans="1:12" ht="75" customHeight="1" x14ac:dyDescent="0.35">
      <c r="A180" t="s">
        <v>887</v>
      </c>
      <c r="B180" s="32" t="s">
        <v>888</v>
      </c>
      <c r="C180" s="3" t="s">
        <v>889</v>
      </c>
      <c r="D180" s="3" t="s">
        <v>787</v>
      </c>
      <c r="E180" s="3" t="s">
        <v>788</v>
      </c>
      <c r="F180" s="3" t="s">
        <v>890</v>
      </c>
      <c r="G180" s="3" t="s">
        <v>26</v>
      </c>
      <c r="H180" s="3" t="s">
        <v>790</v>
      </c>
      <c r="I180" s="4" t="s">
        <v>42</v>
      </c>
      <c r="J180">
        <v>239</v>
      </c>
      <c r="K180">
        <v>3500</v>
      </c>
      <c r="L180">
        <v>0</v>
      </c>
    </row>
    <row r="181" spans="1:12" ht="75" customHeight="1" x14ac:dyDescent="0.35">
      <c r="A181" t="s">
        <v>891</v>
      </c>
      <c r="B181" s="32" t="s">
        <v>892</v>
      </c>
      <c r="C181" s="3" t="s">
        <v>893</v>
      </c>
      <c r="D181" s="3" t="s">
        <v>894</v>
      </c>
      <c r="E181" s="3" t="s">
        <v>895</v>
      </c>
      <c r="F181" s="3" t="s">
        <v>896</v>
      </c>
      <c r="G181" s="3" t="s">
        <v>26</v>
      </c>
      <c r="H181" s="3" t="s">
        <v>61</v>
      </c>
      <c r="I181" s="4" t="s">
        <v>28</v>
      </c>
      <c r="J181">
        <v>427</v>
      </c>
      <c r="K181">
        <v>4500</v>
      </c>
      <c r="L181">
        <v>0</v>
      </c>
    </row>
    <row r="182" spans="1:12" ht="75" customHeight="1" x14ac:dyDescent="0.35">
      <c r="A182" t="s">
        <v>897</v>
      </c>
      <c r="B182" s="32" t="s">
        <v>898</v>
      </c>
      <c r="C182" s="3" t="s">
        <v>893</v>
      </c>
      <c r="D182" s="3" t="s">
        <v>894</v>
      </c>
      <c r="E182" s="3" t="s">
        <v>895</v>
      </c>
      <c r="F182" s="3" t="s">
        <v>899</v>
      </c>
      <c r="G182" s="3" t="s">
        <v>26</v>
      </c>
      <c r="H182" s="3" t="s">
        <v>61</v>
      </c>
      <c r="I182" s="4" t="s">
        <v>28</v>
      </c>
      <c r="J182">
        <v>13</v>
      </c>
      <c r="K182">
        <v>4500</v>
      </c>
      <c r="L182">
        <v>0</v>
      </c>
    </row>
    <row r="183" spans="1:12" ht="75" customHeight="1" x14ac:dyDescent="0.35">
      <c r="A183" t="s">
        <v>900</v>
      </c>
      <c r="B183" s="32" t="s">
        <v>901</v>
      </c>
      <c r="C183" s="3" t="s">
        <v>902</v>
      </c>
      <c r="D183" s="3" t="s">
        <v>787</v>
      </c>
      <c r="E183" s="3" t="s">
        <v>788</v>
      </c>
      <c r="F183" s="3" t="s">
        <v>903</v>
      </c>
      <c r="G183" s="3" t="s">
        <v>26</v>
      </c>
      <c r="H183" s="3" t="s">
        <v>790</v>
      </c>
      <c r="I183" s="4" t="s">
        <v>28</v>
      </c>
      <c r="J183">
        <v>294</v>
      </c>
      <c r="K183">
        <v>4000</v>
      </c>
      <c r="L183">
        <v>0</v>
      </c>
    </row>
    <row r="184" spans="1:12" ht="75" customHeight="1" x14ac:dyDescent="0.35">
      <c r="A184" t="s">
        <v>904</v>
      </c>
      <c r="B184" s="32" t="s">
        <v>905</v>
      </c>
      <c r="C184" s="3" t="s">
        <v>906</v>
      </c>
      <c r="D184" s="3" t="s">
        <v>787</v>
      </c>
      <c r="E184" s="3" t="s">
        <v>788</v>
      </c>
      <c r="F184" s="3" t="s">
        <v>907</v>
      </c>
      <c r="G184" s="3" t="s">
        <v>26</v>
      </c>
      <c r="H184" s="3" t="s">
        <v>790</v>
      </c>
      <c r="I184" s="4" t="s">
        <v>42</v>
      </c>
      <c r="J184">
        <v>6</v>
      </c>
      <c r="K184">
        <v>3500</v>
      </c>
      <c r="L184">
        <v>0</v>
      </c>
    </row>
    <row r="185" spans="1:12" ht="75" customHeight="1" x14ac:dyDescent="0.35">
      <c r="A185" t="s">
        <v>908</v>
      </c>
      <c r="B185" s="32" t="s">
        <v>909</v>
      </c>
      <c r="C185" s="3" t="s">
        <v>910</v>
      </c>
      <c r="D185" s="3" t="s">
        <v>787</v>
      </c>
      <c r="E185" s="3" t="s">
        <v>788</v>
      </c>
      <c r="F185" s="3" t="s">
        <v>911</v>
      </c>
      <c r="G185" s="3" t="s">
        <v>26</v>
      </c>
      <c r="H185" s="3" t="s">
        <v>790</v>
      </c>
      <c r="I185" s="4" t="s">
        <v>42</v>
      </c>
      <c r="J185">
        <v>1417</v>
      </c>
      <c r="K185">
        <v>4500</v>
      </c>
      <c r="L185">
        <v>0</v>
      </c>
    </row>
    <row r="186" spans="1:12" ht="75" customHeight="1" x14ac:dyDescent="0.35">
      <c r="A186" t="s">
        <v>912</v>
      </c>
      <c r="B186" s="32" t="s">
        <v>913</v>
      </c>
      <c r="C186" s="3" t="s">
        <v>914</v>
      </c>
      <c r="D186" s="3" t="s">
        <v>787</v>
      </c>
      <c r="E186" s="3" t="s">
        <v>788</v>
      </c>
      <c r="F186" s="3" t="s">
        <v>915</v>
      </c>
      <c r="G186" s="3" t="s">
        <v>26</v>
      </c>
      <c r="H186" s="3" t="s">
        <v>790</v>
      </c>
      <c r="I186" s="4" t="s">
        <v>42</v>
      </c>
      <c r="J186">
        <v>844</v>
      </c>
      <c r="K186">
        <v>4000</v>
      </c>
      <c r="L186">
        <v>0</v>
      </c>
    </row>
    <row r="187" spans="1:12" ht="75" customHeight="1" x14ac:dyDescent="0.35">
      <c r="A187" t="s">
        <v>916</v>
      </c>
      <c r="B187" s="32" t="s">
        <v>917</v>
      </c>
      <c r="C187" s="3" t="s">
        <v>918</v>
      </c>
      <c r="D187" s="3" t="s">
        <v>787</v>
      </c>
      <c r="E187" s="3" t="s">
        <v>788</v>
      </c>
      <c r="F187" s="3" t="s">
        <v>919</v>
      </c>
      <c r="G187" s="3" t="s">
        <v>26</v>
      </c>
      <c r="H187" s="3" t="s">
        <v>790</v>
      </c>
      <c r="I187" s="4" t="s">
        <v>42</v>
      </c>
      <c r="J187">
        <v>741</v>
      </c>
      <c r="K187">
        <v>4000</v>
      </c>
      <c r="L187">
        <v>0</v>
      </c>
    </row>
    <row r="188" spans="1:12" ht="75" customHeight="1" x14ac:dyDescent="0.35">
      <c r="A188" t="s">
        <v>920</v>
      </c>
      <c r="B188" s="32" t="s">
        <v>921</v>
      </c>
      <c r="C188" s="3" t="s">
        <v>922</v>
      </c>
      <c r="D188" s="3" t="s">
        <v>111</v>
      </c>
      <c r="E188" s="3" t="s">
        <v>112</v>
      </c>
      <c r="F188" s="3" t="s">
        <v>923</v>
      </c>
      <c r="G188" s="3" t="s">
        <v>26</v>
      </c>
      <c r="H188" s="3" t="s">
        <v>27</v>
      </c>
      <c r="I188" s="4" t="s">
        <v>42</v>
      </c>
      <c r="J188">
        <v>1247</v>
      </c>
      <c r="K188">
        <v>5000</v>
      </c>
      <c r="L188">
        <v>0</v>
      </c>
    </row>
    <row r="189" spans="1:12" ht="75" customHeight="1" x14ac:dyDescent="0.35">
      <c r="A189" t="s">
        <v>924</v>
      </c>
      <c r="B189" s="32" t="s">
        <v>925</v>
      </c>
      <c r="C189" s="3" t="s">
        <v>926</v>
      </c>
      <c r="D189" s="3" t="s">
        <v>787</v>
      </c>
      <c r="E189" s="3" t="s">
        <v>788</v>
      </c>
      <c r="F189" s="3" t="s">
        <v>927</v>
      </c>
      <c r="G189" s="3" t="s">
        <v>26</v>
      </c>
      <c r="H189" s="3" t="s">
        <v>790</v>
      </c>
      <c r="I189" s="4" t="s">
        <v>42</v>
      </c>
      <c r="J189">
        <v>778</v>
      </c>
      <c r="K189">
        <v>4000</v>
      </c>
      <c r="L189">
        <v>0</v>
      </c>
    </row>
    <row r="190" spans="1:12" ht="75" customHeight="1" x14ac:dyDescent="0.35">
      <c r="A190" t="s">
        <v>928</v>
      </c>
      <c r="B190" s="32" t="s">
        <v>929</v>
      </c>
      <c r="C190" s="3" t="s">
        <v>930</v>
      </c>
      <c r="D190" s="3" t="s">
        <v>931</v>
      </c>
      <c r="E190" s="3" t="s">
        <v>932</v>
      </c>
      <c r="F190" s="3" t="s">
        <v>272</v>
      </c>
      <c r="G190" s="3" t="s">
        <v>26</v>
      </c>
      <c r="H190" s="3" t="s">
        <v>61</v>
      </c>
      <c r="I190" s="4" t="s">
        <v>28</v>
      </c>
      <c r="J190">
        <v>135</v>
      </c>
      <c r="K190">
        <v>3000</v>
      </c>
      <c r="L190">
        <v>0</v>
      </c>
    </row>
    <row r="191" spans="1:12" ht="75" customHeight="1" x14ac:dyDescent="0.35">
      <c r="A191" t="s">
        <v>933</v>
      </c>
      <c r="B191" s="32" t="s">
        <v>934</v>
      </c>
      <c r="C191" s="3" t="s">
        <v>935</v>
      </c>
      <c r="D191" s="3" t="s">
        <v>936</v>
      </c>
      <c r="E191" s="3" t="s">
        <v>112</v>
      </c>
      <c r="F191" s="3" t="s">
        <v>937</v>
      </c>
      <c r="G191" s="3" t="s">
        <v>26</v>
      </c>
      <c r="H191" s="3" t="s">
        <v>61</v>
      </c>
      <c r="I191" s="4" t="s">
        <v>42</v>
      </c>
      <c r="J191">
        <v>300</v>
      </c>
      <c r="K191">
        <v>3000</v>
      </c>
      <c r="L191">
        <v>0</v>
      </c>
    </row>
    <row r="192" spans="1:12" ht="75" customHeight="1" x14ac:dyDescent="0.35">
      <c r="A192" t="s">
        <v>938</v>
      </c>
      <c r="B192" s="32" t="s">
        <v>939</v>
      </c>
      <c r="C192" s="3" t="s">
        <v>940</v>
      </c>
      <c r="D192" s="3" t="s">
        <v>941</v>
      </c>
      <c r="E192" s="3" t="s">
        <v>398</v>
      </c>
      <c r="F192" s="3" t="s">
        <v>942</v>
      </c>
      <c r="G192" s="3" t="s">
        <v>26</v>
      </c>
      <c r="H192" s="3" t="s">
        <v>61</v>
      </c>
      <c r="I192" s="4" t="s">
        <v>42</v>
      </c>
      <c r="J192">
        <v>1115</v>
      </c>
      <c r="K192">
        <v>5500</v>
      </c>
      <c r="L192">
        <v>0</v>
      </c>
    </row>
    <row r="193" spans="1:12" ht="75" customHeight="1" x14ac:dyDescent="0.35">
      <c r="A193" t="s">
        <v>943</v>
      </c>
      <c r="B193" s="32" t="s">
        <v>944</v>
      </c>
      <c r="C193" s="3" t="s">
        <v>945</v>
      </c>
      <c r="D193" s="3" t="s">
        <v>946</v>
      </c>
      <c r="E193" s="3" t="s">
        <v>947</v>
      </c>
      <c r="F193" s="3" t="s">
        <v>948</v>
      </c>
      <c r="G193" s="3" t="s">
        <v>949</v>
      </c>
      <c r="H193" s="3" t="s">
        <v>27</v>
      </c>
      <c r="I193" s="4" t="s">
        <v>950</v>
      </c>
      <c r="J193">
        <v>1907</v>
      </c>
      <c r="K193">
        <v>11000</v>
      </c>
      <c r="L193">
        <v>1</v>
      </c>
    </row>
    <row r="194" spans="1:12" ht="75" customHeight="1" x14ac:dyDescent="0.35">
      <c r="A194" t="s">
        <v>951</v>
      </c>
      <c r="B194" s="32" t="s">
        <v>952</v>
      </c>
      <c r="C194" s="3" t="s">
        <v>953</v>
      </c>
      <c r="D194" s="3" t="s">
        <v>787</v>
      </c>
      <c r="E194" s="3" t="s">
        <v>788</v>
      </c>
      <c r="F194" s="3" t="s">
        <v>954</v>
      </c>
      <c r="G194" s="3" t="s">
        <v>26</v>
      </c>
      <c r="H194" s="3" t="s">
        <v>790</v>
      </c>
      <c r="I194" s="4" t="s">
        <v>42</v>
      </c>
      <c r="J194">
        <v>1472</v>
      </c>
      <c r="K194">
        <v>5000</v>
      </c>
      <c r="L194">
        <v>0</v>
      </c>
    </row>
    <row r="195" spans="1:12" ht="75" customHeight="1" x14ac:dyDescent="0.35">
      <c r="A195" t="s">
        <v>955</v>
      </c>
      <c r="B195" s="32" t="s">
        <v>956</v>
      </c>
      <c r="C195" s="3" t="s">
        <v>957</v>
      </c>
      <c r="D195" s="3" t="s">
        <v>117</v>
      </c>
      <c r="E195" s="3" t="s">
        <v>118</v>
      </c>
      <c r="F195" s="3" t="s">
        <v>958</v>
      </c>
      <c r="G195" s="3" t="s">
        <v>26</v>
      </c>
      <c r="H195" s="3" t="s">
        <v>61</v>
      </c>
      <c r="I195" s="4" t="s">
        <v>42</v>
      </c>
      <c r="J195">
        <v>980</v>
      </c>
      <c r="K195">
        <v>5000</v>
      </c>
      <c r="L195">
        <v>0</v>
      </c>
    </row>
    <row r="196" spans="1:12" ht="75" customHeight="1" x14ac:dyDescent="0.35">
      <c r="A196" t="s">
        <v>959</v>
      </c>
      <c r="B196" s="32" t="s">
        <v>960</v>
      </c>
      <c r="C196" s="3" t="s">
        <v>961</v>
      </c>
      <c r="D196" s="3" t="s">
        <v>787</v>
      </c>
      <c r="E196" s="3" t="s">
        <v>788</v>
      </c>
      <c r="F196" s="3" t="s">
        <v>962</v>
      </c>
      <c r="G196" s="3" t="s">
        <v>26</v>
      </c>
      <c r="H196" s="3" t="s">
        <v>790</v>
      </c>
      <c r="I196" s="4" t="s">
        <v>42</v>
      </c>
      <c r="J196">
        <v>1411</v>
      </c>
      <c r="K196">
        <v>5000</v>
      </c>
      <c r="L196">
        <v>0</v>
      </c>
    </row>
    <row r="197" spans="1:12" ht="75" customHeight="1" x14ac:dyDescent="0.35">
      <c r="A197" t="s">
        <v>963</v>
      </c>
      <c r="B197" s="32" t="s">
        <v>964</v>
      </c>
      <c r="C197" s="3" t="s">
        <v>965</v>
      </c>
      <c r="D197" s="3" t="s">
        <v>364</v>
      </c>
      <c r="E197" s="3" t="s">
        <v>966</v>
      </c>
      <c r="F197" s="3" t="s">
        <v>967</v>
      </c>
      <c r="G197" s="3" t="s">
        <v>26</v>
      </c>
      <c r="H197" s="3" t="s">
        <v>27</v>
      </c>
      <c r="I197" s="4" t="s">
        <v>28</v>
      </c>
      <c r="J197">
        <v>600</v>
      </c>
      <c r="K197">
        <v>5500</v>
      </c>
      <c r="L197">
        <v>0</v>
      </c>
    </row>
    <row r="198" spans="1:12" ht="75" customHeight="1" x14ac:dyDescent="0.35">
      <c r="A198" t="s">
        <v>968</v>
      </c>
      <c r="B198" s="32" t="s">
        <v>969</v>
      </c>
      <c r="C198" s="3" t="s">
        <v>970</v>
      </c>
      <c r="D198" s="3" t="s">
        <v>787</v>
      </c>
      <c r="E198" s="3" t="s">
        <v>788</v>
      </c>
      <c r="F198" s="3" t="s">
        <v>464</v>
      </c>
      <c r="G198" s="3" t="s">
        <v>26</v>
      </c>
      <c r="H198" s="3" t="s">
        <v>790</v>
      </c>
      <c r="I198" s="4" t="s">
        <v>42</v>
      </c>
      <c r="J198">
        <v>24</v>
      </c>
      <c r="K198">
        <v>3000</v>
      </c>
      <c r="L198">
        <v>0</v>
      </c>
    </row>
    <row r="199" spans="1:12" ht="75" customHeight="1" x14ac:dyDescent="0.35">
      <c r="A199" t="s">
        <v>971</v>
      </c>
      <c r="B199" s="32" t="s">
        <v>972</v>
      </c>
      <c r="C199" s="3" t="s">
        <v>973</v>
      </c>
      <c r="D199" s="3" t="s">
        <v>787</v>
      </c>
      <c r="E199" s="3" t="s">
        <v>788</v>
      </c>
      <c r="F199" s="3" t="s">
        <v>974</v>
      </c>
      <c r="G199" s="3" t="s">
        <v>26</v>
      </c>
      <c r="H199" s="3" t="s">
        <v>790</v>
      </c>
      <c r="I199" s="4" t="s">
        <v>950</v>
      </c>
      <c r="J199">
        <v>192</v>
      </c>
      <c r="K199">
        <v>9000</v>
      </c>
      <c r="L199">
        <v>0</v>
      </c>
    </row>
    <row r="200" spans="1:12" ht="75" customHeight="1" x14ac:dyDescent="0.35">
      <c r="A200" t="s">
        <v>975</v>
      </c>
      <c r="B200" s="32" t="s">
        <v>976</v>
      </c>
      <c r="C200" s="3" t="s">
        <v>977</v>
      </c>
      <c r="D200" s="3" t="s">
        <v>978</v>
      </c>
      <c r="E200" s="3" t="s">
        <v>979</v>
      </c>
      <c r="F200" s="3" t="s">
        <v>980</v>
      </c>
      <c r="G200" s="3" t="s">
        <v>26</v>
      </c>
      <c r="H200" s="3" t="s">
        <v>61</v>
      </c>
      <c r="I200" s="4" t="s">
        <v>42</v>
      </c>
      <c r="J200">
        <v>228</v>
      </c>
      <c r="K200">
        <v>3500</v>
      </c>
      <c r="L200">
        <v>0</v>
      </c>
    </row>
    <row r="201" spans="1:12" ht="75" customHeight="1" x14ac:dyDescent="0.35">
      <c r="A201" t="s">
        <v>981</v>
      </c>
      <c r="B201" s="32" t="s">
        <v>982</v>
      </c>
      <c r="C201" s="3" t="s">
        <v>434</v>
      </c>
      <c r="D201" s="3" t="s">
        <v>983</v>
      </c>
      <c r="E201" s="3" t="s">
        <v>112</v>
      </c>
      <c r="F201" s="3" t="s">
        <v>984</v>
      </c>
      <c r="G201" s="3" t="s">
        <v>26</v>
      </c>
      <c r="H201" s="3" t="s">
        <v>61</v>
      </c>
      <c r="I201" s="4" t="s">
        <v>28</v>
      </c>
      <c r="J201">
        <v>374</v>
      </c>
      <c r="K201">
        <v>3500</v>
      </c>
      <c r="L201">
        <v>0</v>
      </c>
    </row>
    <row r="202" spans="1:12" ht="75" customHeight="1" x14ac:dyDescent="0.35">
      <c r="A202" t="s">
        <v>985</v>
      </c>
      <c r="B202" s="32" t="s">
        <v>986</v>
      </c>
      <c r="C202" s="3" t="s">
        <v>987</v>
      </c>
      <c r="D202" s="3" t="s">
        <v>988</v>
      </c>
      <c r="E202" s="3" t="s">
        <v>989</v>
      </c>
      <c r="F202" s="3" t="s">
        <v>990</v>
      </c>
      <c r="G202" s="3" t="s">
        <v>949</v>
      </c>
      <c r="H202" s="3" t="s">
        <v>790</v>
      </c>
      <c r="I202" s="4" t="s">
        <v>42</v>
      </c>
      <c r="J202">
        <v>1708</v>
      </c>
      <c r="K202">
        <v>4500</v>
      </c>
      <c r="L202">
        <v>0</v>
      </c>
    </row>
    <row r="203" spans="1:12" ht="75" customHeight="1" x14ac:dyDescent="0.35">
      <c r="A203" t="s">
        <v>991</v>
      </c>
      <c r="B203" s="32" t="s">
        <v>992</v>
      </c>
      <c r="C203" s="3" t="s">
        <v>993</v>
      </c>
      <c r="D203" s="3" t="s">
        <v>787</v>
      </c>
      <c r="E203" s="3" t="s">
        <v>788</v>
      </c>
      <c r="F203" s="3" t="s">
        <v>994</v>
      </c>
      <c r="G203" s="3" t="s">
        <v>26</v>
      </c>
      <c r="H203" s="3" t="s">
        <v>790</v>
      </c>
      <c r="I203" s="4" t="s">
        <v>42</v>
      </c>
      <c r="J203">
        <v>297</v>
      </c>
      <c r="K203">
        <v>3000</v>
      </c>
      <c r="L203">
        <v>0</v>
      </c>
    </row>
    <row r="204" spans="1:12" ht="75" customHeight="1" x14ac:dyDescent="0.35">
      <c r="A204" t="s">
        <v>995</v>
      </c>
      <c r="B204" s="32" t="s">
        <v>996</v>
      </c>
      <c r="C204" s="3" t="s">
        <v>997</v>
      </c>
      <c r="D204" s="3" t="s">
        <v>787</v>
      </c>
      <c r="E204" s="3" t="s">
        <v>788</v>
      </c>
      <c r="F204" s="3" t="s">
        <v>998</v>
      </c>
      <c r="G204" s="3" t="s">
        <v>26</v>
      </c>
      <c r="H204" s="3" t="s">
        <v>790</v>
      </c>
      <c r="I204" s="4" t="s">
        <v>42</v>
      </c>
      <c r="J204">
        <v>353</v>
      </c>
      <c r="K204">
        <v>3000</v>
      </c>
      <c r="L204">
        <v>0</v>
      </c>
    </row>
    <row r="205" spans="1:12" ht="75" customHeight="1" x14ac:dyDescent="0.35">
      <c r="A205" t="s">
        <v>999</v>
      </c>
      <c r="B205" s="32" t="s">
        <v>1000</v>
      </c>
      <c r="C205" s="3" t="s">
        <v>1001</v>
      </c>
      <c r="D205" s="3" t="s">
        <v>787</v>
      </c>
      <c r="E205" s="3" t="s">
        <v>788</v>
      </c>
      <c r="F205" s="3" t="s">
        <v>1002</v>
      </c>
      <c r="G205" s="3" t="s">
        <v>26</v>
      </c>
      <c r="H205" s="3" t="s">
        <v>790</v>
      </c>
      <c r="I205" s="4" t="s">
        <v>42</v>
      </c>
      <c r="J205">
        <v>314</v>
      </c>
      <c r="K205">
        <v>3000</v>
      </c>
      <c r="L205">
        <v>0</v>
      </c>
    </row>
    <row r="206" spans="1:12" ht="75" customHeight="1" x14ac:dyDescent="0.35">
      <c r="A206" t="s">
        <v>1003</v>
      </c>
      <c r="B206" s="32" t="s">
        <v>1004</v>
      </c>
      <c r="C206" s="3" t="s">
        <v>1005</v>
      </c>
      <c r="D206" s="3" t="s">
        <v>787</v>
      </c>
      <c r="E206" s="3" t="s">
        <v>788</v>
      </c>
      <c r="F206" s="3" t="s">
        <v>1006</v>
      </c>
      <c r="G206" s="3" t="s">
        <v>26</v>
      </c>
      <c r="H206" s="3" t="s">
        <v>790</v>
      </c>
      <c r="I206" s="4" t="s">
        <v>42</v>
      </c>
      <c r="J206">
        <v>405</v>
      </c>
      <c r="K206">
        <v>3000</v>
      </c>
      <c r="L206">
        <v>0</v>
      </c>
    </row>
    <row r="207" spans="1:12" ht="75" customHeight="1" x14ac:dyDescent="0.35">
      <c r="A207" t="s">
        <v>1007</v>
      </c>
      <c r="B207" s="32" t="s">
        <v>1008</v>
      </c>
      <c r="C207" s="3" t="s">
        <v>1009</v>
      </c>
      <c r="D207" s="3" t="s">
        <v>787</v>
      </c>
      <c r="E207" s="3" t="s">
        <v>788</v>
      </c>
      <c r="F207" s="3" t="s">
        <v>1010</v>
      </c>
      <c r="G207" s="3" t="s">
        <v>26</v>
      </c>
      <c r="H207" s="3" t="s">
        <v>790</v>
      </c>
      <c r="I207" s="4" t="s">
        <v>42</v>
      </c>
      <c r="J207">
        <v>348</v>
      </c>
      <c r="K207">
        <v>3000</v>
      </c>
      <c r="L207">
        <v>0</v>
      </c>
    </row>
    <row r="208" spans="1:12" ht="75" customHeight="1" x14ac:dyDescent="0.35">
      <c r="A208" t="s">
        <v>1011</v>
      </c>
      <c r="B208" s="32" t="s">
        <v>1012</v>
      </c>
      <c r="C208" s="3" t="s">
        <v>1013</v>
      </c>
      <c r="D208" s="3" t="s">
        <v>1014</v>
      </c>
      <c r="E208" s="3" t="s">
        <v>1015</v>
      </c>
      <c r="F208" s="3" t="s">
        <v>1016</v>
      </c>
      <c r="G208" s="3" t="s">
        <v>26</v>
      </c>
      <c r="H208" s="3" t="s">
        <v>27</v>
      </c>
      <c r="I208" s="4" t="s">
        <v>42</v>
      </c>
      <c r="J208">
        <v>1411</v>
      </c>
      <c r="K208">
        <v>6000</v>
      </c>
      <c r="L208">
        <v>0</v>
      </c>
    </row>
    <row r="209" spans="1:12" ht="75" customHeight="1" x14ac:dyDescent="0.35">
      <c r="A209" t="s">
        <v>1017</v>
      </c>
      <c r="B209" s="32" t="s">
        <v>1018</v>
      </c>
      <c r="C209" s="3" t="s">
        <v>1019</v>
      </c>
      <c r="D209" s="3" t="s">
        <v>732</v>
      </c>
      <c r="E209" s="3" t="s">
        <v>342</v>
      </c>
      <c r="F209" s="3" t="s">
        <v>1020</v>
      </c>
      <c r="G209" s="3" t="s">
        <v>26</v>
      </c>
      <c r="H209" s="3" t="s">
        <v>27</v>
      </c>
      <c r="I209" s="4" t="s">
        <v>28</v>
      </c>
      <c r="J209">
        <v>1417</v>
      </c>
      <c r="K209">
        <v>7000</v>
      </c>
      <c r="L209">
        <v>0</v>
      </c>
    </row>
    <row r="210" spans="1:12" ht="75" customHeight="1" x14ac:dyDescent="0.35">
      <c r="A210" t="s">
        <v>1021</v>
      </c>
      <c r="B210" s="32" t="s">
        <v>1022</v>
      </c>
      <c r="C210" s="3" t="s">
        <v>1023</v>
      </c>
      <c r="D210" s="3" t="s">
        <v>1024</v>
      </c>
      <c r="E210" s="3" t="s">
        <v>1025</v>
      </c>
      <c r="F210" s="3" t="s">
        <v>1026</v>
      </c>
      <c r="G210" s="3" t="s">
        <v>26</v>
      </c>
      <c r="H210" s="3" t="s">
        <v>27</v>
      </c>
      <c r="I210" s="4" t="s">
        <v>28</v>
      </c>
      <c r="J210">
        <v>3125</v>
      </c>
      <c r="K210">
        <v>8000</v>
      </c>
      <c r="L210">
        <v>0</v>
      </c>
    </row>
    <row r="211" spans="1:12" ht="75" customHeight="1" x14ac:dyDescent="0.35">
      <c r="A211" t="s">
        <v>1027</v>
      </c>
      <c r="B211" s="32" t="s">
        <v>1028</v>
      </c>
      <c r="C211" s="3" t="s">
        <v>1029</v>
      </c>
      <c r="D211" s="3" t="s">
        <v>1030</v>
      </c>
      <c r="E211" s="3" t="s">
        <v>1031</v>
      </c>
      <c r="F211" s="3" t="s">
        <v>1032</v>
      </c>
      <c r="G211" s="3" t="s">
        <v>26</v>
      </c>
      <c r="H211" s="3" t="s">
        <v>27</v>
      </c>
      <c r="I211" s="4" t="s">
        <v>28</v>
      </c>
      <c r="J211">
        <v>177</v>
      </c>
      <c r="K211">
        <v>3000</v>
      </c>
      <c r="L211">
        <v>0</v>
      </c>
    </row>
    <row r="212" spans="1:12" ht="75" customHeight="1" x14ac:dyDescent="0.35">
      <c r="A212" t="s">
        <v>1033</v>
      </c>
      <c r="B212" s="32" t="s">
        <v>1034</v>
      </c>
      <c r="C212" s="3" t="s">
        <v>1035</v>
      </c>
      <c r="D212" s="3" t="s">
        <v>787</v>
      </c>
      <c r="E212" s="3" t="s">
        <v>788</v>
      </c>
      <c r="F212" s="3" t="s">
        <v>1036</v>
      </c>
      <c r="G212" s="3" t="s">
        <v>26</v>
      </c>
      <c r="H212" s="3" t="s">
        <v>790</v>
      </c>
      <c r="I212" s="4" t="s">
        <v>28</v>
      </c>
      <c r="J212">
        <v>2315</v>
      </c>
      <c r="K212">
        <v>6500</v>
      </c>
      <c r="L212">
        <v>0</v>
      </c>
    </row>
    <row r="213" spans="1:12" ht="75" customHeight="1" x14ac:dyDescent="0.35">
      <c r="A213" t="s">
        <v>1037</v>
      </c>
      <c r="B213" s="32" t="s">
        <v>1038</v>
      </c>
      <c r="C213" s="3" t="s">
        <v>1039</v>
      </c>
      <c r="D213" s="3" t="s">
        <v>787</v>
      </c>
      <c r="E213" s="3" t="s">
        <v>788</v>
      </c>
      <c r="F213" s="3" t="s">
        <v>1040</v>
      </c>
      <c r="G213" s="3" t="s">
        <v>26</v>
      </c>
      <c r="H213" s="3" t="s">
        <v>790</v>
      </c>
      <c r="I213" s="4" t="s">
        <v>28</v>
      </c>
      <c r="J213">
        <v>3392</v>
      </c>
      <c r="K213">
        <v>7500</v>
      </c>
      <c r="L213">
        <v>0</v>
      </c>
    </row>
    <row r="214" spans="1:12" ht="75" customHeight="1" x14ac:dyDescent="0.35">
      <c r="A214" t="s">
        <v>1041</v>
      </c>
      <c r="B214" s="32" t="s">
        <v>2395</v>
      </c>
      <c r="C214" s="3" t="s">
        <v>1042</v>
      </c>
      <c r="D214" s="3" t="s">
        <v>787</v>
      </c>
      <c r="E214" s="3" t="s">
        <v>788</v>
      </c>
      <c r="F214" s="3" t="s">
        <v>1043</v>
      </c>
      <c r="G214" s="3" t="s">
        <v>26</v>
      </c>
      <c r="H214" s="3" t="s">
        <v>790</v>
      </c>
      <c r="I214" s="4" t="s">
        <v>28</v>
      </c>
      <c r="J214">
        <v>1758</v>
      </c>
      <c r="K214">
        <v>6000</v>
      </c>
      <c r="L214">
        <v>0</v>
      </c>
    </row>
    <row r="215" spans="1:12" ht="75" customHeight="1" x14ac:dyDescent="0.35">
      <c r="A215" t="s">
        <v>1044</v>
      </c>
      <c r="B215" s="32" t="s">
        <v>1045</v>
      </c>
      <c r="C215" s="3" t="s">
        <v>1046</v>
      </c>
      <c r="D215" s="3" t="s">
        <v>787</v>
      </c>
      <c r="E215" s="3" t="s">
        <v>788</v>
      </c>
      <c r="F215" s="3" t="s">
        <v>1047</v>
      </c>
      <c r="G215" s="3" t="s">
        <v>26</v>
      </c>
      <c r="H215" s="3" t="s">
        <v>790</v>
      </c>
      <c r="I215" s="4" t="s">
        <v>28</v>
      </c>
      <c r="J215">
        <v>5239</v>
      </c>
      <c r="K215">
        <v>10500</v>
      </c>
      <c r="L215">
        <v>1</v>
      </c>
    </row>
    <row r="216" spans="1:12" ht="75" customHeight="1" x14ac:dyDescent="0.35">
      <c r="A216" t="s">
        <v>1048</v>
      </c>
      <c r="B216" s="32" t="s">
        <v>1049</v>
      </c>
      <c r="C216" s="3" t="s">
        <v>1050</v>
      </c>
      <c r="D216" s="3" t="s">
        <v>787</v>
      </c>
      <c r="E216" s="3" t="s">
        <v>788</v>
      </c>
      <c r="F216" s="3" t="s">
        <v>1051</v>
      </c>
      <c r="G216" s="3" t="s">
        <v>26</v>
      </c>
      <c r="H216" s="3" t="s">
        <v>790</v>
      </c>
      <c r="I216" s="4" t="s">
        <v>28</v>
      </c>
      <c r="J216">
        <v>3463</v>
      </c>
      <c r="K216">
        <v>7500</v>
      </c>
      <c r="L216">
        <v>0</v>
      </c>
    </row>
    <row r="217" spans="1:12" ht="75" customHeight="1" x14ac:dyDescent="0.35">
      <c r="A217" t="s">
        <v>1052</v>
      </c>
      <c r="B217" s="32" t="s">
        <v>1053</v>
      </c>
      <c r="C217" s="3" t="s">
        <v>1054</v>
      </c>
      <c r="D217" s="3" t="s">
        <v>787</v>
      </c>
      <c r="E217" s="3" t="s">
        <v>788</v>
      </c>
      <c r="F217" s="3" t="s">
        <v>1055</v>
      </c>
      <c r="G217" s="3" t="s">
        <v>26</v>
      </c>
      <c r="H217" s="3" t="s">
        <v>790</v>
      </c>
      <c r="I217" s="4" t="s">
        <v>28</v>
      </c>
      <c r="J217">
        <v>1859</v>
      </c>
      <c r="K217">
        <v>6000</v>
      </c>
      <c r="L217">
        <v>0</v>
      </c>
    </row>
    <row r="218" spans="1:12" ht="75" customHeight="1" x14ac:dyDescent="0.35">
      <c r="A218" t="s">
        <v>1056</v>
      </c>
      <c r="B218" s="32" t="s">
        <v>1057</v>
      </c>
      <c r="C218" s="3" t="s">
        <v>1058</v>
      </c>
      <c r="D218" s="3" t="s">
        <v>787</v>
      </c>
      <c r="E218" s="3" t="s">
        <v>788</v>
      </c>
      <c r="F218" s="3" t="s">
        <v>1059</v>
      </c>
      <c r="G218" s="3" t="s">
        <v>26</v>
      </c>
      <c r="H218" s="3" t="s">
        <v>790</v>
      </c>
      <c r="I218" s="4" t="s">
        <v>28</v>
      </c>
      <c r="J218">
        <v>2795</v>
      </c>
      <c r="K218">
        <v>3500</v>
      </c>
      <c r="L218">
        <v>0</v>
      </c>
    </row>
    <row r="219" spans="1:12" ht="75" customHeight="1" x14ac:dyDescent="0.35">
      <c r="A219" t="s">
        <v>1060</v>
      </c>
      <c r="B219" s="32" t="s">
        <v>1061</v>
      </c>
      <c r="C219" s="3" t="s">
        <v>1062</v>
      </c>
      <c r="D219" s="3" t="s">
        <v>787</v>
      </c>
      <c r="E219" s="3" t="s">
        <v>788</v>
      </c>
      <c r="F219" s="3" t="s">
        <v>1063</v>
      </c>
      <c r="G219" s="3" t="s">
        <v>26</v>
      </c>
      <c r="H219" s="3" t="s">
        <v>790</v>
      </c>
      <c r="I219" s="4" t="s">
        <v>28</v>
      </c>
      <c r="J219">
        <v>3100</v>
      </c>
      <c r="K219">
        <v>7500</v>
      </c>
      <c r="L219">
        <v>0</v>
      </c>
    </row>
    <row r="220" spans="1:12" ht="75" customHeight="1" x14ac:dyDescent="0.35">
      <c r="A220" t="s">
        <v>1064</v>
      </c>
      <c r="B220" s="32" t="s">
        <v>1065</v>
      </c>
      <c r="C220" s="3" t="s">
        <v>1066</v>
      </c>
      <c r="D220" s="3" t="s">
        <v>787</v>
      </c>
      <c r="E220" s="3" t="s">
        <v>788</v>
      </c>
      <c r="F220" s="3" t="s">
        <v>1067</v>
      </c>
      <c r="G220" s="3" t="s">
        <v>26</v>
      </c>
      <c r="H220" s="3" t="s">
        <v>790</v>
      </c>
      <c r="I220" s="4" t="s">
        <v>28</v>
      </c>
      <c r="J220">
        <v>23</v>
      </c>
      <c r="K220">
        <v>3000</v>
      </c>
      <c r="L220">
        <v>0</v>
      </c>
    </row>
    <row r="221" spans="1:12" ht="75" customHeight="1" x14ac:dyDescent="0.35">
      <c r="A221" t="s">
        <v>1068</v>
      </c>
      <c r="B221" s="32" t="s">
        <v>1069</v>
      </c>
      <c r="C221" s="3" t="s">
        <v>1070</v>
      </c>
      <c r="D221" s="3" t="s">
        <v>1071</v>
      </c>
      <c r="E221" s="3" t="s">
        <v>1072</v>
      </c>
      <c r="F221" s="3" t="s">
        <v>1073</v>
      </c>
      <c r="G221" s="3" t="s">
        <v>26</v>
      </c>
      <c r="H221" s="3" t="s">
        <v>27</v>
      </c>
      <c r="I221" s="4" t="s">
        <v>28</v>
      </c>
      <c r="J221">
        <v>412</v>
      </c>
      <c r="K221">
        <v>3500</v>
      </c>
      <c r="L221">
        <v>0</v>
      </c>
    </row>
    <row r="222" spans="1:12" ht="75" customHeight="1" x14ac:dyDescent="0.35">
      <c r="A222" t="s">
        <v>1074</v>
      </c>
      <c r="B222" s="32" t="s">
        <v>1075</v>
      </c>
      <c r="C222" s="3" t="s">
        <v>1076</v>
      </c>
      <c r="D222" s="3" t="s">
        <v>787</v>
      </c>
      <c r="E222" s="3" t="s">
        <v>788</v>
      </c>
      <c r="F222" s="3" t="s">
        <v>1077</v>
      </c>
      <c r="G222" s="3" t="s">
        <v>26</v>
      </c>
      <c r="H222" s="3" t="s">
        <v>790</v>
      </c>
      <c r="I222" s="4" t="s">
        <v>28</v>
      </c>
      <c r="J222">
        <v>764</v>
      </c>
      <c r="K222">
        <v>3500</v>
      </c>
      <c r="L222">
        <v>0</v>
      </c>
    </row>
    <row r="223" spans="1:12" ht="75" customHeight="1" x14ac:dyDescent="0.35">
      <c r="A223" t="s">
        <v>1078</v>
      </c>
      <c r="B223" s="32" t="s">
        <v>1079</v>
      </c>
      <c r="C223" s="3" t="s">
        <v>1080</v>
      </c>
      <c r="D223" s="3" t="s">
        <v>1081</v>
      </c>
      <c r="E223" s="3" t="s">
        <v>1082</v>
      </c>
      <c r="F223" s="3" t="s">
        <v>1083</v>
      </c>
      <c r="G223" s="3" t="s">
        <v>949</v>
      </c>
      <c r="H223" s="3" t="s">
        <v>27</v>
      </c>
      <c r="I223" s="4" t="s">
        <v>28</v>
      </c>
      <c r="J223">
        <v>20</v>
      </c>
      <c r="K223">
        <v>7000</v>
      </c>
      <c r="L223">
        <v>0</v>
      </c>
    </row>
    <row r="224" spans="1:12" ht="75" customHeight="1" x14ac:dyDescent="0.35">
      <c r="A224" t="s">
        <v>1084</v>
      </c>
      <c r="B224" s="32" t="s">
        <v>1085</v>
      </c>
      <c r="C224" s="3" t="s">
        <v>1086</v>
      </c>
      <c r="D224" s="3" t="s">
        <v>787</v>
      </c>
      <c r="E224" s="3" t="s">
        <v>788</v>
      </c>
      <c r="F224" s="3" t="s">
        <v>1087</v>
      </c>
      <c r="G224" s="3" t="s">
        <v>26</v>
      </c>
      <c r="H224" s="3" t="s">
        <v>790</v>
      </c>
      <c r="I224" s="4" t="s">
        <v>28</v>
      </c>
      <c r="J224">
        <v>3327</v>
      </c>
      <c r="K224">
        <v>7500</v>
      </c>
      <c r="L224">
        <v>0</v>
      </c>
    </row>
    <row r="225" spans="1:12" ht="75" customHeight="1" x14ac:dyDescent="0.35">
      <c r="A225" t="s">
        <v>1088</v>
      </c>
      <c r="B225" s="32" t="s">
        <v>1089</v>
      </c>
      <c r="C225" s="3" t="s">
        <v>1090</v>
      </c>
      <c r="D225" s="3" t="s">
        <v>1091</v>
      </c>
      <c r="E225" s="3" t="s">
        <v>1092</v>
      </c>
      <c r="F225" s="3" t="s">
        <v>1093</v>
      </c>
      <c r="G225" s="3" t="s">
        <v>949</v>
      </c>
      <c r="H225" s="3" t="s">
        <v>790</v>
      </c>
      <c r="I225" s="4" t="s">
        <v>28</v>
      </c>
      <c r="J225">
        <v>2927</v>
      </c>
      <c r="K225">
        <v>7000</v>
      </c>
      <c r="L225">
        <v>0</v>
      </c>
    </row>
    <row r="226" spans="1:12" ht="75" customHeight="1" x14ac:dyDescent="0.35">
      <c r="A226" t="s">
        <v>1094</v>
      </c>
      <c r="B226" s="32" t="s">
        <v>1095</v>
      </c>
      <c r="C226" s="3" t="s">
        <v>1096</v>
      </c>
      <c r="D226" s="3" t="s">
        <v>787</v>
      </c>
      <c r="E226" s="3" t="s">
        <v>788</v>
      </c>
      <c r="F226" s="3" t="s">
        <v>809</v>
      </c>
      <c r="G226" s="3" t="s">
        <v>26</v>
      </c>
      <c r="H226" s="3" t="s">
        <v>790</v>
      </c>
      <c r="I226" s="4" t="s">
        <v>28</v>
      </c>
      <c r="J226">
        <v>11</v>
      </c>
      <c r="K226">
        <v>3000</v>
      </c>
      <c r="L226">
        <v>0</v>
      </c>
    </row>
    <row r="227" spans="1:12" ht="75" customHeight="1" x14ac:dyDescent="0.35">
      <c r="A227" t="s">
        <v>1097</v>
      </c>
      <c r="B227" s="32" t="s">
        <v>1098</v>
      </c>
      <c r="C227" s="3" t="s">
        <v>1099</v>
      </c>
      <c r="D227" s="3" t="s">
        <v>1100</v>
      </c>
      <c r="E227" s="3" t="s">
        <v>1101</v>
      </c>
      <c r="F227" s="3" t="s">
        <v>1102</v>
      </c>
      <c r="G227" s="3" t="s">
        <v>26</v>
      </c>
      <c r="H227" s="3" t="s">
        <v>1103</v>
      </c>
      <c r="I227" s="4" t="s">
        <v>28</v>
      </c>
      <c r="J227">
        <v>2251</v>
      </c>
      <c r="K227">
        <v>7000</v>
      </c>
      <c r="L227">
        <v>0</v>
      </c>
    </row>
    <row r="228" spans="1:12" ht="75" customHeight="1" x14ac:dyDescent="0.35">
      <c r="A228" t="s">
        <v>1104</v>
      </c>
      <c r="B228" s="32" t="s">
        <v>1105</v>
      </c>
      <c r="C228" s="3" t="s">
        <v>1099</v>
      </c>
      <c r="D228" s="3" t="s">
        <v>1100</v>
      </c>
      <c r="E228" s="3" t="s">
        <v>1101</v>
      </c>
      <c r="F228" s="3" t="s">
        <v>1106</v>
      </c>
      <c r="G228" s="3" t="s">
        <v>26</v>
      </c>
      <c r="H228" s="3" t="s">
        <v>1103</v>
      </c>
      <c r="I228" s="4" t="s">
        <v>28</v>
      </c>
      <c r="J228">
        <v>3783</v>
      </c>
      <c r="K228">
        <v>8500</v>
      </c>
      <c r="L228">
        <v>0</v>
      </c>
    </row>
    <row r="229" spans="1:12" ht="75" customHeight="1" x14ac:dyDescent="0.35">
      <c r="A229" t="s">
        <v>1107</v>
      </c>
      <c r="B229" s="32" t="s">
        <v>1108</v>
      </c>
      <c r="C229" s="3" t="s">
        <v>1099</v>
      </c>
      <c r="D229" s="3" t="s">
        <v>1100</v>
      </c>
      <c r="E229" s="3" t="s">
        <v>1101</v>
      </c>
      <c r="F229" s="3" t="s">
        <v>1109</v>
      </c>
      <c r="G229" s="3" t="s">
        <v>26</v>
      </c>
      <c r="H229" s="3" t="s">
        <v>1103</v>
      </c>
      <c r="I229" s="4" t="s">
        <v>28</v>
      </c>
      <c r="J229">
        <v>5889</v>
      </c>
      <c r="K229">
        <v>11500</v>
      </c>
      <c r="L229">
        <v>1</v>
      </c>
    </row>
    <row r="230" spans="1:12" ht="75" customHeight="1" x14ac:dyDescent="0.35">
      <c r="A230" t="s">
        <v>1110</v>
      </c>
      <c r="B230" s="32" t="s">
        <v>1111</v>
      </c>
      <c r="C230" s="3" t="s">
        <v>1112</v>
      </c>
      <c r="D230" s="3" t="s">
        <v>1113</v>
      </c>
      <c r="E230" s="3" t="s">
        <v>1114</v>
      </c>
      <c r="F230" s="30" t="s">
        <v>1115</v>
      </c>
      <c r="G230" s="3" t="s">
        <v>949</v>
      </c>
      <c r="H230" s="3" t="s">
        <v>1103</v>
      </c>
      <c r="I230" s="4" t="s">
        <v>28</v>
      </c>
      <c r="J230">
        <v>104</v>
      </c>
      <c r="K230">
        <v>3500</v>
      </c>
      <c r="L230">
        <v>0</v>
      </c>
    </row>
    <row r="231" spans="1:12" ht="75" customHeight="1" x14ac:dyDescent="0.35">
      <c r="A231" t="s">
        <v>1116</v>
      </c>
      <c r="B231" s="32" t="s">
        <v>1117</v>
      </c>
      <c r="C231" s="3" t="s">
        <v>1099</v>
      </c>
      <c r="D231" s="3" t="s">
        <v>1100</v>
      </c>
      <c r="E231" s="3" t="s">
        <v>1101</v>
      </c>
      <c r="F231" s="3" t="s">
        <v>1118</v>
      </c>
      <c r="G231" s="3" t="s">
        <v>26</v>
      </c>
      <c r="H231" s="3" t="s">
        <v>1103</v>
      </c>
      <c r="I231" s="4" t="s">
        <v>28</v>
      </c>
      <c r="J231">
        <v>5480</v>
      </c>
      <c r="K231">
        <v>11000</v>
      </c>
      <c r="L231">
        <v>1</v>
      </c>
    </row>
    <row r="232" spans="1:12" ht="75" customHeight="1" x14ac:dyDescent="0.35">
      <c r="A232" t="s">
        <v>1119</v>
      </c>
      <c r="B232" s="32" t="s">
        <v>1120</v>
      </c>
      <c r="C232" s="3" t="s">
        <v>1099</v>
      </c>
      <c r="D232" s="3" t="s">
        <v>1100</v>
      </c>
      <c r="E232" s="3" t="s">
        <v>1101</v>
      </c>
      <c r="F232" s="3" t="s">
        <v>1121</v>
      </c>
      <c r="G232" s="3" t="s">
        <v>26</v>
      </c>
      <c r="H232" s="3" t="s">
        <v>1103</v>
      </c>
      <c r="I232" s="4" t="s">
        <v>28</v>
      </c>
      <c r="J232">
        <v>1822</v>
      </c>
      <c r="K232">
        <v>6500</v>
      </c>
      <c r="L232">
        <v>0</v>
      </c>
    </row>
    <row r="233" spans="1:12" ht="75" customHeight="1" x14ac:dyDescent="0.35">
      <c r="A233" t="s">
        <v>1122</v>
      </c>
      <c r="B233" s="32" t="s">
        <v>1123</v>
      </c>
      <c r="C233" s="3" t="s">
        <v>1099</v>
      </c>
      <c r="D233" s="3" t="s">
        <v>1100</v>
      </c>
      <c r="E233" s="3" t="s">
        <v>1101</v>
      </c>
      <c r="F233" s="3" t="s">
        <v>1124</v>
      </c>
      <c r="G233" s="3" t="s">
        <v>26</v>
      </c>
      <c r="H233" s="3" t="s">
        <v>1103</v>
      </c>
      <c r="I233" s="4" t="s">
        <v>28</v>
      </c>
      <c r="J233">
        <v>4157</v>
      </c>
      <c r="K233">
        <v>9000</v>
      </c>
      <c r="L233">
        <v>0</v>
      </c>
    </row>
    <row r="234" spans="1:12" ht="75" customHeight="1" x14ac:dyDescent="0.35">
      <c r="A234" t="s">
        <v>1125</v>
      </c>
      <c r="B234" s="32" t="s">
        <v>1126</v>
      </c>
      <c r="C234" s="3" t="s">
        <v>1099</v>
      </c>
      <c r="D234" s="3" t="s">
        <v>1100</v>
      </c>
      <c r="E234" s="3" t="s">
        <v>1101</v>
      </c>
      <c r="F234" s="3" t="s">
        <v>1127</v>
      </c>
      <c r="G234" s="3" t="s">
        <v>26</v>
      </c>
      <c r="H234" s="3" t="s">
        <v>1103</v>
      </c>
      <c r="I234" s="4" t="s">
        <v>28</v>
      </c>
      <c r="J234">
        <v>5462</v>
      </c>
      <c r="K234">
        <v>11000</v>
      </c>
      <c r="L234">
        <v>1</v>
      </c>
    </row>
    <row r="235" spans="1:12" ht="75" customHeight="1" x14ac:dyDescent="0.35">
      <c r="A235" t="s">
        <v>1128</v>
      </c>
      <c r="B235" s="32" t="s">
        <v>1129</v>
      </c>
      <c r="C235" s="3" t="s">
        <v>1099</v>
      </c>
      <c r="D235" s="3" t="s">
        <v>1100</v>
      </c>
      <c r="E235" s="3" t="s">
        <v>1101</v>
      </c>
      <c r="F235" s="3" t="s">
        <v>1130</v>
      </c>
      <c r="G235" s="3" t="s">
        <v>26</v>
      </c>
      <c r="H235" s="3"/>
      <c r="I235" s="4" t="s">
        <v>42</v>
      </c>
      <c r="J235">
        <v>2201</v>
      </c>
      <c r="K235">
        <v>3500</v>
      </c>
      <c r="L235">
        <v>0</v>
      </c>
    </row>
    <row r="236" spans="1:12" ht="75" customHeight="1" x14ac:dyDescent="0.35">
      <c r="A236" t="s">
        <v>1131</v>
      </c>
      <c r="B236" s="32" t="s">
        <v>1132</v>
      </c>
      <c r="C236" s="3" t="s">
        <v>1099</v>
      </c>
      <c r="D236" s="3" t="s">
        <v>1100</v>
      </c>
      <c r="E236" s="3" t="s">
        <v>1101</v>
      </c>
      <c r="F236" s="3" t="s">
        <v>1133</v>
      </c>
      <c r="G236" s="3" t="s">
        <v>26</v>
      </c>
      <c r="H236" s="3" t="s">
        <v>1103</v>
      </c>
      <c r="I236" s="4" t="s">
        <v>28</v>
      </c>
      <c r="J236">
        <v>1729</v>
      </c>
      <c r="K236">
        <v>6500</v>
      </c>
      <c r="L236">
        <v>0</v>
      </c>
    </row>
    <row r="237" spans="1:12" ht="75" customHeight="1" x14ac:dyDescent="0.35">
      <c r="A237" t="s">
        <v>1134</v>
      </c>
      <c r="B237" s="32" t="s">
        <v>1135</v>
      </c>
      <c r="C237" s="3" t="s">
        <v>1099</v>
      </c>
      <c r="D237" s="3" t="s">
        <v>1100</v>
      </c>
      <c r="E237" s="3" t="s">
        <v>1101</v>
      </c>
      <c r="F237" s="3" t="s">
        <v>1136</v>
      </c>
      <c r="G237" s="3" t="s">
        <v>26</v>
      </c>
      <c r="H237" s="3" t="s">
        <v>1103</v>
      </c>
      <c r="I237" s="4" t="s">
        <v>28</v>
      </c>
      <c r="J237">
        <v>2708</v>
      </c>
      <c r="K237">
        <v>7500</v>
      </c>
      <c r="L237">
        <v>0</v>
      </c>
    </row>
    <row r="238" spans="1:12" ht="75" customHeight="1" x14ac:dyDescent="0.35">
      <c r="A238" t="s">
        <v>1137</v>
      </c>
      <c r="B238" s="32" t="s">
        <v>1138</v>
      </c>
      <c r="C238" s="3" t="s">
        <v>1099</v>
      </c>
      <c r="D238" s="3" t="s">
        <v>1100</v>
      </c>
      <c r="E238" s="3" t="s">
        <v>1101</v>
      </c>
      <c r="F238" s="3" t="s">
        <v>1139</v>
      </c>
      <c r="G238" s="3" t="s">
        <v>26</v>
      </c>
      <c r="H238" s="3" t="s">
        <v>1103</v>
      </c>
      <c r="I238" s="4" t="s">
        <v>28</v>
      </c>
      <c r="J238">
        <v>3101</v>
      </c>
      <c r="K238">
        <v>8000</v>
      </c>
      <c r="L238">
        <v>0</v>
      </c>
    </row>
    <row r="239" spans="1:12" ht="75" customHeight="1" x14ac:dyDescent="0.35">
      <c r="A239" t="s">
        <v>1140</v>
      </c>
      <c r="B239" s="32" t="s">
        <v>1141</v>
      </c>
      <c r="C239" s="3" t="s">
        <v>1099</v>
      </c>
      <c r="D239" s="3" t="s">
        <v>1100</v>
      </c>
      <c r="E239" s="3" t="s">
        <v>1101</v>
      </c>
      <c r="F239" s="3" t="s">
        <v>1142</v>
      </c>
      <c r="G239" s="3" t="s">
        <v>26</v>
      </c>
      <c r="H239" s="3" t="s">
        <v>1103</v>
      </c>
      <c r="I239" s="4" t="s">
        <v>28</v>
      </c>
      <c r="J239">
        <v>3506</v>
      </c>
      <c r="K239">
        <v>8500</v>
      </c>
      <c r="L239">
        <v>0</v>
      </c>
    </row>
    <row r="240" spans="1:12" ht="75" customHeight="1" x14ac:dyDescent="0.35">
      <c r="A240" t="s">
        <v>1143</v>
      </c>
      <c r="B240" s="32" t="s">
        <v>1144</v>
      </c>
      <c r="C240" s="3" t="s">
        <v>1099</v>
      </c>
      <c r="D240" s="3" t="s">
        <v>1100</v>
      </c>
      <c r="E240" s="3" t="s">
        <v>1101</v>
      </c>
      <c r="F240" s="3" t="s">
        <v>1145</v>
      </c>
      <c r="G240" s="3" t="s">
        <v>26</v>
      </c>
      <c r="H240" s="3" t="s">
        <v>1103</v>
      </c>
      <c r="I240" s="4" t="s">
        <v>28</v>
      </c>
      <c r="J240">
        <v>2038</v>
      </c>
      <c r="K240">
        <v>7000</v>
      </c>
      <c r="L240">
        <v>0</v>
      </c>
    </row>
    <row r="241" spans="1:12" ht="75" customHeight="1" x14ac:dyDescent="0.35">
      <c r="A241" t="s">
        <v>1</v>
      </c>
      <c r="B241" s="32" t="s">
        <v>1146</v>
      </c>
      <c r="C241" s="3" t="s">
        <v>1147</v>
      </c>
      <c r="D241" s="3" t="s">
        <v>1148</v>
      </c>
      <c r="E241" s="3" t="s">
        <v>1149</v>
      </c>
      <c r="F241" s="3" t="s">
        <v>1150</v>
      </c>
      <c r="G241" s="3" t="s">
        <v>26</v>
      </c>
      <c r="H241" s="3" t="s">
        <v>27</v>
      </c>
      <c r="I241" s="4" t="s">
        <v>28</v>
      </c>
      <c r="J241">
        <v>35</v>
      </c>
      <c r="K241">
        <v>3500</v>
      </c>
      <c r="L241">
        <v>0</v>
      </c>
    </row>
    <row r="242" spans="1:12" ht="75" customHeight="1" x14ac:dyDescent="0.35">
      <c r="A242" t="s">
        <v>1151</v>
      </c>
      <c r="B242" s="32" t="s">
        <v>1152</v>
      </c>
      <c r="C242" s="3" t="s">
        <v>1099</v>
      </c>
      <c r="D242" s="3" t="s">
        <v>1100</v>
      </c>
      <c r="E242" s="3" t="s">
        <v>1101</v>
      </c>
      <c r="F242" s="3" t="s">
        <v>1153</v>
      </c>
      <c r="G242" s="3" t="s">
        <v>26</v>
      </c>
      <c r="H242" s="3" t="s">
        <v>1103</v>
      </c>
      <c r="I242" s="4" t="s">
        <v>28</v>
      </c>
      <c r="J242">
        <v>50</v>
      </c>
      <c r="K242">
        <v>3500</v>
      </c>
      <c r="L242">
        <v>0</v>
      </c>
    </row>
    <row r="243" spans="1:12" ht="75" customHeight="1" x14ac:dyDescent="0.35">
      <c r="A243" t="s">
        <v>1154</v>
      </c>
      <c r="B243" s="32" t="s">
        <v>1155</v>
      </c>
      <c r="C243" s="3" t="s">
        <v>1156</v>
      </c>
      <c r="D243" s="3" t="s">
        <v>1157</v>
      </c>
      <c r="E243" s="3" t="s">
        <v>1158</v>
      </c>
      <c r="F243" s="3" t="s">
        <v>470</v>
      </c>
      <c r="G243" s="3" t="s">
        <v>949</v>
      </c>
      <c r="H243" s="3" t="s">
        <v>27</v>
      </c>
      <c r="I243" s="4" t="s">
        <v>28</v>
      </c>
      <c r="J243">
        <v>21</v>
      </c>
      <c r="K243">
        <v>3000</v>
      </c>
      <c r="L243">
        <v>0</v>
      </c>
    </row>
    <row r="244" spans="1:12" ht="75" customHeight="1" x14ac:dyDescent="0.35">
      <c r="A244" t="s">
        <v>1159</v>
      </c>
      <c r="B244" s="32" t="s">
        <v>1160</v>
      </c>
      <c r="C244" s="3" t="s">
        <v>2394</v>
      </c>
      <c r="D244" s="3" t="s">
        <v>2392</v>
      </c>
      <c r="E244" s="3" t="s">
        <v>2393</v>
      </c>
      <c r="F244" s="3" t="s">
        <v>1161</v>
      </c>
      <c r="G244" s="3" t="s">
        <v>26</v>
      </c>
      <c r="H244" s="3" t="s">
        <v>1103</v>
      </c>
      <c r="I244" s="4" t="s">
        <v>42</v>
      </c>
      <c r="J244">
        <v>92</v>
      </c>
      <c r="K244">
        <v>3500</v>
      </c>
      <c r="L244">
        <v>0</v>
      </c>
    </row>
    <row r="245" spans="1:12" ht="75" customHeight="1" x14ac:dyDescent="0.35">
      <c r="A245" t="s">
        <v>1162</v>
      </c>
      <c r="B245" s="32" t="s">
        <v>1163</v>
      </c>
      <c r="C245" s="3" t="s">
        <v>1099</v>
      </c>
      <c r="D245" s="3" t="s">
        <v>2391</v>
      </c>
      <c r="E245" s="3" t="s">
        <v>1101</v>
      </c>
      <c r="F245" s="3" t="s">
        <v>1164</v>
      </c>
      <c r="G245" s="3" t="s">
        <v>26</v>
      </c>
      <c r="H245" s="3" t="s">
        <v>1103</v>
      </c>
      <c r="I245" s="4" t="s">
        <v>28</v>
      </c>
      <c r="J245">
        <v>18</v>
      </c>
      <c r="K245">
        <v>3500</v>
      </c>
      <c r="L245">
        <v>0</v>
      </c>
    </row>
    <row r="246" spans="1:12" ht="75" customHeight="1" x14ac:dyDescent="0.35">
      <c r="A246" t="s">
        <v>1165</v>
      </c>
      <c r="B246" s="32" t="s">
        <v>1166</v>
      </c>
      <c r="C246" s="3" t="s">
        <v>1099</v>
      </c>
      <c r="D246" s="3" t="s">
        <v>1100</v>
      </c>
      <c r="E246" s="3" t="s">
        <v>1101</v>
      </c>
      <c r="F246" s="3" t="s">
        <v>1167</v>
      </c>
      <c r="G246" s="3" t="s">
        <v>26</v>
      </c>
      <c r="H246" s="3" t="s">
        <v>1103</v>
      </c>
      <c r="I246" s="4" t="s">
        <v>28</v>
      </c>
      <c r="J246">
        <v>312</v>
      </c>
      <c r="K246">
        <v>3500</v>
      </c>
      <c r="L246">
        <v>0</v>
      </c>
    </row>
    <row r="247" spans="1:12" ht="75" customHeight="1" x14ac:dyDescent="0.35">
      <c r="A247" t="s">
        <v>1168</v>
      </c>
      <c r="B247" s="32" t="s">
        <v>1169</v>
      </c>
      <c r="C247" s="3" t="s">
        <v>1099</v>
      </c>
      <c r="D247" s="3" t="s">
        <v>1100</v>
      </c>
      <c r="E247" s="3" t="s">
        <v>1101</v>
      </c>
      <c r="F247" s="3" t="s">
        <v>744</v>
      </c>
      <c r="G247" s="3" t="s">
        <v>26</v>
      </c>
      <c r="H247" s="3" t="s">
        <v>1103</v>
      </c>
      <c r="I247" s="4" t="s">
        <v>28</v>
      </c>
      <c r="J247">
        <v>325</v>
      </c>
      <c r="K247">
        <v>3000</v>
      </c>
      <c r="L247">
        <v>0</v>
      </c>
    </row>
    <row r="248" spans="1:12" ht="75" customHeight="1" x14ac:dyDescent="0.35">
      <c r="A248" t="s">
        <v>1170</v>
      </c>
      <c r="B248" s="32" t="s">
        <v>1171</v>
      </c>
      <c r="C248" s="3" t="s">
        <v>1099</v>
      </c>
      <c r="D248" s="3" t="s">
        <v>1100</v>
      </c>
      <c r="E248" s="3" t="s">
        <v>1101</v>
      </c>
      <c r="F248" s="3" t="s">
        <v>1172</v>
      </c>
      <c r="G248" s="3" t="s">
        <v>26</v>
      </c>
      <c r="H248" s="3" t="s">
        <v>1103</v>
      </c>
      <c r="I248" s="4" t="s">
        <v>28</v>
      </c>
      <c r="J248">
        <v>16</v>
      </c>
      <c r="K248">
        <v>3500</v>
      </c>
      <c r="L248">
        <v>0</v>
      </c>
    </row>
    <row r="249" spans="1:12" ht="75" customHeight="1" x14ac:dyDescent="0.35">
      <c r="A249" t="s">
        <v>1173</v>
      </c>
      <c r="B249" s="32" t="s">
        <v>1174</v>
      </c>
      <c r="C249" s="3" t="s">
        <v>1175</v>
      </c>
      <c r="D249" s="3" t="s">
        <v>1176</v>
      </c>
      <c r="E249" s="3" t="s">
        <v>1177</v>
      </c>
      <c r="F249" s="3" t="s">
        <v>1178</v>
      </c>
      <c r="G249" s="3" t="s">
        <v>949</v>
      </c>
      <c r="H249" s="3" t="s">
        <v>1103</v>
      </c>
      <c r="I249" s="4" t="s">
        <v>42</v>
      </c>
      <c r="J249">
        <v>399</v>
      </c>
      <c r="K249">
        <v>3000</v>
      </c>
      <c r="L249">
        <v>0</v>
      </c>
    </row>
    <row r="250" spans="1:12" ht="75" customHeight="1" x14ac:dyDescent="0.35">
      <c r="A250" t="s">
        <v>1179</v>
      </c>
      <c r="B250" s="32" t="s">
        <v>1180</v>
      </c>
      <c r="C250" s="3" t="s">
        <v>1181</v>
      </c>
      <c r="D250" s="3" t="s">
        <v>1182</v>
      </c>
      <c r="E250" s="3" t="s">
        <v>1183</v>
      </c>
      <c r="F250" s="3" t="s">
        <v>1184</v>
      </c>
      <c r="G250" s="3" t="s">
        <v>949</v>
      </c>
      <c r="H250" s="3" t="s">
        <v>1103</v>
      </c>
      <c r="I250" s="4" t="s">
        <v>42</v>
      </c>
      <c r="J250">
        <v>2313</v>
      </c>
      <c r="K250">
        <v>5000</v>
      </c>
      <c r="L250">
        <v>0</v>
      </c>
    </row>
    <row r="251" spans="1:12" ht="75" customHeight="1" x14ac:dyDescent="0.35">
      <c r="A251" t="s">
        <v>1185</v>
      </c>
      <c r="B251" s="32" t="s">
        <v>1186</v>
      </c>
      <c r="C251" s="3" t="s">
        <v>1187</v>
      </c>
      <c r="D251" s="3" t="s">
        <v>1188</v>
      </c>
      <c r="E251" s="3" t="s">
        <v>1177</v>
      </c>
      <c r="F251" s="3" t="s">
        <v>1189</v>
      </c>
      <c r="G251" s="3" t="s">
        <v>949</v>
      </c>
      <c r="H251" s="3" t="s">
        <v>1103</v>
      </c>
      <c r="I251" s="4" t="s">
        <v>42</v>
      </c>
      <c r="J251">
        <v>781</v>
      </c>
      <c r="K251">
        <v>3500</v>
      </c>
      <c r="L251">
        <v>0</v>
      </c>
    </row>
    <row r="252" spans="1:12" ht="75" customHeight="1" x14ac:dyDescent="0.35">
      <c r="A252" t="s">
        <v>1190</v>
      </c>
      <c r="B252" s="32" t="s">
        <v>1191</v>
      </c>
      <c r="C252" s="3" t="s">
        <v>1192</v>
      </c>
      <c r="D252" s="3" t="s">
        <v>1193</v>
      </c>
      <c r="E252" s="3" t="s">
        <v>1194</v>
      </c>
      <c r="F252" s="3" t="s">
        <v>1195</v>
      </c>
      <c r="G252" s="3" t="s">
        <v>949</v>
      </c>
      <c r="H252" s="3" t="s">
        <v>27</v>
      </c>
      <c r="I252" s="4" t="s">
        <v>42</v>
      </c>
      <c r="J252">
        <v>335</v>
      </c>
      <c r="K252">
        <v>3500</v>
      </c>
      <c r="L252">
        <v>0</v>
      </c>
    </row>
    <row r="253" spans="1:12" ht="75" customHeight="1" x14ac:dyDescent="0.35">
      <c r="A253" t="s">
        <v>1196</v>
      </c>
      <c r="B253" s="32" t="s">
        <v>1197</v>
      </c>
      <c r="C253" s="3" t="s">
        <v>1198</v>
      </c>
      <c r="D253" s="3" t="s">
        <v>1199</v>
      </c>
      <c r="E253" s="3" t="s">
        <v>1200</v>
      </c>
      <c r="F253" s="3" t="s">
        <v>1201</v>
      </c>
      <c r="G253" s="3" t="s">
        <v>949</v>
      </c>
      <c r="H253" s="3" t="s">
        <v>1103</v>
      </c>
      <c r="I253" s="4" t="s">
        <v>42</v>
      </c>
      <c r="J253">
        <v>20</v>
      </c>
      <c r="K253">
        <v>3500</v>
      </c>
      <c r="L253">
        <v>0</v>
      </c>
    </row>
    <row r="254" spans="1:12" ht="75" customHeight="1" x14ac:dyDescent="0.35">
      <c r="A254" t="s">
        <v>1202</v>
      </c>
      <c r="B254" s="32" t="s">
        <v>1203</v>
      </c>
      <c r="C254" s="3" t="s">
        <v>1204</v>
      </c>
      <c r="D254" s="3" t="s">
        <v>1205</v>
      </c>
      <c r="E254" s="3" t="s">
        <v>1177</v>
      </c>
      <c r="F254" s="3" t="s">
        <v>1206</v>
      </c>
      <c r="G254" s="3" t="s">
        <v>949</v>
      </c>
      <c r="H254" s="3" t="s">
        <v>1103</v>
      </c>
      <c r="I254" s="4" t="s">
        <v>42</v>
      </c>
      <c r="J254">
        <v>436</v>
      </c>
      <c r="K254">
        <v>3000</v>
      </c>
      <c r="L254">
        <v>0</v>
      </c>
    </row>
    <row r="255" spans="1:12" ht="75" customHeight="1" x14ac:dyDescent="0.35">
      <c r="A255" t="s">
        <v>1207</v>
      </c>
      <c r="B255" s="32" t="s">
        <v>1208</v>
      </c>
      <c r="C255" s="3" t="s">
        <v>1209</v>
      </c>
      <c r="D255" s="3" t="s">
        <v>1210</v>
      </c>
      <c r="E255" s="3" t="s">
        <v>1211</v>
      </c>
      <c r="F255" s="3" t="s">
        <v>1212</v>
      </c>
      <c r="G255" s="3" t="s">
        <v>949</v>
      </c>
      <c r="H255" s="3" t="s">
        <v>1103</v>
      </c>
      <c r="I255" s="4" t="s">
        <v>42</v>
      </c>
      <c r="J255">
        <v>2356</v>
      </c>
      <c r="K255">
        <v>5000</v>
      </c>
      <c r="L255">
        <v>0</v>
      </c>
    </row>
    <row r="256" spans="1:12" ht="75" customHeight="1" x14ac:dyDescent="0.35">
      <c r="A256" t="s">
        <v>1213</v>
      </c>
      <c r="B256" s="32" t="s">
        <v>1214</v>
      </c>
      <c r="C256" s="3" t="s">
        <v>1215</v>
      </c>
      <c r="D256" s="3" t="s">
        <v>1216</v>
      </c>
      <c r="E256" s="3" t="s">
        <v>1217</v>
      </c>
      <c r="F256" s="3" t="s">
        <v>1218</v>
      </c>
      <c r="G256" s="3" t="s">
        <v>949</v>
      </c>
      <c r="H256" s="3" t="s">
        <v>1103</v>
      </c>
      <c r="I256" s="4" t="s">
        <v>28</v>
      </c>
      <c r="J256">
        <v>5877</v>
      </c>
      <c r="K256">
        <v>10000</v>
      </c>
      <c r="L256">
        <v>1</v>
      </c>
    </row>
    <row r="257" spans="1:12" ht="75" customHeight="1" x14ac:dyDescent="0.35">
      <c r="A257" t="s">
        <v>1219</v>
      </c>
      <c r="B257" s="32" t="s">
        <v>1220</v>
      </c>
      <c r="C257" s="3" t="s">
        <v>1221</v>
      </c>
      <c r="D257" s="3" t="s">
        <v>1222</v>
      </c>
      <c r="E257" s="3" t="s">
        <v>1223</v>
      </c>
      <c r="F257" s="3" t="s">
        <v>1224</v>
      </c>
      <c r="G257" s="3" t="s">
        <v>949</v>
      </c>
      <c r="H257" s="3" t="s">
        <v>1103</v>
      </c>
      <c r="I257" s="4" t="s">
        <v>28</v>
      </c>
      <c r="J257">
        <v>3337</v>
      </c>
      <c r="K257">
        <v>6500</v>
      </c>
      <c r="L257">
        <v>0</v>
      </c>
    </row>
    <row r="258" spans="1:12" ht="75" customHeight="1" x14ac:dyDescent="0.35">
      <c r="A258" t="s">
        <v>1225</v>
      </c>
      <c r="B258" s="32" t="s">
        <v>1226</v>
      </c>
      <c r="C258" s="3" t="s">
        <v>1227</v>
      </c>
      <c r="D258" s="3" t="s">
        <v>1228</v>
      </c>
      <c r="E258" s="3" t="s">
        <v>1229</v>
      </c>
      <c r="F258" s="3" t="s">
        <v>907</v>
      </c>
      <c r="G258" s="3" t="s">
        <v>949</v>
      </c>
      <c r="H258" s="3" t="s">
        <v>27</v>
      </c>
      <c r="I258" s="4" t="s">
        <v>28</v>
      </c>
      <c r="J258">
        <v>6</v>
      </c>
      <c r="K258">
        <v>3500</v>
      </c>
      <c r="L258">
        <v>0</v>
      </c>
    </row>
    <row r="259" spans="1:12" ht="75" customHeight="1" x14ac:dyDescent="0.35">
      <c r="A259" t="s">
        <v>1230</v>
      </c>
      <c r="B259" s="32" t="s">
        <v>1231</v>
      </c>
      <c r="C259" s="3" t="s">
        <v>1232</v>
      </c>
      <c r="D259" s="3" t="s">
        <v>1233</v>
      </c>
      <c r="E259" s="3" t="s">
        <v>1194</v>
      </c>
      <c r="F259" s="3" t="s">
        <v>1234</v>
      </c>
      <c r="G259" s="3" t="s">
        <v>949</v>
      </c>
      <c r="H259" s="3" t="s">
        <v>1103</v>
      </c>
      <c r="I259" s="4" t="s">
        <v>28</v>
      </c>
      <c r="J259">
        <v>72</v>
      </c>
      <c r="K259">
        <v>3500</v>
      </c>
      <c r="L259">
        <v>0</v>
      </c>
    </row>
    <row r="260" spans="1:12" ht="75" customHeight="1" x14ac:dyDescent="0.35">
      <c r="A260" t="s">
        <v>1235</v>
      </c>
      <c r="B260" s="32" t="s">
        <v>1236</v>
      </c>
      <c r="C260" s="3" t="s">
        <v>1237</v>
      </c>
      <c r="D260" s="3" t="s">
        <v>1222</v>
      </c>
      <c r="E260" s="3" t="s">
        <v>1177</v>
      </c>
      <c r="F260" s="3" t="s">
        <v>1238</v>
      </c>
      <c r="G260" s="3" t="s">
        <v>949</v>
      </c>
      <c r="H260" s="3" t="s">
        <v>1103</v>
      </c>
      <c r="I260" s="4" t="s">
        <v>28</v>
      </c>
      <c r="J260">
        <v>3305</v>
      </c>
      <c r="K260">
        <v>6500</v>
      </c>
      <c r="L260">
        <v>0</v>
      </c>
    </row>
    <row r="261" spans="1:12" ht="75" customHeight="1" x14ac:dyDescent="0.35">
      <c r="A261" t="s">
        <v>1239</v>
      </c>
      <c r="B261" s="32" t="s">
        <v>1240</v>
      </c>
      <c r="C261" s="3" t="s">
        <v>1241</v>
      </c>
      <c r="D261" s="3" t="s">
        <v>1222</v>
      </c>
      <c r="E261" s="3" t="s">
        <v>1194</v>
      </c>
      <c r="F261" s="3" t="s">
        <v>1242</v>
      </c>
      <c r="G261" s="3" t="s">
        <v>949</v>
      </c>
      <c r="H261" s="3" t="s">
        <v>1103</v>
      </c>
      <c r="I261" s="4" t="s">
        <v>28</v>
      </c>
      <c r="J261">
        <v>3962</v>
      </c>
      <c r="K261">
        <v>7000</v>
      </c>
      <c r="L261">
        <v>0</v>
      </c>
    </row>
    <row r="262" spans="1:12" ht="75" customHeight="1" x14ac:dyDescent="0.35">
      <c r="A262" t="s">
        <v>1243</v>
      </c>
      <c r="B262" s="32" t="s">
        <v>1244</v>
      </c>
      <c r="C262" s="3" t="s">
        <v>1245</v>
      </c>
      <c r="D262" s="3" t="s">
        <v>1246</v>
      </c>
      <c r="E262" s="3" t="s">
        <v>1177</v>
      </c>
      <c r="F262" s="3" t="s">
        <v>1247</v>
      </c>
      <c r="G262" s="3" t="s">
        <v>949</v>
      </c>
      <c r="H262" s="3" t="s">
        <v>1103</v>
      </c>
      <c r="I262" s="4" t="s">
        <v>28</v>
      </c>
      <c r="J262">
        <v>4459</v>
      </c>
      <c r="K262">
        <v>7500</v>
      </c>
      <c r="L262">
        <v>0</v>
      </c>
    </row>
    <row r="263" spans="1:12" ht="75" customHeight="1" x14ac:dyDescent="0.35">
      <c r="A263" t="s">
        <v>1248</v>
      </c>
      <c r="B263" s="32" t="s">
        <v>1249</v>
      </c>
      <c r="C263" s="3" t="s">
        <v>1250</v>
      </c>
      <c r="D263" s="3" t="s">
        <v>1251</v>
      </c>
      <c r="E263" s="3" t="s">
        <v>1177</v>
      </c>
      <c r="F263" s="3" t="s">
        <v>1252</v>
      </c>
      <c r="G263" s="3" t="s">
        <v>949</v>
      </c>
      <c r="H263" s="3" t="s">
        <v>1103</v>
      </c>
      <c r="I263" s="4" t="s">
        <v>28</v>
      </c>
      <c r="J263">
        <v>4054</v>
      </c>
      <c r="K263">
        <v>7500</v>
      </c>
      <c r="L263">
        <v>0</v>
      </c>
    </row>
    <row r="264" spans="1:12" ht="75" customHeight="1" x14ac:dyDescent="0.35">
      <c r="A264" t="s">
        <v>1253</v>
      </c>
      <c r="B264" s="32" t="s">
        <v>1254</v>
      </c>
      <c r="C264" s="3" t="s">
        <v>1255</v>
      </c>
      <c r="D264" s="3" t="s">
        <v>1228</v>
      </c>
      <c r="E264" s="3" t="s">
        <v>1177</v>
      </c>
      <c r="F264" s="3" t="s">
        <v>1256</v>
      </c>
      <c r="G264" s="3" t="s">
        <v>949</v>
      </c>
      <c r="H264" s="3" t="s">
        <v>1103</v>
      </c>
      <c r="I264" s="4" t="s">
        <v>28</v>
      </c>
      <c r="J264">
        <v>4564</v>
      </c>
      <c r="K264">
        <v>8000</v>
      </c>
      <c r="L264">
        <v>0</v>
      </c>
    </row>
    <row r="265" spans="1:12" ht="75" customHeight="1" x14ac:dyDescent="0.35">
      <c r="A265" t="s">
        <v>1257</v>
      </c>
      <c r="B265" s="32" t="s">
        <v>1258</v>
      </c>
      <c r="C265" s="3" t="s">
        <v>1259</v>
      </c>
      <c r="D265" s="3" t="s">
        <v>1222</v>
      </c>
      <c r="E265" s="3" t="s">
        <v>1260</v>
      </c>
      <c r="F265" s="3" t="s">
        <v>1261</v>
      </c>
      <c r="G265" s="3" t="s">
        <v>949</v>
      </c>
      <c r="H265" s="3" t="s">
        <v>1103</v>
      </c>
      <c r="I265" s="4" t="s">
        <v>28</v>
      </c>
      <c r="J265">
        <v>2395</v>
      </c>
      <c r="K265">
        <v>5500</v>
      </c>
      <c r="L265">
        <v>0</v>
      </c>
    </row>
    <row r="266" spans="1:12" ht="75" customHeight="1" x14ac:dyDescent="0.35">
      <c r="A266" t="s">
        <v>1262</v>
      </c>
      <c r="B266" s="32" t="s">
        <v>1263</v>
      </c>
      <c r="C266" s="3" t="s">
        <v>1264</v>
      </c>
      <c r="D266" s="3" t="s">
        <v>1265</v>
      </c>
      <c r="E266" s="3" t="s">
        <v>1266</v>
      </c>
      <c r="F266" s="3" t="s">
        <v>1267</v>
      </c>
      <c r="G266" s="3" t="s">
        <v>949</v>
      </c>
      <c r="H266" s="3" t="s">
        <v>1103</v>
      </c>
      <c r="I266" s="4" t="s">
        <v>28</v>
      </c>
      <c r="J266">
        <v>2555</v>
      </c>
      <c r="K266">
        <v>6000</v>
      </c>
      <c r="L266">
        <v>0</v>
      </c>
    </row>
    <row r="267" spans="1:12" ht="75" customHeight="1" x14ac:dyDescent="0.35">
      <c r="A267" t="s">
        <v>1268</v>
      </c>
      <c r="B267" s="32" t="s">
        <v>1269</v>
      </c>
      <c r="C267" s="3" t="s">
        <v>1270</v>
      </c>
      <c r="D267" s="3" t="s">
        <v>1271</v>
      </c>
      <c r="E267" s="3" t="s">
        <v>1272</v>
      </c>
      <c r="F267" s="3" t="s">
        <v>34</v>
      </c>
      <c r="G267" s="3" t="s">
        <v>949</v>
      </c>
      <c r="H267" s="3" t="s">
        <v>1103</v>
      </c>
      <c r="I267" s="4" t="s">
        <v>28</v>
      </c>
      <c r="J267">
        <v>175</v>
      </c>
      <c r="K267">
        <v>3500</v>
      </c>
      <c r="L267">
        <v>0</v>
      </c>
    </row>
    <row r="268" spans="1:12" ht="75" customHeight="1" x14ac:dyDescent="0.35">
      <c r="A268" t="s">
        <v>1273</v>
      </c>
      <c r="B268" s="32" t="s">
        <v>1274</v>
      </c>
      <c r="C268" s="3" t="s">
        <v>1275</v>
      </c>
      <c r="D268" s="3" t="s">
        <v>1276</v>
      </c>
      <c r="E268" s="3" t="s">
        <v>1277</v>
      </c>
      <c r="F268" s="3" t="s">
        <v>1278</v>
      </c>
      <c r="G268" s="3" t="s">
        <v>949</v>
      </c>
      <c r="H268" s="3" t="s">
        <v>61</v>
      </c>
      <c r="I268" s="4" t="s">
        <v>28</v>
      </c>
      <c r="J268">
        <v>87</v>
      </c>
      <c r="K268">
        <v>3000</v>
      </c>
      <c r="L268">
        <v>0</v>
      </c>
    </row>
    <row r="269" spans="1:12" ht="75" customHeight="1" x14ac:dyDescent="0.35">
      <c r="A269" t="s">
        <v>1279</v>
      </c>
      <c r="B269" s="32" t="s">
        <v>1280</v>
      </c>
      <c r="C269" s="3" t="s">
        <v>1281</v>
      </c>
      <c r="D269" s="3" t="s">
        <v>1282</v>
      </c>
      <c r="E269" s="3" t="s">
        <v>1283</v>
      </c>
      <c r="F269" s="3" t="s">
        <v>1284</v>
      </c>
      <c r="G269" s="3" t="s">
        <v>949</v>
      </c>
      <c r="H269" s="3" t="s">
        <v>27</v>
      </c>
      <c r="I269" s="4" t="s">
        <v>28</v>
      </c>
      <c r="J269">
        <v>88</v>
      </c>
      <c r="K269">
        <v>3500</v>
      </c>
      <c r="L269">
        <v>0</v>
      </c>
    </row>
    <row r="270" spans="1:12" ht="75" customHeight="1" x14ac:dyDescent="0.35">
      <c r="A270" t="s">
        <v>1285</v>
      </c>
      <c r="B270" s="32" t="s">
        <v>1286</v>
      </c>
      <c r="C270" s="3" t="s">
        <v>1287</v>
      </c>
      <c r="D270" s="3" t="s">
        <v>1288</v>
      </c>
      <c r="E270" s="3" t="s">
        <v>1289</v>
      </c>
      <c r="F270" s="3" t="s">
        <v>1172</v>
      </c>
      <c r="G270" s="3" t="s">
        <v>949</v>
      </c>
      <c r="H270" s="3" t="s">
        <v>27</v>
      </c>
      <c r="I270" s="4" t="s">
        <v>28</v>
      </c>
      <c r="J270">
        <v>16</v>
      </c>
      <c r="K270">
        <v>3500</v>
      </c>
      <c r="L270">
        <v>0</v>
      </c>
    </row>
    <row r="271" spans="1:12" ht="75" customHeight="1" x14ac:dyDescent="0.35">
      <c r="A271" t="s">
        <v>1290</v>
      </c>
      <c r="B271" s="32" t="s">
        <v>1291</v>
      </c>
      <c r="C271" s="3" t="s">
        <v>1292</v>
      </c>
      <c r="D271" s="3" t="s">
        <v>1293</v>
      </c>
      <c r="E271" s="3" t="s">
        <v>1294</v>
      </c>
      <c r="F271" s="3" t="s">
        <v>1295</v>
      </c>
      <c r="G271" s="3" t="s">
        <v>949</v>
      </c>
      <c r="H271" s="3" t="s">
        <v>1103</v>
      </c>
      <c r="I271" s="4" t="s">
        <v>28</v>
      </c>
      <c r="J271">
        <v>869</v>
      </c>
      <c r="K271">
        <v>4000</v>
      </c>
      <c r="L271">
        <v>0</v>
      </c>
    </row>
    <row r="272" spans="1:12" ht="75" customHeight="1" x14ac:dyDescent="0.35">
      <c r="A272" t="s">
        <v>1296</v>
      </c>
      <c r="B272" s="32" t="s">
        <v>1297</v>
      </c>
      <c r="C272" s="3" t="s">
        <v>1298</v>
      </c>
      <c r="D272" s="3" t="s">
        <v>1299</v>
      </c>
      <c r="E272" s="3" t="s">
        <v>1283</v>
      </c>
      <c r="F272" s="3" t="s">
        <v>1300</v>
      </c>
      <c r="G272" s="3" t="s">
        <v>949</v>
      </c>
      <c r="H272" s="3" t="s">
        <v>27</v>
      </c>
      <c r="I272" s="4" t="s">
        <v>28</v>
      </c>
      <c r="J272">
        <v>62</v>
      </c>
      <c r="K272">
        <v>3500</v>
      </c>
      <c r="L272">
        <v>0</v>
      </c>
    </row>
    <row r="273" spans="1:12" ht="75" customHeight="1" x14ac:dyDescent="0.35">
      <c r="A273" t="s">
        <v>1301</v>
      </c>
      <c r="B273" s="32" t="s">
        <v>1302</v>
      </c>
      <c r="C273" s="3" t="s">
        <v>1303</v>
      </c>
      <c r="D273" s="3" t="s">
        <v>1304</v>
      </c>
      <c r="E273" s="3" t="s">
        <v>1305</v>
      </c>
      <c r="F273" s="3" t="s">
        <v>1306</v>
      </c>
      <c r="G273" s="3" t="s">
        <v>949</v>
      </c>
      <c r="H273" s="3" t="s">
        <v>27</v>
      </c>
      <c r="I273" s="4" t="s">
        <v>28</v>
      </c>
      <c r="J273">
        <v>114</v>
      </c>
      <c r="K273">
        <v>3500</v>
      </c>
      <c r="L273">
        <v>0</v>
      </c>
    </row>
    <row r="274" spans="1:12" ht="75" customHeight="1" x14ac:dyDescent="0.35">
      <c r="A274" t="s">
        <v>1307</v>
      </c>
      <c r="B274" s="32" t="s">
        <v>1308</v>
      </c>
      <c r="C274" s="3" t="s">
        <v>1309</v>
      </c>
      <c r="D274" s="3" t="s">
        <v>1310</v>
      </c>
      <c r="E274" s="3" t="s">
        <v>1311</v>
      </c>
      <c r="F274" s="3" t="s">
        <v>1312</v>
      </c>
      <c r="G274" s="3" t="s">
        <v>949</v>
      </c>
      <c r="H274" s="3" t="s">
        <v>1103</v>
      </c>
      <c r="I274" s="4" t="s">
        <v>28</v>
      </c>
      <c r="J274">
        <v>152</v>
      </c>
      <c r="K274">
        <v>3500</v>
      </c>
      <c r="L274">
        <v>0</v>
      </c>
    </row>
    <row r="275" spans="1:12" ht="75" customHeight="1" x14ac:dyDescent="0.35">
      <c r="A275" t="s">
        <v>1313</v>
      </c>
      <c r="B275" s="32" t="s">
        <v>1314</v>
      </c>
      <c r="C275" s="3" t="s">
        <v>1315</v>
      </c>
      <c r="D275" s="3" t="s">
        <v>1316</v>
      </c>
      <c r="E275" s="3" t="s">
        <v>1317</v>
      </c>
      <c r="F275" s="3" t="s">
        <v>1318</v>
      </c>
      <c r="G275" s="3" t="s">
        <v>949</v>
      </c>
      <c r="H275" s="3" t="s">
        <v>1103</v>
      </c>
      <c r="I275" s="4" t="s">
        <v>28</v>
      </c>
      <c r="J275">
        <v>111</v>
      </c>
      <c r="K275">
        <v>3500</v>
      </c>
      <c r="L275">
        <v>0</v>
      </c>
    </row>
    <row r="276" spans="1:12" ht="75" customHeight="1" x14ac:dyDescent="0.35">
      <c r="A276" t="s">
        <v>1319</v>
      </c>
      <c r="B276" s="32" t="s">
        <v>1320</v>
      </c>
      <c r="C276" s="3" t="s">
        <v>1099</v>
      </c>
      <c r="D276" s="3" t="s">
        <v>1100</v>
      </c>
      <c r="E276" s="3" t="s">
        <v>1101</v>
      </c>
      <c r="F276" s="3" t="s">
        <v>1321</v>
      </c>
      <c r="G276" s="3" t="s">
        <v>26</v>
      </c>
      <c r="H276" s="3" t="s">
        <v>1103</v>
      </c>
      <c r="I276" s="4" t="s">
        <v>28</v>
      </c>
      <c r="J276">
        <v>48</v>
      </c>
      <c r="K276">
        <v>3500</v>
      </c>
      <c r="L276">
        <v>0</v>
      </c>
    </row>
    <row r="277" spans="1:12" ht="75" customHeight="1" x14ac:dyDescent="0.35">
      <c r="A277" t="s">
        <v>1322</v>
      </c>
      <c r="B277" s="32" t="s">
        <v>1323</v>
      </c>
      <c r="C277" s="3" t="s">
        <v>1099</v>
      </c>
      <c r="D277" s="3" t="s">
        <v>1100</v>
      </c>
      <c r="E277" s="3" t="s">
        <v>1101</v>
      </c>
      <c r="F277" s="3" t="s">
        <v>1324</v>
      </c>
      <c r="G277" s="3" t="s">
        <v>26</v>
      </c>
      <c r="H277" s="3" t="s">
        <v>1103</v>
      </c>
      <c r="I277" s="4" t="s">
        <v>28</v>
      </c>
      <c r="J277">
        <v>73</v>
      </c>
      <c r="K277">
        <v>3500</v>
      </c>
      <c r="L277">
        <v>0</v>
      </c>
    </row>
    <row r="278" spans="1:12" ht="75" customHeight="1" x14ac:dyDescent="0.35">
      <c r="A278" t="s">
        <v>1325</v>
      </c>
      <c r="B278" s="32" t="s">
        <v>1326</v>
      </c>
      <c r="C278" s="3" t="s">
        <v>1099</v>
      </c>
      <c r="D278" s="3" t="s">
        <v>1100</v>
      </c>
      <c r="E278" s="3" t="s">
        <v>1101</v>
      </c>
      <c r="F278" s="3" t="s">
        <v>1327</v>
      </c>
      <c r="G278" s="3" t="s">
        <v>26</v>
      </c>
      <c r="H278" s="3" t="s">
        <v>1103</v>
      </c>
      <c r="I278" s="4" t="s">
        <v>28</v>
      </c>
      <c r="J278">
        <v>591</v>
      </c>
      <c r="K278">
        <v>4000</v>
      </c>
      <c r="L278">
        <v>0</v>
      </c>
    </row>
    <row r="279" spans="1:12" ht="75" customHeight="1" x14ac:dyDescent="0.35">
      <c r="A279" t="s">
        <v>1328</v>
      </c>
      <c r="B279" s="32" t="s">
        <v>1329</v>
      </c>
      <c r="C279" s="3" t="s">
        <v>1099</v>
      </c>
      <c r="D279" s="3" t="s">
        <v>1100</v>
      </c>
      <c r="E279" s="3" t="s">
        <v>1101</v>
      </c>
      <c r="F279" s="3" t="s">
        <v>1330</v>
      </c>
      <c r="G279" s="3" t="s">
        <v>26</v>
      </c>
      <c r="H279" s="3" t="s">
        <v>1103</v>
      </c>
      <c r="I279" s="4" t="s">
        <v>28</v>
      </c>
      <c r="J279">
        <v>1761</v>
      </c>
      <c r="K279">
        <v>5000</v>
      </c>
      <c r="L279">
        <v>0</v>
      </c>
    </row>
    <row r="280" spans="1:12" ht="75" customHeight="1" x14ac:dyDescent="0.35">
      <c r="A280" t="s">
        <v>1331</v>
      </c>
      <c r="B280" s="32" t="s">
        <v>1332</v>
      </c>
      <c r="C280" s="3" t="s">
        <v>1099</v>
      </c>
      <c r="D280" s="3" t="s">
        <v>1100</v>
      </c>
      <c r="E280" s="3" t="s">
        <v>1101</v>
      </c>
      <c r="F280" s="3" t="s">
        <v>1333</v>
      </c>
      <c r="G280" s="3" t="s">
        <v>26</v>
      </c>
      <c r="H280" s="3" t="s">
        <v>1103</v>
      </c>
      <c r="I280" s="4" t="s">
        <v>28</v>
      </c>
      <c r="J280">
        <v>100</v>
      </c>
      <c r="K280">
        <v>3500</v>
      </c>
      <c r="L280">
        <v>0</v>
      </c>
    </row>
    <row r="281" spans="1:12" ht="75" customHeight="1" x14ac:dyDescent="0.35">
      <c r="A281" t="s">
        <v>1334</v>
      </c>
      <c r="B281" s="32" t="s">
        <v>1335</v>
      </c>
      <c r="C281" s="3" t="s">
        <v>1099</v>
      </c>
      <c r="D281" s="3" t="s">
        <v>1100</v>
      </c>
      <c r="E281" s="3" t="s">
        <v>1101</v>
      </c>
      <c r="F281" s="3" t="s">
        <v>1336</v>
      </c>
      <c r="G281" s="3" t="s">
        <v>26</v>
      </c>
      <c r="H281" s="3" t="s">
        <v>1103</v>
      </c>
      <c r="I281" s="4" t="s">
        <v>28</v>
      </c>
      <c r="J281">
        <v>712</v>
      </c>
      <c r="K281">
        <v>4000</v>
      </c>
      <c r="L281">
        <v>0</v>
      </c>
    </row>
    <row r="282" spans="1:12" ht="75" customHeight="1" x14ac:dyDescent="0.35">
      <c r="A282" t="s">
        <v>1337</v>
      </c>
      <c r="B282" s="32" t="s">
        <v>1338</v>
      </c>
      <c r="C282" s="3" t="s">
        <v>1099</v>
      </c>
      <c r="D282" s="3" t="s">
        <v>1100</v>
      </c>
      <c r="E282" s="3" t="s">
        <v>1101</v>
      </c>
      <c r="F282" s="3" t="s">
        <v>1339</v>
      </c>
      <c r="G282" s="3" t="s">
        <v>26</v>
      </c>
      <c r="H282" s="3" t="s">
        <v>1103</v>
      </c>
      <c r="I282" s="4" t="s">
        <v>28</v>
      </c>
      <c r="J282">
        <v>403</v>
      </c>
      <c r="K282">
        <v>3500</v>
      </c>
      <c r="L282">
        <v>0</v>
      </c>
    </row>
    <row r="283" spans="1:12" ht="75" customHeight="1" x14ac:dyDescent="0.35">
      <c r="A283" t="s">
        <v>1340</v>
      </c>
      <c r="B283" s="32" t="s">
        <v>1341</v>
      </c>
      <c r="C283" s="3" t="s">
        <v>1099</v>
      </c>
      <c r="D283" s="3" t="s">
        <v>1100</v>
      </c>
      <c r="E283" s="3" t="s">
        <v>1101</v>
      </c>
      <c r="F283" s="3" t="s">
        <v>1342</v>
      </c>
      <c r="G283" s="3" t="s">
        <v>26</v>
      </c>
      <c r="H283" s="3" t="s">
        <v>1103</v>
      </c>
      <c r="I283" s="4" t="s">
        <v>28</v>
      </c>
      <c r="J283">
        <v>95</v>
      </c>
      <c r="K283">
        <v>3500</v>
      </c>
      <c r="L283">
        <v>0</v>
      </c>
    </row>
    <row r="284" spans="1:12" ht="75" customHeight="1" x14ac:dyDescent="0.35">
      <c r="A284" t="s">
        <v>1343</v>
      </c>
      <c r="B284" s="32" t="s">
        <v>1344</v>
      </c>
      <c r="C284" s="3" t="s">
        <v>1099</v>
      </c>
      <c r="D284" s="3" t="s">
        <v>1100</v>
      </c>
      <c r="E284" s="3" t="s">
        <v>1101</v>
      </c>
      <c r="F284" s="3" t="s">
        <v>1345</v>
      </c>
      <c r="G284" s="3" t="s">
        <v>26</v>
      </c>
      <c r="H284" s="3" t="s">
        <v>1103</v>
      </c>
      <c r="I284" s="4" t="s">
        <v>28</v>
      </c>
      <c r="J284">
        <v>1158</v>
      </c>
      <c r="K284">
        <v>4500</v>
      </c>
      <c r="L284">
        <v>0</v>
      </c>
    </row>
    <row r="285" spans="1:12" ht="75" customHeight="1" x14ac:dyDescent="0.35">
      <c r="A285" t="s">
        <v>1346</v>
      </c>
      <c r="B285" s="32" t="s">
        <v>1347</v>
      </c>
      <c r="C285" s="3" t="s">
        <v>1099</v>
      </c>
      <c r="D285" s="3" t="s">
        <v>1100</v>
      </c>
      <c r="E285" s="3" t="s">
        <v>1101</v>
      </c>
      <c r="F285" s="3" t="s">
        <v>1348</v>
      </c>
      <c r="G285" s="3" t="s">
        <v>26</v>
      </c>
      <c r="H285" s="3" t="s">
        <v>1103</v>
      </c>
      <c r="I285" s="4" t="s">
        <v>28</v>
      </c>
      <c r="J285">
        <v>5267</v>
      </c>
      <c r="K285">
        <v>9500</v>
      </c>
      <c r="L285">
        <v>1</v>
      </c>
    </row>
    <row r="286" spans="1:12" ht="75" customHeight="1" x14ac:dyDescent="0.35">
      <c r="A286" t="s">
        <v>1349</v>
      </c>
      <c r="B286" s="32" t="s">
        <v>1350</v>
      </c>
      <c r="C286" s="3" t="s">
        <v>1351</v>
      </c>
      <c r="D286" s="3" t="s">
        <v>1228</v>
      </c>
      <c r="E286" s="3" t="s">
        <v>1352</v>
      </c>
      <c r="F286" s="3" t="s">
        <v>1306</v>
      </c>
      <c r="G286" s="3" t="s">
        <v>949</v>
      </c>
      <c r="H286" s="3" t="s">
        <v>1103</v>
      </c>
      <c r="I286" s="4" t="s">
        <v>28</v>
      </c>
      <c r="J286">
        <v>114</v>
      </c>
      <c r="K286">
        <v>3500</v>
      </c>
      <c r="L286">
        <v>0</v>
      </c>
    </row>
    <row r="287" spans="1:12" ht="75" customHeight="1" x14ac:dyDescent="0.35">
      <c r="A287" t="s">
        <v>1353</v>
      </c>
      <c r="B287" s="32" t="s">
        <v>1354</v>
      </c>
      <c r="C287" s="3" t="s">
        <v>1355</v>
      </c>
      <c r="D287" s="3" t="s">
        <v>1356</v>
      </c>
      <c r="E287" s="3" t="s">
        <v>1357</v>
      </c>
      <c r="F287" s="3" t="s">
        <v>1358</v>
      </c>
      <c r="G287" s="3" t="s">
        <v>949</v>
      </c>
      <c r="H287" s="3" t="s">
        <v>1103</v>
      </c>
      <c r="I287" s="4" t="s">
        <v>28</v>
      </c>
      <c r="J287">
        <v>1341</v>
      </c>
      <c r="K287">
        <v>4500</v>
      </c>
      <c r="L287">
        <v>0</v>
      </c>
    </row>
    <row r="288" spans="1:12" ht="75" customHeight="1" x14ac:dyDescent="0.35">
      <c r="A288" t="s">
        <v>1359</v>
      </c>
      <c r="B288" s="32" t="s">
        <v>1360</v>
      </c>
      <c r="C288" s="3" t="s">
        <v>1361</v>
      </c>
      <c r="D288" s="3" t="s">
        <v>1228</v>
      </c>
      <c r="E288" s="3" t="s">
        <v>1357</v>
      </c>
      <c r="F288" s="3" t="s">
        <v>1362</v>
      </c>
      <c r="G288" s="3" t="s">
        <v>949</v>
      </c>
      <c r="H288" s="3" t="s">
        <v>1103</v>
      </c>
      <c r="I288" s="4" t="s">
        <v>28</v>
      </c>
      <c r="J288">
        <v>11</v>
      </c>
      <c r="K288">
        <v>3500</v>
      </c>
      <c r="L288">
        <v>0</v>
      </c>
    </row>
    <row r="289" spans="1:12" ht="75" customHeight="1" x14ac:dyDescent="0.35">
      <c r="A289" t="s">
        <v>1363</v>
      </c>
      <c r="B289" s="32" t="s">
        <v>1364</v>
      </c>
      <c r="C289" s="3" t="s">
        <v>1099</v>
      </c>
      <c r="D289" s="3" t="s">
        <v>1100</v>
      </c>
      <c r="E289" s="3" t="s">
        <v>1101</v>
      </c>
      <c r="F289" s="3" t="s">
        <v>1365</v>
      </c>
      <c r="G289" s="3" t="s">
        <v>26</v>
      </c>
      <c r="H289" s="3" t="s">
        <v>1103</v>
      </c>
      <c r="I289" s="4" t="s">
        <v>28</v>
      </c>
      <c r="J289">
        <v>103</v>
      </c>
      <c r="K289">
        <v>3500</v>
      </c>
      <c r="L289">
        <v>0</v>
      </c>
    </row>
    <row r="290" spans="1:12" ht="75" customHeight="1" x14ac:dyDescent="0.35">
      <c r="A290" t="s">
        <v>1366</v>
      </c>
      <c r="B290" s="32" t="s">
        <v>1367</v>
      </c>
      <c r="C290" s="3" t="s">
        <v>1099</v>
      </c>
      <c r="D290" s="3" t="s">
        <v>1100</v>
      </c>
      <c r="E290" s="3" t="s">
        <v>1101</v>
      </c>
      <c r="F290" s="3" t="s">
        <v>1368</v>
      </c>
      <c r="G290" s="3" t="s">
        <v>26</v>
      </c>
      <c r="H290" s="3" t="s">
        <v>1103</v>
      </c>
      <c r="I290" s="4" t="s">
        <v>28</v>
      </c>
      <c r="J290">
        <v>1276</v>
      </c>
      <c r="K290">
        <v>4500</v>
      </c>
      <c r="L290">
        <v>0</v>
      </c>
    </row>
    <row r="291" spans="1:12" ht="75" customHeight="1" x14ac:dyDescent="0.35">
      <c r="A291" t="s">
        <v>1369</v>
      </c>
      <c r="B291" s="32" t="s">
        <v>1370</v>
      </c>
      <c r="C291" s="3" t="s">
        <v>1371</v>
      </c>
      <c r="D291" s="3" t="s">
        <v>1228</v>
      </c>
      <c r="E291" s="3" t="s">
        <v>1372</v>
      </c>
      <c r="F291" s="3" t="s">
        <v>1373</v>
      </c>
      <c r="G291" s="3" t="s">
        <v>949</v>
      </c>
      <c r="H291" s="3" t="s">
        <v>1374</v>
      </c>
      <c r="I291" s="4" t="s">
        <v>28</v>
      </c>
      <c r="J291">
        <v>35</v>
      </c>
      <c r="K291">
        <v>5500</v>
      </c>
      <c r="L291">
        <v>0</v>
      </c>
    </row>
    <row r="292" spans="1:12" ht="75" customHeight="1" x14ac:dyDescent="0.35">
      <c r="A292" t="s">
        <v>1375</v>
      </c>
      <c r="B292" s="32" t="s">
        <v>1376</v>
      </c>
      <c r="C292" s="3" t="s">
        <v>1377</v>
      </c>
      <c r="D292" s="3" t="s">
        <v>1228</v>
      </c>
      <c r="E292" s="3" t="s">
        <v>1378</v>
      </c>
      <c r="F292" s="3" t="s">
        <v>854</v>
      </c>
      <c r="G292" s="3" t="s">
        <v>949</v>
      </c>
      <c r="H292" s="3" t="s">
        <v>27</v>
      </c>
      <c r="I292" s="4" t="s">
        <v>28</v>
      </c>
      <c r="J292">
        <v>13</v>
      </c>
      <c r="K292">
        <v>3500</v>
      </c>
      <c r="L292">
        <v>0</v>
      </c>
    </row>
    <row r="293" spans="1:12" ht="75" customHeight="1" x14ac:dyDescent="0.35">
      <c r="A293" t="s">
        <v>1379</v>
      </c>
      <c r="B293" s="32" t="s">
        <v>1380</v>
      </c>
      <c r="C293" s="3" t="s">
        <v>1099</v>
      </c>
      <c r="D293" s="3" t="s">
        <v>1100</v>
      </c>
      <c r="E293" s="3" t="s">
        <v>1101</v>
      </c>
      <c r="F293" s="3" t="s">
        <v>1381</v>
      </c>
      <c r="G293" s="3" t="s">
        <v>26</v>
      </c>
      <c r="H293" s="3" t="s">
        <v>1103</v>
      </c>
      <c r="I293" s="4" t="s">
        <v>28</v>
      </c>
      <c r="J293">
        <v>7</v>
      </c>
      <c r="K293">
        <v>3500</v>
      </c>
      <c r="L293">
        <v>0</v>
      </c>
    </row>
    <row r="294" spans="1:12" ht="75" customHeight="1" x14ac:dyDescent="0.35">
      <c r="A294" t="s">
        <v>1382</v>
      </c>
      <c r="B294" s="32" t="s">
        <v>1383</v>
      </c>
      <c r="C294" s="3" t="s">
        <v>1099</v>
      </c>
      <c r="D294" s="3" t="s">
        <v>1100</v>
      </c>
      <c r="E294" s="3" t="s">
        <v>1101</v>
      </c>
      <c r="F294" s="3" t="s">
        <v>1384</v>
      </c>
      <c r="G294" s="3" t="s">
        <v>26</v>
      </c>
      <c r="H294" s="3" t="s">
        <v>1103</v>
      </c>
      <c r="I294" s="4" t="s">
        <v>28</v>
      </c>
      <c r="J294">
        <v>54</v>
      </c>
      <c r="K294">
        <v>3500</v>
      </c>
      <c r="L294">
        <v>0</v>
      </c>
    </row>
    <row r="295" spans="1:12" ht="75" customHeight="1" x14ac:dyDescent="0.35">
      <c r="A295" t="s">
        <v>1385</v>
      </c>
      <c r="B295" s="32" t="s">
        <v>1386</v>
      </c>
      <c r="C295" s="3" t="s">
        <v>1099</v>
      </c>
      <c r="D295" s="3" t="s">
        <v>1100</v>
      </c>
      <c r="E295" s="3" t="s">
        <v>1101</v>
      </c>
      <c r="F295" s="3" t="s">
        <v>1387</v>
      </c>
      <c r="G295" s="3" t="s">
        <v>26</v>
      </c>
      <c r="H295" s="3" t="s">
        <v>1103</v>
      </c>
      <c r="I295" s="4" t="s">
        <v>28</v>
      </c>
      <c r="J295">
        <v>7216</v>
      </c>
      <c r="K295">
        <v>13500</v>
      </c>
      <c r="L295">
        <v>2</v>
      </c>
    </row>
    <row r="296" spans="1:12" ht="75" customHeight="1" x14ac:dyDescent="0.35">
      <c r="A296" t="s">
        <v>1388</v>
      </c>
      <c r="B296" s="32" t="s">
        <v>1389</v>
      </c>
      <c r="C296" s="3" t="s">
        <v>1099</v>
      </c>
      <c r="D296" s="3" t="s">
        <v>1100</v>
      </c>
      <c r="E296" s="3" t="s">
        <v>1101</v>
      </c>
      <c r="F296" s="3" t="s">
        <v>1390</v>
      </c>
      <c r="G296" s="3" t="s">
        <v>26</v>
      </c>
      <c r="H296" s="3" t="s">
        <v>1103</v>
      </c>
      <c r="I296" s="4" t="s">
        <v>28</v>
      </c>
      <c r="J296">
        <v>4838</v>
      </c>
      <c r="K296">
        <v>8000</v>
      </c>
      <c r="L296">
        <v>0</v>
      </c>
    </row>
    <row r="297" spans="1:12" ht="75" customHeight="1" x14ac:dyDescent="0.35">
      <c r="A297" t="s">
        <v>1391</v>
      </c>
      <c r="B297" s="32" t="s">
        <v>1392</v>
      </c>
      <c r="C297" s="3" t="s">
        <v>1099</v>
      </c>
      <c r="D297" s="3" t="s">
        <v>1100</v>
      </c>
      <c r="E297" s="3" t="s">
        <v>1101</v>
      </c>
      <c r="F297" s="3" t="s">
        <v>1393</v>
      </c>
      <c r="G297" s="3" t="s">
        <v>26</v>
      </c>
      <c r="H297" s="3" t="s">
        <v>1103</v>
      </c>
      <c r="I297" s="4" t="s">
        <v>28</v>
      </c>
      <c r="J297">
        <v>31</v>
      </c>
      <c r="K297">
        <v>3500</v>
      </c>
      <c r="L297">
        <v>0</v>
      </c>
    </row>
    <row r="298" spans="1:12" ht="75" customHeight="1" x14ac:dyDescent="0.35">
      <c r="A298" t="s">
        <v>1394</v>
      </c>
      <c r="B298" s="32" t="s">
        <v>1395</v>
      </c>
      <c r="C298" s="3" t="s">
        <v>1099</v>
      </c>
      <c r="D298" s="3" t="s">
        <v>1100</v>
      </c>
      <c r="E298" s="3" t="s">
        <v>1101</v>
      </c>
      <c r="F298" s="3" t="s">
        <v>1164</v>
      </c>
      <c r="G298" s="3" t="s">
        <v>26</v>
      </c>
      <c r="H298" s="3" t="s">
        <v>1103</v>
      </c>
      <c r="I298" s="4" t="s">
        <v>28</v>
      </c>
      <c r="J298">
        <v>18</v>
      </c>
      <c r="K298">
        <v>3500</v>
      </c>
      <c r="L298">
        <v>0</v>
      </c>
    </row>
    <row r="299" spans="1:12" ht="75" customHeight="1" x14ac:dyDescent="0.35">
      <c r="A299" t="s">
        <v>1396</v>
      </c>
      <c r="B299" s="32" t="s">
        <v>1397</v>
      </c>
      <c r="C299" s="3" t="s">
        <v>1099</v>
      </c>
      <c r="D299" s="3" t="s">
        <v>1100</v>
      </c>
      <c r="E299" s="3" t="s">
        <v>1101</v>
      </c>
      <c r="F299" s="3" t="s">
        <v>1398</v>
      </c>
      <c r="G299" s="3" t="s">
        <v>26</v>
      </c>
      <c r="H299" s="3" t="s">
        <v>1103</v>
      </c>
      <c r="I299" s="4" t="s">
        <v>28</v>
      </c>
      <c r="J299">
        <v>106</v>
      </c>
      <c r="K299">
        <v>3500</v>
      </c>
      <c r="L299">
        <v>0</v>
      </c>
    </row>
    <row r="300" spans="1:12" ht="75" customHeight="1" x14ac:dyDescent="0.35">
      <c r="A300" t="s">
        <v>1399</v>
      </c>
      <c r="B300" s="32" t="s">
        <v>1400</v>
      </c>
      <c r="C300" s="3" t="s">
        <v>1099</v>
      </c>
      <c r="D300" s="3" t="s">
        <v>1100</v>
      </c>
      <c r="E300" s="3" t="s">
        <v>1101</v>
      </c>
      <c r="F300" s="3" t="s">
        <v>1401</v>
      </c>
      <c r="G300" s="3" t="s">
        <v>26</v>
      </c>
      <c r="H300" s="3" t="s">
        <v>1103</v>
      </c>
      <c r="I300" s="4" t="s">
        <v>28</v>
      </c>
      <c r="J300">
        <v>141</v>
      </c>
      <c r="K300">
        <v>3500</v>
      </c>
      <c r="L300">
        <v>0</v>
      </c>
    </row>
    <row r="301" spans="1:12" ht="75" customHeight="1" x14ac:dyDescent="0.35">
      <c r="A301" t="s">
        <v>1402</v>
      </c>
      <c r="B301" s="32" t="s">
        <v>1403</v>
      </c>
      <c r="C301" s="3" t="s">
        <v>1099</v>
      </c>
      <c r="D301" s="3" t="s">
        <v>1100</v>
      </c>
      <c r="E301" s="3" t="s">
        <v>1101</v>
      </c>
      <c r="F301" s="3" t="s">
        <v>1404</v>
      </c>
      <c r="G301" s="3" t="s">
        <v>26</v>
      </c>
      <c r="H301" s="3" t="s">
        <v>1103</v>
      </c>
      <c r="I301" s="4" t="s">
        <v>28</v>
      </c>
      <c r="J301">
        <v>26</v>
      </c>
      <c r="K301">
        <v>3500</v>
      </c>
      <c r="L301">
        <v>0</v>
      </c>
    </row>
    <row r="302" spans="1:12" ht="75" customHeight="1" x14ac:dyDescent="0.35">
      <c r="A302" t="s">
        <v>1405</v>
      </c>
      <c r="B302" s="32" t="s">
        <v>1406</v>
      </c>
      <c r="C302" s="3" t="s">
        <v>1099</v>
      </c>
      <c r="D302" s="3" t="s">
        <v>1100</v>
      </c>
      <c r="E302" s="3" t="s">
        <v>1101</v>
      </c>
      <c r="F302" s="3" t="s">
        <v>1407</v>
      </c>
      <c r="G302" s="3" t="s">
        <v>26</v>
      </c>
      <c r="H302" s="3" t="s">
        <v>1103</v>
      </c>
      <c r="I302" s="4" t="s">
        <v>28</v>
      </c>
      <c r="J302">
        <v>22</v>
      </c>
      <c r="K302">
        <v>3500</v>
      </c>
      <c r="L302">
        <v>0</v>
      </c>
    </row>
    <row r="303" spans="1:12" ht="75" customHeight="1" x14ac:dyDescent="0.35">
      <c r="A303" t="s">
        <v>1408</v>
      </c>
      <c r="B303" s="32" t="s">
        <v>1409</v>
      </c>
      <c r="C303" s="3" t="s">
        <v>1099</v>
      </c>
      <c r="D303" s="3" t="s">
        <v>1100</v>
      </c>
      <c r="E303" s="3" t="s">
        <v>1101</v>
      </c>
      <c r="F303" s="3" t="s">
        <v>25</v>
      </c>
      <c r="G303" s="3" t="s">
        <v>26</v>
      </c>
      <c r="H303" s="3" t="s">
        <v>1103</v>
      </c>
      <c r="I303" s="4" t="s">
        <v>28</v>
      </c>
      <c r="J303">
        <v>82</v>
      </c>
      <c r="K303">
        <v>3500</v>
      </c>
      <c r="L303">
        <v>0</v>
      </c>
    </row>
    <row r="304" spans="1:12" ht="75" customHeight="1" x14ac:dyDescent="0.35">
      <c r="A304" t="s">
        <v>1410</v>
      </c>
      <c r="B304" s="32" t="s">
        <v>1411</v>
      </c>
      <c r="C304" s="3" t="s">
        <v>1099</v>
      </c>
      <c r="D304" s="3" t="s">
        <v>1100</v>
      </c>
      <c r="E304" s="3" t="s">
        <v>1101</v>
      </c>
      <c r="F304" s="3" t="s">
        <v>1412</v>
      </c>
      <c r="G304" s="3" t="s">
        <v>26</v>
      </c>
      <c r="H304" s="3" t="s">
        <v>1103</v>
      </c>
      <c r="I304" s="4" t="s">
        <v>28</v>
      </c>
      <c r="J304">
        <v>151</v>
      </c>
      <c r="K304">
        <v>3500</v>
      </c>
      <c r="L304">
        <v>0</v>
      </c>
    </row>
    <row r="305" spans="1:12" ht="75" customHeight="1" x14ac:dyDescent="0.35">
      <c r="A305" t="s">
        <v>1413</v>
      </c>
      <c r="B305" s="32" t="s">
        <v>1414</v>
      </c>
      <c r="C305" s="3" t="s">
        <v>1099</v>
      </c>
      <c r="D305" s="3" t="s">
        <v>1100</v>
      </c>
      <c r="E305" s="3" t="s">
        <v>1101</v>
      </c>
      <c r="F305" s="3" t="s">
        <v>1415</v>
      </c>
      <c r="G305" s="3" t="s">
        <v>26</v>
      </c>
      <c r="H305" s="3" t="s">
        <v>1103</v>
      </c>
      <c r="I305" s="4" t="s">
        <v>28</v>
      </c>
      <c r="J305">
        <v>327</v>
      </c>
      <c r="K305">
        <v>3500</v>
      </c>
      <c r="L305">
        <v>0</v>
      </c>
    </row>
    <row r="306" spans="1:12" ht="75" customHeight="1" x14ac:dyDescent="0.35">
      <c r="A306" t="s">
        <v>1416</v>
      </c>
      <c r="B306" s="32" t="s">
        <v>1417</v>
      </c>
      <c r="C306" s="3" t="s">
        <v>1099</v>
      </c>
      <c r="D306" s="3" t="s">
        <v>1100</v>
      </c>
      <c r="E306" s="3" t="s">
        <v>1101</v>
      </c>
      <c r="F306" s="3" t="s">
        <v>1418</v>
      </c>
      <c r="G306" s="3" t="s">
        <v>26</v>
      </c>
      <c r="H306" s="3" t="s">
        <v>1103</v>
      </c>
      <c r="I306" s="4" t="s">
        <v>28</v>
      </c>
      <c r="J306">
        <v>23</v>
      </c>
      <c r="K306">
        <v>3500</v>
      </c>
      <c r="L306">
        <v>0</v>
      </c>
    </row>
    <row r="307" spans="1:12" ht="75" customHeight="1" x14ac:dyDescent="0.35">
      <c r="A307" t="s">
        <v>1419</v>
      </c>
      <c r="B307" s="32" t="s">
        <v>1420</v>
      </c>
      <c r="C307" s="3" t="s">
        <v>1099</v>
      </c>
      <c r="D307" s="3" t="s">
        <v>1100</v>
      </c>
      <c r="E307" s="3" t="s">
        <v>1101</v>
      </c>
      <c r="F307" s="3" t="s">
        <v>1421</v>
      </c>
      <c r="G307" s="3" t="s">
        <v>26</v>
      </c>
      <c r="H307" s="3" t="s">
        <v>1103</v>
      </c>
      <c r="I307" s="4" t="s">
        <v>28</v>
      </c>
      <c r="J307">
        <v>721</v>
      </c>
      <c r="K307">
        <v>4000</v>
      </c>
      <c r="L307">
        <v>0</v>
      </c>
    </row>
    <row r="308" spans="1:12" ht="75" customHeight="1" x14ac:dyDescent="0.35">
      <c r="A308" t="s">
        <v>1422</v>
      </c>
      <c r="B308" s="32" t="s">
        <v>1423</v>
      </c>
      <c r="C308" s="3" t="s">
        <v>1099</v>
      </c>
      <c r="D308" s="3" t="s">
        <v>1100</v>
      </c>
      <c r="E308" s="3" t="s">
        <v>1101</v>
      </c>
      <c r="F308" s="3" t="s">
        <v>1424</v>
      </c>
      <c r="G308" s="3" t="s">
        <v>26</v>
      </c>
      <c r="H308" s="3" t="s">
        <v>1103</v>
      </c>
      <c r="I308" s="4" t="s">
        <v>28</v>
      </c>
      <c r="J308">
        <v>32</v>
      </c>
      <c r="K308">
        <v>3500</v>
      </c>
      <c r="L308">
        <v>0</v>
      </c>
    </row>
    <row r="309" spans="1:12" ht="75" customHeight="1" x14ac:dyDescent="0.35">
      <c r="A309" t="s">
        <v>1425</v>
      </c>
      <c r="B309" s="32" t="s">
        <v>1426</v>
      </c>
      <c r="C309" s="3" t="s">
        <v>1099</v>
      </c>
      <c r="D309" s="3" t="s">
        <v>1100</v>
      </c>
      <c r="E309" s="3" t="s">
        <v>1101</v>
      </c>
      <c r="F309" s="3" t="s">
        <v>1427</v>
      </c>
      <c r="G309" s="3" t="s">
        <v>26</v>
      </c>
      <c r="H309" s="3" t="s">
        <v>1103</v>
      </c>
      <c r="I309" s="4" t="s">
        <v>28</v>
      </c>
      <c r="J309">
        <v>906</v>
      </c>
      <c r="K309">
        <v>4000</v>
      </c>
      <c r="L309">
        <v>0</v>
      </c>
    </row>
    <row r="310" spans="1:12" ht="75" customHeight="1" x14ac:dyDescent="0.35">
      <c r="A310" t="s">
        <v>1428</v>
      </c>
      <c r="B310" s="32" t="s">
        <v>1429</v>
      </c>
      <c r="C310" s="3" t="s">
        <v>1099</v>
      </c>
      <c r="D310" s="3" t="s">
        <v>1100</v>
      </c>
      <c r="E310" s="3" t="s">
        <v>1101</v>
      </c>
      <c r="F310" s="3" t="s">
        <v>1201</v>
      </c>
      <c r="G310" s="3" t="s">
        <v>26</v>
      </c>
      <c r="H310" s="3" t="s">
        <v>1103</v>
      </c>
      <c r="I310" s="4" t="s">
        <v>28</v>
      </c>
      <c r="J310">
        <v>20</v>
      </c>
      <c r="K310">
        <v>3500</v>
      </c>
      <c r="L310">
        <v>0</v>
      </c>
    </row>
    <row r="311" spans="1:12" ht="75" customHeight="1" x14ac:dyDescent="0.35">
      <c r="A311" t="s">
        <v>1430</v>
      </c>
      <c r="B311" s="32" t="s">
        <v>1431</v>
      </c>
      <c r="C311" s="3" t="s">
        <v>1099</v>
      </c>
      <c r="D311" s="3" t="s">
        <v>1100</v>
      </c>
      <c r="E311" s="3" t="s">
        <v>1101</v>
      </c>
      <c r="F311" s="3" t="s">
        <v>1432</v>
      </c>
      <c r="G311" s="3" t="s">
        <v>26</v>
      </c>
      <c r="H311" s="3" t="s">
        <v>1103</v>
      </c>
      <c r="I311" s="4" t="s">
        <v>28</v>
      </c>
      <c r="J311">
        <v>19</v>
      </c>
      <c r="K311">
        <v>3500</v>
      </c>
      <c r="L311">
        <v>0</v>
      </c>
    </row>
    <row r="312" spans="1:12" ht="75" customHeight="1" x14ac:dyDescent="0.35">
      <c r="A312" t="s">
        <v>1433</v>
      </c>
      <c r="B312" s="32" t="s">
        <v>1434</v>
      </c>
      <c r="C312" s="3" t="s">
        <v>1099</v>
      </c>
      <c r="D312" s="3" t="s">
        <v>1100</v>
      </c>
      <c r="E312" s="3" t="s">
        <v>1101</v>
      </c>
      <c r="F312" s="3" t="s">
        <v>1435</v>
      </c>
      <c r="G312" s="3" t="s">
        <v>26</v>
      </c>
      <c r="H312" s="3" t="s">
        <v>1103</v>
      </c>
      <c r="I312" s="4" t="s">
        <v>28</v>
      </c>
      <c r="J312">
        <v>21</v>
      </c>
      <c r="K312">
        <v>3500</v>
      </c>
      <c r="L312">
        <v>0</v>
      </c>
    </row>
    <row r="313" spans="1:12" ht="75" customHeight="1" x14ac:dyDescent="0.35">
      <c r="A313" t="s">
        <v>1436</v>
      </c>
      <c r="B313" s="32" t="s">
        <v>1437</v>
      </c>
      <c r="C313" s="3" t="s">
        <v>1099</v>
      </c>
      <c r="D313" s="3" t="s">
        <v>1100</v>
      </c>
      <c r="E313" s="3" t="s">
        <v>1101</v>
      </c>
      <c r="F313" s="3" t="s">
        <v>907</v>
      </c>
      <c r="G313" s="3" t="s">
        <v>26</v>
      </c>
      <c r="H313" s="3" t="s">
        <v>1103</v>
      </c>
      <c r="I313" s="4" t="s">
        <v>28</v>
      </c>
      <c r="J313">
        <v>6</v>
      </c>
      <c r="K313">
        <v>3500</v>
      </c>
      <c r="L313">
        <v>0</v>
      </c>
    </row>
    <row r="314" spans="1:12" ht="75" customHeight="1" x14ac:dyDescent="0.35">
      <c r="A314" t="s">
        <v>1438</v>
      </c>
      <c r="B314" s="32" t="s">
        <v>1439</v>
      </c>
      <c r="C314" s="3" t="s">
        <v>1099</v>
      </c>
      <c r="D314" s="3" t="s">
        <v>1100</v>
      </c>
      <c r="E314" s="3" t="s">
        <v>1101</v>
      </c>
      <c r="F314" s="3" t="s">
        <v>1440</v>
      </c>
      <c r="G314" s="3" t="s">
        <v>26</v>
      </c>
      <c r="H314" s="3" t="s">
        <v>1103</v>
      </c>
      <c r="I314" s="4" t="s">
        <v>28</v>
      </c>
      <c r="J314">
        <v>642</v>
      </c>
      <c r="K314">
        <v>4000</v>
      </c>
      <c r="L314">
        <v>0</v>
      </c>
    </row>
    <row r="315" spans="1:12" ht="75" customHeight="1" x14ac:dyDescent="0.35">
      <c r="A315" t="s">
        <v>1441</v>
      </c>
      <c r="B315" s="32" t="s">
        <v>1442</v>
      </c>
      <c r="C315" s="3" t="s">
        <v>1099</v>
      </c>
      <c r="D315" s="3" t="s">
        <v>1100</v>
      </c>
      <c r="E315" s="3" t="s">
        <v>1101</v>
      </c>
      <c r="F315" s="3" t="s">
        <v>1443</v>
      </c>
      <c r="G315" s="3" t="s">
        <v>26</v>
      </c>
      <c r="H315" s="3" t="s">
        <v>1103</v>
      </c>
      <c r="I315" s="4" t="s">
        <v>28</v>
      </c>
      <c r="J315">
        <v>15</v>
      </c>
      <c r="K315">
        <v>3500</v>
      </c>
      <c r="L315">
        <v>0</v>
      </c>
    </row>
    <row r="316" spans="1:12" ht="75" customHeight="1" x14ac:dyDescent="0.35">
      <c r="A316" t="s">
        <v>1444</v>
      </c>
      <c r="B316" s="32" t="s">
        <v>1445</v>
      </c>
      <c r="C316" s="3" t="s">
        <v>1099</v>
      </c>
      <c r="D316" s="3" t="s">
        <v>1100</v>
      </c>
      <c r="E316" s="3" t="s">
        <v>1101</v>
      </c>
      <c r="F316" s="3" t="s">
        <v>1443</v>
      </c>
      <c r="G316" s="3" t="s">
        <v>26</v>
      </c>
      <c r="H316" s="3" t="s">
        <v>1103</v>
      </c>
      <c r="I316" s="4" t="s">
        <v>28</v>
      </c>
      <c r="J316">
        <v>15</v>
      </c>
      <c r="K316">
        <v>3500</v>
      </c>
      <c r="L316">
        <v>0</v>
      </c>
    </row>
    <row r="317" spans="1:12" ht="75" customHeight="1" x14ac:dyDescent="0.35">
      <c r="A317" t="s">
        <v>1446</v>
      </c>
      <c r="B317" s="32" t="s">
        <v>1447</v>
      </c>
      <c r="C317" s="3" t="s">
        <v>1099</v>
      </c>
      <c r="D317" s="3" t="s">
        <v>1100</v>
      </c>
      <c r="E317" s="3" t="s">
        <v>1101</v>
      </c>
      <c r="F317" s="3" t="s">
        <v>1342</v>
      </c>
      <c r="G317" s="3" t="s">
        <v>26</v>
      </c>
      <c r="H317" s="3" t="s">
        <v>1103</v>
      </c>
      <c r="I317" s="4" t="s">
        <v>28</v>
      </c>
      <c r="J317">
        <v>95</v>
      </c>
      <c r="K317">
        <v>3500</v>
      </c>
      <c r="L317">
        <v>0</v>
      </c>
    </row>
    <row r="318" spans="1:12" ht="75" customHeight="1" x14ac:dyDescent="0.35">
      <c r="A318" t="s">
        <v>1448</v>
      </c>
      <c r="B318" s="32" t="s">
        <v>1449</v>
      </c>
      <c r="C318" s="3" t="s">
        <v>1099</v>
      </c>
      <c r="D318" s="3" t="s">
        <v>1100</v>
      </c>
      <c r="E318" s="3" t="s">
        <v>1101</v>
      </c>
      <c r="F318" s="3" t="s">
        <v>1450</v>
      </c>
      <c r="G318" s="3" t="s">
        <v>26</v>
      </c>
      <c r="H318" s="3" t="s">
        <v>1103</v>
      </c>
      <c r="I318" s="4" t="s">
        <v>28</v>
      </c>
      <c r="J318">
        <v>1088</v>
      </c>
      <c r="K318">
        <v>4500</v>
      </c>
      <c r="L318">
        <v>0</v>
      </c>
    </row>
    <row r="319" spans="1:12" ht="75" customHeight="1" x14ac:dyDescent="0.35">
      <c r="A319" t="s">
        <v>1451</v>
      </c>
      <c r="B319" s="32" t="s">
        <v>1452</v>
      </c>
      <c r="C319" s="3" t="s">
        <v>1099</v>
      </c>
      <c r="D319" s="3" t="s">
        <v>1100</v>
      </c>
      <c r="E319" s="3" t="s">
        <v>1101</v>
      </c>
      <c r="F319" s="3" t="s">
        <v>1453</v>
      </c>
      <c r="G319" s="3" t="s">
        <v>26</v>
      </c>
      <c r="H319" s="3" t="s">
        <v>1103</v>
      </c>
      <c r="I319" s="4" t="s">
        <v>28</v>
      </c>
      <c r="J319">
        <v>806</v>
      </c>
      <c r="K319">
        <v>4000</v>
      </c>
      <c r="L319">
        <v>0</v>
      </c>
    </row>
    <row r="320" spans="1:12" ht="75" customHeight="1" x14ac:dyDescent="0.35">
      <c r="A320" t="s">
        <v>1454</v>
      </c>
      <c r="B320" s="32" t="s">
        <v>1455</v>
      </c>
      <c r="C320" s="3" t="s">
        <v>1099</v>
      </c>
      <c r="D320" s="3" t="s">
        <v>1100</v>
      </c>
      <c r="E320" s="3" t="s">
        <v>1101</v>
      </c>
      <c r="F320" s="3" t="s">
        <v>1456</v>
      </c>
      <c r="G320" s="3" t="s">
        <v>26</v>
      </c>
      <c r="H320" s="3" t="s">
        <v>1103</v>
      </c>
      <c r="I320" s="4" t="s">
        <v>28</v>
      </c>
      <c r="J320">
        <v>25</v>
      </c>
      <c r="K320">
        <v>3500</v>
      </c>
      <c r="L320">
        <v>0</v>
      </c>
    </row>
    <row r="321" spans="1:12" ht="75" customHeight="1" x14ac:dyDescent="0.35">
      <c r="A321" t="s">
        <v>1457</v>
      </c>
      <c r="B321" s="32" t="s">
        <v>1458</v>
      </c>
      <c r="C321" s="3" t="s">
        <v>1099</v>
      </c>
      <c r="D321" s="3" t="s">
        <v>1100</v>
      </c>
      <c r="E321" s="3" t="s">
        <v>1101</v>
      </c>
      <c r="F321" s="3" t="s">
        <v>1459</v>
      </c>
      <c r="G321" s="3" t="s">
        <v>26</v>
      </c>
      <c r="H321" s="3" t="s">
        <v>1103</v>
      </c>
      <c r="I321" s="4" t="s">
        <v>28</v>
      </c>
      <c r="J321">
        <v>607</v>
      </c>
      <c r="K321">
        <v>4000</v>
      </c>
      <c r="L321">
        <v>0</v>
      </c>
    </row>
    <row r="322" spans="1:12" ht="75" customHeight="1" x14ac:dyDescent="0.35">
      <c r="A322" t="s">
        <v>1460</v>
      </c>
      <c r="B322" s="32" t="s">
        <v>1461</v>
      </c>
      <c r="C322" s="3" t="s">
        <v>1099</v>
      </c>
      <c r="D322" s="3" t="s">
        <v>1100</v>
      </c>
      <c r="E322" s="3" t="s">
        <v>1101</v>
      </c>
      <c r="F322" s="3" t="s">
        <v>1462</v>
      </c>
      <c r="G322" s="3" t="s">
        <v>26</v>
      </c>
      <c r="H322" s="3" t="s">
        <v>1103</v>
      </c>
      <c r="I322" s="4" t="s">
        <v>28</v>
      </c>
      <c r="J322">
        <v>664</v>
      </c>
      <c r="K322">
        <v>4000</v>
      </c>
      <c r="L322">
        <v>0</v>
      </c>
    </row>
    <row r="323" spans="1:12" ht="75" customHeight="1" x14ac:dyDescent="0.35">
      <c r="A323" t="s">
        <v>1463</v>
      </c>
      <c r="B323" s="32" t="s">
        <v>1464</v>
      </c>
      <c r="C323" s="3" t="s">
        <v>1099</v>
      </c>
      <c r="D323" s="3" t="s">
        <v>1100</v>
      </c>
      <c r="E323" s="3" t="s">
        <v>1101</v>
      </c>
      <c r="F323" s="3" t="s">
        <v>1465</v>
      </c>
      <c r="G323" s="3" t="s">
        <v>26</v>
      </c>
      <c r="H323" s="3" t="s">
        <v>1103</v>
      </c>
      <c r="I323" s="4" t="s">
        <v>28</v>
      </c>
      <c r="J323">
        <v>1221</v>
      </c>
      <c r="K323">
        <v>4500</v>
      </c>
      <c r="L323">
        <v>0</v>
      </c>
    </row>
    <row r="324" spans="1:12" ht="75" customHeight="1" x14ac:dyDescent="0.35">
      <c r="A324" t="s">
        <v>1466</v>
      </c>
      <c r="B324" s="32" t="s">
        <v>1467</v>
      </c>
      <c r="C324" s="3" t="s">
        <v>1099</v>
      </c>
      <c r="D324" s="3" t="s">
        <v>1100</v>
      </c>
      <c r="E324" s="3" t="s">
        <v>1101</v>
      </c>
      <c r="F324" s="3" t="s">
        <v>1468</v>
      </c>
      <c r="G324" s="3" t="s">
        <v>26</v>
      </c>
      <c r="H324" s="3" t="s">
        <v>1103</v>
      </c>
      <c r="I324" s="4" t="s">
        <v>28</v>
      </c>
      <c r="J324">
        <v>297</v>
      </c>
      <c r="K324">
        <v>3500</v>
      </c>
      <c r="L324">
        <v>0</v>
      </c>
    </row>
    <row r="325" spans="1:12" ht="75" customHeight="1" x14ac:dyDescent="0.35">
      <c r="A325" t="s">
        <v>1469</v>
      </c>
      <c r="B325" s="32" t="s">
        <v>1470</v>
      </c>
      <c r="C325" s="3" t="s">
        <v>1099</v>
      </c>
      <c r="D325" s="3" t="s">
        <v>1100</v>
      </c>
      <c r="E325" s="3" t="s">
        <v>1101</v>
      </c>
      <c r="F325" s="3" t="s">
        <v>1471</v>
      </c>
      <c r="G325" s="3" t="s">
        <v>26</v>
      </c>
      <c r="H325" s="3" t="s">
        <v>1103</v>
      </c>
      <c r="I325" s="4" t="s">
        <v>28</v>
      </c>
      <c r="J325">
        <v>313</v>
      </c>
      <c r="K325">
        <v>3500</v>
      </c>
      <c r="L325">
        <v>0</v>
      </c>
    </row>
    <row r="326" spans="1:12" ht="75" customHeight="1" x14ac:dyDescent="0.35">
      <c r="A326" t="s">
        <v>1472</v>
      </c>
      <c r="B326" s="32" t="s">
        <v>1473</v>
      </c>
      <c r="C326" s="3" t="s">
        <v>1099</v>
      </c>
      <c r="D326" s="3" t="s">
        <v>1100</v>
      </c>
      <c r="E326" s="3" t="s">
        <v>1101</v>
      </c>
      <c r="F326" s="3" t="s">
        <v>1474</v>
      </c>
      <c r="G326" s="3" t="s">
        <v>26</v>
      </c>
      <c r="H326" s="3" t="s">
        <v>1103</v>
      </c>
      <c r="I326" s="4" t="s">
        <v>28</v>
      </c>
      <c r="J326">
        <v>29</v>
      </c>
      <c r="K326">
        <v>3500</v>
      </c>
      <c r="L326">
        <v>0</v>
      </c>
    </row>
    <row r="327" spans="1:12" ht="75" customHeight="1" x14ac:dyDescent="0.35">
      <c r="A327" t="s">
        <v>1475</v>
      </c>
      <c r="B327" s="32" t="s">
        <v>1476</v>
      </c>
      <c r="C327" s="3" t="s">
        <v>1099</v>
      </c>
      <c r="D327" s="3" t="s">
        <v>1100</v>
      </c>
      <c r="E327" s="3" t="s">
        <v>1101</v>
      </c>
      <c r="F327" s="3" t="s">
        <v>1443</v>
      </c>
      <c r="G327" s="3" t="s">
        <v>26</v>
      </c>
      <c r="H327" s="3" t="s">
        <v>1103</v>
      </c>
      <c r="I327" s="4" t="s">
        <v>28</v>
      </c>
      <c r="J327">
        <v>15</v>
      </c>
      <c r="K327">
        <v>3500</v>
      </c>
      <c r="L327">
        <v>0</v>
      </c>
    </row>
    <row r="328" spans="1:12" ht="75" customHeight="1" x14ac:dyDescent="0.35">
      <c r="A328" t="s">
        <v>1477</v>
      </c>
      <c r="B328" s="32" t="s">
        <v>1478</v>
      </c>
      <c r="C328" s="3" t="s">
        <v>1099</v>
      </c>
      <c r="D328" s="3" t="s">
        <v>1100</v>
      </c>
      <c r="E328" s="3" t="s">
        <v>1101</v>
      </c>
      <c r="F328" s="3" t="s">
        <v>1150</v>
      </c>
      <c r="G328" s="3" t="s">
        <v>26</v>
      </c>
      <c r="H328" s="3" t="s">
        <v>1103</v>
      </c>
      <c r="I328" s="4" t="s">
        <v>28</v>
      </c>
      <c r="J328">
        <v>35</v>
      </c>
      <c r="K328">
        <v>3500</v>
      </c>
      <c r="L328">
        <v>0</v>
      </c>
    </row>
    <row r="329" spans="1:12" ht="75" customHeight="1" x14ac:dyDescent="0.35">
      <c r="A329" t="s">
        <v>1479</v>
      </c>
      <c r="B329" s="32" t="s">
        <v>1480</v>
      </c>
      <c r="C329" s="3" t="s">
        <v>1099</v>
      </c>
      <c r="D329" s="3" t="s">
        <v>1100</v>
      </c>
      <c r="E329" s="3" t="s">
        <v>1101</v>
      </c>
      <c r="F329" s="3" t="s">
        <v>1481</v>
      </c>
      <c r="G329" s="3" t="s">
        <v>26</v>
      </c>
      <c r="H329" s="3" t="s">
        <v>1103</v>
      </c>
      <c r="I329" s="4" t="s">
        <v>28</v>
      </c>
      <c r="J329">
        <v>241</v>
      </c>
      <c r="K329">
        <v>3500</v>
      </c>
      <c r="L329">
        <v>0</v>
      </c>
    </row>
    <row r="330" spans="1:12" ht="75" customHeight="1" x14ac:dyDescent="0.35">
      <c r="A330" t="s">
        <v>1482</v>
      </c>
      <c r="B330" s="32" t="s">
        <v>1483</v>
      </c>
      <c r="C330" s="3" t="s">
        <v>1099</v>
      </c>
      <c r="D330" s="3" t="s">
        <v>1100</v>
      </c>
      <c r="E330" s="3" t="s">
        <v>1101</v>
      </c>
      <c r="F330" s="3" t="s">
        <v>1484</v>
      </c>
      <c r="G330" s="3" t="s">
        <v>26</v>
      </c>
      <c r="H330" s="3" t="s">
        <v>1103</v>
      </c>
      <c r="I330" s="4" t="s">
        <v>28</v>
      </c>
      <c r="J330">
        <v>118</v>
      </c>
      <c r="K330">
        <v>3500</v>
      </c>
      <c r="L330">
        <v>0</v>
      </c>
    </row>
    <row r="331" spans="1:12" ht="75" customHeight="1" x14ac:dyDescent="0.35">
      <c r="A331" t="s">
        <v>1485</v>
      </c>
      <c r="B331" s="32" t="s">
        <v>1486</v>
      </c>
      <c r="C331" s="3" t="s">
        <v>1099</v>
      </c>
      <c r="D331" s="3" t="s">
        <v>1100</v>
      </c>
      <c r="E331" s="3" t="s">
        <v>1101</v>
      </c>
      <c r="F331" s="3" t="s">
        <v>907</v>
      </c>
      <c r="G331" s="3" t="s">
        <v>26</v>
      </c>
      <c r="H331" s="3" t="s">
        <v>1103</v>
      </c>
      <c r="I331" s="4" t="s">
        <v>28</v>
      </c>
      <c r="J331">
        <v>6</v>
      </c>
      <c r="K331">
        <v>3500</v>
      </c>
      <c r="L331">
        <v>0</v>
      </c>
    </row>
    <row r="332" spans="1:12" ht="75" customHeight="1" x14ac:dyDescent="0.35">
      <c r="A332" t="s">
        <v>1487</v>
      </c>
      <c r="B332" s="32" t="s">
        <v>1488</v>
      </c>
      <c r="C332" s="3" t="s">
        <v>1099</v>
      </c>
      <c r="D332" s="3" t="s">
        <v>1100</v>
      </c>
      <c r="E332" s="3" t="s">
        <v>1101</v>
      </c>
      <c r="F332" s="3" t="s">
        <v>1418</v>
      </c>
      <c r="G332" s="3" t="s">
        <v>26</v>
      </c>
      <c r="H332" s="3" t="s">
        <v>1103</v>
      </c>
      <c r="I332" s="4" t="s">
        <v>28</v>
      </c>
      <c r="J332">
        <v>23</v>
      </c>
      <c r="K332">
        <v>3500</v>
      </c>
      <c r="L332">
        <v>0</v>
      </c>
    </row>
    <row r="333" spans="1:12" ht="75" customHeight="1" x14ac:dyDescent="0.35">
      <c r="A333" t="s">
        <v>1489</v>
      </c>
      <c r="B333" s="32" t="s">
        <v>1490</v>
      </c>
      <c r="C333" s="3" t="s">
        <v>1099</v>
      </c>
      <c r="D333" s="3" t="s">
        <v>1100</v>
      </c>
      <c r="E333" s="3" t="s">
        <v>1101</v>
      </c>
      <c r="F333" s="3" t="s">
        <v>1491</v>
      </c>
      <c r="G333" s="3" t="s">
        <v>26</v>
      </c>
      <c r="H333" s="3" t="s">
        <v>1103</v>
      </c>
      <c r="I333" s="4" t="s">
        <v>28</v>
      </c>
      <c r="J333">
        <v>59</v>
      </c>
      <c r="K333">
        <v>3500</v>
      </c>
      <c r="L333">
        <v>0</v>
      </c>
    </row>
    <row r="334" spans="1:12" ht="75" customHeight="1" x14ac:dyDescent="0.35">
      <c r="A334" t="s">
        <v>1492</v>
      </c>
      <c r="B334" s="32" t="s">
        <v>1493</v>
      </c>
      <c r="C334" s="3" t="s">
        <v>1099</v>
      </c>
      <c r="D334" s="3" t="s">
        <v>1100</v>
      </c>
      <c r="E334" s="3" t="s">
        <v>1101</v>
      </c>
      <c r="F334" s="3" t="s">
        <v>1494</v>
      </c>
      <c r="G334" s="3" t="s">
        <v>26</v>
      </c>
      <c r="H334" s="3" t="s">
        <v>1103</v>
      </c>
      <c r="I334" s="4" t="s">
        <v>28</v>
      </c>
      <c r="J334">
        <v>116</v>
      </c>
      <c r="K334">
        <v>3500</v>
      </c>
      <c r="L334">
        <v>0</v>
      </c>
    </row>
    <row r="335" spans="1:12" ht="75" customHeight="1" x14ac:dyDescent="0.35">
      <c r="A335" t="s">
        <v>1495</v>
      </c>
      <c r="B335" s="32" t="s">
        <v>1496</v>
      </c>
      <c r="C335" s="3" t="s">
        <v>1099</v>
      </c>
      <c r="D335" s="3" t="s">
        <v>1100</v>
      </c>
      <c r="E335" s="3" t="s">
        <v>1101</v>
      </c>
      <c r="F335" s="3" t="s">
        <v>1497</v>
      </c>
      <c r="G335" s="3" t="s">
        <v>26</v>
      </c>
      <c r="H335" s="3" t="s">
        <v>1103</v>
      </c>
      <c r="I335" s="4" t="s">
        <v>28</v>
      </c>
      <c r="J335">
        <v>191</v>
      </c>
      <c r="K335">
        <v>3500</v>
      </c>
      <c r="L335">
        <v>0</v>
      </c>
    </row>
    <row r="336" spans="1:12" ht="75" customHeight="1" x14ac:dyDescent="0.35">
      <c r="A336" t="s">
        <v>1498</v>
      </c>
      <c r="B336" s="32" t="s">
        <v>1499</v>
      </c>
      <c r="C336" s="3" t="s">
        <v>1099</v>
      </c>
      <c r="D336" s="3" t="s">
        <v>1100</v>
      </c>
      <c r="E336" s="3" t="s">
        <v>1101</v>
      </c>
      <c r="F336" s="3" t="s">
        <v>1500</v>
      </c>
      <c r="G336" s="3" t="s">
        <v>26</v>
      </c>
      <c r="H336" s="3" t="s">
        <v>1103</v>
      </c>
      <c r="I336" s="4" t="s">
        <v>28</v>
      </c>
      <c r="J336">
        <v>12</v>
      </c>
      <c r="K336">
        <v>3500</v>
      </c>
      <c r="L336">
        <v>0</v>
      </c>
    </row>
    <row r="337" spans="1:12" ht="75" customHeight="1" x14ac:dyDescent="0.35">
      <c r="A337" t="s">
        <v>1501</v>
      </c>
      <c r="B337" s="32" t="s">
        <v>1502</v>
      </c>
      <c r="C337" s="3" t="s">
        <v>1099</v>
      </c>
      <c r="D337" s="3" t="s">
        <v>1100</v>
      </c>
      <c r="E337" s="3" t="s">
        <v>1101</v>
      </c>
      <c r="F337" s="3" t="s">
        <v>1503</v>
      </c>
      <c r="G337" s="3" t="s">
        <v>26</v>
      </c>
      <c r="H337" s="3" t="s">
        <v>1103</v>
      </c>
      <c r="I337" s="4" t="s">
        <v>28</v>
      </c>
      <c r="J337">
        <v>102</v>
      </c>
      <c r="K337">
        <v>3500</v>
      </c>
      <c r="L337">
        <v>0</v>
      </c>
    </row>
    <row r="338" spans="1:12" ht="75" customHeight="1" x14ac:dyDescent="0.35">
      <c r="A338" t="s">
        <v>1504</v>
      </c>
      <c r="B338" s="32" t="s">
        <v>1505</v>
      </c>
      <c r="C338" s="3" t="s">
        <v>1099</v>
      </c>
      <c r="D338" s="3" t="s">
        <v>1100</v>
      </c>
      <c r="E338" s="3" t="s">
        <v>1101</v>
      </c>
      <c r="F338" s="3" t="s">
        <v>1384</v>
      </c>
      <c r="G338" s="3" t="s">
        <v>26</v>
      </c>
      <c r="H338" s="3" t="s">
        <v>1103</v>
      </c>
      <c r="I338" s="4" t="s">
        <v>28</v>
      </c>
      <c r="J338">
        <v>54</v>
      </c>
      <c r="K338">
        <v>3500</v>
      </c>
      <c r="L338">
        <v>0</v>
      </c>
    </row>
    <row r="339" spans="1:12" ht="75" customHeight="1" x14ac:dyDescent="0.35">
      <c r="A339" t="s">
        <v>1506</v>
      </c>
      <c r="B339" s="32" t="s">
        <v>1507</v>
      </c>
      <c r="C339" s="3" t="s">
        <v>1099</v>
      </c>
      <c r="D339" s="3" t="s">
        <v>1100</v>
      </c>
      <c r="E339" s="3" t="s">
        <v>1101</v>
      </c>
      <c r="F339" s="3" t="s">
        <v>1508</v>
      </c>
      <c r="G339" s="3" t="s">
        <v>26</v>
      </c>
      <c r="H339" s="3" t="s">
        <v>1103</v>
      </c>
      <c r="I339" s="4" t="s">
        <v>28</v>
      </c>
      <c r="J339">
        <v>484</v>
      </c>
      <c r="K339">
        <v>3500</v>
      </c>
      <c r="L339">
        <v>0</v>
      </c>
    </row>
    <row r="340" spans="1:12" ht="75" customHeight="1" x14ac:dyDescent="0.35">
      <c r="A340" t="s">
        <v>1509</v>
      </c>
      <c r="B340" s="32" t="s">
        <v>1510</v>
      </c>
      <c r="C340" s="3" t="s">
        <v>1099</v>
      </c>
      <c r="D340" s="3" t="s">
        <v>1100</v>
      </c>
      <c r="E340" s="3" t="s">
        <v>1101</v>
      </c>
      <c r="F340" s="3" t="s">
        <v>1456</v>
      </c>
      <c r="G340" s="3" t="s">
        <v>26</v>
      </c>
      <c r="H340" s="3" t="s">
        <v>1103</v>
      </c>
      <c r="I340" s="4" t="s">
        <v>28</v>
      </c>
      <c r="J340">
        <v>25</v>
      </c>
      <c r="K340">
        <v>3500</v>
      </c>
      <c r="L340">
        <v>0</v>
      </c>
    </row>
    <row r="341" spans="1:12" ht="75" customHeight="1" x14ac:dyDescent="0.35">
      <c r="A341" t="s">
        <v>1511</v>
      </c>
      <c r="B341" s="32" t="s">
        <v>1512</v>
      </c>
      <c r="C341" s="3" t="s">
        <v>1099</v>
      </c>
      <c r="D341" s="3" t="s">
        <v>1100</v>
      </c>
      <c r="E341" s="3" t="s">
        <v>1101</v>
      </c>
      <c r="F341" s="3" t="s">
        <v>1513</v>
      </c>
      <c r="G341" s="3" t="s">
        <v>26</v>
      </c>
      <c r="H341" s="3" t="s">
        <v>1103</v>
      </c>
      <c r="I341" s="4" t="s">
        <v>28</v>
      </c>
      <c r="J341">
        <v>75</v>
      </c>
      <c r="K341">
        <v>3500</v>
      </c>
      <c r="L341">
        <v>0</v>
      </c>
    </row>
    <row r="342" spans="1:12" ht="75" customHeight="1" x14ac:dyDescent="0.35">
      <c r="A342" t="s">
        <v>1514</v>
      </c>
      <c r="B342" s="32" t="s">
        <v>1515</v>
      </c>
      <c r="C342" s="3" t="s">
        <v>1099</v>
      </c>
      <c r="D342" s="3" t="s">
        <v>1100</v>
      </c>
      <c r="E342" s="3" t="s">
        <v>1101</v>
      </c>
      <c r="F342" s="3" t="s">
        <v>1516</v>
      </c>
      <c r="G342" s="3" t="s">
        <v>26</v>
      </c>
      <c r="H342" s="3" t="s">
        <v>1103</v>
      </c>
      <c r="I342" s="4" t="s">
        <v>28</v>
      </c>
      <c r="J342">
        <v>96</v>
      </c>
      <c r="K342">
        <v>3500</v>
      </c>
      <c r="L342">
        <v>0</v>
      </c>
    </row>
    <row r="343" spans="1:12" ht="75" customHeight="1" x14ac:dyDescent="0.35">
      <c r="A343" t="s">
        <v>1517</v>
      </c>
      <c r="B343" s="32" t="s">
        <v>1518</v>
      </c>
      <c r="C343" s="3" t="s">
        <v>1099</v>
      </c>
      <c r="D343" s="3" t="s">
        <v>1100</v>
      </c>
      <c r="E343" s="3" t="s">
        <v>1101</v>
      </c>
      <c r="F343" s="3" t="s">
        <v>1519</v>
      </c>
      <c r="G343" s="3" t="s">
        <v>26</v>
      </c>
      <c r="H343" s="3" t="s">
        <v>1103</v>
      </c>
      <c r="I343" s="4" t="s">
        <v>28</v>
      </c>
      <c r="J343">
        <v>27</v>
      </c>
      <c r="K343">
        <v>3500</v>
      </c>
      <c r="L343">
        <v>0</v>
      </c>
    </row>
    <row r="344" spans="1:12" ht="75" customHeight="1" x14ac:dyDescent="0.35">
      <c r="A344" t="s">
        <v>1520</v>
      </c>
      <c r="B344" s="32" t="s">
        <v>1521</v>
      </c>
      <c r="C344" s="3" t="s">
        <v>1099</v>
      </c>
      <c r="D344" s="3" t="s">
        <v>1100</v>
      </c>
      <c r="E344" s="3" t="s">
        <v>1101</v>
      </c>
      <c r="F344" s="3" t="s">
        <v>1522</v>
      </c>
      <c r="G344" s="3" t="s">
        <v>26</v>
      </c>
      <c r="H344" s="3" t="s">
        <v>1103</v>
      </c>
      <c r="I344" s="4" t="s">
        <v>28</v>
      </c>
      <c r="J344">
        <v>14</v>
      </c>
      <c r="K344">
        <v>3500</v>
      </c>
      <c r="L344">
        <v>0</v>
      </c>
    </row>
    <row r="345" spans="1:12" ht="75" customHeight="1" x14ac:dyDescent="0.35">
      <c r="A345" t="s">
        <v>1523</v>
      </c>
      <c r="B345" s="32" t="s">
        <v>1524</v>
      </c>
      <c r="C345" s="3" t="s">
        <v>1099</v>
      </c>
      <c r="D345" s="3" t="s">
        <v>1100</v>
      </c>
      <c r="E345" s="3" t="s">
        <v>1101</v>
      </c>
      <c r="F345" s="3" t="s">
        <v>1393</v>
      </c>
      <c r="G345" s="3" t="s">
        <v>26</v>
      </c>
      <c r="H345" s="3" t="s">
        <v>1103</v>
      </c>
      <c r="I345" s="4" t="s">
        <v>28</v>
      </c>
      <c r="J345">
        <v>31</v>
      </c>
      <c r="K345">
        <v>3500</v>
      </c>
      <c r="L345">
        <v>0</v>
      </c>
    </row>
    <row r="346" spans="1:12" ht="75" customHeight="1" x14ac:dyDescent="0.35">
      <c r="A346" t="s">
        <v>1525</v>
      </c>
      <c r="B346" s="32" t="s">
        <v>1526</v>
      </c>
      <c r="C346" s="3" t="s">
        <v>1099</v>
      </c>
      <c r="D346" s="3" t="s">
        <v>1100</v>
      </c>
      <c r="E346" s="3" t="s">
        <v>1101</v>
      </c>
      <c r="F346" s="3" t="s">
        <v>1527</v>
      </c>
      <c r="G346" s="3" t="s">
        <v>26</v>
      </c>
      <c r="H346" s="3" t="s">
        <v>1103</v>
      </c>
      <c r="I346" s="4" t="s">
        <v>28</v>
      </c>
      <c r="J346">
        <v>71</v>
      </c>
      <c r="K346">
        <v>3500</v>
      </c>
      <c r="L346">
        <v>0</v>
      </c>
    </row>
    <row r="347" spans="1:12" ht="75" customHeight="1" x14ac:dyDescent="0.35">
      <c r="A347" t="s">
        <v>1528</v>
      </c>
      <c r="B347" s="32" t="s">
        <v>1529</v>
      </c>
      <c r="C347" s="3" t="s">
        <v>1530</v>
      </c>
      <c r="D347" s="3" t="s">
        <v>1531</v>
      </c>
      <c r="E347" s="3" t="s">
        <v>1532</v>
      </c>
      <c r="F347" s="3" t="s">
        <v>1533</v>
      </c>
      <c r="G347" s="3" t="s">
        <v>26</v>
      </c>
      <c r="H347" s="3" t="s">
        <v>27</v>
      </c>
      <c r="I347" s="4" t="s">
        <v>28</v>
      </c>
      <c r="J347">
        <v>2234</v>
      </c>
      <c r="K347">
        <v>5500</v>
      </c>
      <c r="L347">
        <v>0</v>
      </c>
    </row>
    <row r="348" spans="1:12" ht="75" customHeight="1" x14ac:dyDescent="0.35">
      <c r="A348" t="s">
        <v>1534</v>
      </c>
      <c r="B348" s="32" t="s">
        <v>1535</v>
      </c>
      <c r="C348" s="3" t="s">
        <v>1536</v>
      </c>
      <c r="D348" s="3" t="s">
        <v>1537</v>
      </c>
      <c r="E348" s="3" t="s">
        <v>1538</v>
      </c>
      <c r="F348" s="3" t="s">
        <v>1539</v>
      </c>
      <c r="G348" s="3" t="s">
        <v>26</v>
      </c>
      <c r="H348" s="3" t="s">
        <v>27</v>
      </c>
      <c r="I348" s="4" t="s">
        <v>28</v>
      </c>
      <c r="J348">
        <v>1165</v>
      </c>
      <c r="K348">
        <v>4500</v>
      </c>
      <c r="L348">
        <v>0</v>
      </c>
    </row>
    <row r="349" spans="1:12" ht="75" customHeight="1" x14ac:dyDescent="0.35">
      <c r="A349" t="s">
        <v>1540</v>
      </c>
      <c r="B349" s="32" t="s">
        <v>1541</v>
      </c>
      <c r="C349" s="3" t="s">
        <v>1099</v>
      </c>
      <c r="D349" s="3" t="s">
        <v>1100</v>
      </c>
      <c r="E349" s="3" t="s">
        <v>1101</v>
      </c>
      <c r="F349" s="3" t="s">
        <v>1542</v>
      </c>
      <c r="G349" s="3" t="s">
        <v>26</v>
      </c>
      <c r="H349" s="3" t="s">
        <v>1103</v>
      </c>
      <c r="I349" s="4" t="s">
        <v>28</v>
      </c>
      <c r="J349">
        <v>2184</v>
      </c>
      <c r="K349">
        <v>5500</v>
      </c>
      <c r="L349">
        <v>0</v>
      </c>
    </row>
    <row r="350" spans="1:12" ht="75" customHeight="1" x14ac:dyDescent="0.35">
      <c r="A350" t="s">
        <v>1543</v>
      </c>
      <c r="B350" s="32" t="s">
        <v>1544</v>
      </c>
      <c r="C350" s="3" t="s">
        <v>1099</v>
      </c>
      <c r="D350" s="3" t="s">
        <v>1100</v>
      </c>
      <c r="E350" s="3" t="s">
        <v>1101</v>
      </c>
      <c r="F350" s="3" t="s">
        <v>1545</v>
      </c>
      <c r="G350" s="3" t="s">
        <v>26</v>
      </c>
      <c r="H350" s="3" t="s">
        <v>1103</v>
      </c>
      <c r="I350" s="4" t="s">
        <v>28</v>
      </c>
      <c r="J350">
        <v>1385</v>
      </c>
      <c r="K350">
        <v>4500</v>
      </c>
      <c r="L350">
        <v>0</v>
      </c>
    </row>
    <row r="351" spans="1:12" ht="75" customHeight="1" x14ac:dyDescent="0.35">
      <c r="A351" t="s">
        <v>1546</v>
      </c>
      <c r="B351" s="32" t="s">
        <v>1547</v>
      </c>
      <c r="C351" s="3" t="s">
        <v>1099</v>
      </c>
      <c r="D351" s="3" t="s">
        <v>1100</v>
      </c>
      <c r="E351" s="3" t="s">
        <v>1101</v>
      </c>
      <c r="F351" s="3" t="s">
        <v>1548</v>
      </c>
      <c r="G351" s="3" t="s">
        <v>26</v>
      </c>
      <c r="H351" s="3" t="s">
        <v>1103</v>
      </c>
      <c r="I351" s="4" t="s">
        <v>28</v>
      </c>
      <c r="J351">
        <v>951</v>
      </c>
      <c r="K351">
        <v>4000</v>
      </c>
      <c r="L351">
        <v>0</v>
      </c>
    </row>
    <row r="352" spans="1:12" ht="75" customHeight="1" x14ac:dyDescent="0.35">
      <c r="A352" t="s">
        <v>1549</v>
      </c>
      <c r="B352" s="32" t="s">
        <v>1550</v>
      </c>
      <c r="C352" s="3" t="s">
        <v>1099</v>
      </c>
      <c r="D352" s="3" t="s">
        <v>1100</v>
      </c>
      <c r="E352" s="3" t="s">
        <v>1101</v>
      </c>
      <c r="F352" s="3" t="s">
        <v>1551</v>
      </c>
      <c r="G352" s="3" t="s">
        <v>26</v>
      </c>
      <c r="H352" s="3" t="s">
        <v>1103</v>
      </c>
      <c r="I352" s="4" t="s">
        <v>28</v>
      </c>
      <c r="J352">
        <v>1765</v>
      </c>
      <c r="K352">
        <v>5000</v>
      </c>
      <c r="L352">
        <v>0</v>
      </c>
    </row>
    <row r="353" spans="1:12" ht="75" customHeight="1" x14ac:dyDescent="0.35">
      <c r="A353" t="s">
        <v>1552</v>
      </c>
      <c r="B353" s="32" t="s">
        <v>1553</v>
      </c>
      <c r="C353" s="3" t="s">
        <v>1099</v>
      </c>
      <c r="D353" s="3" t="s">
        <v>1100</v>
      </c>
      <c r="E353" s="3" t="s">
        <v>1101</v>
      </c>
      <c r="F353" s="3" t="s">
        <v>1554</v>
      </c>
      <c r="G353" s="3" t="s">
        <v>26</v>
      </c>
      <c r="H353" s="3" t="s">
        <v>1103</v>
      </c>
      <c r="I353" s="4" t="s">
        <v>28</v>
      </c>
      <c r="J353">
        <v>410</v>
      </c>
      <c r="K353">
        <v>3500</v>
      </c>
      <c r="L353">
        <v>0</v>
      </c>
    </row>
    <row r="354" spans="1:12" ht="75" customHeight="1" x14ac:dyDescent="0.35">
      <c r="A354" t="s">
        <v>1555</v>
      </c>
      <c r="B354" s="32" t="s">
        <v>1556</v>
      </c>
      <c r="C354" s="3" t="s">
        <v>1099</v>
      </c>
      <c r="D354" s="3" t="s">
        <v>1100</v>
      </c>
      <c r="E354" s="3" t="s">
        <v>1101</v>
      </c>
      <c r="F354" s="3" t="s">
        <v>1324</v>
      </c>
      <c r="G354" s="3" t="s">
        <v>26</v>
      </c>
      <c r="H354" s="3" t="s">
        <v>1103</v>
      </c>
      <c r="I354" s="4" t="s">
        <v>28</v>
      </c>
      <c r="J354">
        <v>73</v>
      </c>
      <c r="K354">
        <v>3500</v>
      </c>
      <c r="L354">
        <v>0</v>
      </c>
    </row>
    <row r="355" spans="1:12" ht="75" customHeight="1" x14ac:dyDescent="0.35">
      <c r="A355" t="s">
        <v>1557</v>
      </c>
      <c r="B355" s="32" t="s">
        <v>1558</v>
      </c>
      <c r="C355" s="3" t="s">
        <v>1099</v>
      </c>
      <c r="D355" s="3" t="s">
        <v>1100</v>
      </c>
      <c r="E355" s="3" t="s">
        <v>1101</v>
      </c>
      <c r="F355" s="3" t="s">
        <v>1559</v>
      </c>
      <c r="G355" s="3" t="s">
        <v>26</v>
      </c>
      <c r="H355" s="3" t="s">
        <v>1103</v>
      </c>
      <c r="I355" s="4" t="s">
        <v>28</v>
      </c>
      <c r="J355">
        <v>-72</v>
      </c>
      <c r="K355">
        <v>3000</v>
      </c>
      <c r="L355">
        <v>0</v>
      </c>
    </row>
    <row r="356" spans="1:12" ht="75" customHeight="1" x14ac:dyDescent="0.35">
      <c r="A356" t="s">
        <v>1560</v>
      </c>
      <c r="B356" s="32" t="s">
        <v>1561</v>
      </c>
      <c r="C356" s="3" t="s">
        <v>1099</v>
      </c>
      <c r="D356" s="3" t="s">
        <v>1100</v>
      </c>
      <c r="E356" s="3" t="s">
        <v>1101</v>
      </c>
      <c r="F356" s="3" t="s">
        <v>1562</v>
      </c>
      <c r="G356" s="3" t="s">
        <v>26</v>
      </c>
      <c r="H356" s="3" t="s">
        <v>1103</v>
      </c>
      <c r="I356" s="4" t="s">
        <v>28</v>
      </c>
      <c r="J356">
        <v>738</v>
      </c>
      <c r="K356">
        <v>4000</v>
      </c>
      <c r="L356">
        <v>0</v>
      </c>
    </row>
    <row r="357" spans="1:12" ht="75" customHeight="1" x14ac:dyDescent="0.35">
      <c r="A357" t="s">
        <v>1563</v>
      </c>
      <c r="B357" s="32" t="s">
        <v>1564</v>
      </c>
      <c r="C357" s="3" t="s">
        <v>1565</v>
      </c>
      <c r="D357" s="3" t="s">
        <v>1566</v>
      </c>
      <c r="E357" s="3" t="s">
        <v>1567</v>
      </c>
      <c r="F357" s="3" t="s">
        <v>1568</v>
      </c>
      <c r="G357" s="3" t="s">
        <v>26</v>
      </c>
      <c r="H357" s="3" t="s">
        <v>27</v>
      </c>
      <c r="I357" s="4" t="s">
        <v>28</v>
      </c>
      <c r="J357">
        <v>10</v>
      </c>
      <c r="K357">
        <v>3500</v>
      </c>
      <c r="L357">
        <v>0</v>
      </c>
    </row>
    <row r="358" spans="1:12" ht="75" customHeight="1" x14ac:dyDescent="0.35">
      <c r="A358" t="s">
        <v>1569</v>
      </c>
      <c r="B358" s="32" t="s">
        <v>1570</v>
      </c>
      <c r="C358" s="3" t="s">
        <v>1099</v>
      </c>
      <c r="D358" s="3" t="s">
        <v>1100</v>
      </c>
      <c r="E358" s="3" t="s">
        <v>1101</v>
      </c>
      <c r="F358" s="3" t="s">
        <v>1571</v>
      </c>
      <c r="G358" s="3" t="s">
        <v>26</v>
      </c>
      <c r="H358" s="3" t="s">
        <v>1103</v>
      </c>
      <c r="I358" s="4" t="s">
        <v>28</v>
      </c>
      <c r="J358">
        <v>2058</v>
      </c>
      <c r="K358">
        <v>5500</v>
      </c>
      <c r="L358">
        <v>0</v>
      </c>
    </row>
    <row r="359" spans="1:12" ht="75" customHeight="1" x14ac:dyDescent="0.35">
      <c r="A359" t="s">
        <v>1572</v>
      </c>
      <c r="B359" s="32" t="s">
        <v>1573</v>
      </c>
      <c r="C359" s="3" t="s">
        <v>1099</v>
      </c>
      <c r="D359" s="3" t="s">
        <v>1100</v>
      </c>
      <c r="E359" s="3" t="s">
        <v>1101</v>
      </c>
      <c r="F359" s="3" t="s">
        <v>1574</v>
      </c>
      <c r="G359" s="3" t="s">
        <v>26</v>
      </c>
      <c r="H359" s="3" t="s">
        <v>1103</v>
      </c>
      <c r="I359" s="4" t="s">
        <v>28</v>
      </c>
      <c r="J359">
        <v>2927</v>
      </c>
      <c r="K359">
        <v>6000</v>
      </c>
      <c r="L359">
        <v>0</v>
      </c>
    </row>
    <row r="360" spans="1:12" ht="75" customHeight="1" x14ac:dyDescent="0.35">
      <c r="A360" t="s">
        <v>1575</v>
      </c>
      <c r="B360" s="32" t="s">
        <v>1576</v>
      </c>
      <c r="C360" s="3" t="s">
        <v>1099</v>
      </c>
      <c r="D360" s="3" t="s">
        <v>1100</v>
      </c>
      <c r="E360" s="3" t="s">
        <v>1101</v>
      </c>
      <c r="F360" s="3" t="s">
        <v>1577</v>
      </c>
      <c r="G360" s="3" t="s">
        <v>26</v>
      </c>
      <c r="H360" s="3" t="s">
        <v>1103</v>
      </c>
      <c r="I360" s="4" t="s">
        <v>28</v>
      </c>
      <c r="J360">
        <v>2838</v>
      </c>
      <c r="K360">
        <v>6000</v>
      </c>
      <c r="L360">
        <v>0</v>
      </c>
    </row>
    <row r="361" spans="1:12" ht="75" customHeight="1" x14ac:dyDescent="0.35">
      <c r="A361" t="s">
        <v>1578</v>
      </c>
      <c r="B361" s="32" t="s">
        <v>1579</v>
      </c>
      <c r="C361" s="3" t="s">
        <v>1099</v>
      </c>
      <c r="D361" s="3" t="s">
        <v>1100</v>
      </c>
      <c r="E361" s="3" t="s">
        <v>1101</v>
      </c>
      <c r="F361" s="3" t="s">
        <v>1580</v>
      </c>
      <c r="G361" s="3" t="s">
        <v>26</v>
      </c>
      <c r="H361" s="3" t="s">
        <v>1103</v>
      </c>
      <c r="I361" s="4" t="s">
        <v>28</v>
      </c>
      <c r="J361">
        <v>1660</v>
      </c>
      <c r="K361">
        <v>5000</v>
      </c>
      <c r="L361">
        <v>0</v>
      </c>
    </row>
    <row r="362" spans="1:12" ht="75" customHeight="1" x14ac:dyDescent="0.35">
      <c r="A362" t="s">
        <v>1581</v>
      </c>
      <c r="B362" s="32" t="s">
        <v>1582</v>
      </c>
      <c r="C362" s="3" t="s">
        <v>1099</v>
      </c>
      <c r="D362" s="3" t="s">
        <v>1100</v>
      </c>
      <c r="E362" s="3" t="s">
        <v>1101</v>
      </c>
      <c r="F362" s="3" t="s">
        <v>1583</v>
      </c>
      <c r="G362" s="3" t="s">
        <v>26</v>
      </c>
      <c r="H362" s="3" t="s">
        <v>1103</v>
      </c>
      <c r="I362" s="4" t="s">
        <v>28</v>
      </c>
      <c r="J362">
        <v>1156</v>
      </c>
      <c r="K362">
        <v>4500</v>
      </c>
      <c r="L362">
        <v>0</v>
      </c>
    </row>
    <row r="363" spans="1:12" ht="75" customHeight="1" x14ac:dyDescent="0.35">
      <c r="A363" t="s">
        <v>1584</v>
      </c>
      <c r="B363" s="32" t="s">
        <v>1585</v>
      </c>
      <c r="C363" s="3" t="s">
        <v>1099</v>
      </c>
      <c r="D363" s="3" t="s">
        <v>1100</v>
      </c>
      <c r="E363" s="3" t="s">
        <v>1101</v>
      </c>
      <c r="F363" s="3" t="s">
        <v>1586</v>
      </c>
      <c r="G363" s="3" t="s">
        <v>26</v>
      </c>
      <c r="H363" s="3" t="s">
        <v>1103</v>
      </c>
      <c r="I363" s="4" t="s">
        <v>28</v>
      </c>
      <c r="J363">
        <v>223</v>
      </c>
      <c r="K363">
        <v>3500</v>
      </c>
      <c r="L363">
        <v>0</v>
      </c>
    </row>
    <row r="364" spans="1:12" ht="75" customHeight="1" x14ac:dyDescent="0.35">
      <c r="A364" t="s">
        <v>1587</v>
      </c>
      <c r="B364" s="32" t="s">
        <v>1588</v>
      </c>
      <c r="C364" s="3" t="s">
        <v>1099</v>
      </c>
      <c r="D364" s="3" t="s">
        <v>1100</v>
      </c>
      <c r="E364" s="3" t="s">
        <v>1101</v>
      </c>
      <c r="F364" s="3" t="s">
        <v>1589</v>
      </c>
      <c r="G364" s="3" t="s">
        <v>26</v>
      </c>
      <c r="H364" s="3" t="s">
        <v>1103</v>
      </c>
      <c r="I364" s="4" t="s">
        <v>28</v>
      </c>
      <c r="J364">
        <v>1624</v>
      </c>
      <c r="K364">
        <v>5000</v>
      </c>
      <c r="L364">
        <v>0</v>
      </c>
    </row>
    <row r="365" spans="1:12" ht="75" customHeight="1" x14ac:dyDescent="0.35">
      <c r="A365" t="s">
        <v>1590</v>
      </c>
      <c r="B365" s="32" t="s">
        <v>1591</v>
      </c>
      <c r="C365" s="3" t="s">
        <v>1099</v>
      </c>
      <c r="D365" s="3" t="s">
        <v>1100</v>
      </c>
      <c r="E365" s="3" t="s">
        <v>1101</v>
      </c>
      <c r="F365" s="3" t="s">
        <v>1592</v>
      </c>
      <c r="G365" s="3" t="s">
        <v>26</v>
      </c>
      <c r="H365" s="3" t="s">
        <v>1103</v>
      </c>
      <c r="I365" s="4" t="s">
        <v>28</v>
      </c>
      <c r="J365">
        <v>638</v>
      </c>
      <c r="K365">
        <v>4000</v>
      </c>
      <c r="L365">
        <v>0</v>
      </c>
    </row>
    <row r="366" spans="1:12" ht="75" customHeight="1" x14ac:dyDescent="0.35">
      <c r="A366" t="s">
        <v>1593</v>
      </c>
      <c r="B366" s="32" t="s">
        <v>1594</v>
      </c>
      <c r="C366" s="3" t="s">
        <v>1099</v>
      </c>
      <c r="D366" s="3" t="s">
        <v>1100</v>
      </c>
      <c r="E366" s="3" t="s">
        <v>1101</v>
      </c>
      <c r="F366" s="3" t="s">
        <v>1595</v>
      </c>
      <c r="G366" s="3" t="s">
        <v>26</v>
      </c>
      <c r="H366" s="3" t="s">
        <v>1103</v>
      </c>
      <c r="I366" s="4" t="s">
        <v>28</v>
      </c>
      <c r="J366">
        <v>244</v>
      </c>
      <c r="K366">
        <v>3500</v>
      </c>
      <c r="L366">
        <v>0</v>
      </c>
    </row>
    <row r="367" spans="1:12" ht="75" customHeight="1" x14ac:dyDescent="0.35">
      <c r="A367" t="s">
        <v>1596</v>
      </c>
      <c r="B367" s="32" t="s">
        <v>1597</v>
      </c>
      <c r="C367" s="3" t="s">
        <v>1099</v>
      </c>
      <c r="D367" s="3" t="s">
        <v>1100</v>
      </c>
      <c r="E367" s="3" t="s">
        <v>1101</v>
      </c>
      <c r="F367" s="3" t="s">
        <v>1598</v>
      </c>
      <c r="G367" s="3" t="s">
        <v>26</v>
      </c>
      <c r="H367" s="3" t="s">
        <v>1103</v>
      </c>
      <c r="I367" s="4" t="s">
        <v>28</v>
      </c>
      <c r="J367">
        <v>194</v>
      </c>
      <c r="K367">
        <v>3500</v>
      </c>
      <c r="L367">
        <v>0</v>
      </c>
    </row>
    <row r="368" spans="1:12" ht="75" customHeight="1" x14ac:dyDescent="0.35">
      <c r="A368" t="s">
        <v>1599</v>
      </c>
      <c r="B368" s="32" t="s">
        <v>1600</v>
      </c>
      <c r="C368" s="3" t="s">
        <v>1099</v>
      </c>
      <c r="D368" s="3" t="s">
        <v>1100</v>
      </c>
      <c r="E368" s="3" t="s">
        <v>1101</v>
      </c>
      <c r="F368" s="3" t="s">
        <v>1601</v>
      </c>
      <c r="G368" s="3" t="s">
        <v>26</v>
      </c>
      <c r="H368" s="3" t="s">
        <v>1103</v>
      </c>
      <c r="I368" s="4" t="s">
        <v>28</v>
      </c>
      <c r="J368">
        <v>574</v>
      </c>
      <c r="K368">
        <v>4000</v>
      </c>
      <c r="L368">
        <v>0</v>
      </c>
    </row>
    <row r="369" spans="1:12" ht="75" customHeight="1" x14ac:dyDescent="0.35">
      <c r="A369" t="s">
        <v>1602</v>
      </c>
      <c r="B369" s="32" t="s">
        <v>1603</v>
      </c>
      <c r="C369" s="3" t="s">
        <v>1099</v>
      </c>
      <c r="D369" s="3" t="s">
        <v>1100</v>
      </c>
      <c r="E369" s="3" t="s">
        <v>1101</v>
      </c>
      <c r="F369" s="3" t="s">
        <v>1604</v>
      </c>
      <c r="G369" s="3" t="s">
        <v>26</v>
      </c>
      <c r="H369" s="3" t="s">
        <v>1103</v>
      </c>
      <c r="I369" s="4" t="s">
        <v>28</v>
      </c>
      <c r="J369">
        <v>131</v>
      </c>
      <c r="K369">
        <v>3500</v>
      </c>
      <c r="L369">
        <v>0</v>
      </c>
    </row>
    <row r="370" spans="1:12" ht="75" customHeight="1" x14ac:dyDescent="0.35">
      <c r="A370" t="s">
        <v>1605</v>
      </c>
      <c r="B370" s="32" t="s">
        <v>1606</v>
      </c>
      <c r="C370" s="3" t="s">
        <v>1099</v>
      </c>
      <c r="D370" s="3" t="s">
        <v>1100</v>
      </c>
      <c r="E370" s="3" t="s">
        <v>1101</v>
      </c>
      <c r="F370" s="3" t="s">
        <v>1491</v>
      </c>
      <c r="G370" s="3" t="s">
        <v>26</v>
      </c>
      <c r="H370" s="3" t="s">
        <v>1103</v>
      </c>
      <c r="I370" s="4" t="s">
        <v>28</v>
      </c>
      <c r="J370">
        <v>59</v>
      </c>
      <c r="K370">
        <v>3500</v>
      </c>
      <c r="L370">
        <v>0</v>
      </c>
    </row>
    <row r="371" spans="1:12" ht="75" customHeight="1" x14ac:dyDescent="0.35">
      <c r="A371" t="s">
        <v>1607</v>
      </c>
      <c r="B371" s="32" t="s">
        <v>1608</v>
      </c>
      <c r="C371" s="3" t="s">
        <v>1099</v>
      </c>
      <c r="D371" s="3" t="s">
        <v>1100</v>
      </c>
      <c r="E371" s="3" t="s">
        <v>1101</v>
      </c>
      <c r="F371" s="3" t="s">
        <v>1491</v>
      </c>
      <c r="G371" s="3" t="s">
        <v>26</v>
      </c>
      <c r="H371" s="3" t="s">
        <v>1103</v>
      </c>
      <c r="I371" s="4" t="s">
        <v>28</v>
      </c>
      <c r="J371">
        <v>59</v>
      </c>
      <c r="K371">
        <v>3500</v>
      </c>
      <c r="L371">
        <v>0</v>
      </c>
    </row>
    <row r="372" spans="1:12" ht="75" customHeight="1" x14ac:dyDescent="0.35">
      <c r="A372" t="s">
        <v>1609</v>
      </c>
      <c r="B372" s="32" t="s">
        <v>1610</v>
      </c>
      <c r="C372" s="3" t="s">
        <v>1099</v>
      </c>
      <c r="D372" s="3" t="s">
        <v>1100</v>
      </c>
      <c r="E372" s="3" t="s">
        <v>1101</v>
      </c>
      <c r="F372" s="3" t="s">
        <v>1611</v>
      </c>
      <c r="G372" s="3" t="s">
        <v>26</v>
      </c>
      <c r="H372" s="3" t="s">
        <v>1103</v>
      </c>
      <c r="I372" s="4" t="s">
        <v>28</v>
      </c>
      <c r="J372">
        <v>2272</v>
      </c>
      <c r="K372">
        <v>5500</v>
      </c>
      <c r="L372">
        <v>0</v>
      </c>
    </row>
    <row r="373" spans="1:12" ht="75" customHeight="1" x14ac:dyDescent="0.35">
      <c r="A373" t="s">
        <v>1612</v>
      </c>
      <c r="B373" s="32" t="s">
        <v>1613</v>
      </c>
      <c r="C373" s="3" t="s">
        <v>1099</v>
      </c>
      <c r="D373" s="3" t="s">
        <v>1100</v>
      </c>
      <c r="E373" s="3" t="s">
        <v>1101</v>
      </c>
      <c r="F373" s="3" t="s">
        <v>1614</v>
      </c>
      <c r="G373" s="3" t="s">
        <v>26</v>
      </c>
      <c r="H373" s="3" t="s">
        <v>1103</v>
      </c>
      <c r="I373" s="4" t="s">
        <v>28</v>
      </c>
      <c r="J373">
        <v>1610</v>
      </c>
      <c r="K373">
        <v>5000</v>
      </c>
      <c r="L373">
        <v>0</v>
      </c>
    </row>
    <row r="374" spans="1:12" ht="75" customHeight="1" x14ac:dyDescent="0.35">
      <c r="A374" t="s">
        <v>1615</v>
      </c>
      <c r="B374" s="32" t="s">
        <v>1616</v>
      </c>
      <c r="C374" s="3" t="s">
        <v>1099</v>
      </c>
      <c r="D374" s="3" t="s">
        <v>1100</v>
      </c>
      <c r="E374" s="3" t="s">
        <v>1101</v>
      </c>
      <c r="F374" s="3" t="s">
        <v>1617</v>
      </c>
      <c r="G374" s="3" t="s">
        <v>26</v>
      </c>
      <c r="H374" s="3" t="s">
        <v>1103</v>
      </c>
      <c r="I374" s="4" t="s">
        <v>28</v>
      </c>
      <c r="J374">
        <v>1675</v>
      </c>
      <c r="K374">
        <v>5000</v>
      </c>
      <c r="L374">
        <v>0</v>
      </c>
    </row>
    <row r="375" spans="1:12" ht="75" customHeight="1" x14ac:dyDescent="0.35">
      <c r="A375" t="s">
        <v>1618</v>
      </c>
      <c r="B375" s="32" t="s">
        <v>1619</v>
      </c>
      <c r="C375" s="3" t="s">
        <v>1099</v>
      </c>
      <c r="D375" s="3" t="s">
        <v>1100</v>
      </c>
      <c r="E375" s="3" t="s">
        <v>1101</v>
      </c>
      <c r="F375" s="3" t="s">
        <v>1620</v>
      </c>
      <c r="G375" s="3" t="s">
        <v>26</v>
      </c>
      <c r="H375" s="3" t="s">
        <v>1103</v>
      </c>
      <c r="I375" s="4" t="s">
        <v>28</v>
      </c>
      <c r="J375">
        <v>1690</v>
      </c>
      <c r="K375">
        <v>5000</v>
      </c>
      <c r="L375">
        <v>0</v>
      </c>
    </row>
    <row r="376" spans="1:12" ht="75" customHeight="1" x14ac:dyDescent="0.35">
      <c r="A376" t="s">
        <v>1621</v>
      </c>
      <c r="B376" s="32" t="s">
        <v>1622</v>
      </c>
      <c r="C376" s="3" t="s">
        <v>1099</v>
      </c>
      <c r="D376" s="3" t="s">
        <v>1100</v>
      </c>
      <c r="E376" s="3" t="s">
        <v>1101</v>
      </c>
      <c r="F376" s="3" t="s">
        <v>1623</v>
      </c>
      <c r="G376" s="3" t="s">
        <v>26</v>
      </c>
      <c r="H376" s="3" t="s">
        <v>1103</v>
      </c>
      <c r="I376" s="4" t="s">
        <v>28</v>
      </c>
      <c r="J376">
        <v>919</v>
      </c>
      <c r="K376">
        <v>4000</v>
      </c>
      <c r="L376">
        <v>0</v>
      </c>
    </row>
    <row r="377" spans="1:12" ht="75" customHeight="1" x14ac:dyDescent="0.35">
      <c r="A377" t="s">
        <v>1624</v>
      </c>
      <c r="B377" s="32" t="s">
        <v>1625</v>
      </c>
      <c r="C377" s="3" t="s">
        <v>1099</v>
      </c>
      <c r="D377" s="3" t="s">
        <v>1100</v>
      </c>
      <c r="E377" s="3" t="s">
        <v>1101</v>
      </c>
      <c r="F377" s="3" t="s">
        <v>1626</v>
      </c>
      <c r="G377" s="3" t="s">
        <v>26</v>
      </c>
      <c r="H377" s="3" t="s">
        <v>1103</v>
      </c>
      <c r="I377" s="4" t="s">
        <v>28</v>
      </c>
      <c r="J377">
        <v>1071</v>
      </c>
      <c r="K377">
        <v>4500</v>
      </c>
      <c r="L377">
        <v>0</v>
      </c>
    </row>
    <row r="378" spans="1:12" ht="75" customHeight="1" x14ac:dyDescent="0.35">
      <c r="A378" t="s">
        <v>1627</v>
      </c>
      <c r="B378" s="32" t="s">
        <v>1628</v>
      </c>
      <c r="C378" s="3" t="s">
        <v>1099</v>
      </c>
      <c r="D378" s="3" t="s">
        <v>1100</v>
      </c>
      <c r="E378" s="3" t="s">
        <v>1101</v>
      </c>
      <c r="F378" s="3" t="s">
        <v>1300</v>
      </c>
      <c r="G378" s="3" t="s">
        <v>26</v>
      </c>
      <c r="H378" s="3" t="s">
        <v>1103</v>
      </c>
      <c r="I378" s="4" t="s">
        <v>28</v>
      </c>
      <c r="J378">
        <v>62</v>
      </c>
      <c r="K378">
        <v>3500</v>
      </c>
      <c r="L378">
        <v>0</v>
      </c>
    </row>
    <row r="379" spans="1:12" ht="75" customHeight="1" x14ac:dyDescent="0.35">
      <c r="A379" t="s">
        <v>1629</v>
      </c>
      <c r="B379" s="32" t="s">
        <v>1630</v>
      </c>
      <c r="C379" s="3" t="s">
        <v>1099</v>
      </c>
      <c r="D379" s="3" t="s">
        <v>1100</v>
      </c>
      <c r="E379" s="3" t="s">
        <v>1101</v>
      </c>
      <c r="F379" s="3" t="s">
        <v>1631</v>
      </c>
      <c r="G379" s="3" t="s">
        <v>26</v>
      </c>
      <c r="H379" s="3" t="s">
        <v>1103</v>
      </c>
      <c r="I379" s="4" t="s">
        <v>28</v>
      </c>
      <c r="J379">
        <v>78</v>
      </c>
      <c r="K379">
        <v>3500</v>
      </c>
      <c r="L379">
        <v>0</v>
      </c>
    </row>
    <row r="380" spans="1:12" ht="75" customHeight="1" x14ac:dyDescent="0.35">
      <c r="A380" t="s">
        <v>1632</v>
      </c>
      <c r="B380" s="32" t="s">
        <v>1633</v>
      </c>
      <c r="C380" s="3" t="s">
        <v>1099</v>
      </c>
      <c r="D380" s="3" t="s">
        <v>1100</v>
      </c>
      <c r="E380" s="3" t="s">
        <v>1101</v>
      </c>
      <c r="F380" s="3" t="s">
        <v>1634</v>
      </c>
      <c r="G380" s="3" t="s">
        <v>26</v>
      </c>
      <c r="H380" s="3" t="s">
        <v>1103</v>
      </c>
      <c r="I380" s="4" t="s">
        <v>28</v>
      </c>
      <c r="J380">
        <v>266</v>
      </c>
      <c r="K380">
        <v>3500</v>
      </c>
      <c r="L380">
        <v>0</v>
      </c>
    </row>
    <row r="381" spans="1:12" ht="75" customHeight="1" x14ac:dyDescent="0.35">
      <c r="A381" t="s">
        <v>1635</v>
      </c>
      <c r="B381" s="32" t="s">
        <v>1636</v>
      </c>
      <c r="C381" s="3" t="s">
        <v>1099</v>
      </c>
      <c r="D381" s="3" t="s">
        <v>1100</v>
      </c>
      <c r="E381" s="3" t="s">
        <v>1101</v>
      </c>
      <c r="F381" s="3" t="s">
        <v>1637</v>
      </c>
      <c r="G381" s="3" t="s">
        <v>26</v>
      </c>
      <c r="H381" s="3" t="s">
        <v>1103</v>
      </c>
      <c r="I381" s="4" t="s">
        <v>28</v>
      </c>
      <c r="J381">
        <v>468</v>
      </c>
      <c r="K381">
        <v>3500</v>
      </c>
      <c r="L381">
        <v>0</v>
      </c>
    </row>
    <row r="382" spans="1:12" ht="75" customHeight="1" x14ac:dyDescent="0.35">
      <c r="A382" t="s">
        <v>1638</v>
      </c>
      <c r="B382" s="32" t="s">
        <v>1639</v>
      </c>
      <c r="C382" s="3" t="s">
        <v>1099</v>
      </c>
      <c r="D382" s="3" t="s">
        <v>1100</v>
      </c>
      <c r="E382" s="3" t="s">
        <v>1101</v>
      </c>
      <c r="F382" s="3" t="s">
        <v>1640</v>
      </c>
      <c r="G382" s="3" t="s">
        <v>26</v>
      </c>
      <c r="H382" s="3" t="s">
        <v>1103</v>
      </c>
      <c r="I382" s="4" t="s">
        <v>28</v>
      </c>
      <c r="J382">
        <v>42</v>
      </c>
      <c r="K382">
        <v>3500</v>
      </c>
      <c r="L382">
        <v>0</v>
      </c>
    </row>
    <row r="383" spans="1:12" ht="75" customHeight="1" x14ac:dyDescent="0.35">
      <c r="A383" t="s">
        <v>1641</v>
      </c>
      <c r="B383" s="32" t="s">
        <v>1642</v>
      </c>
      <c r="C383" s="3" t="s">
        <v>1099</v>
      </c>
      <c r="D383" s="3" t="s">
        <v>1100</v>
      </c>
      <c r="E383" s="3" t="s">
        <v>1101</v>
      </c>
      <c r="F383" s="3" t="s">
        <v>1643</v>
      </c>
      <c r="G383" s="3" t="s">
        <v>26</v>
      </c>
      <c r="H383" s="3" t="s">
        <v>1103</v>
      </c>
      <c r="I383" s="4" t="s">
        <v>28</v>
      </c>
      <c r="J383">
        <v>831</v>
      </c>
      <c r="K383">
        <v>4000</v>
      </c>
      <c r="L383">
        <v>0</v>
      </c>
    </row>
    <row r="384" spans="1:12" ht="75" customHeight="1" x14ac:dyDescent="0.35">
      <c r="A384" t="s">
        <v>1644</v>
      </c>
      <c r="B384" s="32" t="s">
        <v>1645</v>
      </c>
      <c r="C384" s="3" t="s">
        <v>1099</v>
      </c>
      <c r="D384" s="3" t="s">
        <v>1100</v>
      </c>
      <c r="E384" s="3" t="s">
        <v>1101</v>
      </c>
      <c r="F384" s="3" t="s">
        <v>1646</v>
      </c>
      <c r="G384" s="3" t="s">
        <v>26</v>
      </c>
      <c r="H384" s="3" t="s">
        <v>1103</v>
      </c>
      <c r="I384" s="4" t="s">
        <v>28</v>
      </c>
      <c r="J384">
        <v>837</v>
      </c>
      <c r="K384">
        <v>4000</v>
      </c>
      <c r="L384">
        <v>0</v>
      </c>
    </row>
    <row r="385" spans="1:12" ht="75" customHeight="1" x14ac:dyDescent="0.35">
      <c r="A385" t="s">
        <v>1647</v>
      </c>
      <c r="B385" s="32" t="s">
        <v>1648</v>
      </c>
      <c r="C385" s="3" t="s">
        <v>1099</v>
      </c>
      <c r="D385" s="3" t="s">
        <v>1100</v>
      </c>
      <c r="E385" s="3" t="s">
        <v>1101</v>
      </c>
      <c r="F385" s="3" t="s">
        <v>1649</v>
      </c>
      <c r="G385" s="3" t="s">
        <v>26</v>
      </c>
      <c r="H385" s="3" t="s">
        <v>1103</v>
      </c>
      <c r="I385" s="4" t="s">
        <v>28</v>
      </c>
      <c r="J385">
        <v>863</v>
      </c>
      <c r="K385">
        <v>4000</v>
      </c>
      <c r="L385">
        <v>0</v>
      </c>
    </row>
    <row r="386" spans="1:12" ht="75" customHeight="1" x14ac:dyDescent="0.35">
      <c r="A386" t="s">
        <v>1650</v>
      </c>
      <c r="B386" s="32" t="s">
        <v>1651</v>
      </c>
      <c r="C386" s="3" t="s">
        <v>1099</v>
      </c>
      <c r="D386" s="3" t="s">
        <v>1100</v>
      </c>
      <c r="E386" s="3" t="s">
        <v>1101</v>
      </c>
      <c r="F386" s="3" t="s">
        <v>1652</v>
      </c>
      <c r="G386" s="3" t="s">
        <v>26</v>
      </c>
      <c r="H386" s="3" t="s">
        <v>1103</v>
      </c>
      <c r="I386" s="4" t="s">
        <v>28</v>
      </c>
      <c r="J386">
        <v>942</v>
      </c>
      <c r="K386">
        <v>4000</v>
      </c>
      <c r="L386">
        <v>0</v>
      </c>
    </row>
    <row r="387" spans="1:12" ht="75" customHeight="1" x14ac:dyDescent="0.35">
      <c r="A387" t="s">
        <v>1653</v>
      </c>
      <c r="B387" s="32" t="s">
        <v>1654</v>
      </c>
      <c r="C387" s="3" t="s">
        <v>1099</v>
      </c>
      <c r="D387" s="3" t="s">
        <v>1100</v>
      </c>
      <c r="E387" s="3" t="s">
        <v>1101</v>
      </c>
      <c r="F387" s="3" t="s">
        <v>1655</v>
      </c>
      <c r="G387" s="3" t="s">
        <v>26</v>
      </c>
      <c r="H387" s="3" t="s">
        <v>1103</v>
      </c>
      <c r="I387" s="4" t="s">
        <v>28</v>
      </c>
      <c r="J387">
        <v>365</v>
      </c>
      <c r="K387">
        <v>3500</v>
      </c>
      <c r="L387">
        <v>0</v>
      </c>
    </row>
    <row r="388" spans="1:12" ht="75" customHeight="1" x14ac:dyDescent="0.35">
      <c r="A388" t="s">
        <v>1656</v>
      </c>
      <c r="B388" s="32" t="s">
        <v>1657</v>
      </c>
      <c r="C388" s="3" t="s">
        <v>1099</v>
      </c>
      <c r="D388" s="3" t="s">
        <v>1100</v>
      </c>
      <c r="E388" s="3" t="s">
        <v>1101</v>
      </c>
      <c r="F388" s="3" t="s">
        <v>1658</v>
      </c>
      <c r="G388" s="3" t="s">
        <v>26</v>
      </c>
      <c r="H388" s="3" t="s">
        <v>1103</v>
      </c>
      <c r="I388" s="4" t="s">
        <v>28</v>
      </c>
      <c r="J388">
        <v>311</v>
      </c>
      <c r="K388">
        <v>3500</v>
      </c>
      <c r="L388">
        <v>0</v>
      </c>
    </row>
    <row r="389" spans="1:12" ht="75" customHeight="1" x14ac:dyDescent="0.35">
      <c r="A389" t="s">
        <v>1659</v>
      </c>
      <c r="B389" s="32" t="s">
        <v>1660</v>
      </c>
      <c r="C389" s="3" t="s">
        <v>1099</v>
      </c>
      <c r="D389" s="3" t="s">
        <v>1100</v>
      </c>
      <c r="E389" s="3" t="s">
        <v>1101</v>
      </c>
      <c r="F389" s="3" t="s">
        <v>1661</v>
      </c>
      <c r="G389" s="3" t="s">
        <v>26</v>
      </c>
      <c r="H389" s="3" t="s">
        <v>1103</v>
      </c>
      <c r="I389" s="4" t="s">
        <v>28</v>
      </c>
      <c r="J389">
        <v>597</v>
      </c>
      <c r="K389">
        <v>4000</v>
      </c>
      <c r="L389">
        <v>0</v>
      </c>
    </row>
    <row r="390" spans="1:12" ht="75" customHeight="1" x14ac:dyDescent="0.35">
      <c r="A390" t="s">
        <v>1662</v>
      </c>
      <c r="B390" s="32" t="s">
        <v>1663</v>
      </c>
      <c r="C390" s="3" t="s">
        <v>1099</v>
      </c>
      <c r="D390" s="3" t="s">
        <v>1100</v>
      </c>
      <c r="E390" s="3" t="s">
        <v>1101</v>
      </c>
      <c r="F390" s="3" t="s">
        <v>1664</v>
      </c>
      <c r="G390" s="3" t="s">
        <v>26</v>
      </c>
      <c r="H390" s="3" t="s">
        <v>1103</v>
      </c>
      <c r="I390" s="4" t="s">
        <v>28</v>
      </c>
      <c r="J390">
        <v>1024</v>
      </c>
      <c r="K390">
        <v>4500</v>
      </c>
      <c r="L390">
        <v>0</v>
      </c>
    </row>
    <row r="391" spans="1:12" ht="75" customHeight="1" x14ac:dyDescent="0.35">
      <c r="A391" t="s">
        <v>1665</v>
      </c>
      <c r="B391" s="32" t="s">
        <v>1666</v>
      </c>
      <c r="C391" s="3" t="s">
        <v>1099</v>
      </c>
      <c r="D391" s="3" t="s">
        <v>1100</v>
      </c>
      <c r="E391" s="3" t="s">
        <v>1101</v>
      </c>
      <c r="F391" s="3" t="s">
        <v>1601</v>
      </c>
      <c r="G391" s="3" t="s">
        <v>26</v>
      </c>
      <c r="H391" s="3" t="s">
        <v>1103</v>
      </c>
      <c r="I391" s="4" t="s">
        <v>28</v>
      </c>
      <c r="J391">
        <v>574</v>
      </c>
      <c r="K391">
        <v>4000</v>
      </c>
      <c r="L391">
        <v>0</v>
      </c>
    </row>
    <row r="392" spans="1:12" ht="75" customHeight="1" x14ac:dyDescent="0.35">
      <c r="A392" t="s">
        <v>1667</v>
      </c>
      <c r="B392" s="32" t="s">
        <v>1668</v>
      </c>
      <c r="C392" s="3" t="s">
        <v>1099</v>
      </c>
      <c r="D392" s="3" t="s">
        <v>1100</v>
      </c>
      <c r="E392" s="3" t="s">
        <v>1101</v>
      </c>
      <c r="F392" s="3" t="s">
        <v>1669</v>
      </c>
      <c r="G392" s="3" t="s">
        <v>26</v>
      </c>
      <c r="H392" s="3" t="s">
        <v>1103</v>
      </c>
      <c r="I392" s="4" t="s">
        <v>28</v>
      </c>
      <c r="J392">
        <v>174</v>
      </c>
      <c r="K392">
        <v>3500</v>
      </c>
      <c r="L392">
        <v>0</v>
      </c>
    </row>
    <row r="393" spans="1:12" ht="75" customHeight="1" x14ac:dyDescent="0.35">
      <c r="A393" t="s">
        <v>1670</v>
      </c>
      <c r="B393" s="32" t="s">
        <v>1671</v>
      </c>
      <c r="C393" s="3" t="s">
        <v>1099</v>
      </c>
      <c r="D393" s="3" t="s">
        <v>1100</v>
      </c>
      <c r="E393" s="3" t="s">
        <v>1101</v>
      </c>
      <c r="F393" s="3" t="s">
        <v>1484</v>
      </c>
      <c r="G393" s="3" t="s">
        <v>26</v>
      </c>
      <c r="H393" s="3" t="s">
        <v>1103</v>
      </c>
      <c r="I393" s="4" t="s">
        <v>28</v>
      </c>
      <c r="J393">
        <v>118</v>
      </c>
      <c r="K393">
        <v>3500</v>
      </c>
      <c r="L393">
        <v>0</v>
      </c>
    </row>
    <row r="394" spans="1:12" ht="75" customHeight="1" x14ac:dyDescent="0.35">
      <c r="A394" t="s">
        <v>1672</v>
      </c>
      <c r="B394" s="32" t="s">
        <v>1673</v>
      </c>
      <c r="C394" s="3" t="s">
        <v>1099</v>
      </c>
      <c r="D394" s="3" t="s">
        <v>1100</v>
      </c>
      <c r="E394" s="3" t="s">
        <v>1101</v>
      </c>
      <c r="F394" s="3" t="s">
        <v>1500</v>
      </c>
      <c r="G394" s="3" t="s">
        <v>26</v>
      </c>
      <c r="H394" s="3" t="s">
        <v>1103</v>
      </c>
      <c r="I394" s="4" t="s">
        <v>28</v>
      </c>
      <c r="J394">
        <v>12</v>
      </c>
      <c r="K394">
        <v>3500</v>
      </c>
      <c r="L394">
        <v>0</v>
      </c>
    </row>
    <row r="395" spans="1:12" ht="75" customHeight="1" x14ac:dyDescent="0.35">
      <c r="A395" t="s">
        <v>1674</v>
      </c>
      <c r="B395" s="32" t="s">
        <v>1675</v>
      </c>
      <c r="C395" s="3" t="s">
        <v>1099</v>
      </c>
      <c r="D395" s="3" t="s">
        <v>1100</v>
      </c>
      <c r="E395" s="3" t="s">
        <v>1101</v>
      </c>
      <c r="F395" s="3" t="s">
        <v>1676</v>
      </c>
      <c r="G395" s="3" t="s">
        <v>26</v>
      </c>
      <c r="H395" s="3" t="s">
        <v>1103</v>
      </c>
      <c r="I395" s="4" t="s">
        <v>28</v>
      </c>
      <c r="J395">
        <v>1054</v>
      </c>
      <c r="K395">
        <v>4500</v>
      </c>
      <c r="L395">
        <v>0</v>
      </c>
    </row>
    <row r="396" spans="1:12" ht="75" customHeight="1" x14ac:dyDescent="0.35">
      <c r="A396" t="s">
        <v>1677</v>
      </c>
      <c r="B396" s="32" t="s">
        <v>1678</v>
      </c>
      <c r="C396" s="3" t="s">
        <v>1099</v>
      </c>
      <c r="D396" s="3" t="s">
        <v>1100</v>
      </c>
      <c r="E396" s="3" t="s">
        <v>1101</v>
      </c>
      <c r="F396" s="3" t="s">
        <v>1679</v>
      </c>
      <c r="G396" s="3" t="s">
        <v>26</v>
      </c>
      <c r="H396" s="3" t="s">
        <v>1103</v>
      </c>
      <c r="I396" s="4" t="s">
        <v>28</v>
      </c>
      <c r="J396">
        <v>1461</v>
      </c>
      <c r="K396">
        <v>4500</v>
      </c>
      <c r="L396">
        <v>0</v>
      </c>
    </row>
    <row r="397" spans="1:12" ht="75" customHeight="1" x14ac:dyDescent="0.35">
      <c r="A397" t="s">
        <v>1680</v>
      </c>
      <c r="B397" s="32" t="s">
        <v>1681</v>
      </c>
      <c r="C397" s="3" t="s">
        <v>1099</v>
      </c>
      <c r="D397" s="3" t="s">
        <v>1100</v>
      </c>
      <c r="E397" s="3" t="s">
        <v>1101</v>
      </c>
      <c r="F397" s="3" t="s">
        <v>1682</v>
      </c>
      <c r="G397" s="3" t="s">
        <v>26</v>
      </c>
      <c r="H397" s="3" t="s">
        <v>1103</v>
      </c>
      <c r="I397" s="4" t="s">
        <v>28</v>
      </c>
      <c r="J397">
        <v>1486</v>
      </c>
      <c r="K397">
        <v>4500</v>
      </c>
      <c r="L397">
        <v>0</v>
      </c>
    </row>
    <row r="398" spans="1:12" ht="75" customHeight="1" x14ac:dyDescent="0.35">
      <c r="A398" t="s">
        <v>1683</v>
      </c>
      <c r="B398" s="32" t="s">
        <v>1684</v>
      </c>
      <c r="C398" s="3" t="s">
        <v>1099</v>
      </c>
      <c r="D398" s="3" t="s">
        <v>1100</v>
      </c>
      <c r="E398" s="3" t="s">
        <v>1101</v>
      </c>
      <c r="F398" s="3" t="s">
        <v>526</v>
      </c>
      <c r="G398" s="3" t="s">
        <v>26</v>
      </c>
      <c r="H398" s="3" t="s">
        <v>1103</v>
      </c>
      <c r="I398" s="4" t="s">
        <v>28</v>
      </c>
      <c r="J398">
        <v>213</v>
      </c>
      <c r="K398">
        <v>3500</v>
      </c>
      <c r="L398">
        <v>0</v>
      </c>
    </row>
    <row r="399" spans="1:12" ht="75" customHeight="1" x14ac:dyDescent="0.35">
      <c r="A399" t="s">
        <v>1685</v>
      </c>
      <c r="B399" s="32" t="s">
        <v>1686</v>
      </c>
      <c r="C399" s="3" t="s">
        <v>1099</v>
      </c>
      <c r="D399" s="3" t="s">
        <v>1100</v>
      </c>
      <c r="E399" s="3" t="s">
        <v>1101</v>
      </c>
      <c r="F399" s="3" t="s">
        <v>1687</v>
      </c>
      <c r="G399" s="3" t="s">
        <v>26</v>
      </c>
      <c r="H399" s="3" t="s">
        <v>1103</v>
      </c>
      <c r="I399" s="4" t="s">
        <v>28</v>
      </c>
      <c r="J399">
        <v>89</v>
      </c>
      <c r="K399">
        <v>3500</v>
      </c>
      <c r="L399">
        <v>0</v>
      </c>
    </row>
    <row r="400" spans="1:12" ht="75" customHeight="1" x14ac:dyDescent="0.35">
      <c r="A400" t="s">
        <v>1688</v>
      </c>
      <c r="B400" s="32" t="s">
        <v>1689</v>
      </c>
      <c r="C400" s="3" t="s">
        <v>1099</v>
      </c>
      <c r="D400" s="3" t="s">
        <v>1100</v>
      </c>
      <c r="E400" s="3" t="s">
        <v>1101</v>
      </c>
      <c r="F400" s="3" t="s">
        <v>1690</v>
      </c>
      <c r="G400" s="3" t="s">
        <v>26</v>
      </c>
      <c r="H400" s="3" t="s">
        <v>1103</v>
      </c>
      <c r="I400" s="4" t="s">
        <v>28</v>
      </c>
      <c r="J400">
        <v>-65</v>
      </c>
      <c r="K400">
        <v>3000</v>
      </c>
      <c r="L400">
        <v>0</v>
      </c>
    </row>
    <row r="401" spans="1:12" ht="75" customHeight="1" x14ac:dyDescent="0.35">
      <c r="A401" t="s">
        <v>1691</v>
      </c>
      <c r="B401" s="32" t="s">
        <v>1692</v>
      </c>
      <c r="C401" s="3" t="s">
        <v>1099</v>
      </c>
      <c r="D401" s="3" t="s">
        <v>1100</v>
      </c>
      <c r="E401" s="3" t="s">
        <v>1101</v>
      </c>
      <c r="F401" s="3" t="s">
        <v>1693</v>
      </c>
      <c r="G401" s="3" t="s">
        <v>26</v>
      </c>
      <c r="H401" s="3" t="s">
        <v>1103</v>
      </c>
      <c r="I401" s="4" t="s">
        <v>28</v>
      </c>
      <c r="J401">
        <v>482</v>
      </c>
      <c r="K401">
        <v>3500</v>
      </c>
      <c r="L401">
        <v>0</v>
      </c>
    </row>
    <row r="402" spans="1:12" ht="75" customHeight="1" x14ac:dyDescent="0.35">
      <c r="A402" t="s">
        <v>1694</v>
      </c>
      <c r="B402" s="32" t="s">
        <v>1695</v>
      </c>
      <c r="C402" s="3" t="s">
        <v>1099</v>
      </c>
      <c r="D402" s="3" t="s">
        <v>1100</v>
      </c>
      <c r="E402" s="3" t="s">
        <v>1101</v>
      </c>
      <c r="F402" s="3" t="s">
        <v>1696</v>
      </c>
      <c r="G402" s="3" t="s">
        <v>26</v>
      </c>
      <c r="H402" s="3" t="s">
        <v>1103</v>
      </c>
      <c r="I402" s="4" t="s">
        <v>28</v>
      </c>
      <c r="J402">
        <v>769</v>
      </c>
      <c r="K402">
        <v>4000</v>
      </c>
      <c r="L402">
        <v>0</v>
      </c>
    </row>
    <row r="403" spans="1:12" ht="75" customHeight="1" x14ac:dyDescent="0.35">
      <c r="A403" t="s">
        <v>1697</v>
      </c>
      <c r="B403" s="32" t="s">
        <v>1698</v>
      </c>
      <c r="C403" s="3" t="s">
        <v>1099</v>
      </c>
      <c r="D403" s="3" t="s">
        <v>1100</v>
      </c>
      <c r="E403" s="3" t="s">
        <v>1101</v>
      </c>
      <c r="F403" s="3" t="s">
        <v>1699</v>
      </c>
      <c r="G403" s="3" t="s">
        <v>26</v>
      </c>
      <c r="H403" s="3" t="s">
        <v>1103</v>
      </c>
      <c r="I403" s="4" t="s">
        <v>28</v>
      </c>
      <c r="J403">
        <v>46</v>
      </c>
      <c r="K403">
        <v>3500</v>
      </c>
      <c r="L403">
        <v>0</v>
      </c>
    </row>
    <row r="404" spans="1:12" ht="75" customHeight="1" x14ac:dyDescent="0.35">
      <c r="A404" t="s">
        <v>1700</v>
      </c>
      <c r="B404" s="32" t="s">
        <v>1701</v>
      </c>
      <c r="C404" s="3" t="s">
        <v>1099</v>
      </c>
      <c r="D404" s="3" t="s">
        <v>1100</v>
      </c>
      <c r="E404" s="3" t="s">
        <v>1101</v>
      </c>
      <c r="F404" s="3" t="s">
        <v>1702</v>
      </c>
      <c r="G404" s="3" t="s">
        <v>26</v>
      </c>
      <c r="H404" s="3" t="s">
        <v>1103</v>
      </c>
      <c r="I404" s="4" t="s">
        <v>28</v>
      </c>
      <c r="J404">
        <v>76</v>
      </c>
      <c r="K404">
        <v>3500</v>
      </c>
      <c r="L404">
        <v>0</v>
      </c>
    </row>
    <row r="405" spans="1:12" ht="75" customHeight="1" x14ac:dyDescent="0.35">
      <c r="A405" t="s">
        <v>1703</v>
      </c>
      <c r="B405" s="32" t="s">
        <v>1704</v>
      </c>
      <c r="C405" s="3" t="s">
        <v>1099</v>
      </c>
      <c r="D405" s="3" t="s">
        <v>1100</v>
      </c>
      <c r="E405" s="3" t="s">
        <v>1101</v>
      </c>
      <c r="F405" s="3" t="s">
        <v>1705</v>
      </c>
      <c r="G405" s="3" t="s">
        <v>26</v>
      </c>
      <c r="H405" s="3" t="s">
        <v>1103</v>
      </c>
      <c r="I405" s="4" t="s">
        <v>28</v>
      </c>
      <c r="J405">
        <v>177</v>
      </c>
      <c r="K405">
        <v>3500</v>
      </c>
      <c r="L405">
        <v>0</v>
      </c>
    </row>
    <row r="406" spans="1:12" ht="75" customHeight="1" x14ac:dyDescent="0.35">
      <c r="A406" t="s">
        <v>1706</v>
      </c>
      <c r="B406" s="32" t="s">
        <v>1707</v>
      </c>
      <c r="C406" s="3" t="s">
        <v>1099</v>
      </c>
      <c r="D406" s="3" t="s">
        <v>1100</v>
      </c>
      <c r="E406" s="3" t="s">
        <v>1101</v>
      </c>
      <c r="F406" s="3" t="s">
        <v>1708</v>
      </c>
      <c r="G406" s="3" t="s">
        <v>26</v>
      </c>
      <c r="H406" s="3" t="s">
        <v>1103</v>
      </c>
      <c r="I406" s="4" t="s">
        <v>28</v>
      </c>
      <c r="J406">
        <v>404</v>
      </c>
      <c r="K406">
        <v>3500</v>
      </c>
      <c r="L406">
        <v>0</v>
      </c>
    </row>
    <row r="407" spans="1:12" ht="75" customHeight="1" x14ac:dyDescent="0.35">
      <c r="A407" t="s">
        <v>1709</v>
      </c>
      <c r="B407" s="32" t="s">
        <v>1710</v>
      </c>
      <c r="C407" s="3" t="s">
        <v>1099</v>
      </c>
      <c r="D407" s="3" t="s">
        <v>1100</v>
      </c>
      <c r="E407" s="3" t="s">
        <v>1101</v>
      </c>
      <c r="F407" s="3" t="s">
        <v>1711</v>
      </c>
      <c r="G407" s="3" t="s">
        <v>26</v>
      </c>
      <c r="H407" s="3" t="s">
        <v>1103</v>
      </c>
      <c r="I407" s="4" t="s">
        <v>28</v>
      </c>
      <c r="J407">
        <v>200</v>
      </c>
      <c r="K407">
        <v>3500</v>
      </c>
      <c r="L407">
        <v>0</v>
      </c>
    </row>
    <row r="408" spans="1:12" ht="75" customHeight="1" x14ac:dyDescent="0.35">
      <c r="A408" t="s">
        <v>1712</v>
      </c>
      <c r="B408" s="32" t="s">
        <v>1713</v>
      </c>
      <c r="C408" s="3" t="s">
        <v>1099</v>
      </c>
      <c r="D408" s="3" t="s">
        <v>1100</v>
      </c>
      <c r="E408" s="3" t="s">
        <v>1101</v>
      </c>
      <c r="F408" s="3" t="s">
        <v>1714</v>
      </c>
      <c r="G408" s="3" t="s">
        <v>26</v>
      </c>
      <c r="H408" s="3" t="s">
        <v>1103</v>
      </c>
      <c r="I408" s="4" t="s">
        <v>28</v>
      </c>
      <c r="J408">
        <v>764</v>
      </c>
      <c r="K408">
        <v>4000</v>
      </c>
      <c r="L408">
        <v>0</v>
      </c>
    </row>
    <row r="409" spans="1:12" ht="75" customHeight="1" x14ac:dyDescent="0.35">
      <c r="A409" t="s">
        <v>1715</v>
      </c>
      <c r="B409" s="32" t="s">
        <v>1716</v>
      </c>
      <c r="C409" s="3" t="s">
        <v>1099</v>
      </c>
      <c r="D409" s="3" t="s">
        <v>1100</v>
      </c>
      <c r="E409" s="3" t="s">
        <v>1101</v>
      </c>
      <c r="F409" s="3" t="s">
        <v>1717</v>
      </c>
      <c r="G409" s="3" t="s">
        <v>26</v>
      </c>
      <c r="H409" s="3" t="s">
        <v>1103</v>
      </c>
      <c r="I409" s="4" t="s">
        <v>28</v>
      </c>
      <c r="J409">
        <v>378</v>
      </c>
      <c r="K409">
        <v>3500</v>
      </c>
      <c r="L409">
        <v>0</v>
      </c>
    </row>
    <row r="410" spans="1:12" ht="75" customHeight="1" x14ac:dyDescent="0.35">
      <c r="A410" t="s">
        <v>1718</v>
      </c>
      <c r="B410" s="32" t="s">
        <v>1719</v>
      </c>
      <c r="C410" s="3" t="s">
        <v>1720</v>
      </c>
      <c r="D410" s="3" t="s">
        <v>1721</v>
      </c>
      <c r="E410" s="3" t="s">
        <v>1722</v>
      </c>
      <c r="F410" s="3" t="s">
        <v>1723</v>
      </c>
      <c r="G410" s="3" t="s">
        <v>26</v>
      </c>
      <c r="H410" s="3" t="s">
        <v>27</v>
      </c>
      <c r="I410" s="4" t="s">
        <v>28</v>
      </c>
      <c r="J410">
        <v>692</v>
      </c>
      <c r="K410">
        <v>4000</v>
      </c>
      <c r="L410">
        <v>0</v>
      </c>
    </row>
    <row r="411" spans="1:12" ht="75" customHeight="1" x14ac:dyDescent="0.35">
      <c r="A411" t="s">
        <v>1724</v>
      </c>
      <c r="B411" s="32" t="s">
        <v>1725</v>
      </c>
      <c r="C411" s="3" t="s">
        <v>1099</v>
      </c>
      <c r="D411" s="3" t="s">
        <v>1100</v>
      </c>
      <c r="E411" s="3" t="s">
        <v>1101</v>
      </c>
      <c r="F411" s="3" t="s">
        <v>1726</v>
      </c>
      <c r="G411" s="3" t="s">
        <v>26</v>
      </c>
      <c r="H411" s="3" t="s">
        <v>1103</v>
      </c>
      <c r="I411" s="4" t="s">
        <v>28</v>
      </c>
      <c r="J411">
        <v>279</v>
      </c>
      <c r="K411">
        <v>3500</v>
      </c>
      <c r="L411">
        <v>0</v>
      </c>
    </row>
    <row r="412" spans="1:12" ht="75" customHeight="1" x14ac:dyDescent="0.35">
      <c r="A412" t="s">
        <v>1727</v>
      </c>
      <c r="B412" s="32" t="s">
        <v>1728</v>
      </c>
      <c r="C412" s="3" t="s">
        <v>1099</v>
      </c>
      <c r="D412" s="3" t="s">
        <v>1100</v>
      </c>
      <c r="E412" s="3" t="s">
        <v>1101</v>
      </c>
      <c r="F412" s="3" t="s">
        <v>1729</v>
      </c>
      <c r="G412" s="3" t="s">
        <v>26</v>
      </c>
      <c r="H412" s="3" t="s">
        <v>1103</v>
      </c>
      <c r="I412" s="4" t="s">
        <v>28</v>
      </c>
      <c r="J412">
        <v>728</v>
      </c>
      <c r="K412">
        <v>4000</v>
      </c>
      <c r="L412">
        <v>0</v>
      </c>
    </row>
    <row r="413" spans="1:12" ht="75" customHeight="1" x14ac:dyDescent="0.35">
      <c r="A413" t="s">
        <v>1730</v>
      </c>
      <c r="B413" s="32" t="s">
        <v>1731</v>
      </c>
      <c r="C413" s="3" t="s">
        <v>1099</v>
      </c>
      <c r="D413" s="3" t="s">
        <v>1100</v>
      </c>
      <c r="E413" s="3" t="s">
        <v>1101</v>
      </c>
      <c r="F413" s="3" t="s">
        <v>1732</v>
      </c>
      <c r="G413" s="3" t="s">
        <v>26</v>
      </c>
      <c r="H413" s="3" t="s">
        <v>1103</v>
      </c>
      <c r="I413" s="4" t="s">
        <v>28</v>
      </c>
      <c r="J413">
        <v>272</v>
      </c>
      <c r="K413">
        <v>3500</v>
      </c>
      <c r="L413">
        <v>0</v>
      </c>
    </row>
    <row r="414" spans="1:12" ht="75" customHeight="1" x14ac:dyDescent="0.35">
      <c r="A414" t="s">
        <v>1733</v>
      </c>
      <c r="B414" s="32" t="s">
        <v>1734</v>
      </c>
      <c r="C414" s="3" t="s">
        <v>1099</v>
      </c>
      <c r="D414" s="3" t="s">
        <v>1100</v>
      </c>
      <c r="E414" s="3" t="s">
        <v>1101</v>
      </c>
      <c r="F414" s="3" t="s">
        <v>1735</v>
      </c>
      <c r="G414" s="3" t="s">
        <v>26</v>
      </c>
      <c r="H414" s="3" t="s">
        <v>1103</v>
      </c>
      <c r="I414" s="4" t="s">
        <v>28</v>
      </c>
      <c r="J414">
        <v>649</v>
      </c>
      <c r="K414">
        <v>4000</v>
      </c>
      <c r="L414">
        <v>0</v>
      </c>
    </row>
    <row r="415" spans="1:12" ht="75" customHeight="1" x14ac:dyDescent="0.35">
      <c r="A415" t="s">
        <v>1736</v>
      </c>
      <c r="B415" s="32" t="s">
        <v>1737</v>
      </c>
      <c r="C415" s="3" t="s">
        <v>1099</v>
      </c>
      <c r="D415" s="3" t="s">
        <v>1100</v>
      </c>
      <c r="E415" s="3" t="s">
        <v>1101</v>
      </c>
      <c r="F415" s="3" t="s">
        <v>1738</v>
      </c>
      <c r="G415" s="3" t="s">
        <v>26</v>
      </c>
      <c r="H415" s="3" t="s">
        <v>1103</v>
      </c>
      <c r="I415" s="4" t="s">
        <v>28</v>
      </c>
      <c r="J415">
        <v>2575</v>
      </c>
      <c r="K415">
        <v>6000</v>
      </c>
      <c r="L415">
        <v>0</v>
      </c>
    </row>
    <row r="416" spans="1:12" ht="75" customHeight="1" x14ac:dyDescent="0.35">
      <c r="A416" t="s">
        <v>1739</v>
      </c>
      <c r="B416" s="32" t="s">
        <v>1740</v>
      </c>
      <c r="C416" s="3" t="s">
        <v>1099</v>
      </c>
      <c r="D416" s="3" t="s">
        <v>1100</v>
      </c>
      <c r="E416" s="3" t="s">
        <v>1101</v>
      </c>
      <c r="F416" s="3" t="s">
        <v>1741</v>
      </c>
      <c r="G416" s="3" t="s">
        <v>26</v>
      </c>
      <c r="H416" s="3" t="s">
        <v>1103</v>
      </c>
      <c r="I416" s="4" t="s">
        <v>28</v>
      </c>
      <c r="J416">
        <v>377</v>
      </c>
      <c r="K416">
        <v>3500</v>
      </c>
      <c r="L416">
        <v>0</v>
      </c>
    </row>
    <row r="417" spans="1:12" ht="75" customHeight="1" x14ac:dyDescent="0.35">
      <c r="A417" t="s">
        <v>1742</v>
      </c>
      <c r="B417" s="32" t="s">
        <v>1743</v>
      </c>
      <c r="C417" s="3" t="s">
        <v>1099</v>
      </c>
      <c r="D417" s="3" t="s">
        <v>1100</v>
      </c>
      <c r="E417" s="3" t="s">
        <v>1101</v>
      </c>
      <c r="F417" s="3" t="s">
        <v>1744</v>
      </c>
      <c r="G417" s="3" t="s">
        <v>26</v>
      </c>
      <c r="H417" s="3" t="s">
        <v>1103</v>
      </c>
      <c r="I417" s="4" t="s">
        <v>28</v>
      </c>
      <c r="J417">
        <v>588</v>
      </c>
      <c r="K417">
        <v>4000</v>
      </c>
      <c r="L417">
        <v>0</v>
      </c>
    </row>
    <row r="418" spans="1:12" ht="75" customHeight="1" x14ac:dyDescent="0.35">
      <c r="A418" t="s">
        <v>1745</v>
      </c>
      <c r="B418" s="32" t="s">
        <v>1746</v>
      </c>
      <c r="C418" s="3" t="s">
        <v>1099</v>
      </c>
      <c r="D418" s="3" t="s">
        <v>1100</v>
      </c>
      <c r="E418" s="3" t="s">
        <v>1101</v>
      </c>
      <c r="F418" s="3" t="s">
        <v>1747</v>
      </c>
      <c r="G418" s="3" t="s">
        <v>26</v>
      </c>
      <c r="H418" s="3" t="s">
        <v>1103</v>
      </c>
      <c r="I418" s="4" t="s">
        <v>28</v>
      </c>
      <c r="J418">
        <v>287</v>
      </c>
      <c r="K418">
        <v>3500</v>
      </c>
      <c r="L418">
        <v>0</v>
      </c>
    </row>
    <row r="419" spans="1:12" ht="75" customHeight="1" x14ac:dyDescent="0.35">
      <c r="A419" t="s">
        <v>1748</v>
      </c>
      <c r="B419" s="32" t="s">
        <v>1749</v>
      </c>
      <c r="C419" s="3" t="s">
        <v>1099</v>
      </c>
      <c r="D419" s="3" t="s">
        <v>1100</v>
      </c>
      <c r="E419" s="3" t="s">
        <v>1101</v>
      </c>
      <c r="F419" s="3" t="s">
        <v>1750</v>
      </c>
      <c r="G419" s="3" t="s">
        <v>26</v>
      </c>
      <c r="H419" s="3" t="s">
        <v>1103</v>
      </c>
      <c r="I419" s="4" t="s">
        <v>28</v>
      </c>
      <c r="J419">
        <v>622</v>
      </c>
      <c r="K419">
        <v>4000</v>
      </c>
      <c r="L419">
        <v>0</v>
      </c>
    </row>
    <row r="420" spans="1:12" ht="75" customHeight="1" x14ac:dyDescent="0.35">
      <c r="A420" t="s">
        <v>1751</v>
      </c>
      <c r="B420" s="32" t="s">
        <v>1752</v>
      </c>
      <c r="C420" s="3" t="s">
        <v>1099</v>
      </c>
      <c r="D420" s="3" t="s">
        <v>1100</v>
      </c>
      <c r="E420" s="3" t="s">
        <v>1101</v>
      </c>
      <c r="F420" s="3" t="s">
        <v>1753</v>
      </c>
      <c r="G420" s="3" t="s">
        <v>26</v>
      </c>
      <c r="H420" s="3" t="s">
        <v>1103</v>
      </c>
      <c r="I420" s="4" t="s">
        <v>28</v>
      </c>
      <c r="J420">
        <v>735</v>
      </c>
      <c r="K420">
        <v>4000</v>
      </c>
      <c r="L420">
        <v>0</v>
      </c>
    </row>
    <row r="421" spans="1:12" ht="75" customHeight="1" x14ac:dyDescent="0.35">
      <c r="A421" t="s">
        <v>1754</v>
      </c>
      <c r="B421" s="32" t="s">
        <v>1755</v>
      </c>
      <c r="C421" s="3" t="s">
        <v>1099</v>
      </c>
      <c r="D421" s="3" t="s">
        <v>1100</v>
      </c>
      <c r="E421" s="3" t="s">
        <v>1101</v>
      </c>
      <c r="F421" s="3" t="s">
        <v>1756</v>
      </c>
      <c r="G421" s="3" t="s">
        <v>26</v>
      </c>
      <c r="H421" s="3" t="s">
        <v>1103</v>
      </c>
      <c r="I421" s="4" t="s">
        <v>28</v>
      </c>
      <c r="J421">
        <v>685</v>
      </c>
      <c r="K421">
        <v>4000</v>
      </c>
      <c r="L421">
        <v>0</v>
      </c>
    </row>
    <row r="422" spans="1:12" ht="75" customHeight="1" x14ac:dyDescent="0.35">
      <c r="A422" t="s">
        <v>1757</v>
      </c>
      <c r="B422" s="32" t="s">
        <v>1758</v>
      </c>
      <c r="C422" s="3" t="s">
        <v>1099</v>
      </c>
      <c r="D422" s="3" t="s">
        <v>1100</v>
      </c>
      <c r="E422" s="3" t="s">
        <v>1101</v>
      </c>
      <c r="F422" s="3" t="s">
        <v>1759</v>
      </c>
      <c r="G422" s="3" t="s">
        <v>26</v>
      </c>
      <c r="H422" s="3" t="s">
        <v>1103</v>
      </c>
      <c r="I422" s="4" t="s">
        <v>28</v>
      </c>
      <c r="J422">
        <v>342</v>
      </c>
      <c r="K422">
        <v>3500</v>
      </c>
      <c r="L422">
        <v>0</v>
      </c>
    </row>
    <row r="423" spans="1:12" ht="75" customHeight="1" x14ac:dyDescent="0.35">
      <c r="A423" t="s">
        <v>1760</v>
      </c>
      <c r="B423" s="32" t="s">
        <v>1761</v>
      </c>
      <c r="C423" s="3" t="s">
        <v>1099</v>
      </c>
      <c r="D423" s="3" t="s">
        <v>1100</v>
      </c>
      <c r="E423" s="3" t="s">
        <v>1101</v>
      </c>
      <c r="F423" s="3" t="s">
        <v>499</v>
      </c>
      <c r="G423" s="3" t="s">
        <v>26</v>
      </c>
      <c r="H423" s="3" t="s">
        <v>1103</v>
      </c>
      <c r="I423" s="4" t="s">
        <v>28</v>
      </c>
      <c r="J423">
        <v>256</v>
      </c>
      <c r="K423">
        <v>3500</v>
      </c>
      <c r="L423">
        <v>0</v>
      </c>
    </row>
    <row r="424" spans="1:12" ht="75" customHeight="1" x14ac:dyDescent="0.35">
      <c r="A424" t="s">
        <v>1762</v>
      </c>
      <c r="B424" s="32" t="s">
        <v>1763</v>
      </c>
      <c r="C424" s="3" t="s">
        <v>1099</v>
      </c>
      <c r="D424" s="3" t="s">
        <v>1100</v>
      </c>
      <c r="E424" s="3" t="s">
        <v>1101</v>
      </c>
      <c r="F424" s="3" t="s">
        <v>1764</v>
      </c>
      <c r="G424" s="3" t="s">
        <v>26</v>
      </c>
      <c r="H424" s="3" t="s">
        <v>1103</v>
      </c>
      <c r="I424" s="4" t="s">
        <v>28</v>
      </c>
      <c r="J424">
        <v>411</v>
      </c>
      <c r="K424">
        <v>3500</v>
      </c>
      <c r="L424">
        <v>0</v>
      </c>
    </row>
    <row r="425" spans="1:12" ht="75" customHeight="1" x14ac:dyDescent="0.35">
      <c r="A425" t="s">
        <v>1765</v>
      </c>
      <c r="B425" s="32" t="s">
        <v>1766</v>
      </c>
      <c r="C425" s="3" t="s">
        <v>1099</v>
      </c>
      <c r="D425" s="3" t="s">
        <v>1100</v>
      </c>
      <c r="E425" s="3" t="s">
        <v>1101</v>
      </c>
      <c r="F425" s="3" t="s">
        <v>1767</v>
      </c>
      <c r="G425" s="3" t="s">
        <v>26</v>
      </c>
      <c r="H425" s="3" t="s">
        <v>1103</v>
      </c>
      <c r="I425" s="4" t="s">
        <v>28</v>
      </c>
      <c r="J425">
        <v>643</v>
      </c>
      <c r="K425">
        <v>4000</v>
      </c>
      <c r="L425">
        <v>0</v>
      </c>
    </row>
    <row r="426" spans="1:12" ht="75" customHeight="1" x14ac:dyDescent="0.35">
      <c r="A426" t="s">
        <v>1768</v>
      </c>
      <c r="B426" s="32" t="s">
        <v>1769</v>
      </c>
      <c r="C426" s="3" t="s">
        <v>1099</v>
      </c>
      <c r="D426" s="3" t="s">
        <v>1100</v>
      </c>
      <c r="E426" s="3" t="s">
        <v>1101</v>
      </c>
      <c r="F426" s="3" t="s">
        <v>1770</v>
      </c>
      <c r="G426" s="3" t="s">
        <v>26</v>
      </c>
      <c r="H426" s="3" t="s">
        <v>1103</v>
      </c>
      <c r="I426" s="4" t="s">
        <v>28</v>
      </c>
      <c r="J426">
        <v>449</v>
      </c>
      <c r="K426">
        <v>3500</v>
      </c>
      <c r="L426">
        <v>0</v>
      </c>
    </row>
    <row r="427" spans="1:12" ht="75" customHeight="1" x14ac:dyDescent="0.35">
      <c r="A427" t="s">
        <v>1771</v>
      </c>
      <c r="B427" s="32" t="s">
        <v>1772</v>
      </c>
      <c r="C427" s="3" t="s">
        <v>1099</v>
      </c>
      <c r="D427" s="3" t="s">
        <v>1100</v>
      </c>
      <c r="E427" s="3" t="s">
        <v>1101</v>
      </c>
      <c r="F427" s="3" t="s">
        <v>1773</v>
      </c>
      <c r="G427" s="3" t="s">
        <v>26</v>
      </c>
      <c r="H427" s="3" t="s">
        <v>1103</v>
      </c>
      <c r="I427" s="4" t="s">
        <v>28</v>
      </c>
      <c r="J427">
        <v>252</v>
      </c>
      <c r="K427">
        <v>3500</v>
      </c>
      <c r="L427">
        <v>0</v>
      </c>
    </row>
    <row r="428" spans="1:12" ht="75" customHeight="1" x14ac:dyDescent="0.35">
      <c r="A428" t="s">
        <v>1774</v>
      </c>
      <c r="B428" s="32" t="s">
        <v>1775</v>
      </c>
      <c r="C428" s="3" t="s">
        <v>1099</v>
      </c>
      <c r="D428" s="3" t="s">
        <v>1100</v>
      </c>
      <c r="E428" s="3" t="s">
        <v>1101</v>
      </c>
      <c r="F428" s="3" t="s">
        <v>1776</v>
      </c>
      <c r="G428" s="3" t="s">
        <v>26</v>
      </c>
      <c r="H428" s="3" t="s">
        <v>1103</v>
      </c>
      <c r="I428" s="4" t="s">
        <v>28</v>
      </c>
      <c r="J428">
        <v>387</v>
      </c>
      <c r="K428">
        <v>3500</v>
      </c>
      <c r="L428">
        <v>0</v>
      </c>
    </row>
    <row r="429" spans="1:12" ht="75" customHeight="1" x14ac:dyDescent="0.35">
      <c r="A429" t="s">
        <v>1777</v>
      </c>
      <c r="B429" s="32" t="s">
        <v>1778</v>
      </c>
      <c r="C429" s="3" t="s">
        <v>1099</v>
      </c>
      <c r="D429" s="3" t="s">
        <v>1100</v>
      </c>
      <c r="E429" s="3" t="s">
        <v>1101</v>
      </c>
      <c r="F429" s="3" t="s">
        <v>1779</v>
      </c>
      <c r="G429" s="3" t="s">
        <v>26</v>
      </c>
      <c r="H429" s="3" t="s">
        <v>1103</v>
      </c>
      <c r="I429" s="4" t="s">
        <v>28</v>
      </c>
      <c r="J429">
        <v>909</v>
      </c>
      <c r="K429">
        <v>4000</v>
      </c>
      <c r="L429">
        <v>0</v>
      </c>
    </row>
    <row r="430" spans="1:12" ht="75" customHeight="1" x14ac:dyDescent="0.35">
      <c r="A430" t="s">
        <v>1780</v>
      </c>
      <c r="B430" s="32" t="s">
        <v>1781</v>
      </c>
      <c r="C430" s="3" t="s">
        <v>1099</v>
      </c>
      <c r="D430" s="3" t="s">
        <v>1100</v>
      </c>
      <c r="E430" s="3" t="s">
        <v>1101</v>
      </c>
      <c r="F430" s="3" t="s">
        <v>1365</v>
      </c>
      <c r="G430" s="3" t="s">
        <v>26</v>
      </c>
      <c r="H430" s="3" t="s">
        <v>1103</v>
      </c>
      <c r="I430" s="4" t="s">
        <v>28</v>
      </c>
      <c r="J430">
        <v>103</v>
      </c>
      <c r="K430">
        <v>3500</v>
      </c>
      <c r="L430">
        <v>0</v>
      </c>
    </row>
    <row r="431" spans="1:12" ht="75" customHeight="1" x14ac:dyDescent="0.35">
      <c r="A431" t="s">
        <v>1782</v>
      </c>
      <c r="B431" s="32" t="s">
        <v>1783</v>
      </c>
      <c r="C431" s="3" t="s">
        <v>1099</v>
      </c>
      <c r="D431" s="3" t="s">
        <v>1100</v>
      </c>
      <c r="E431" s="3" t="s">
        <v>1101</v>
      </c>
      <c r="F431" s="3" t="s">
        <v>1770</v>
      </c>
      <c r="G431" s="3" t="s">
        <v>26</v>
      </c>
      <c r="H431" s="3" t="s">
        <v>1103</v>
      </c>
      <c r="I431" s="4" t="s">
        <v>28</v>
      </c>
      <c r="J431">
        <v>449</v>
      </c>
      <c r="K431">
        <v>3500</v>
      </c>
      <c r="L431">
        <v>0</v>
      </c>
    </row>
    <row r="432" spans="1:12" ht="75" customHeight="1" x14ac:dyDescent="0.35">
      <c r="A432" t="s">
        <v>1784</v>
      </c>
      <c r="B432" s="32" t="s">
        <v>1785</v>
      </c>
      <c r="C432" s="3" t="s">
        <v>1099</v>
      </c>
      <c r="D432" s="3" t="s">
        <v>1100</v>
      </c>
      <c r="E432" s="3" t="s">
        <v>1101</v>
      </c>
      <c r="F432" s="3" t="s">
        <v>1786</v>
      </c>
      <c r="G432" s="3" t="s">
        <v>26</v>
      </c>
      <c r="H432" s="3" t="s">
        <v>1103</v>
      </c>
      <c r="I432" s="4" t="s">
        <v>28</v>
      </c>
      <c r="J432">
        <v>477</v>
      </c>
      <c r="K432">
        <v>3500</v>
      </c>
      <c r="L432">
        <v>0</v>
      </c>
    </row>
    <row r="433" spans="1:12" ht="75" customHeight="1" x14ac:dyDescent="0.35">
      <c r="A433" t="s">
        <v>1787</v>
      </c>
      <c r="B433" s="32" t="s">
        <v>1788</v>
      </c>
      <c r="C433" s="3" t="s">
        <v>1099</v>
      </c>
      <c r="D433" s="3" t="s">
        <v>1100</v>
      </c>
      <c r="E433" s="3" t="s">
        <v>1101</v>
      </c>
      <c r="F433" s="3" t="s">
        <v>1789</v>
      </c>
      <c r="G433" s="3" t="s">
        <v>26</v>
      </c>
      <c r="H433" s="3" t="s">
        <v>1103</v>
      </c>
      <c r="I433" s="4" t="s">
        <v>28</v>
      </c>
      <c r="J433">
        <v>189</v>
      </c>
      <c r="K433">
        <v>3500</v>
      </c>
      <c r="L433">
        <v>0</v>
      </c>
    </row>
    <row r="434" spans="1:12" ht="75" customHeight="1" x14ac:dyDescent="0.35">
      <c r="A434" t="s">
        <v>1790</v>
      </c>
      <c r="B434" s="32" t="s">
        <v>1791</v>
      </c>
      <c r="C434" s="3" t="s">
        <v>1099</v>
      </c>
      <c r="D434" s="3" t="s">
        <v>1100</v>
      </c>
      <c r="E434" s="3" t="s">
        <v>1101</v>
      </c>
      <c r="F434" s="3" t="s">
        <v>842</v>
      </c>
      <c r="G434" s="3" t="s">
        <v>26</v>
      </c>
      <c r="H434" s="3" t="s">
        <v>1103</v>
      </c>
      <c r="I434" s="4" t="s">
        <v>28</v>
      </c>
      <c r="J434">
        <v>39</v>
      </c>
      <c r="K434">
        <v>3500</v>
      </c>
      <c r="L434">
        <v>0</v>
      </c>
    </row>
    <row r="435" spans="1:12" ht="75" customHeight="1" x14ac:dyDescent="0.35">
      <c r="A435" t="s">
        <v>1792</v>
      </c>
      <c r="B435" s="32" t="s">
        <v>1793</v>
      </c>
      <c r="C435" s="3" t="s">
        <v>1099</v>
      </c>
      <c r="D435" s="3" t="s">
        <v>1100</v>
      </c>
      <c r="E435" s="3" t="s">
        <v>1101</v>
      </c>
      <c r="F435" s="3" t="s">
        <v>1794</v>
      </c>
      <c r="G435" s="3" t="s">
        <v>26</v>
      </c>
      <c r="H435" s="3" t="s">
        <v>1103</v>
      </c>
      <c r="I435" s="4" t="s">
        <v>28</v>
      </c>
      <c r="J435">
        <v>1033</v>
      </c>
      <c r="K435">
        <v>4500</v>
      </c>
      <c r="L435">
        <v>0</v>
      </c>
    </row>
    <row r="436" spans="1:12" ht="75" customHeight="1" x14ac:dyDescent="0.35">
      <c r="A436" t="s">
        <v>1795</v>
      </c>
      <c r="B436" s="32" t="s">
        <v>1796</v>
      </c>
      <c r="C436" s="3" t="s">
        <v>1099</v>
      </c>
      <c r="D436" s="3" t="s">
        <v>1100</v>
      </c>
      <c r="E436" s="3" t="s">
        <v>1101</v>
      </c>
      <c r="F436" s="3" t="s">
        <v>1797</v>
      </c>
      <c r="G436" s="3" t="s">
        <v>26</v>
      </c>
      <c r="H436" s="3" t="s">
        <v>1103</v>
      </c>
      <c r="I436" s="4" t="s">
        <v>28</v>
      </c>
      <c r="J436">
        <v>30</v>
      </c>
      <c r="K436">
        <v>3500</v>
      </c>
      <c r="L436">
        <v>0</v>
      </c>
    </row>
    <row r="437" spans="1:12" ht="75" customHeight="1" x14ac:dyDescent="0.35">
      <c r="A437" t="s">
        <v>1798</v>
      </c>
      <c r="B437" s="32" t="s">
        <v>1799</v>
      </c>
      <c r="C437" s="3" t="s">
        <v>1099</v>
      </c>
      <c r="D437" s="3" t="s">
        <v>1100</v>
      </c>
      <c r="E437" s="3" t="s">
        <v>1101</v>
      </c>
      <c r="F437" s="3" t="s">
        <v>60</v>
      </c>
      <c r="G437" s="3" t="s">
        <v>26</v>
      </c>
      <c r="H437" s="3" t="s">
        <v>1103</v>
      </c>
      <c r="I437" s="4" t="s">
        <v>28</v>
      </c>
      <c r="J437">
        <v>157</v>
      </c>
      <c r="K437">
        <v>3500</v>
      </c>
      <c r="L437">
        <v>0</v>
      </c>
    </row>
    <row r="438" spans="1:12" ht="75" customHeight="1" x14ac:dyDescent="0.35">
      <c r="A438" t="s">
        <v>1800</v>
      </c>
      <c r="B438" s="32" t="s">
        <v>1801</v>
      </c>
      <c r="C438" s="3" t="s">
        <v>1099</v>
      </c>
      <c r="D438" s="3" t="s">
        <v>1100</v>
      </c>
      <c r="E438" s="3" t="s">
        <v>1101</v>
      </c>
      <c r="F438" s="3" t="s">
        <v>1497</v>
      </c>
      <c r="G438" s="3" t="s">
        <v>26</v>
      </c>
      <c r="H438" s="3" t="s">
        <v>1103</v>
      </c>
      <c r="I438" s="4" t="s">
        <v>28</v>
      </c>
      <c r="J438">
        <v>191</v>
      </c>
      <c r="K438">
        <v>3500</v>
      </c>
      <c r="L438">
        <v>0</v>
      </c>
    </row>
    <row r="439" spans="1:12" ht="75" customHeight="1" x14ac:dyDescent="0.35">
      <c r="A439" t="s">
        <v>1802</v>
      </c>
      <c r="B439" s="32" t="s">
        <v>1803</v>
      </c>
      <c r="C439" s="3" t="s">
        <v>1099</v>
      </c>
      <c r="D439" s="3" t="s">
        <v>1100</v>
      </c>
      <c r="E439" s="3" t="s">
        <v>1101</v>
      </c>
      <c r="F439" s="3" t="s">
        <v>1804</v>
      </c>
      <c r="G439" s="3" t="s">
        <v>26</v>
      </c>
      <c r="H439" s="3" t="s">
        <v>1103</v>
      </c>
      <c r="I439" s="4" t="s">
        <v>28</v>
      </c>
      <c r="J439">
        <v>33</v>
      </c>
      <c r="K439">
        <v>3500</v>
      </c>
      <c r="L439">
        <v>0</v>
      </c>
    </row>
    <row r="440" spans="1:12" ht="75" customHeight="1" x14ac:dyDescent="0.35">
      <c r="A440" t="s">
        <v>1805</v>
      </c>
      <c r="B440" s="32" t="s">
        <v>1806</v>
      </c>
      <c r="C440" s="3" t="s">
        <v>1099</v>
      </c>
      <c r="D440" s="3" t="s">
        <v>1100</v>
      </c>
      <c r="E440" s="3" t="s">
        <v>1101</v>
      </c>
      <c r="F440" s="3" t="s">
        <v>1172</v>
      </c>
      <c r="G440" s="3" t="s">
        <v>26</v>
      </c>
      <c r="H440" s="3" t="s">
        <v>1103</v>
      </c>
      <c r="I440" s="4" t="s">
        <v>28</v>
      </c>
      <c r="J440">
        <v>16</v>
      </c>
      <c r="K440">
        <v>3500</v>
      </c>
      <c r="L440">
        <v>0</v>
      </c>
    </row>
    <row r="441" spans="1:12" ht="75" customHeight="1" x14ac:dyDescent="0.35">
      <c r="A441" t="s">
        <v>1807</v>
      </c>
      <c r="B441" s="32" t="s">
        <v>1808</v>
      </c>
      <c r="C441" s="3" t="s">
        <v>1099</v>
      </c>
      <c r="D441" s="3" t="s">
        <v>1100</v>
      </c>
      <c r="E441" s="3" t="s">
        <v>1101</v>
      </c>
      <c r="F441" s="3" t="s">
        <v>1809</v>
      </c>
      <c r="G441" s="3" t="s">
        <v>26</v>
      </c>
      <c r="H441" s="3" t="s">
        <v>1103</v>
      </c>
      <c r="I441" s="4" t="s">
        <v>28</v>
      </c>
      <c r="J441">
        <v>162</v>
      </c>
      <c r="K441">
        <v>3500</v>
      </c>
      <c r="L441">
        <v>0</v>
      </c>
    </row>
    <row r="442" spans="1:12" ht="75" customHeight="1" x14ac:dyDescent="0.35">
      <c r="A442" t="s">
        <v>1810</v>
      </c>
      <c r="B442" s="32" t="s">
        <v>1811</v>
      </c>
      <c r="C442" s="3" t="s">
        <v>1099</v>
      </c>
      <c r="D442" s="3" t="s">
        <v>1100</v>
      </c>
      <c r="E442" s="3" t="s">
        <v>1101</v>
      </c>
      <c r="F442" s="3" t="s">
        <v>1500</v>
      </c>
      <c r="G442" s="3" t="s">
        <v>26</v>
      </c>
      <c r="H442" s="3" t="s">
        <v>1103</v>
      </c>
      <c r="I442" s="4" t="s">
        <v>28</v>
      </c>
      <c r="J442">
        <v>12</v>
      </c>
      <c r="K442">
        <v>3500</v>
      </c>
      <c r="L442">
        <v>0</v>
      </c>
    </row>
    <row r="443" spans="1:12" ht="75" customHeight="1" x14ac:dyDescent="0.35">
      <c r="A443" t="s">
        <v>1812</v>
      </c>
      <c r="B443" s="32" t="s">
        <v>1813</v>
      </c>
      <c r="C443" s="3" t="s">
        <v>1099</v>
      </c>
      <c r="D443" s="3" t="s">
        <v>1100</v>
      </c>
      <c r="E443" s="3" t="s">
        <v>1101</v>
      </c>
      <c r="F443" s="3" t="s">
        <v>1797</v>
      </c>
      <c r="G443" s="3" t="s">
        <v>26</v>
      </c>
      <c r="H443" s="3" t="s">
        <v>1103</v>
      </c>
      <c r="I443" s="4" t="s">
        <v>28</v>
      </c>
      <c r="J443">
        <v>30</v>
      </c>
      <c r="K443">
        <v>3500</v>
      </c>
      <c r="L443">
        <v>0</v>
      </c>
    </row>
    <row r="444" spans="1:12" ht="75" customHeight="1" x14ac:dyDescent="0.35">
      <c r="A444" t="s">
        <v>1814</v>
      </c>
      <c r="B444" s="32" t="s">
        <v>1815</v>
      </c>
      <c r="C444" s="3" t="s">
        <v>1099</v>
      </c>
      <c r="D444" s="3" t="s">
        <v>1100</v>
      </c>
      <c r="E444" s="3" t="s">
        <v>1101</v>
      </c>
      <c r="F444" s="3" t="s">
        <v>1153</v>
      </c>
      <c r="G444" s="3" t="s">
        <v>26</v>
      </c>
      <c r="H444" s="3" t="s">
        <v>1103</v>
      </c>
      <c r="I444" s="4" t="s">
        <v>28</v>
      </c>
      <c r="J444">
        <v>50</v>
      </c>
      <c r="K444">
        <v>3500</v>
      </c>
      <c r="L444">
        <v>0</v>
      </c>
    </row>
    <row r="445" spans="1:12" ht="75" customHeight="1" x14ac:dyDescent="0.35">
      <c r="A445" t="s">
        <v>1816</v>
      </c>
      <c r="B445" s="32" t="s">
        <v>1817</v>
      </c>
      <c r="C445" s="3" t="s">
        <v>1818</v>
      </c>
      <c r="D445" s="3" t="s">
        <v>1819</v>
      </c>
      <c r="E445" s="3" t="s">
        <v>1820</v>
      </c>
      <c r="F445" s="3" t="s">
        <v>1821</v>
      </c>
      <c r="G445" s="3" t="s">
        <v>949</v>
      </c>
      <c r="H445" s="3" t="s">
        <v>1103</v>
      </c>
      <c r="I445" s="4" t="s">
        <v>28</v>
      </c>
      <c r="J445">
        <v>28</v>
      </c>
      <c r="K445">
        <v>3500</v>
      </c>
      <c r="L445">
        <v>0</v>
      </c>
    </row>
    <row r="446" spans="1:12" ht="75" customHeight="1" x14ac:dyDescent="0.35">
      <c r="A446" t="s">
        <v>1822</v>
      </c>
      <c r="B446" s="32" t="s">
        <v>1823</v>
      </c>
      <c r="C446" s="3" t="s">
        <v>1099</v>
      </c>
      <c r="D446" s="3" t="s">
        <v>1100</v>
      </c>
      <c r="E446" s="3" t="s">
        <v>1101</v>
      </c>
      <c r="F446" s="3" t="s">
        <v>838</v>
      </c>
      <c r="G446" s="3" t="s">
        <v>26</v>
      </c>
      <c r="H446" s="3" t="s">
        <v>1103</v>
      </c>
      <c r="I446" s="4" t="s">
        <v>28</v>
      </c>
      <c r="J446">
        <v>756</v>
      </c>
      <c r="K446">
        <v>4000</v>
      </c>
      <c r="L446">
        <v>0</v>
      </c>
    </row>
    <row r="447" spans="1:12" ht="75" customHeight="1" x14ac:dyDescent="0.35">
      <c r="A447" t="s">
        <v>1824</v>
      </c>
      <c r="B447" s="32" t="s">
        <v>1825</v>
      </c>
      <c r="C447" s="3" t="s">
        <v>1826</v>
      </c>
      <c r="D447" s="3" t="s">
        <v>1827</v>
      </c>
      <c r="E447" s="3" t="s">
        <v>1820</v>
      </c>
      <c r="F447" s="3" t="s">
        <v>1828</v>
      </c>
      <c r="G447" s="3" t="s">
        <v>949</v>
      </c>
      <c r="H447" s="3" t="s">
        <v>1103</v>
      </c>
      <c r="I447" s="4" t="s">
        <v>28</v>
      </c>
      <c r="J447">
        <v>777</v>
      </c>
      <c r="K447">
        <v>4000</v>
      </c>
      <c r="L447">
        <v>0</v>
      </c>
    </row>
    <row r="448" spans="1:12" ht="75" customHeight="1" x14ac:dyDescent="0.35">
      <c r="A448" t="s">
        <v>1829</v>
      </c>
      <c r="B448" s="32" t="s">
        <v>1830</v>
      </c>
      <c r="C448" s="3" t="s">
        <v>1099</v>
      </c>
      <c r="D448" s="3" t="s">
        <v>1100</v>
      </c>
      <c r="E448" s="3" t="s">
        <v>1101</v>
      </c>
      <c r="F448" s="3" t="s">
        <v>1831</v>
      </c>
      <c r="G448" s="3" t="s">
        <v>26</v>
      </c>
      <c r="H448" s="3" t="s">
        <v>1103</v>
      </c>
      <c r="I448" s="4" t="s">
        <v>28</v>
      </c>
      <c r="J448">
        <v>1263</v>
      </c>
      <c r="K448">
        <v>4500</v>
      </c>
      <c r="L448">
        <v>0</v>
      </c>
    </row>
    <row r="449" spans="1:12" ht="75" customHeight="1" x14ac:dyDescent="0.35">
      <c r="A449" t="s">
        <v>1832</v>
      </c>
      <c r="B449" s="32" t="s">
        <v>1833</v>
      </c>
      <c r="C449" s="3" t="s">
        <v>1099</v>
      </c>
      <c r="D449" s="3" t="s">
        <v>1100</v>
      </c>
      <c r="E449" s="3" t="s">
        <v>1101</v>
      </c>
      <c r="F449" s="3" t="s">
        <v>1554</v>
      </c>
      <c r="G449" s="3" t="s">
        <v>26</v>
      </c>
      <c r="H449" s="3" t="s">
        <v>1103</v>
      </c>
      <c r="I449" s="4" t="s">
        <v>28</v>
      </c>
      <c r="J449">
        <v>410</v>
      </c>
      <c r="K449">
        <v>3500</v>
      </c>
      <c r="L449">
        <v>0</v>
      </c>
    </row>
    <row r="450" spans="1:12" ht="75" customHeight="1" x14ac:dyDescent="0.35">
      <c r="A450" t="s">
        <v>1834</v>
      </c>
      <c r="B450" s="32" t="s">
        <v>1835</v>
      </c>
      <c r="C450" s="3" t="s">
        <v>1099</v>
      </c>
      <c r="D450" s="3" t="s">
        <v>1100</v>
      </c>
      <c r="E450" s="3" t="s">
        <v>1101</v>
      </c>
      <c r="F450" s="3" t="s">
        <v>1836</v>
      </c>
      <c r="G450" s="3" t="s">
        <v>26</v>
      </c>
      <c r="H450" s="3" t="s">
        <v>1103</v>
      </c>
      <c r="I450" s="4" t="s">
        <v>28</v>
      </c>
      <c r="J450">
        <v>955</v>
      </c>
      <c r="K450">
        <v>4000</v>
      </c>
      <c r="L450">
        <v>0</v>
      </c>
    </row>
    <row r="451" spans="1:12" ht="75" customHeight="1" x14ac:dyDescent="0.35">
      <c r="A451" t="s">
        <v>1837</v>
      </c>
      <c r="B451" s="32" t="s">
        <v>1838</v>
      </c>
      <c r="C451" s="3" t="s">
        <v>1099</v>
      </c>
      <c r="D451" s="3" t="s">
        <v>1100</v>
      </c>
      <c r="E451" s="3" t="s">
        <v>1101</v>
      </c>
      <c r="F451" s="3" t="s">
        <v>1839</v>
      </c>
      <c r="G451" s="3" t="s">
        <v>26</v>
      </c>
      <c r="H451" s="3" t="s">
        <v>1103</v>
      </c>
      <c r="I451" s="4" t="s">
        <v>28</v>
      </c>
      <c r="J451">
        <v>351</v>
      </c>
      <c r="K451">
        <v>3500</v>
      </c>
      <c r="L451">
        <v>0</v>
      </c>
    </row>
    <row r="452" spans="1:12" ht="75" customHeight="1" x14ac:dyDescent="0.35">
      <c r="A452" t="s">
        <v>1840</v>
      </c>
      <c r="B452" s="32" t="s">
        <v>1841</v>
      </c>
      <c r="C452" s="3" t="s">
        <v>1099</v>
      </c>
      <c r="D452" s="3" t="s">
        <v>1100</v>
      </c>
      <c r="E452" s="3" t="s">
        <v>1101</v>
      </c>
      <c r="F452" s="3" t="s">
        <v>1842</v>
      </c>
      <c r="G452" s="3" t="s">
        <v>26</v>
      </c>
      <c r="H452" s="3" t="s">
        <v>1103</v>
      </c>
      <c r="I452" s="4" t="s">
        <v>28</v>
      </c>
      <c r="J452">
        <v>564</v>
      </c>
      <c r="K452">
        <v>4000</v>
      </c>
      <c r="L452">
        <v>0</v>
      </c>
    </row>
    <row r="453" spans="1:12" ht="75" customHeight="1" x14ac:dyDescent="0.35">
      <c r="A453" t="s">
        <v>1843</v>
      </c>
      <c r="B453" s="32" t="s">
        <v>1844</v>
      </c>
      <c r="C453" s="3" t="s">
        <v>1099</v>
      </c>
      <c r="D453" s="3" t="s">
        <v>1100</v>
      </c>
      <c r="E453" s="3" t="s">
        <v>1101</v>
      </c>
      <c r="F453" s="3" t="s">
        <v>1201</v>
      </c>
      <c r="G453" s="3" t="s">
        <v>26</v>
      </c>
      <c r="H453" s="3" t="s">
        <v>1103</v>
      </c>
      <c r="I453" s="4" t="s">
        <v>28</v>
      </c>
      <c r="J453">
        <v>20</v>
      </c>
      <c r="K453">
        <v>3500</v>
      </c>
      <c r="L453">
        <v>0</v>
      </c>
    </row>
    <row r="454" spans="1:12" ht="75" customHeight="1" x14ac:dyDescent="0.35">
      <c r="A454" t="s">
        <v>1845</v>
      </c>
      <c r="B454" s="32" t="s">
        <v>1846</v>
      </c>
      <c r="C454" s="3" t="s">
        <v>1099</v>
      </c>
      <c r="D454" s="3" t="s">
        <v>1100</v>
      </c>
      <c r="E454" s="3" t="s">
        <v>1101</v>
      </c>
      <c r="F454" s="3" t="s">
        <v>1847</v>
      </c>
      <c r="G454" s="3" t="s">
        <v>26</v>
      </c>
      <c r="H454" s="3" t="s">
        <v>1103</v>
      </c>
      <c r="I454" s="4" t="s">
        <v>28</v>
      </c>
      <c r="J454">
        <v>358</v>
      </c>
      <c r="K454">
        <v>3500</v>
      </c>
      <c r="L454">
        <v>0</v>
      </c>
    </row>
    <row r="455" spans="1:12" ht="75" customHeight="1" x14ac:dyDescent="0.35">
      <c r="A455" t="s">
        <v>1848</v>
      </c>
      <c r="B455" s="32" t="s">
        <v>1849</v>
      </c>
      <c r="C455" s="3" t="s">
        <v>1850</v>
      </c>
      <c r="D455" s="3" t="s">
        <v>1851</v>
      </c>
      <c r="E455" s="3" t="s">
        <v>1852</v>
      </c>
      <c r="F455" s="3" t="s">
        <v>1853</v>
      </c>
      <c r="G455" s="3" t="s">
        <v>949</v>
      </c>
      <c r="H455" s="3" t="s">
        <v>1103</v>
      </c>
      <c r="I455" s="4" t="s">
        <v>28</v>
      </c>
      <c r="J455">
        <v>4390</v>
      </c>
      <c r="K455">
        <v>7500</v>
      </c>
      <c r="L455">
        <v>0</v>
      </c>
    </row>
    <row r="456" spans="1:12" ht="75" customHeight="1" x14ac:dyDescent="0.35">
      <c r="A456" t="s">
        <v>1854</v>
      </c>
      <c r="B456" s="32" t="s">
        <v>1855</v>
      </c>
      <c r="C456" s="3" t="s">
        <v>1099</v>
      </c>
      <c r="D456" s="3" t="s">
        <v>1100</v>
      </c>
      <c r="E456" s="3" t="s">
        <v>1101</v>
      </c>
      <c r="F456" s="3" t="s">
        <v>1856</v>
      </c>
      <c r="G456" s="3" t="s">
        <v>26</v>
      </c>
      <c r="H456" s="3" t="s">
        <v>1103</v>
      </c>
      <c r="I456" s="4" t="s">
        <v>28</v>
      </c>
      <c r="J456">
        <v>3000</v>
      </c>
      <c r="K456">
        <v>6000</v>
      </c>
      <c r="L456">
        <v>0</v>
      </c>
    </row>
    <row r="457" spans="1:12" ht="75" customHeight="1" x14ac:dyDescent="0.35">
      <c r="A457" t="s">
        <v>1857</v>
      </c>
      <c r="B457" s="32" t="s">
        <v>1858</v>
      </c>
      <c r="C457" s="3" t="s">
        <v>1099</v>
      </c>
      <c r="D457" s="3" t="s">
        <v>1100</v>
      </c>
      <c r="E457" s="3" t="s">
        <v>1101</v>
      </c>
      <c r="F457" s="3" t="s">
        <v>1859</v>
      </c>
      <c r="G457" s="3" t="s">
        <v>26</v>
      </c>
      <c r="H457" s="3" t="s">
        <v>1103</v>
      </c>
      <c r="I457" s="4" t="s">
        <v>28</v>
      </c>
      <c r="J457">
        <v>1324</v>
      </c>
      <c r="K457">
        <v>4500</v>
      </c>
      <c r="L457">
        <v>0</v>
      </c>
    </row>
    <row r="458" spans="1:12" ht="75" customHeight="1" x14ac:dyDescent="0.35">
      <c r="A458" t="s">
        <v>1860</v>
      </c>
      <c r="B458" s="32" t="s">
        <v>1861</v>
      </c>
      <c r="C458" s="3" t="s">
        <v>1099</v>
      </c>
      <c r="D458" s="3" t="s">
        <v>1100</v>
      </c>
      <c r="E458" s="3" t="s">
        <v>1101</v>
      </c>
      <c r="F458" s="3" t="s">
        <v>1797</v>
      </c>
      <c r="G458" s="3" t="s">
        <v>26</v>
      </c>
      <c r="H458" s="3" t="s">
        <v>1103</v>
      </c>
      <c r="I458" s="4" t="s">
        <v>28</v>
      </c>
      <c r="J458">
        <v>30</v>
      </c>
      <c r="K458">
        <v>3500</v>
      </c>
      <c r="L458">
        <v>0</v>
      </c>
    </row>
    <row r="459" spans="1:12" ht="75" customHeight="1" x14ac:dyDescent="0.35">
      <c r="A459" t="s">
        <v>1862</v>
      </c>
      <c r="B459" s="32" t="s">
        <v>1863</v>
      </c>
      <c r="C459" s="3" t="s">
        <v>1099</v>
      </c>
      <c r="D459" s="3" t="s">
        <v>1100</v>
      </c>
      <c r="E459" s="3" t="s">
        <v>1101</v>
      </c>
      <c r="F459" s="3" t="s">
        <v>1864</v>
      </c>
      <c r="G459" s="3" t="s">
        <v>26</v>
      </c>
      <c r="H459" s="3" t="s">
        <v>1103</v>
      </c>
      <c r="I459" s="4" t="s">
        <v>28</v>
      </c>
      <c r="J459">
        <v>2024</v>
      </c>
      <c r="K459">
        <v>5500</v>
      </c>
      <c r="L459">
        <v>0</v>
      </c>
    </row>
    <row r="460" spans="1:12" ht="75" customHeight="1" x14ac:dyDescent="0.35">
      <c r="A460" t="s">
        <v>1865</v>
      </c>
      <c r="B460" s="32" t="s">
        <v>1866</v>
      </c>
      <c r="C460" s="3" t="s">
        <v>1099</v>
      </c>
      <c r="D460" s="3" t="s">
        <v>1100</v>
      </c>
      <c r="E460" s="3" t="s">
        <v>1101</v>
      </c>
      <c r="F460" s="3" t="s">
        <v>1867</v>
      </c>
      <c r="G460" s="3" t="s">
        <v>26</v>
      </c>
      <c r="H460" s="3" t="s">
        <v>1103</v>
      </c>
      <c r="I460" s="4" t="s">
        <v>28</v>
      </c>
      <c r="J460">
        <v>337</v>
      </c>
      <c r="K460">
        <v>3500</v>
      </c>
      <c r="L460">
        <v>0</v>
      </c>
    </row>
    <row r="461" spans="1:12" ht="75" customHeight="1" x14ac:dyDescent="0.35">
      <c r="A461" t="s">
        <v>1868</v>
      </c>
      <c r="B461" s="32" t="s">
        <v>1869</v>
      </c>
      <c r="C461" s="3" t="s">
        <v>1099</v>
      </c>
      <c r="D461" s="3" t="s">
        <v>1100</v>
      </c>
      <c r="E461" s="3" t="s">
        <v>1101</v>
      </c>
      <c r="F461" s="3" t="s">
        <v>1443</v>
      </c>
      <c r="G461" s="3" t="s">
        <v>26</v>
      </c>
      <c r="H461" s="3" t="s">
        <v>1103</v>
      </c>
      <c r="I461" s="4" t="s">
        <v>28</v>
      </c>
      <c r="J461">
        <v>15</v>
      </c>
      <c r="K461">
        <v>3500</v>
      </c>
      <c r="L461">
        <v>0</v>
      </c>
    </row>
    <row r="462" spans="1:12" ht="75" customHeight="1" x14ac:dyDescent="0.35">
      <c r="A462" t="s">
        <v>1870</v>
      </c>
      <c r="B462" s="32" t="s">
        <v>1871</v>
      </c>
      <c r="C462" s="3" t="s">
        <v>1099</v>
      </c>
      <c r="D462" s="3" t="s">
        <v>1100</v>
      </c>
      <c r="E462" s="3" t="s">
        <v>1101</v>
      </c>
      <c r="F462" s="3" t="s">
        <v>907</v>
      </c>
      <c r="G462" s="3" t="s">
        <v>26</v>
      </c>
      <c r="H462" s="3" t="s">
        <v>1103</v>
      </c>
      <c r="I462" s="4" t="s">
        <v>28</v>
      </c>
      <c r="J462">
        <v>6</v>
      </c>
      <c r="K462">
        <v>3500</v>
      </c>
      <c r="L462">
        <v>0</v>
      </c>
    </row>
    <row r="463" spans="1:12" ht="75" customHeight="1" x14ac:dyDescent="0.35">
      <c r="A463" t="s">
        <v>1872</v>
      </c>
      <c r="B463" s="32" t="s">
        <v>1873</v>
      </c>
      <c r="C463" s="3" t="s">
        <v>1099</v>
      </c>
      <c r="D463" s="3" t="s">
        <v>1100</v>
      </c>
      <c r="E463" s="3" t="s">
        <v>1101</v>
      </c>
      <c r="F463" s="3" t="s">
        <v>907</v>
      </c>
      <c r="G463" s="3" t="s">
        <v>26</v>
      </c>
      <c r="H463" s="3" t="s">
        <v>1103</v>
      </c>
      <c r="I463" s="4" t="s">
        <v>28</v>
      </c>
      <c r="J463">
        <v>6</v>
      </c>
      <c r="K463">
        <v>3500</v>
      </c>
      <c r="L463">
        <v>0</v>
      </c>
    </row>
    <row r="464" spans="1:12" ht="75" customHeight="1" x14ac:dyDescent="0.35">
      <c r="A464" t="s">
        <v>1874</v>
      </c>
      <c r="B464" s="32" t="s">
        <v>1875</v>
      </c>
      <c r="C464" s="3" t="s">
        <v>1099</v>
      </c>
      <c r="D464" s="3" t="s">
        <v>1100</v>
      </c>
      <c r="E464" s="3" t="s">
        <v>1101</v>
      </c>
      <c r="F464" s="3" t="s">
        <v>1876</v>
      </c>
      <c r="G464" s="3" t="s">
        <v>26</v>
      </c>
      <c r="H464" s="3" t="s">
        <v>1103</v>
      </c>
      <c r="I464" s="4" t="s">
        <v>28</v>
      </c>
      <c r="J464">
        <v>9</v>
      </c>
      <c r="K464">
        <v>3500</v>
      </c>
      <c r="L464">
        <v>0</v>
      </c>
    </row>
    <row r="465" spans="1:12" ht="75" customHeight="1" x14ac:dyDescent="0.35">
      <c r="A465" t="s">
        <v>1877</v>
      </c>
      <c r="B465" s="32" t="s">
        <v>1878</v>
      </c>
      <c r="C465" s="3" t="s">
        <v>1879</v>
      </c>
      <c r="D465" s="3" t="s">
        <v>1880</v>
      </c>
      <c r="E465" s="3" t="s">
        <v>1881</v>
      </c>
      <c r="F465" s="3" t="s">
        <v>1882</v>
      </c>
      <c r="G465" s="3" t="s">
        <v>949</v>
      </c>
      <c r="H465" s="3" t="s">
        <v>1103</v>
      </c>
      <c r="I465" s="4" t="s">
        <v>28</v>
      </c>
      <c r="J465">
        <v>5</v>
      </c>
      <c r="K465">
        <v>3500</v>
      </c>
      <c r="L465">
        <v>0</v>
      </c>
    </row>
    <row r="466" spans="1:12" ht="75" customHeight="1" x14ac:dyDescent="0.35">
      <c r="A466" t="s">
        <v>1883</v>
      </c>
      <c r="B466" s="32" t="s">
        <v>1884</v>
      </c>
      <c r="C466" s="3" t="s">
        <v>1099</v>
      </c>
      <c r="D466" s="3" t="s">
        <v>1100</v>
      </c>
      <c r="E466" s="3" t="s">
        <v>1101</v>
      </c>
      <c r="F466" s="3" t="s">
        <v>1640</v>
      </c>
      <c r="G466" s="3" t="s">
        <v>26</v>
      </c>
      <c r="H466" s="3" t="s">
        <v>1103</v>
      </c>
      <c r="I466" s="4" t="s">
        <v>28</v>
      </c>
      <c r="J466">
        <v>42</v>
      </c>
      <c r="K466">
        <v>3500</v>
      </c>
      <c r="L466">
        <v>0</v>
      </c>
    </row>
    <row r="467" spans="1:12" ht="75" customHeight="1" x14ac:dyDescent="0.35">
      <c r="A467" t="s">
        <v>1885</v>
      </c>
      <c r="B467" s="32" t="s">
        <v>1886</v>
      </c>
      <c r="C467" s="3" t="s">
        <v>1099</v>
      </c>
      <c r="D467" s="3" t="s">
        <v>1100</v>
      </c>
      <c r="E467" s="3" t="s">
        <v>1101</v>
      </c>
      <c r="F467" s="3" t="s">
        <v>1887</v>
      </c>
      <c r="G467" s="3" t="s">
        <v>26</v>
      </c>
      <c r="H467" s="3" t="s">
        <v>1103</v>
      </c>
      <c r="I467" s="4" t="s">
        <v>28</v>
      </c>
      <c r="J467">
        <v>1036</v>
      </c>
      <c r="K467">
        <v>4500</v>
      </c>
      <c r="L467">
        <v>0</v>
      </c>
    </row>
    <row r="468" spans="1:12" ht="75" customHeight="1" x14ac:dyDescent="0.35">
      <c r="A468" t="s">
        <v>1888</v>
      </c>
      <c r="B468" s="32" t="s">
        <v>1889</v>
      </c>
      <c r="C468" s="3" t="s">
        <v>1099</v>
      </c>
      <c r="D468" s="3" t="s">
        <v>1100</v>
      </c>
      <c r="E468" s="3" t="s">
        <v>1101</v>
      </c>
      <c r="F468" s="3" t="s">
        <v>1890</v>
      </c>
      <c r="G468" s="3" t="s">
        <v>26</v>
      </c>
      <c r="H468" s="3" t="s">
        <v>1103</v>
      </c>
      <c r="I468" s="4" t="s">
        <v>28</v>
      </c>
      <c r="J468">
        <v>1280</v>
      </c>
      <c r="K468">
        <v>4500</v>
      </c>
      <c r="L468">
        <v>0</v>
      </c>
    </row>
    <row r="469" spans="1:12" ht="75" customHeight="1" x14ac:dyDescent="0.35">
      <c r="A469" t="s">
        <v>1891</v>
      </c>
      <c r="B469" s="32" t="s">
        <v>1892</v>
      </c>
      <c r="C469" s="3" t="s">
        <v>1099</v>
      </c>
      <c r="D469" s="3" t="s">
        <v>1100</v>
      </c>
      <c r="E469" s="3" t="s">
        <v>1101</v>
      </c>
      <c r="F469" s="3" t="s">
        <v>1201</v>
      </c>
      <c r="G469" s="3" t="s">
        <v>26</v>
      </c>
      <c r="H469" s="3" t="s">
        <v>1103</v>
      </c>
      <c r="I469" s="4" t="s">
        <v>28</v>
      </c>
      <c r="J469">
        <v>20</v>
      </c>
      <c r="K469">
        <v>3500</v>
      </c>
      <c r="L469">
        <v>0</v>
      </c>
    </row>
    <row r="470" spans="1:12" ht="75" customHeight="1" x14ac:dyDescent="0.35">
      <c r="A470" t="s">
        <v>1893</v>
      </c>
      <c r="B470" s="32" t="s">
        <v>1894</v>
      </c>
      <c r="C470" s="3" t="s">
        <v>1099</v>
      </c>
      <c r="D470" s="3" t="s">
        <v>1100</v>
      </c>
      <c r="E470" s="3" t="s">
        <v>1101</v>
      </c>
      <c r="F470" s="3" t="s">
        <v>25</v>
      </c>
      <c r="G470" s="3" t="s">
        <v>26</v>
      </c>
      <c r="H470" s="3" t="s">
        <v>1103</v>
      </c>
      <c r="I470" s="4" t="s">
        <v>28</v>
      </c>
      <c r="J470">
        <v>82</v>
      </c>
      <c r="K470">
        <v>3500</v>
      </c>
      <c r="L470">
        <v>0</v>
      </c>
    </row>
    <row r="471" spans="1:12" ht="75" customHeight="1" x14ac:dyDescent="0.35">
      <c r="A471" t="s">
        <v>1895</v>
      </c>
      <c r="B471" s="32" t="s">
        <v>1896</v>
      </c>
      <c r="C471" s="3" t="s">
        <v>1099</v>
      </c>
      <c r="D471" s="3" t="s">
        <v>1100</v>
      </c>
      <c r="E471" s="3" t="s">
        <v>1101</v>
      </c>
      <c r="F471" s="3" t="s">
        <v>25</v>
      </c>
      <c r="G471" s="3" t="s">
        <v>26</v>
      </c>
      <c r="H471" s="3" t="s">
        <v>1103</v>
      </c>
      <c r="I471" s="4" t="s">
        <v>28</v>
      </c>
      <c r="J471">
        <v>82</v>
      </c>
      <c r="K471">
        <v>3500</v>
      </c>
      <c r="L471">
        <v>0</v>
      </c>
    </row>
    <row r="472" spans="1:12" ht="75" customHeight="1" x14ac:dyDescent="0.35">
      <c r="A472" t="s">
        <v>1897</v>
      </c>
      <c r="B472" s="32" t="s">
        <v>1898</v>
      </c>
      <c r="C472" s="3" t="s">
        <v>1099</v>
      </c>
      <c r="D472" s="3" t="s">
        <v>1100</v>
      </c>
      <c r="E472" s="3" t="s">
        <v>1101</v>
      </c>
      <c r="F472" s="3" t="s">
        <v>1899</v>
      </c>
      <c r="G472" s="3" t="s">
        <v>26</v>
      </c>
      <c r="H472" s="3" t="s">
        <v>1103</v>
      </c>
      <c r="I472" s="4" t="s">
        <v>28</v>
      </c>
      <c r="J472">
        <v>90</v>
      </c>
      <c r="K472">
        <v>3500</v>
      </c>
      <c r="L472">
        <v>0</v>
      </c>
    </row>
    <row r="473" spans="1:12" ht="75" customHeight="1" x14ac:dyDescent="0.35">
      <c r="A473" t="s">
        <v>1900</v>
      </c>
      <c r="B473" s="32" t="s">
        <v>1901</v>
      </c>
      <c r="C473" s="3" t="s">
        <v>1099</v>
      </c>
      <c r="D473" s="3" t="s">
        <v>1100</v>
      </c>
      <c r="E473" s="3" t="s">
        <v>1101</v>
      </c>
      <c r="F473" s="3" t="s">
        <v>907</v>
      </c>
      <c r="G473" s="3" t="s">
        <v>26</v>
      </c>
      <c r="H473" s="3" t="s">
        <v>1103</v>
      </c>
      <c r="I473" s="4" t="s">
        <v>28</v>
      </c>
      <c r="J473">
        <v>6</v>
      </c>
      <c r="K473">
        <v>3500</v>
      </c>
      <c r="L473">
        <v>0</v>
      </c>
    </row>
    <row r="474" spans="1:12" ht="75" customHeight="1" x14ac:dyDescent="0.35">
      <c r="A474" t="s">
        <v>1902</v>
      </c>
      <c r="B474" s="32" t="s">
        <v>1903</v>
      </c>
      <c r="C474" s="3" t="s">
        <v>1099</v>
      </c>
      <c r="D474" s="3" t="s">
        <v>1100</v>
      </c>
      <c r="E474" s="3" t="s">
        <v>1101</v>
      </c>
      <c r="F474" s="3" t="s">
        <v>886</v>
      </c>
      <c r="G474" s="3" t="s">
        <v>26</v>
      </c>
      <c r="H474" s="3" t="s">
        <v>1103</v>
      </c>
      <c r="I474" s="4" t="s">
        <v>28</v>
      </c>
      <c r="J474">
        <v>40</v>
      </c>
      <c r="K474">
        <v>3500</v>
      </c>
      <c r="L474">
        <v>0</v>
      </c>
    </row>
    <row r="475" spans="1:12" ht="75" customHeight="1" x14ac:dyDescent="0.35">
      <c r="A475" t="s">
        <v>1904</v>
      </c>
      <c r="B475" s="32" t="s">
        <v>1905</v>
      </c>
      <c r="C475" s="3" t="s">
        <v>1099</v>
      </c>
      <c r="D475" s="3" t="s">
        <v>1100</v>
      </c>
      <c r="E475" s="3" t="s">
        <v>1101</v>
      </c>
      <c r="F475" s="3" t="s">
        <v>1876</v>
      </c>
      <c r="G475" s="3" t="s">
        <v>26</v>
      </c>
      <c r="H475" s="3" t="s">
        <v>1103</v>
      </c>
      <c r="I475" s="4" t="s">
        <v>28</v>
      </c>
      <c r="J475">
        <v>9</v>
      </c>
      <c r="K475">
        <v>3500</v>
      </c>
      <c r="L475">
        <v>0</v>
      </c>
    </row>
    <row r="476" spans="1:12" ht="75" customHeight="1" x14ac:dyDescent="0.35">
      <c r="A476" t="s">
        <v>1906</v>
      </c>
      <c r="B476" s="32" t="s">
        <v>1907</v>
      </c>
      <c r="C476" s="3" t="s">
        <v>1099</v>
      </c>
      <c r="D476" s="3" t="s">
        <v>1100</v>
      </c>
      <c r="E476" s="3" t="s">
        <v>1101</v>
      </c>
      <c r="F476" s="3" t="s">
        <v>1804</v>
      </c>
      <c r="G476" s="3" t="s">
        <v>26</v>
      </c>
      <c r="H476" s="3" t="s">
        <v>1103</v>
      </c>
      <c r="I476" s="4" t="s">
        <v>28</v>
      </c>
      <c r="J476">
        <v>33</v>
      </c>
      <c r="K476">
        <v>3500</v>
      </c>
      <c r="L476">
        <v>0</v>
      </c>
    </row>
    <row r="477" spans="1:12" ht="75" customHeight="1" x14ac:dyDescent="0.35">
      <c r="A477" t="s">
        <v>1908</v>
      </c>
      <c r="B477" s="32" t="s">
        <v>1909</v>
      </c>
      <c r="C477" s="3" t="s">
        <v>1099</v>
      </c>
      <c r="D477" s="3" t="s">
        <v>1100</v>
      </c>
      <c r="E477" s="3" t="s">
        <v>1101</v>
      </c>
      <c r="F477" s="3" t="s">
        <v>842</v>
      </c>
      <c r="G477" s="3" t="s">
        <v>26</v>
      </c>
      <c r="H477" s="3" t="s">
        <v>1103</v>
      </c>
      <c r="I477" s="4" t="s">
        <v>28</v>
      </c>
      <c r="J477">
        <v>39</v>
      </c>
      <c r="K477">
        <v>3500</v>
      </c>
      <c r="L477">
        <v>0</v>
      </c>
    </row>
    <row r="478" spans="1:12" ht="75" customHeight="1" x14ac:dyDescent="0.35">
      <c r="A478" t="s">
        <v>1910</v>
      </c>
      <c r="B478" s="32" t="s">
        <v>1911</v>
      </c>
      <c r="C478" s="3" t="s">
        <v>1099</v>
      </c>
      <c r="D478" s="3" t="s">
        <v>1100</v>
      </c>
      <c r="E478" s="3" t="s">
        <v>1101</v>
      </c>
      <c r="F478" s="3" t="s">
        <v>1321</v>
      </c>
      <c r="G478" s="3" t="s">
        <v>26</v>
      </c>
      <c r="H478" s="3" t="s">
        <v>1103</v>
      </c>
      <c r="I478" s="4" t="s">
        <v>28</v>
      </c>
      <c r="J478">
        <v>48</v>
      </c>
      <c r="K478">
        <v>3500</v>
      </c>
      <c r="L478">
        <v>0</v>
      </c>
    </row>
    <row r="479" spans="1:12" ht="75" customHeight="1" x14ac:dyDescent="0.35">
      <c r="A479" t="s">
        <v>1912</v>
      </c>
      <c r="B479" s="32" t="s">
        <v>1913</v>
      </c>
      <c r="C479" s="3" t="s">
        <v>1099</v>
      </c>
      <c r="D479" s="3" t="s">
        <v>1100</v>
      </c>
      <c r="E479" s="3" t="s">
        <v>1101</v>
      </c>
      <c r="F479" s="3" t="s">
        <v>858</v>
      </c>
      <c r="G479" s="3" t="s">
        <v>26</v>
      </c>
      <c r="H479" s="3" t="s">
        <v>1103</v>
      </c>
      <c r="I479" s="4" t="s">
        <v>28</v>
      </c>
      <c r="J479">
        <v>37</v>
      </c>
      <c r="K479">
        <v>3500</v>
      </c>
      <c r="L479">
        <v>0</v>
      </c>
    </row>
    <row r="480" spans="1:12" ht="75" customHeight="1" x14ac:dyDescent="0.35">
      <c r="A480" t="s">
        <v>1914</v>
      </c>
      <c r="B480" s="32" t="s">
        <v>1915</v>
      </c>
      <c r="C480" s="3" t="s">
        <v>1099</v>
      </c>
      <c r="D480" s="3" t="s">
        <v>1100</v>
      </c>
      <c r="E480" s="3" t="s">
        <v>1101</v>
      </c>
      <c r="F480" s="3" t="s">
        <v>1804</v>
      </c>
      <c r="G480" s="3" t="s">
        <v>26</v>
      </c>
      <c r="H480" s="3" t="s">
        <v>1103</v>
      </c>
      <c r="I480" s="4" t="s">
        <v>28</v>
      </c>
      <c r="J480">
        <v>33</v>
      </c>
      <c r="K480">
        <v>3500</v>
      </c>
      <c r="L480">
        <v>0</v>
      </c>
    </row>
    <row r="481" spans="1:12" ht="75" customHeight="1" x14ac:dyDescent="0.35">
      <c r="A481" t="s">
        <v>1916</v>
      </c>
      <c r="B481" s="32" t="s">
        <v>1917</v>
      </c>
      <c r="C481" s="3" t="s">
        <v>1099</v>
      </c>
      <c r="D481" s="3" t="s">
        <v>1100</v>
      </c>
      <c r="E481" s="3" t="s">
        <v>1101</v>
      </c>
      <c r="F481" s="3" t="s">
        <v>1918</v>
      </c>
      <c r="G481" s="3" t="s">
        <v>26</v>
      </c>
      <c r="H481" s="3" t="s">
        <v>1103</v>
      </c>
      <c r="I481" s="4" t="s">
        <v>28</v>
      </c>
      <c r="J481">
        <v>24</v>
      </c>
      <c r="K481">
        <v>3500</v>
      </c>
      <c r="L481">
        <v>0</v>
      </c>
    </row>
    <row r="482" spans="1:12" ht="75" customHeight="1" x14ac:dyDescent="0.35">
      <c r="A482" t="s">
        <v>1919</v>
      </c>
      <c r="B482" s="32" t="s">
        <v>1920</v>
      </c>
      <c r="C482" s="3" t="s">
        <v>1099</v>
      </c>
      <c r="D482" s="3" t="s">
        <v>1100</v>
      </c>
      <c r="E482" s="3" t="s">
        <v>1101</v>
      </c>
      <c r="F482" s="3" t="s">
        <v>1921</v>
      </c>
      <c r="G482" s="3" t="s">
        <v>26</v>
      </c>
      <c r="H482" s="3" t="s">
        <v>1103</v>
      </c>
      <c r="I482" s="4" t="s">
        <v>28</v>
      </c>
      <c r="J482">
        <v>300</v>
      </c>
      <c r="K482">
        <v>3500</v>
      </c>
      <c r="L482">
        <v>0</v>
      </c>
    </row>
    <row r="483" spans="1:12" ht="75" customHeight="1" x14ac:dyDescent="0.35">
      <c r="A483" t="s">
        <v>1922</v>
      </c>
      <c r="B483" s="32" t="s">
        <v>1923</v>
      </c>
      <c r="C483" s="3" t="s">
        <v>1099</v>
      </c>
      <c r="D483" s="3" t="s">
        <v>1100</v>
      </c>
      <c r="E483" s="3" t="s">
        <v>1101</v>
      </c>
      <c r="F483" s="3" t="s">
        <v>95</v>
      </c>
      <c r="G483" s="3" t="s">
        <v>26</v>
      </c>
      <c r="H483" s="3" t="s">
        <v>1103</v>
      </c>
      <c r="I483" s="4" t="s">
        <v>28</v>
      </c>
      <c r="J483">
        <v>302</v>
      </c>
      <c r="K483">
        <v>3500</v>
      </c>
      <c r="L483">
        <v>0</v>
      </c>
    </row>
    <row r="484" spans="1:12" ht="75" customHeight="1" x14ac:dyDescent="0.35">
      <c r="A484" t="s">
        <v>1924</v>
      </c>
      <c r="B484" s="32" t="s">
        <v>1925</v>
      </c>
      <c r="C484" s="3" t="s">
        <v>1099</v>
      </c>
      <c r="D484" s="3" t="s">
        <v>1100</v>
      </c>
      <c r="E484" s="3" t="s">
        <v>1101</v>
      </c>
      <c r="F484" s="3" t="s">
        <v>1926</v>
      </c>
      <c r="G484" s="3" t="s">
        <v>26</v>
      </c>
      <c r="H484" s="3" t="s">
        <v>1103</v>
      </c>
      <c r="I484" s="4" t="s">
        <v>28</v>
      </c>
      <c r="J484">
        <v>109</v>
      </c>
      <c r="K484">
        <v>3500</v>
      </c>
      <c r="L484">
        <v>0</v>
      </c>
    </row>
    <row r="485" spans="1:12" ht="75" customHeight="1" x14ac:dyDescent="0.35">
      <c r="A485" t="s">
        <v>1927</v>
      </c>
      <c r="B485" s="32" t="s">
        <v>1928</v>
      </c>
      <c r="C485" s="3" t="s">
        <v>1099</v>
      </c>
      <c r="D485" s="3" t="s">
        <v>1100</v>
      </c>
      <c r="E485" s="3" t="s">
        <v>1101</v>
      </c>
      <c r="F485" s="3" t="s">
        <v>834</v>
      </c>
      <c r="G485" s="3" t="s">
        <v>26</v>
      </c>
      <c r="H485" s="3" t="s">
        <v>1103</v>
      </c>
      <c r="I485" s="4" t="s">
        <v>28</v>
      </c>
      <c r="J485">
        <v>47</v>
      </c>
      <c r="K485">
        <v>3500</v>
      </c>
      <c r="L485">
        <v>0</v>
      </c>
    </row>
    <row r="486" spans="1:12" ht="75" customHeight="1" x14ac:dyDescent="0.35">
      <c r="A486" t="s">
        <v>1929</v>
      </c>
      <c r="B486" s="32" t="s">
        <v>1930</v>
      </c>
      <c r="C486" s="3" t="s">
        <v>1099</v>
      </c>
      <c r="D486" s="3" t="s">
        <v>1100</v>
      </c>
      <c r="E486" s="3" t="s">
        <v>1101</v>
      </c>
      <c r="F486" s="3" t="s">
        <v>1699</v>
      </c>
      <c r="G486" s="3" t="s">
        <v>26</v>
      </c>
      <c r="H486" s="3" t="s">
        <v>1103</v>
      </c>
      <c r="I486" s="4" t="s">
        <v>28</v>
      </c>
      <c r="J486">
        <v>46</v>
      </c>
      <c r="K486">
        <v>3500</v>
      </c>
      <c r="L486">
        <v>0</v>
      </c>
    </row>
    <row r="487" spans="1:12" ht="75" customHeight="1" x14ac:dyDescent="0.35">
      <c r="A487" t="s">
        <v>1931</v>
      </c>
      <c r="B487" s="32" t="s">
        <v>1932</v>
      </c>
      <c r="C487" s="3" t="s">
        <v>1099</v>
      </c>
      <c r="D487" s="3" t="s">
        <v>1100</v>
      </c>
      <c r="E487" s="3" t="s">
        <v>1101</v>
      </c>
      <c r="F487" s="3" t="s">
        <v>1522</v>
      </c>
      <c r="G487" s="3" t="s">
        <v>26</v>
      </c>
      <c r="H487" s="3" t="s">
        <v>1103</v>
      </c>
      <c r="I487" s="4" t="s">
        <v>28</v>
      </c>
      <c r="J487">
        <v>14</v>
      </c>
      <c r="K487">
        <v>3500</v>
      </c>
      <c r="L487">
        <v>0</v>
      </c>
    </row>
    <row r="488" spans="1:12" ht="75" customHeight="1" x14ac:dyDescent="0.35">
      <c r="A488" t="s">
        <v>1933</v>
      </c>
      <c r="B488" s="32" t="s">
        <v>1934</v>
      </c>
      <c r="C488" s="3" t="s">
        <v>1099</v>
      </c>
      <c r="D488" s="3" t="s">
        <v>1100</v>
      </c>
      <c r="E488" s="3" t="s">
        <v>1101</v>
      </c>
      <c r="F488" s="3" t="s">
        <v>1935</v>
      </c>
      <c r="G488" s="3" t="s">
        <v>26</v>
      </c>
      <c r="H488" s="3" t="s">
        <v>1103</v>
      </c>
      <c r="I488" s="4" t="s">
        <v>28</v>
      </c>
      <c r="J488">
        <v>319</v>
      </c>
      <c r="K488">
        <v>3500</v>
      </c>
      <c r="L488">
        <v>0</v>
      </c>
    </row>
    <row r="489" spans="1:12" ht="75" customHeight="1" x14ac:dyDescent="0.35">
      <c r="A489" t="s">
        <v>1936</v>
      </c>
      <c r="B489" s="32" t="s">
        <v>1937</v>
      </c>
      <c r="C489" s="3" t="s">
        <v>1099</v>
      </c>
      <c r="D489" s="3" t="s">
        <v>1100</v>
      </c>
      <c r="E489" s="3" t="s">
        <v>1101</v>
      </c>
      <c r="F489" s="3" t="s">
        <v>1918</v>
      </c>
      <c r="G489" s="3" t="s">
        <v>26</v>
      </c>
      <c r="H489" s="3" t="s">
        <v>1103</v>
      </c>
      <c r="I489" s="4" t="s">
        <v>28</v>
      </c>
      <c r="J489">
        <v>24</v>
      </c>
      <c r="K489">
        <v>3500</v>
      </c>
      <c r="L489">
        <v>0</v>
      </c>
    </row>
    <row r="490" spans="1:12" ht="75" customHeight="1" x14ac:dyDescent="0.35">
      <c r="A490" t="s">
        <v>1938</v>
      </c>
      <c r="B490" s="32" t="s">
        <v>1939</v>
      </c>
      <c r="C490" s="3" t="s">
        <v>1099</v>
      </c>
      <c r="D490" s="3" t="s">
        <v>1100</v>
      </c>
      <c r="E490" s="3" t="s">
        <v>1101</v>
      </c>
      <c r="F490" s="3" t="s">
        <v>1940</v>
      </c>
      <c r="G490" s="3" t="s">
        <v>26</v>
      </c>
      <c r="H490" s="3" t="s">
        <v>1103</v>
      </c>
      <c r="I490" s="4" t="s">
        <v>28</v>
      </c>
      <c r="J490">
        <v>421</v>
      </c>
      <c r="K490">
        <v>3500</v>
      </c>
      <c r="L490">
        <v>0</v>
      </c>
    </row>
    <row r="491" spans="1:12" ht="75" customHeight="1" x14ac:dyDescent="0.35">
      <c r="A491" t="s">
        <v>1941</v>
      </c>
      <c r="B491" s="32" t="s">
        <v>1942</v>
      </c>
      <c r="C491" s="3" t="s">
        <v>1099</v>
      </c>
      <c r="D491" s="3" t="s">
        <v>1100</v>
      </c>
      <c r="E491" s="3" t="s">
        <v>1101</v>
      </c>
      <c r="F491" s="3" t="s">
        <v>1568</v>
      </c>
      <c r="G491" s="3" t="s">
        <v>26</v>
      </c>
      <c r="H491" s="3" t="s">
        <v>1103</v>
      </c>
      <c r="I491" s="4" t="s">
        <v>28</v>
      </c>
      <c r="J491">
        <v>10</v>
      </c>
      <c r="K491">
        <v>3500</v>
      </c>
      <c r="L491">
        <v>0</v>
      </c>
    </row>
    <row r="492" spans="1:12" ht="75" customHeight="1" x14ac:dyDescent="0.35">
      <c r="A492" t="s">
        <v>1943</v>
      </c>
      <c r="B492" s="32" t="s">
        <v>1944</v>
      </c>
      <c r="C492" s="3" t="s">
        <v>1099</v>
      </c>
      <c r="D492" s="3" t="s">
        <v>1100</v>
      </c>
      <c r="E492" s="3" t="s">
        <v>1101</v>
      </c>
      <c r="F492" s="3" t="s">
        <v>1945</v>
      </c>
      <c r="G492" s="3" t="s">
        <v>26</v>
      </c>
      <c r="H492" s="3" t="s">
        <v>1103</v>
      </c>
      <c r="I492" s="4" t="s">
        <v>28</v>
      </c>
      <c r="J492">
        <v>289</v>
      </c>
      <c r="K492">
        <v>3500</v>
      </c>
      <c r="L492">
        <v>0</v>
      </c>
    </row>
    <row r="493" spans="1:12" ht="75" customHeight="1" x14ac:dyDescent="0.35">
      <c r="A493" t="s">
        <v>1946</v>
      </c>
      <c r="B493" s="32" t="s">
        <v>1947</v>
      </c>
      <c r="C493" s="3" t="s">
        <v>1099</v>
      </c>
      <c r="D493" s="3" t="s">
        <v>1100</v>
      </c>
      <c r="E493" s="3" t="s">
        <v>1101</v>
      </c>
      <c r="F493" s="3" t="s">
        <v>1500</v>
      </c>
      <c r="G493" s="3" t="s">
        <v>26</v>
      </c>
      <c r="H493" s="3" t="s">
        <v>1103</v>
      </c>
      <c r="I493" s="4" t="s">
        <v>28</v>
      </c>
      <c r="J493">
        <v>12</v>
      </c>
      <c r="K493">
        <v>3500</v>
      </c>
      <c r="L493">
        <v>0</v>
      </c>
    </row>
    <row r="494" spans="1:12" ht="75" customHeight="1" x14ac:dyDescent="0.35">
      <c r="A494" t="s">
        <v>1948</v>
      </c>
      <c r="B494" s="32" t="s">
        <v>1949</v>
      </c>
      <c r="C494" s="3" t="s">
        <v>1099</v>
      </c>
      <c r="D494" s="3" t="s">
        <v>1100</v>
      </c>
      <c r="E494" s="3" t="s">
        <v>1101</v>
      </c>
      <c r="F494" s="3" t="s">
        <v>1950</v>
      </c>
      <c r="G494" s="3" t="s">
        <v>26</v>
      </c>
      <c r="H494" s="3" t="s">
        <v>1103</v>
      </c>
      <c r="I494" s="4" t="s">
        <v>28</v>
      </c>
      <c r="J494">
        <v>264</v>
      </c>
      <c r="K494">
        <v>3500</v>
      </c>
      <c r="L494">
        <v>0</v>
      </c>
    </row>
    <row r="495" spans="1:12" ht="75" customHeight="1" x14ac:dyDescent="0.35">
      <c r="A495" t="s">
        <v>1951</v>
      </c>
      <c r="B495" s="32" t="s">
        <v>1952</v>
      </c>
      <c r="C495" s="3" t="s">
        <v>1099</v>
      </c>
      <c r="D495" s="3" t="s">
        <v>1100</v>
      </c>
      <c r="E495" s="3" t="s">
        <v>1101</v>
      </c>
      <c r="F495" s="3" t="s">
        <v>1953</v>
      </c>
      <c r="G495" s="3" t="s">
        <v>26</v>
      </c>
      <c r="H495" s="3" t="s">
        <v>1103</v>
      </c>
      <c r="I495" s="4" t="s">
        <v>28</v>
      </c>
      <c r="J495">
        <v>66</v>
      </c>
      <c r="K495">
        <v>3500</v>
      </c>
      <c r="L495">
        <v>0</v>
      </c>
    </row>
    <row r="496" spans="1:12" ht="75" customHeight="1" x14ac:dyDescent="0.35">
      <c r="A496" t="s">
        <v>1954</v>
      </c>
      <c r="B496" s="32" t="s">
        <v>1955</v>
      </c>
      <c r="C496" s="3" t="s">
        <v>1099</v>
      </c>
      <c r="D496" s="3" t="s">
        <v>1100</v>
      </c>
      <c r="E496" s="3" t="s">
        <v>1101</v>
      </c>
      <c r="F496" s="3" t="s">
        <v>1804</v>
      </c>
      <c r="G496" s="3" t="s">
        <v>26</v>
      </c>
      <c r="H496" s="3" t="s">
        <v>1103</v>
      </c>
      <c r="I496" s="4" t="s">
        <v>28</v>
      </c>
      <c r="J496">
        <v>33</v>
      </c>
      <c r="K496">
        <v>3500</v>
      </c>
      <c r="L496">
        <v>0</v>
      </c>
    </row>
    <row r="497" spans="1:12" ht="75" customHeight="1" x14ac:dyDescent="0.35">
      <c r="A497" t="s">
        <v>1956</v>
      </c>
      <c r="B497" s="32" t="s">
        <v>1957</v>
      </c>
      <c r="C497" s="3" t="s">
        <v>1099</v>
      </c>
      <c r="D497" s="3" t="s">
        <v>1100</v>
      </c>
      <c r="E497" s="3" t="s">
        <v>1101</v>
      </c>
      <c r="F497" s="3" t="s">
        <v>1418</v>
      </c>
      <c r="G497" s="3" t="s">
        <v>26</v>
      </c>
      <c r="H497" s="3" t="s">
        <v>1103</v>
      </c>
      <c r="I497" s="4" t="s">
        <v>28</v>
      </c>
      <c r="J497">
        <v>23</v>
      </c>
      <c r="K497">
        <v>3500</v>
      </c>
      <c r="L497">
        <v>0</v>
      </c>
    </row>
    <row r="498" spans="1:12" ht="75" customHeight="1" x14ac:dyDescent="0.35">
      <c r="A498" t="s">
        <v>1958</v>
      </c>
      <c r="B498" s="32" t="s">
        <v>1959</v>
      </c>
      <c r="C498" s="3" t="s">
        <v>1099</v>
      </c>
      <c r="D498" s="3" t="s">
        <v>1100</v>
      </c>
      <c r="E498" s="3" t="s">
        <v>1101</v>
      </c>
      <c r="F498" s="3" t="s">
        <v>1876</v>
      </c>
      <c r="G498" s="3" t="s">
        <v>26</v>
      </c>
      <c r="H498" s="3" t="s">
        <v>1103</v>
      </c>
      <c r="I498" s="4" t="s">
        <v>28</v>
      </c>
      <c r="J498">
        <v>9</v>
      </c>
      <c r="K498">
        <v>3500</v>
      </c>
      <c r="L498">
        <v>0</v>
      </c>
    </row>
    <row r="499" spans="1:12" ht="75" customHeight="1" x14ac:dyDescent="0.35">
      <c r="A499" t="s">
        <v>1960</v>
      </c>
      <c r="B499" s="32" t="s">
        <v>1961</v>
      </c>
      <c r="C499" s="3" t="s">
        <v>1099</v>
      </c>
      <c r="D499" s="3" t="s">
        <v>1100</v>
      </c>
      <c r="E499" s="3" t="s">
        <v>1101</v>
      </c>
      <c r="F499" s="3" t="s">
        <v>1195</v>
      </c>
      <c r="G499" s="3" t="s">
        <v>26</v>
      </c>
      <c r="H499" s="3" t="s">
        <v>1103</v>
      </c>
      <c r="I499" s="4" t="s">
        <v>28</v>
      </c>
      <c r="J499">
        <v>335</v>
      </c>
      <c r="K499">
        <v>3500</v>
      </c>
      <c r="L499">
        <v>0</v>
      </c>
    </row>
    <row r="500" spans="1:12" ht="75" customHeight="1" x14ac:dyDescent="0.35">
      <c r="A500" t="s">
        <v>1962</v>
      </c>
      <c r="B500" s="32" t="s">
        <v>1963</v>
      </c>
      <c r="C500" s="3" t="s">
        <v>1099</v>
      </c>
      <c r="D500" s="3" t="s">
        <v>1100</v>
      </c>
      <c r="E500" s="3" t="s">
        <v>1101</v>
      </c>
      <c r="F500" s="3" t="s">
        <v>1964</v>
      </c>
      <c r="G500" s="3" t="s">
        <v>26</v>
      </c>
      <c r="H500" s="3" t="s">
        <v>1103</v>
      </c>
      <c r="I500" s="4" t="s">
        <v>28</v>
      </c>
      <c r="J500">
        <v>74</v>
      </c>
      <c r="K500">
        <v>3500</v>
      </c>
      <c r="L500">
        <v>0</v>
      </c>
    </row>
    <row r="501" spans="1:12" ht="75" customHeight="1" x14ac:dyDescent="0.35">
      <c r="A501" t="s">
        <v>1965</v>
      </c>
      <c r="B501" s="32" t="s">
        <v>1966</v>
      </c>
      <c r="C501" s="3" t="s">
        <v>1099</v>
      </c>
      <c r="D501" s="3" t="s">
        <v>1100</v>
      </c>
      <c r="E501" s="3" t="s">
        <v>1101</v>
      </c>
      <c r="F501" s="3" t="s">
        <v>1687</v>
      </c>
      <c r="G501" s="3" t="s">
        <v>26</v>
      </c>
      <c r="H501" s="3" t="s">
        <v>1103</v>
      </c>
      <c r="I501" s="4" t="s">
        <v>28</v>
      </c>
      <c r="J501">
        <v>89</v>
      </c>
      <c r="K501">
        <v>3500</v>
      </c>
      <c r="L501">
        <v>0</v>
      </c>
    </row>
    <row r="502" spans="1:12" ht="75" customHeight="1" x14ac:dyDescent="0.35">
      <c r="A502" t="s">
        <v>1967</v>
      </c>
      <c r="B502" s="32" t="s">
        <v>1968</v>
      </c>
      <c r="C502" s="3" t="s">
        <v>1099</v>
      </c>
      <c r="D502" s="3" t="s">
        <v>1100</v>
      </c>
      <c r="E502" s="3" t="s">
        <v>1101</v>
      </c>
      <c r="F502" s="3" t="s">
        <v>1491</v>
      </c>
      <c r="G502" s="3" t="s">
        <v>26</v>
      </c>
      <c r="H502" s="3" t="s">
        <v>1103</v>
      </c>
      <c r="I502" s="4" t="s">
        <v>28</v>
      </c>
      <c r="J502">
        <v>59</v>
      </c>
      <c r="K502">
        <v>3500</v>
      </c>
      <c r="L502">
        <v>0</v>
      </c>
    </row>
    <row r="503" spans="1:12" ht="75" customHeight="1" x14ac:dyDescent="0.35">
      <c r="A503" t="s">
        <v>1969</v>
      </c>
      <c r="B503" s="32" t="s">
        <v>1970</v>
      </c>
      <c r="C503" s="3" t="s">
        <v>1099</v>
      </c>
      <c r="D503" s="3" t="s">
        <v>1100</v>
      </c>
      <c r="E503" s="3" t="s">
        <v>1101</v>
      </c>
      <c r="F503" s="3" t="s">
        <v>1971</v>
      </c>
      <c r="G503" s="3" t="s">
        <v>26</v>
      </c>
      <c r="H503" s="3" t="s">
        <v>1103</v>
      </c>
      <c r="I503" s="4" t="s">
        <v>28</v>
      </c>
      <c r="J503">
        <v>122</v>
      </c>
      <c r="K503">
        <v>3500</v>
      </c>
      <c r="L503">
        <v>0</v>
      </c>
    </row>
    <row r="504" spans="1:12" ht="75" customHeight="1" x14ac:dyDescent="0.35">
      <c r="A504" t="s">
        <v>1972</v>
      </c>
      <c r="B504" s="32" t="s">
        <v>1973</v>
      </c>
      <c r="C504" s="3" t="s">
        <v>1099</v>
      </c>
      <c r="D504" s="3" t="s">
        <v>1100</v>
      </c>
      <c r="E504" s="3" t="s">
        <v>1101</v>
      </c>
      <c r="F504" s="3" t="s">
        <v>1568</v>
      </c>
      <c r="G504" s="3" t="s">
        <v>26</v>
      </c>
      <c r="H504" s="3" t="s">
        <v>1103</v>
      </c>
      <c r="I504" s="4" t="s">
        <v>28</v>
      </c>
      <c r="J504">
        <v>10</v>
      </c>
      <c r="K504">
        <v>3500</v>
      </c>
      <c r="L504">
        <v>0</v>
      </c>
    </row>
    <row r="505" spans="1:12" ht="75" customHeight="1" x14ac:dyDescent="0.35">
      <c r="A505" t="s">
        <v>1974</v>
      </c>
      <c r="B505" s="32" t="s">
        <v>1975</v>
      </c>
      <c r="C505" s="3" t="s">
        <v>1099</v>
      </c>
      <c r="D505" s="3" t="s">
        <v>1100</v>
      </c>
      <c r="E505" s="3" t="s">
        <v>1101</v>
      </c>
      <c r="F505" s="3" t="s">
        <v>1976</v>
      </c>
      <c r="G505" s="3" t="s">
        <v>26</v>
      </c>
      <c r="H505" s="3" t="s">
        <v>1103</v>
      </c>
      <c r="I505" s="4" t="s">
        <v>28</v>
      </c>
      <c r="J505">
        <v>101</v>
      </c>
      <c r="K505">
        <v>3500</v>
      </c>
      <c r="L505">
        <v>0</v>
      </c>
    </row>
    <row r="506" spans="1:12" ht="75" customHeight="1" x14ac:dyDescent="0.35">
      <c r="A506" t="s">
        <v>1977</v>
      </c>
      <c r="B506" s="32" t="s">
        <v>1978</v>
      </c>
      <c r="C506" s="3" t="s">
        <v>1099</v>
      </c>
      <c r="D506" s="3" t="s">
        <v>1100</v>
      </c>
      <c r="E506" s="3" t="s">
        <v>1101</v>
      </c>
      <c r="F506" s="3" t="s">
        <v>1699</v>
      </c>
      <c r="G506" s="3" t="s">
        <v>26</v>
      </c>
      <c r="H506" s="3" t="s">
        <v>1103</v>
      </c>
      <c r="I506" s="4" t="s">
        <v>28</v>
      </c>
      <c r="J506">
        <v>46</v>
      </c>
      <c r="K506">
        <v>3500</v>
      </c>
      <c r="L506">
        <v>0</v>
      </c>
    </row>
    <row r="507" spans="1:12" ht="75" customHeight="1" x14ac:dyDescent="0.35">
      <c r="A507" t="s">
        <v>1979</v>
      </c>
      <c r="B507" s="32" t="s">
        <v>1980</v>
      </c>
      <c r="C507" s="3" t="s">
        <v>1099</v>
      </c>
      <c r="D507" s="3" t="s">
        <v>1100</v>
      </c>
      <c r="E507" s="3" t="s">
        <v>1101</v>
      </c>
      <c r="F507" s="3" t="s">
        <v>1981</v>
      </c>
      <c r="G507" s="3" t="s">
        <v>26</v>
      </c>
      <c r="H507" s="3" t="s">
        <v>1103</v>
      </c>
      <c r="I507" s="4" t="s">
        <v>28</v>
      </c>
      <c r="J507">
        <v>57</v>
      </c>
      <c r="K507">
        <v>3500</v>
      </c>
      <c r="L507">
        <v>0</v>
      </c>
    </row>
    <row r="508" spans="1:12" ht="75" customHeight="1" x14ac:dyDescent="0.35">
      <c r="A508" t="s">
        <v>1982</v>
      </c>
      <c r="B508" s="32" t="s">
        <v>1983</v>
      </c>
      <c r="C508" s="3" t="s">
        <v>1099</v>
      </c>
      <c r="D508" s="3" t="s">
        <v>1100</v>
      </c>
      <c r="E508" s="3" t="s">
        <v>1101</v>
      </c>
      <c r="F508" s="3" t="s">
        <v>1324</v>
      </c>
      <c r="G508" s="3" t="s">
        <v>26</v>
      </c>
      <c r="H508" s="3" t="s">
        <v>1103</v>
      </c>
      <c r="I508" s="4" t="s">
        <v>28</v>
      </c>
      <c r="J508">
        <v>73</v>
      </c>
      <c r="K508">
        <v>3500</v>
      </c>
      <c r="L508">
        <v>0</v>
      </c>
    </row>
    <row r="509" spans="1:12" ht="75" customHeight="1" x14ac:dyDescent="0.35">
      <c r="A509" t="s">
        <v>1984</v>
      </c>
      <c r="B509" s="32" t="s">
        <v>1985</v>
      </c>
      <c r="C509" s="3" t="s">
        <v>1099</v>
      </c>
      <c r="D509" s="3" t="s">
        <v>1100</v>
      </c>
      <c r="E509" s="3" t="s">
        <v>1101</v>
      </c>
      <c r="F509" s="3" t="s">
        <v>1986</v>
      </c>
      <c r="G509" s="3" t="s">
        <v>26</v>
      </c>
      <c r="H509" s="3" t="s">
        <v>1103</v>
      </c>
      <c r="I509" s="4" t="s">
        <v>28</v>
      </c>
      <c r="J509">
        <v>134</v>
      </c>
      <c r="K509">
        <v>3500</v>
      </c>
      <c r="L509">
        <v>0</v>
      </c>
    </row>
    <row r="510" spans="1:12" ht="75" customHeight="1" x14ac:dyDescent="0.35">
      <c r="A510" t="s">
        <v>1987</v>
      </c>
      <c r="B510" s="32" t="s">
        <v>1988</v>
      </c>
      <c r="C510" s="3" t="s">
        <v>1099</v>
      </c>
      <c r="D510" s="3" t="s">
        <v>1100</v>
      </c>
      <c r="E510" s="3" t="s">
        <v>1101</v>
      </c>
      <c r="F510" s="3" t="s">
        <v>1989</v>
      </c>
      <c r="G510" s="3" t="s">
        <v>26</v>
      </c>
      <c r="H510" s="3" t="s">
        <v>1103</v>
      </c>
      <c r="I510" s="4" t="s">
        <v>28</v>
      </c>
      <c r="J510">
        <v>2436</v>
      </c>
      <c r="K510">
        <v>5500</v>
      </c>
      <c r="L510">
        <v>0</v>
      </c>
    </row>
    <row r="511" spans="1:12" ht="75" customHeight="1" x14ac:dyDescent="0.35">
      <c r="A511" t="s">
        <v>1990</v>
      </c>
      <c r="B511" s="32" t="s">
        <v>1991</v>
      </c>
      <c r="C511" s="3" t="s">
        <v>1099</v>
      </c>
      <c r="D511" s="3" t="s">
        <v>1100</v>
      </c>
      <c r="E511" s="3" t="s">
        <v>1101</v>
      </c>
      <c r="F511" s="3" t="s">
        <v>1992</v>
      </c>
      <c r="G511" s="3" t="s">
        <v>26</v>
      </c>
      <c r="H511" s="3" t="s">
        <v>1103</v>
      </c>
      <c r="I511" s="4" t="s">
        <v>28</v>
      </c>
      <c r="J511">
        <v>126</v>
      </c>
      <c r="K511">
        <v>3500</v>
      </c>
      <c r="L511">
        <v>0</v>
      </c>
    </row>
    <row r="512" spans="1:12" ht="75" customHeight="1" x14ac:dyDescent="0.35">
      <c r="A512" t="s">
        <v>1993</v>
      </c>
      <c r="B512" s="32" t="s">
        <v>1994</v>
      </c>
      <c r="C512" s="3" t="s">
        <v>1099</v>
      </c>
      <c r="D512" s="3" t="s">
        <v>1100</v>
      </c>
      <c r="E512" s="3" t="s">
        <v>1101</v>
      </c>
      <c r="F512" s="3" t="s">
        <v>1164</v>
      </c>
      <c r="G512" s="3" t="s">
        <v>26</v>
      </c>
      <c r="H512" s="3" t="s">
        <v>1103</v>
      </c>
      <c r="I512" s="4" t="s">
        <v>28</v>
      </c>
      <c r="J512">
        <v>18</v>
      </c>
      <c r="K512">
        <v>3500</v>
      </c>
      <c r="L512">
        <v>0</v>
      </c>
    </row>
    <row r="513" spans="1:12" ht="75" customHeight="1" x14ac:dyDescent="0.35">
      <c r="A513" t="s">
        <v>1995</v>
      </c>
      <c r="B513" s="32" t="s">
        <v>1996</v>
      </c>
      <c r="C513" s="3" t="s">
        <v>1099</v>
      </c>
      <c r="D513" s="3" t="s">
        <v>1100</v>
      </c>
      <c r="E513" s="3" t="s">
        <v>1101</v>
      </c>
      <c r="F513" s="3" t="s">
        <v>1997</v>
      </c>
      <c r="G513" s="3" t="s">
        <v>26</v>
      </c>
      <c r="H513" s="3" t="s">
        <v>1103</v>
      </c>
      <c r="I513" s="4" t="s">
        <v>28</v>
      </c>
      <c r="J513">
        <v>84</v>
      </c>
      <c r="K513">
        <v>3500</v>
      </c>
      <c r="L513">
        <v>0</v>
      </c>
    </row>
    <row r="514" spans="1:12" ht="75" customHeight="1" x14ac:dyDescent="0.35">
      <c r="A514" t="s">
        <v>1998</v>
      </c>
      <c r="B514" s="32" t="s">
        <v>1999</v>
      </c>
      <c r="C514" s="3" t="s">
        <v>2000</v>
      </c>
      <c r="D514" s="3" t="s">
        <v>2001</v>
      </c>
      <c r="E514" s="3" t="s">
        <v>1881</v>
      </c>
      <c r="F514" s="3" t="s">
        <v>2002</v>
      </c>
      <c r="G514" s="3" t="s">
        <v>949</v>
      </c>
      <c r="H514" s="3" t="s">
        <v>1103</v>
      </c>
      <c r="I514" s="4" t="s">
        <v>28</v>
      </c>
      <c r="J514">
        <v>34</v>
      </c>
      <c r="K514">
        <v>3500</v>
      </c>
      <c r="L514">
        <v>0</v>
      </c>
    </row>
    <row r="515" spans="1:12" ht="75" customHeight="1" x14ac:dyDescent="0.35">
      <c r="A515" t="s">
        <v>2003</v>
      </c>
      <c r="B515" s="32" t="s">
        <v>2004</v>
      </c>
      <c r="C515" s="3" t="s">
        <v>1099</v>
      </c>
      <c r="D515" s="3" t="s">
        <v>1100</v>
      </c>
      <c r="E515" s="3" t="s">
        <v>1101</v>
      </c>
      <c r="F515" s="3" t="s">
        <v>2005</v>
      </c>
      <c r="G515" s="3" t="s">
        <v>26</v>
      </c>
      <c r="H515" s="3" t="s">
        <v>1103</v>
      </c>
      <c r="I515" s="4" t="s">
        <v>28</v>
      </c>
      <c r="J515">
        <v>282</v>
      </c>
      <c r="K515">
        <v>3500</v>
      </c>
      <c r="L515">
        <v>0</v>
      </c>
    </row>
    <row r="516" spans="1:12" ht="75" customHeight="1" x14ac:dyDescent="0.35">
      <c r="A516" t="s">
        <v>2006</v>
      </c>
      <c r="B516" s="32" t="s">
        <v>2007</v>
      </c>
      <c r="C516" s="3" t="s">
        <v>1099</v>
      </c>
      <c r="D516" s="3" t="s">
        <v>1100</v>
      </c>
      <c r="E516" s="3" t="s">
        <v>1101</v>
      </c>
      <c r="F516" s="3" t="s">
        <v>1418</v>
      </c>
      <c r="G516" s="3" t="s">
        <v>26</v>
      </c>
      <c r="H516" s="3" t="s">
        <v>1103</v>
      </c>
      <c r="I516" s="4" t="s">
        <v>28</v>
      </c>
      <c r="J516">
        <v>23</v>
      </c>
      <c r="K516">
        <v>3500</v>
      </c>
      <c r="L516">
        <v>0</v>
      </c>
    </row>
    <row r="517" spans="1:12" ht="75" customHeight="1" x14ac:dyDescent="0.35">
      <c r="A517" t="s">
        <v>2008</v>
      </c>
      <c r="B517" s="32" t="s">
        <v>2009</v>
      </c>
      <c r="C517" s="3" t="s">
        <v>1099</v>
      </c>
      <c r="D517" s="3" t="s">
        <v>1100</v>
      </c>
      <c r="E517" s="3" t="s">
        <v>1101</v>
      </c>
      <c r="F517" s="3" t="s">
        <v>2010</v>
      </c>
      <c r="G517" s="3" t="s">
        <v>26</v>
      </c>
      <c r="H517" s="3" t="s">
        <v>1103</v>
      </c>
      <c r="I517" s="4" t="s">
        <v>28</v>
      </c>
      <c r="J517">
        <v>49</v>
      </c>
      <c r="K517">
        <v>3500</v>
      </c>
      <c r="L517">
        <v>0</v>
      </c>
    </row>
    <row r="518" spans="1:12" ht="75" customHeight="1" x14ac:dyDescent="0.35">
      <c r="A518" t="s">
        <v>2011</v>
      </c>
      <c r="B518" s="32" t="s">
        <v>2012</v>
      </c>
      <c r="C518" s="3" t="s">
        <v>1099</v>
      </c>
      <c r="D518" s="3" t="s">
        <v>1100</v>
      </c>
      <c r="E518" s="3" t="s">
        <v>1101</v>
      </c>
      <c r="F518" s="3" t="s">
        <v>2013</v>
      </c>
      <c r="G518" s="3" t="s">
        <v>26</v>
      </c>
      <c r="H518" s="3" t="s">
        <v>1103</v>
      </c>
      <c r="I518" s="4" t="s">
        <v>28</v>
      </c>
      <c r="J518">
        <v>65</v>
      </c>
      <c r="K518">
        <v>3500</v>
      </c>
      <c r="L518">
        <v>0</v>
      </c>
    </row>
    <row r="519" spans="1:12" ht="75" customHeight="1" x14ac:dyDescent="0.35">
      <c r="A519" t="s">
        <v>2014</v>
      </c>
      <c r="B519" s="32" t="s">
        <v>2015</v>
      </c>
      <c r="C519" s="3" t="s">
        <v>1099</v>
      </c>
      <c r="D519" s="3" t="s">
        <v>1100</v>
      </c>
      <c r="E519" s="3" t="s">
        <v>1101</v>
      </c>
      <c r="F519" s="3" t="s">
        <v>1443</v>
      </c>
      <c r="G519" s="3" t="s">
        <v>26</v>
      </c>
      <c r="H519" s="3" t="s">
        <v>1103</v>
      </c>
      <c r="I519" s="4" t="s">
        <v>28</v>
      </c>
      <c r="J519">
        <v>15</v>
      </c>
      <c r="K519">
        <v>3500</v>
      </c>
      <c r="L519">
        <v>0</v>
      </c>
    </row>
    <row r="520" spans="1:12" ht="75" customHeight="1" x14ac:dyDescent="0.35">
      <c r="A520" t="s">
        <v>2016</v>
      </c>
      <c r="B520" s="32" t="s">
        <v>2017</v>
      </c>
      <c r="C520" s="3" t="s">
        <v>1099</v>
      </c>
      <c r="D520" s="3" t="s">
        <v>1100</v>
      </c>
      <c r="E520" s="3" t="s">
        <v>1101</v>
      </c>
      <c r="F520" s="3" t="s">
        <v>1172</v>
      </c>
      <c r="G520" s="3" t="s">
        <v>26</v>
      </c>
      <c r="H520" s="3" t="s">
        <v>1103</v>
      </c>
      <c r="I520" s="4" t="s">
        <v>28</v>
      </c>
      <c r="J520">
        <v>16</v>
      </c>
      <c r="K520">
        <v>3500</v>
      </c>
      <c r="L520">
        <v>0</v>
      </c>
    </row>
    <row r="521" spans="1:12" ht="75" customHeight="1" x14ac:dyDescent="0.35">
      <c r="A521" t="s">
        <v>2018</v>
      </c>
      <c r="B521" s="32" t="s">
        <v>2019</v>
      </c>
      <c r="C521" s="3" t="s">
        <v>1099</v>
      </c>
      <c r="D521" s="3" t="s">
        <v>1100</v>
      </c>
      <c r="E521" s="3" t="s">
        <v>1101</v>
      </c>
      <c r="F521" s="3" t="s">
        <v>2020</v>
      </c>
      <c r="G521" s="3" t="s">
        <v>26</v>
      </c>
      <c r="H521" s="3" t="s">
        <v>1103</v>
      </c>
      <c r="I521" s="4" t="s">
        <v>28</v>
      </c>
      <c r="J521">
        <v>58</v>
      </c>
      <c r="K521">
        <v>3500</v>
      </c>
      <c r="L521">
        <v>0</v>
      </c>
    </row>
    <row r="522" spans="1:12" ht="75" customHeight="1" x14ac:dyDescent="0.35">
      <c r="A522" t="s">
        <v>2021</v>
      </c>
      <c r="B522" s="32" t="s">
        <v>2022</v>
      </c>
      <c r="C522" s="3" t="s">
        <v>1099</v>
      </c>
      <c r="D522" s="3" t="s">
        <v>1100</v>
      </c>
      <c r="E522" s="3" t="s">
        <v>1101</v>
      </c>
      <c r="F522" s="3" t="s">
        <v>2023</v>
      </c>
      <c r="G522" s="3" t="s">
        <v>26</v>
      </c>
      <c r="H522" s="3" t="s">
        <v>1103</v>
      </c>
      <c r="I522" s="4" t="s">
        <v>28</v>
      </c>
      <c r="J522">
        <v>135</v>
      </c>
      <c r="K522">
        <v>3500</v>
      </c>
      <c r="L522">
        <v>0</v>
      </c>
    </row>
    <row r="523" spans="1:12" ht="75" customHeight="1" x14ac:dyDescent="0.35">
      <c r="A523" t="s">
        <v>2024</v>
      </c>
      <c r="B523" s="32" t="s">
        <v>2025</v>
      </c>
      <c r="C523" s="3" t="s">
        <v>1099</v>
      </c>
      <c r="D523" s="3" t="s">
        <v>1100</v>
      </c>
      <c r="E523" s="3" t="s">
        <v>1101</v>
      </c>
      <c r="F523" s="3" t="s">
        <v>2026</v>
      </c>
      <c r="G523" s="3" t="s">
        <v>26</v>
      </c>
      <c r="H523" s="3" t="s">
        <v>1103</v>
      </c>
      <c r="I523" s="4" t="s">
        <v>28</v>
      </c>
      <c r="J523">
        <v>69</v>
      </c>
      <c r="K523">
        <v>3500</v>
      </c>
      <c r="L523">
        <v>0</v>
      </c>
    </row>
    <row r="524" spans="1:12" ht="75" customHeight="1" x14ac:dyDescent="0.35">
      <c r="A524" t="s">
        <v>2027</v>
      </c>
      <c r="B524" s="32" t="s">
        <v>2028</v>
      </c>
      <c r="C524" s="3" t="s">
        <v>1099</v>
      </c>
      <c r="D524" s="3" t="s">
        <v>1100</v>
      </c>
      <c r="E524" s="3" t="s">
        <v>1101</v>
      </c>
      <c r="F524" s="3" t="s">
        <v>1474</v>
      </c>
      <c r="G524" s="3" t="s">
        <v>26</v>
      </c>
      <c r="H524" s="3" t="s">
        <v>1103</v>
      </c>
      <c r="I524" s="4" t="s">
        <v>28</v>
      </c>
      <c r="J524">
        <v>29</v>
      </c>
      <c r="K524">
        <v>3500</v>
      </c>
      <c r="L524">
        <v>0</v>
      </c>
    </row>
    <row r="525" spans="1:12" ht="75" customHeight="1" x14ac:dyDescent="0.35">
      <c r="A525" t="s">
        <v>2029</v>
      </c>
      <c r="B525" s="32" t="s">
        <v>2030</v>
      </c>
      <c r="C525" s="3" t="s">
        <v>1099</v>
      </c>
      <c r="D525" s="3" t="s">
        <v>1100</v>
      </c>
      <c r="E525" s="3" t="s">
        <v>1101</v>
      </c>
      <c r="F525" s="3" t="s">
        <v>1150</v>
      </c>
      <c r="G525" s="3" t="s">
        <v>26</v>
      </c>
      <c r="H525" s="3" t="s">
        <v>1103</v>
      </c>
      <c r="I525" s="4" t="s">
        <v>28</v>
      </c>
      <c r="J525">
        <v>35</v>
      </c>
      <c r="K525">
        <v>3500</v>
      </c>
      <c r="L525">
        <v>0</v>
      </c>
    </row>
    <row r="526" spans="1:12" ht="75" customHeight="1" x14ac:dyDescent="0.35">
      <c r="A526" t="s">
        <v>2031</v>
      </c>
      <c r="B526" s="32" t="s">
        <v>2032</v>
      </c>
      <c r="C526" s="3" t="s">
        <v>1099</v>
      </c>
      <c r="D526" s="3" t="s">
        <v>1100</v>
      </c>
      <c r="E526" s="3" t="s">
        <v>1101</v>
      </c>
      <c r="F526" s="3" t="s">
        <v>1435</v>
      </c>
      <c r="G526" s="3" t="s">
        <v>26</v>
      </c>
      <c r="H526" s="3" t="s">
        <v>1103</v>
      </c>
      <c r="I526" s="4" t="s">
        <v>28</v>
      </c>
      <c r="J526">
        <v>21</v>
      </c>
      <c r="K526">
        <v>3500</v>
      </c>
      <c r="L526">
        <v>0</v>
      </c>
    </row>
    <row r="527" spans="1:12" ht="75" customHeight="1" x14ac:dyDescent="0.35">
      <c r="A527" t="s">
        <v>2033</v>
      </c>
      <c r="B527" s="32" t="s">
        <v>2034</v>
      </c>
      <c r="C527" s="3" t="s">
        <v>1099</v>
      </c>
      <c r="D527" s="3" t="s">
        <v>1100</v>
      </c>
      <c r="E527" s="3" t="s">
        <v>1101</v>
      </c>
      <c r="F527" s="3" t="s">
        <v>1362</v>
      </c>
      <c r="G527" s="3" t="s">
        <v>26</v>
      </c>
      <c r="H527" s="3" t="s">
        <v>1103</v>
      </c>
      <c r="I527" s="4" t="s">
        <v>28</v>
      </c>
      <c r="J527">
        <v>11</v>
      </c>
      <c r="K527">
        <v>3500</v>
      </c>
      <c r="L527">
        <v>0</v>
      </c>
    </row>
    <row r="528" spans="1:12" ht="75" customHeight="1" x14ac:dyDescent="0.35">
      <c r="A528" t="s">
        <v>2035</v>
      </c>
      <c r="B528" s="32" t="s">
        <v>2036</v>
      </c>
      <c r="C528" s="3" t="s">
        <v>1099</v>
      </c>
      <c r="D528" s="3" t="s">
        <v>1100</v>
      </c>
      <c r="E528" s="3" t="s">
        <v>1101</v>
      </c>
      <c r="F528" s="3" t="s">
        <v>1899</v>
      </c>
      <c r="G528" s="3" t="s">
        <v>26</v>
      </c>
      <c r="H528" s="3" t="s">
        <v>1103</v>
      </c>
      <c r="I528" s="4" t="s">
        <v>28</v>
      </c>
      <c r="J528">
        <v>90</v>
      </c>
      <c r="K528">
        <v>3500</v>
      </c>
      <c r="L528">
        <v>0</v>
      </c>
    </row>
    <row r="529" spans="1:12" ht="75" customHeight="1" x14ac:dyDescent="0.35">
      <c r="A529" t="s">
        <v>2037</v>
      </c>
      <c r="B529" s="32" t="s">
        <v>2038</v>
      </c>
      <c r="C529" s="3" t="s">
        <v>2039</v>
      </c>
      <c r="D529" s="3" t="s">
        <v>2001</v>
      </c>
      <c r="E529" s="3" t="s">
        <v>1820</v>
      </c>
      <c r="F529" s="3" t="s">
        <v>1407</v>
      </c>
      <c r="G529" s="3" t="s">
        <v>949</v>
      </c>
      <c r="H529" s="3" t="s">
        <v>1103</v>
      </c>
      <c r="I529" s="4" t="s">
        <v>28</v>
      </c>
      <c r="J529">
        <v>22</v>
      </c>
      <c r="K529">
        <v>3500</v>
      </c>
      <c r="L529">
        <v>0</v>
      </c>
    </row>
    <row r="530" spans="1:12" ht="75" customHeight="1" x14ac:dyDescent="0.35">
      <c r="A530" t="s">
        <v>2040</v>
      </c>
      <c r="B530" s="32" t="s">
        <v>2041</v>
      </c>
      <c r="C530" s="3" t="s">
        <v>2042</v>
      </c>
      <c r="D530" s="3" t="s">
        <v>2043</v>
      </c>
      <c r="E530" s="3" t="s">
        <v>1820</v>
      </c>
      <c r="F530" s="3" t="s">
        <v>1494</v>
      </c>
      <c r="G530" s="3" t="s">
        <v>949</v>
      </c>
      <c r="H530" s="3" t="s">
        <v>1103</v>
      </c>
      <c r="I530" s="4" t="s">
        <v>28</v>
      </c>
      <c r="J530">
        <v>116</v>
      </c>
      <c r="K530">
        <v>3500</v>
      </c>
      <c r="L530">
        <v>0</v>
      </c>
    </row>
    <row r="531" spans="1:12" ht="75" customHeight="1" x14ac:dyDescent="0.35">
      <c r="A531" t="s">
        <v>2044</v>
      </c>
      <c r="B531" s="32" t="s">
        <v>2045</v>
      </c>
      <c r="C531" s="3" t="s">
        <v>1099</v>
      </c>
      <c r="D531" s="3" t="s">
        <v>1100</v>
      </c>
      <c r="E531" s="3" t="s">
        <v>1101</v>
      </c>
      <c r="F531" s="3" t="s">
        <v>1568</v>
      </c>
      <c r="G531" s="3" t="s">
        <v>26</v>
      </c>
      <c r="H531" s="3" t="s">
        <v>1103</v>
      </c>
      <c r="I531" s="4" t="s">
        <v>28</v>
      </c>
      <c r="J531">
        <v>10</v>
      </c>
      <c r="K531">
        <v>3500</v>
      </c>
      <c r="L531">
        <v>0</v>
      </c>
    </row>
    <row r="532" spans="1:12" ht="75" customHeight="1" x14ac:dyDescent="0.35">
      <c r="A532" t="s">
        <v>2046</v>
      </c>
      <c r="B532" s="32" t="s">
        <v>2047</v>
      </c>
      <c r="C532" s="3" t="s">
        <v>1099</v>
      </c>
      <c r="D532" s="3" t="s">
        <v>1100</v>
      </c>
      <c r="E532" s="3" t="s">
        <v>1101</v>
      </c>
      <c r="F532" s="3" t="s">
        <v>1738</v>
      </c>
      <c r="G532" s="3" t="s">
        <v>26</v>
      </c>
      <c r="H532" s="3" t="s">
        <v>1103</v>
      </c>
      <c r="I532" s="4" t="s">
        <v>28</v>
      </c>
      <c r="J532">
        <v>2575</v>
      </c>
      <c r="K532">
        <v>6000</v>
      </c>
      <c r="L532">
        <v>0</v>
      </c>
    </row>
    <row r="533" spans="1:12" ht="75" customHeight="1" x14ac:dyDescent="0.35">
      <c r="A533" t="s">
        <v>2048</v>
      </c>
      <c r="B533" s="32" t="s">
        <v>2049</v>
      </c>
      <c r="C533" s="3" t="s">
        <v>1099</v>
      </c>
      <c r="D533" s="3" t="s">
        <v>1100</v>
      </c>
      <c r="E533" s="3" t="s">
        <v>1101</v>
      </c>
      <c r="F533" s="3" t="s">
        <v>1153</v>
      </c>
      <c r="G533" s="3" t="s">
        <v>26</v>
      </c>
      <c r="H533" s="3" t="s">
        <v>1103</v>
      </c>
      <c r="I533" s="4" t="s">
        <v>28</v>
      </c>
      <c r="J533">
        <v>50</v>
      </c>
      <c r="K533">
        <v>3500</v>
      </c>
      <c r="L533">
        <v>0</v>
      </c>
    </row>
    <row r="534" spans="1:12" ht="75" customHeight="1" x14ac:dyDescent="0.35">
      <c r="A534" t="s">
        <v>2050</v>
      </c>
      <c r="B534" s="32" t="s">
        <v>2051</v>
      </c>
      <c r="C534" s="3" t="s">
        <v>1099</v>
      </c>
      <c r="D534" s="3" t="s">
        <v>1100</v>
      </c>
      <c r="E534" s="3" t="s">
        <v>1101</v>
      </c>
      <c r="F534" s="3" t="s">
        <v>2052</v>
      </c>
      <c r="G534" s="3" t="s">
        <v>26</v>
      </c>
      <c r="H534" s="3" t="s">
        <v>1103</v>
      </c>
      <c r="I534" s="4" t="s">
        <v>28</v>
      </c>
      <c r="J534">
        <v>217</v>
      </c>
      <c r="K534">
        <v>3500</v>
      </c>
      <c r="L534">
        <v>0</v>
      </c>
    </row>
    <row r="535" spans="1:12" ht="75" customHeight="1" x14ac:dyDescent="0.35">
      <c r="A535" t="s">
        <v>2053</v>
      </c>
      <c r="B535" s="32" t="s">
        <v>2054</v>
      </c>
      <c r="C535" s="3" t="s">
        <v>1099</v>
      </c>
      <c r="D535" s="3" t="s">
        <v>1100</v>
      </c>
      <c r="E535" s="3" t="s">
        <v>1101</v>
      </c>
      <c r="F535" s="3" t="s">
        <v>2055</v>
      </c>
      <c r="G535" s="3" t="s">
        <v>26</v>
      </c>
      <c r="H535" s="3" t="s">
        <v>1103</v>
      </c>
      <c r="I535" s="4" t="s">
        <v>28</v>
      </c>
      <c r="J535">
        <v>570</v>
      </c>
      <c r="K535">
        <v>4000</v>
      </c>
      <c r="L535">
        <v>0</v>
      </c>
    </row>
    <row r="536" spans="1:12" ht="75" customHeight="1" x14ac:dyDescent="0.35">
      <c r="A536" t="s">
        <v>2056</v>
      </c>
      <c r="B536" s="32" t="s">
        <v>2057</v>
      </c>
      <c r="C536" s="3" t="s">
        <v>1099</v>
      </c>
      <c r="D536" s="3" t="s">
        <v>1100</v>
      </c>
      <c r="E536" s="3" t="s">
        <v>1101</v>
      </c>
      <c r="F536" s="3" t="s">
        <v>854</v>
      </c>
      <c r="G536" s="3" t="s">
        <v>26</v>
      </c>
      <c r="H536" s="3" t="s">
        <v>1103</v>
      </c>
      <c r="I536" s="4" t="s">
        <v>28</v>
      </c>
      <c r="J536">
        <v>13</v>
      </c>
      <c r="K536">
        <v>3500</v>
      </c>
      <c r="L536">
        <v>0</v>
      </c>
    </row>
    <row r="537" spans="1:12" ht="75" customHeight="1" x14ac:dyDescent="0.35">
      <c r="A537" t="s">
        <v>2058</v>
      </c>
      <c r="B537" s="32" t="s">
        <v>2059</v>
      </c>
      <c r="C537" s="3" t="s">
        <v>1099</v>
      </c>
      <c r="D537" s="3" t="s">
        <v>1100</v>
      </c>
      <c r="E537" s="3" t="s">
        <v>1101</v>
      </c>
      <c r="F537" s="3" t="s">
        <v>2060</v>
      </c>
      <c r="G537" s="3" t="s">
        <v>26</v>
      </c>
      <c r="H537" s="3" t="s">
        <v>1103</v>
      </c>
      <c r="I537" s="4" t="s">
        <v>28</v>
      </c>
      <c r="J537">
        <v>113</v>
      </c>
      <c r="K537">
        <v>3500</v>
      </c>
      <c r="L537">
        <v>0</v>
      </c>
    </row>
    <row r="538" spans="1:12" ht="75" customHeight="1" x14ac:dyDescent="0.35">
      <c r="A538" t="s">
        <v>2061</v>
      </c>
      <c r="B538" s="32" t="s">
        <v>2062</v>
      </c>
      <c r="C538" s="3" t="s">
        <v>1099</v>
      </c>
      <c r="D538" s="3" t="s">
        <v>1100</v>
      </c>
      <c r="E538" s="3" t="s">
        <v>1101</v>
      </c>
      <c r="F538" s="3" t="s">
        <v>1161</v>
      </c>
      <c r="G538" s="3" t="s">
        <v>26</v>
      </c>
      <c r="H538" s="3" t="s">
        <v>1103</v>
      </c>
      <c r="I538" s="4" t="s">
        <v>28</v>
      </c>
      <c r="J538">
        <v>92</v>
      </c>
      <c r="K538">
        <v>3500</v>
      </c>
      <c r="L538">
        <v>0</v>
      </c>
    </row>
    <row r="539" spans="1:12" ht="75" customHeight="1" x14ac:dyDescent="0.35">
      <c r="A539" t="s">
        <v>2063</v>
      </c>
      <c r="B539" s="32" t="s">
        <v>2064</v>
      </c>
      <c r="C539" s="3" t="s">
        <v>1099</v>
      </c>
      <c r="D539" s="3" t="s">
        <v>1100</v>
      </c>
      <c r="E539" s="3" t="s">
        <v>1101</v>
      </c>
      <c r="F539" s="3" t="s">
        <v>2065</v>
      </c>
      <c r="G539" s="3" t="s">
        <v>26</v>
      </c>
      <c r="H539" s="3" t="s">
        <v>1103</v>
      </c>
      <c r="I539" s="4" t="s">
        <v>28</v>
      </c>
      <c r="J539">
        <v>117</v>
      </c>
      <c r="K539">
        <v>9000</v>
      </c>
      <c r="L539">
        <v>0</v>
      </c>
    </row>
    <row r="540" spans="1:12" ht="75" customHeight="1" x14ac:dyDescent="0.35">
      <c r="A540" t="s">
        <v>2066</v>
      </c>
      <c r="B540" s="32" t="s">
        <v>2067</v>
      </c>
      <c r="C540" s="3" t="s">
        <v>1099</v>
      </c>
      <c r="D540" s="3" t="s">
        <v>1100</v>
      </c>
      <c r="E540" s="3" t="s">
        <v>1101</v>
      </c>
      <c r="F540" s="3" t="s">
        <v>2068</v>
      </c>
      <c r="G540" s="3" t="s">
        <v>26</v>
      </c>
      <c r="H540" s="3" t="s">
        <v>1103</v>
      </c>
      <c r="I540" s="4" t="s">
        <v>28</v>
      </c>
      <c r="J540">
        <v>6388</v>
      </c>
      <c r="K540">
        <v>12000</v>
      </c>
      <c r="L540">
        <v>1</v>
      </c>
    </row>
    <row r="541" spans="1:12" ht="75" customHeight="1" x14ac:dyDescent="0.35">
      <c r="A541" t="s">
        <v>2069</v>
      </c>
      <c r="B541" s="32" t="s">
        <v>2070</v>
      </c>
      <c r="C541" s="3" t="s">
        <v>1099</v>
      </c>
      <c r="D541" s="3" t="s">
        <v>1100</v>
      </c>
      <c r="E541" s="3" t="s">
        <v>1101</v>
      </c>
      <c r="F541" s="3" t="s">
        <v>2071</v>
      </c>
      <c r="G541" s="3" t="s">
        <v>26</v>
      </c>
      <c r="H541" s="3" t="s">
        <v>1103</v>
      </c>
      <c r="I541" s="4" t="s">
        <v>28</v>
      </c>
      <c r="J541">
        <v>4482</v>
      </c>
      <c r="K541">
        <v>6500</v>
      </c>
      <c r="L541">
        <v>0</v>
      </c>
    </row>
    <row r="542" spans="1:12" ht="75" customHeight="1" x14ac:dyDescent="0.35">
      <c r="A542" t="s">
        <v>2072</v>
      </c>
      <c r="B542" s="32" t="s">
        <v>2073</v>
      </c>
      <c r="C542" s="3" t="s">
        <v>1099</v>
      </c>
      <c r="D542" s="3" t="s">
        <v>1100</v>
      </c>
      <c r="E542" s="3" t="s">
        <v>1101</v>
      </c>
      <c r="F542" s="3" t="s">
        <v>2074</v>
      </c>
      <c r="G542" s="3" t="s">
        <v>26</v>
      </c>
      <c r="H542" s="3" t="s">
        <v>1103</v>
      </c>
      <c r="I542" s="4" t="s">
        <v>28</v>
      </c>
      <c r="J542">
        <v>6903</v>
      </c>
      <c r="K542">
        <v>12500</v>
      </c>
      <c r="L542">
        <v>1</v>
      </c>
    </row>
    <row r="543" spans="1:12" ht="75" customHeight="1" x14ac:dyDescent="0.35">
      <c r="A543" t="s">
        <v>2075</v>
      </c>
      <c r="B543" s="32" t="s">
        <v>2076</v>
      </c>
      <c r="C543" s="3" t="s">
        <v>1099</v>
      </c>
      <c r="D543" s="3" t="s">
        <v>1100</v>
      </c>
      <c r="E543" s="3" t="s">
        <v>1101</v>
      </c>
      <c r="F543" s="3" t="s">
        <v>1491</v>
      </c>
      <c r="G543" s="3" t="s">
        <v>26</v>
      </c>
      <c r="H543" s="3" t="s">
        <v>1103</v>
      </c>
      <c r="I543" s="4" t="s">
        <v>28</v>
      </c>
      <c r="J543">
        <v>59</v>
      </c>
      <c r="K543">
        <v>3500</v>
      </c>
      <c r="L543">
        <v>0</v>
      </c>
    </row>
    <row r="544" spans="1:12" ht="75" customHeight="1" x14ac:dyDescent="0.35">
      <c r="A544" t="s">
        <v>2077</v>
      </c>
      <c r="B544" s="32" t="s">
        <v>2078</v>
      </c>
      <c r="C544" s="3" t="s">
        <v>1099</v>
      </c>
      <c r="D544" s="3" t="s">
        <v>1100</v>
      </c>
      <c r="E544" s="3" t="s">
        <v>1101</v>
      </c>
      <c r="F544" s="3" t="s">
        <v>1699</v>
      </c>
      <c r="G544" s="3" t="s">
        <v>26</v>
      </c>
      <c r="H544" s="3" t="s">
        <v>1103</v>
      </c>
      <c r="I544" s="4" t="s">
        <v>28</v>
      </c>
      <c r="J544">
        <v>46</v>
      </c>
      <c r="K544">
        <v>3500</v>
      </c>
      <c r="L544">
        <v>0</v>
      </c>
    </row>
    <row r="545" spans="1:12" ht="75" customHeight="1" x14ac:dyDescent="0.35">
      <c r="A545" t="s">
        <v>2079</v>
      </c>
      <c r="B545" s="32" t="s">
        <v>2080</v>
      </c>
      <c r="C545" s="3" t="s">
        <v>1099</v>
      </c>
      <c r="D545" s="3" t="s">
        <v>1100</v>
      </c>
      <c r="E545" s="3" t="s">
        <v>1101</v>
      </c>
      <c r="F545" s="3" t="s">
        <v>1418</v>
      </c>
      <c r="G545" s="3" t="s">
        <v>26</v>
      </c>
      <c r="H545" s="3" t="s">
        <v>1103</v>
      </c>
      <c r="I545" s="4" t="s">
        <v>28</v>
      </c>
      <c r="J545">
        <v>23</v>
      </c>
      <c r="K545">
        <v>3500</v>
      </c>
      <c r="L545">
        <v>0</v>
      </c>
    </row>
    <row r="546" spans="1:12" ht="75" customHeight="1" x14ac:dyDescent="0.35">
      <c r="A546" t="s">
        <v>2081</v>
      </c>
      <c r="B546" s="32" t="s">
        <v>2082</v>
      </c>
      <c r="C546" s="3" t="s">
        <v>1099</v>
      </c>
      <c r="D546" s="3" t="s">
        <v>1100</v>
      </c>
      <c r="E546" s="3" t="s">
        <v>1101</v>
      </c>
      <c r="F546" s="3" t="s">
        <v>2010</v>
      </c>
      <c r="G546" s="3" t="s">
        <v>26</v>
      </c>
      <c r="H546" s="3" t="s">
        <v>1103</v>
      </c>
      <c r="I546" s="4" t="s">
        <v>28</v>
      </c>
      <c r="J546">
        <v>49</v>
      </c>
      <c r="K546">
        <v>3500</v>
      </c>
      <c r="L546">
        <v>0</v>
      </c>
    </row>
    <row r="547" spans="1:12" ht="75" customHeight="1" x14ac:dyDescent="0.35">
      <c r="A547" t="s">
        <v>2083</v>
      </c>
      <c r="B547" s="32" t="s">
        <v>2084</v>
      </c>
      <c r="C547" s="3" t="s">
        <v>1099</v>
      </c>
      <c r="D547" s="3" t="s">
        <v>1100</v>
      </c>
      <c r="E547" s="3" t="s">
        <v>1101</v>
      </c>
      <c r="F547" s="3" t="s">
        <v>854</v>
      </c>
      <c r="G547" s="3" t="s">
        <v>26</v>
      </c>
      <c r="H547" s="3" t="s">
        <v>1103</v>
      </c>
      <c r="I547" s="4" t="s">
        <v>28</v>
      </c>
      <c r="J547">
        <v>13</v>
      </c>
      <c r="K547">
        <v>3500</v>
      </c>
      <c r="L547">
        <v>0</v>
      </c>
    </row>
    <row r="548" spans="1:12" ht="75" customHeight="1" x14ac:dyDescent="0.35">
      <c r="A548" t="s">
        <v>2085</v>
      </c>
      <c r="B548" s="32" t="s">
        <v>2086</v>
      </c>
      <c r="C548" s="3" t="s">
        <v>1099</v>
      </c>
      <c r="D548" s="3" t="s">
        <v>1100</v>
      </c>
      <c r="E548" s="3" t="s">
        <v>1101</v>
      </c>
      <c r="F548" s="3" t="s">
        <v>1568</v>
      </c>
      <c r="G548" s="3" t="s">
        <v>26</v>
      </c>
      <c r="H548" s="3" t="s">
        <v>1103</v>
      </c>
      <c r="I548" s="4" t="s">
        <v>28</v>
      </c>
      <c r="J548">
        <v>10</v>
      </c>
      <c r="K548">
        <v>3500</v>
      </c>
      <c r="L548">
        <v>0</v>
      </c>
    </row>
    <row r="549" spans="1:12" ht="75" customHeight="1" x14ac:dyDescent="0.35">
      <c r="A549" t="s">
        <v>2087</v>
      </c>
      <c r="B549" s="32" t="s">
        <v>2088</v>
      </c>
      <c r="C549" s="3" t="s">
        <v>1099</v>
      </c>
      <c r="D549" s="3" t="s">
        <v>1100</v>
      </c>
      <c r="E549" s="3" t="s">
        <v>1101</v>
      </c>
      <c r="F549" s="3" t="s">
        <v>2089</v>
      </c>
      <c r="G549" s="3" t="s">
        <v>26</v>
      </c>
      <c r="H549" s="3" t="s">
        <v>1103</v>
      </c>
      <c r="I549" s="4" t="s">
        <v>28</v>
      </c>
      <c r="J549">
        <v>1365</v>
      </c>
      <c r="K549">
        <v>10000</v>
      </c>
      <c r="L549">
        <v>1</v>
      </c>
    </row>
    <row r="550" spans="1:12" ht="75" customHeight="1" x14ac:dyDescent="0.35">
      <c r="A550" t="s">
        <v>2090</v>
      </c>
      <c r="B550" s="32" t="s">
        <v>2091</v>
      </c>
      <c r="C550" s="3" t="s">
        <v>1099</v>
      </c>
      <c r="D550" s="3" t="s">
        <v>1100</v>
      </c>
      <c r="E550" s="3" t="s">
        <v>1101</v>
      </c>
      <c r="F550" s="3" t="s">
        <v>2092</v>
      </c>
      <c r="G550" s="3" t="s">
        <v>26</v>
      </c>
      <c r="H550" s="3" t="s">
        <v>1103</v>
      </c>
      <c r="I550" s="4" t="s">
        <v>28</v>
      </c>
      <c r="J550">
        <v>1625</v>
      </c>
      <c r="K550">
        <v>9500</v>
      </c>
      <c r="L550">
        <v>0</v>
      </c>
    </row>
    <row r="551" spans="1:12" ht="75" customHeight="1" x14ac:dyDescent="0.35">
      <c r="A551" t="s">
        <v>2093</v>
      </c>
      <c r="B551" s="32" t="s">
        <v>2094</v>
      </c>
      <c r="C551" s="3" t="s">
        <v>1099</v>
      </c>
      <c r="D551" s="3" t="s">
        <v>1100</v>
      </c>
      <c r="E551" s="3" t="s">
        <v>1101</v>
      </c>
      <c r="F551" s="3" t="s">
        <v>2095</v>
      </c>
      <c r="G551" s="3" t="s">
        <v>26</v>
      </c>
      <c r="H551" s="3" t="s">
        <v>1103</v>
      </c>
      <c r="I551" s="4" t="s">
        <v>28</v>
      </c>
      <c r="J551">
        <v>2125</v>
      </c>
      <c r="K551">
        <v>9000</v>
      </c>
      <c r="L551">
        <v>0</v>
      </c>
    </row>
    <row r="552" spans="1:12" ht="75" customHeight="1" x14ac:dyDescent="0.35">
      <c r="A552" t="s">
        <v>2096</v>
      </c>
      <c r="B552" s="32" t="s">
        <v>2097</v>
      </c>
      <c r="C552" s="3" t="s">
        <v>1099</v>
      </c>
      <c r="D552" s="3" t="s">
        <v>1100</v>
      </c>
      <c r="E552" s="3" t="s">
        <v>1101</v>
      </c>
      <c r="F552" s="3" t="s">
        <v>2098</v>
      </c>
      <c r="G552" s="3" t="s">
        <v>26</v>
      </c>
      <c r="H552" s="3" t="s">
        <v>1103</v>
      </c>
      <c r="I552" s="4" t="s">
        <v>28</v>
      </c>
      <c r="J552">
        <v>107</v>
      </c>
      <c r="K552">
        <v>3500</v>
      </c>
      <c r="L552">
        <v>0</v>
      </c>
    </row>
    <row r="553" spans="1:12" ht="75" customHeight="1" x14ac:dyDescent="0.35">
      <c r="A553" t="s">
        <v>2099</v>
      </c>
      <c r="B553" s="32" t="s">
        <v>2100</v>
      </c>
      <c r="C553" s="3" t="s">
        <v>1099</v>
      </c>
      <c r="D553" s="3" t="s">
        <v>1100</v>
      </c>
      <c r="E553" s="3" t="s">
        <v>1101</v>
      </c>
      <c r="F553" s="3" t="s">
        <v>2101</v>
      </c>
      <c r="G553" s="3" t="s">
        <v>26</v>
      </c>
      <c r="H553" s="3" t="s">
        <v>1103</v>
      </c>
      <c r="I553" s="4" t="s">
        <v>28</v>
      </c>
      <c r="J553">
        <v>198</v>
      </c>
      <c r="K553">
        <v>3500</v>
      </c>
      <c r="L553">
        <v>0</v>
      </c>
    </row>
    <row r="554" spans="1:12" ht="75" customHeight="1" x14ac:dyDescent="0.35">
      <c r="A554" t="s">
        <v>2102</v>
      </c>
      <c r="B554" s="32" t="s">
        <v>2103</v>
      </c>
      <c r="C554" s="5" t="s">
        <v>2104</v>
      </c>
      <c r="D554" s="5" t="s">
        <v>2105</v>
      </c>
      <c r="E554" s="5" t="s">
        <v>2106</v>
      </c>
      <c r="F554" t="s">
        <v>2107</v>
      </c>
      <c r="G554" t="s">
        <v>949</v>
      </c>
      <c r="H554" t="s">
        <v>2108</v>
      </c>
      <c r="I554" s="4" t="s">
        <v>28</v>
      </c>
      <c r="J554">
        <v>163</v>
      </c>
      <c r="K554">
        <v>3000</v>
      </c>
      <c r="L554">
        <v>0</v>
      </c>
    </row>
    <row r="555" spans="1:12" ht="75" customHeight="1" x14ac:dyDescent="0.35">
      <c r="A555" t="s">
        <v>2109</v>
      </c>
      <c r="B555" s="32" t="s">
        <v>2110</v>
      </c>
      <c r="C555" s="5" t="s">
        <v>2111</v>
      </c>
      <c r="D555" s="5" t="s">
        <v>2112</v>
      </c>
      <c r="E555" s="5" t="s">
        <v>2113</v>
      </c>
      <c r="F555" t="s">
        <v>2114</v>
      </c>
      <c r="G555" t="s">
        <v>26</v>
      </c>
      <c r="H555" t="s">
        <v>27</v>
      </c>
      <c r="I555" s="4" t="s">
        <v>42</v>
      </c>
      <c r="J555">
        <v>404</v>
      </c>
      <c r="K555">
        <v>6000</v>
      </c>
      <c r="L555">
        <v>0</v>
      </c>
    </row>
    <row r="556" spans="1:12" ht="75" customHeight="1" x14ac:dyDescent="0.35">
      <c r="A556" t="s">
        <v>2115</v>
      </c>
      <c r="B556" s="32" t="s">
        <v>2116</v>
      </c>
      <c r="C556" s="5" t="s">
        <v>2117</v>
      </c>
      <c r="D556" s="5" t="s">
        <v>2118</v>
      </c>
      <c r="E556" s="5" t="s">
        <v>2119</v>
      </c>
      <c r="F556" t="s">
        <v>2120</v>
      </c>
      <c r="G556" t="s">
        <v>26</v>
      </c>
      <c r="H556" t="s">
        <v>27</v>
      </c>
      <c r="I556" s="4" t="s">
        <v>28</v>
      </c>
      <c r="J556">
        <v>353</v>
      </c>
      <c r="K556">
        <v>7000</v>
      </c>
      <c r="L556">
        <v>0</v>
      </c>
    </row>
    <row r="557" spans="1:12" ht="75" customHeight="1" x14ac:dyDescent="0.35">
      <c r="A557" t="s">
        <v>2121</v>
      </c>
      <c r="B557" s="32" t="s">
        <v>2122</v>
      </c>
      <c r="C557" s="5" t="s">
        <v>2123</v>
      </c>
      <c r="D557" s="5" t="s">
        <v>2124</v>
      </c>
      <c r="E557" s="5" t="s">
        <v>112</v>
      </c>
      <c r="F557" t="s">
        <v>2125</v>
      </c>
      <c r="G557" t="s">
        <v>26</v>
      </c>
      <c r="H557" t="s">
        <v>61</v>
      </c>
      <c r="I557" s="4" t="s">
        <v>42</v>
      </c>
      <c r="J557">
        <v>80</v>
      </c>
      <c r="K557">
        <v>3500</v>
      </c>
      <c r="L557">
        <v>0</v>
      </c>
    </row>
    <row r="558" spans="1:12" ht="75" customHeight="1" x14ac:dyDescent="0.35">
      <c r="A558" t="s">
        <v>2126</v>
      </c>
      <c r="B558" s="32" t="s">
        <v>2127</v>
      </c>
      <c r="C558" s="5" t="s">
        <v>2128</v>
      </c>
      <c r="D558" s="5" t="s">
        <v>2129</v>
      </c>
      <c r="E558" s="5" t="s">
        <v>112</v>
      </c>
      <c r="F558" t="s">
        <v>2130</v>
      </c>
      <c r="G558" t="s">
        <v>26</v>
      </c>
      <c r="H558" t="s">
        <v>61</v>
      </c>
      <c r="I558" s="4" t="s">
        <v>28</v>
      </c>
      <c r="J558">
        <v>7</v>
      </c>
      <c r="K558">
        <v>5000</v>
      </c>
      <c r="L558">
        <v>0</v>
      </c>
    </row>
    <row r="559" spans="1:12" ht="75" customHeight="1" x14ac:dyDescent="0.35">
      <c r="A559" t="s">
        <v>2131</v>
      </c>
      <c r="B559" s="32" t="s">
        <v>2132</v>
      </c>
      <c r="C559" s="5" t="s">
        <v>977</v>
      </c>
      <c r="D559" s="5" t="s">
        <v>2133</v>
      </c>
      <c r="E559" s="5" t="s">
        <v>2134</v>
      </c>
      <c r="F559" t="s">
        <v>2135</v>
      </c>
      <c r="G559" t="s">
        <v>26</v>
      </c>
      <c r="H559" t="s">
        <v>61</v>
      </c>
      <c r="I559" s="4" t="s">
        <v>42</v>
      </c>
      <c r="J559">
        <v>17</v>
      </c>
      <c r="K559">
        <v>3500</v>
      </c>
      <c r="L559">
        <v>0</v>
      </c>
    </row>
    <row r="560" spans="1:12" ht="75" customHeight="1" x14ac:dyDescent="0.35">
      <c r="A560" t="s">
        <v>2136</v>
      </c>
      <c r="B560" s="32" t="s">
        <v>2137</v>
      </c>
      <c r="C560" s="5" t="s">
        <v>140</v>
      </c>
      <c r="D560" s="5" t="s">
        <v>293</v>
      </c>
      <c r="E560" s="5" t="s">
        <v>2138</v>
      </c>
      <c r="F560" t="s">
        <v>2139</v>
      </c>
      <c r="G560" t="s">
        <v>26</v>
      </c>
      <c r="H560" t="s">
        <v>61</v>
      </c>
      <c r="I560" s="4" t="s">
        <v>42</v>
      </c>
      <c r="J560">
        <v>375</v>
      </c>
      <c r="K560">
        <v>4000</v>
      </c>
      <c r="L560">
        <v>0</v>
      </c>
    </row>
    <row r="561" spans="1:12" ht="75" customHeight="1" x14ac:dyDescent="0.35">
      <c r="A561" t="s">
        <v>2140</v>
      </c>
      <c r="B561" s="32" t="s">
        <v>2141</v>
      </c>
      <c r="C561" s="5" t="s">
        <v>2142</v>
      </c>
      <c r="D561" s="5" t="s">
        <v>2143</v>
      </c>
      <c r="E561" s="5" t="s">
        <v>2144</v>
      </c>
      <c r="F561" t="s">
        <v>2145</v>
      </c>
      <c r="G561" t="s">
        <v>26</v>
      </c>
      <c r="H561" t="s">
        <v>61</v>
      </c>
      <c r="I561" s="4" t="s">
        <v>28</v>
      </c>
      <c r="J561">
        <v>170</v>
      </c>
      <c r="K561">
        <v>5000</v>
      </c>
      <c r="L561">
        <v>0</v>
      </c>
    </row>
    <row r="562" spans="1:12" ht="14.5" x14ac:dyDescent="0.35">
      <c r="A562" t="s">
        <v>2146</v>
      </c>
      <c r="B562" t="s">
        <v>2147</v>
      </c>
      <c r="C562" t="s">
        <v>2148</v>
      </c>
      <c r="D562" t="s">
        <v>2149</v>
      </c>
      <c r="E562" t="s">
        <v>2150</v>
      </c>
      <c r="F562" t="s">
        <v>2151</v>
      </c>
      <c r="G562" t="s">
        <v>2152</v>
      </c>
      <c r="H562" t="s">
        <v>2153</v>
      </c>
      <c r="I562" t="s">
        <v>42</v>
      </c>
      <c r="J562">
        <v>997</v>
      </c>
      <c r="K562">
        <v>3000</v>
      </c>
      <c r="L562">
        <v>0</v>
      </c>
    </row>
    <row r="563" spans="1:12" ht="14.5" x14ac:dyDescent="0.35">
      <c r="A563" t="s">
        <v>2154</v>
      </c>
      <c r="B563" t="s">
        <v>2155</v>
      </c>
      <c r="C563" t="s">
        <v>2156</v>
      </c>
      <c r="D563" t="s">
        <v>2157</v>
      </c>
      <c r="E563" t="s">
        <v>2158</v>
      </c>
      <c r="F563" t="s">
        <v>2159</v>
      </c>
      <c r="G563" t="s">
        <v>2152</v>
      </c>
      <c r="H563" t="s">
        <v>2160</v>
      </c>
      <c r="I563" t="s">
        <v>28</v>
      </c>
      <c r="J563">
        <v>1509</v>
      </c>
      <c r="K563">
        <v>4000</v>
      </c>
      <c r="L563">
        <v>1</v>
      </c>
    </row>
    <row r="564" spans="1:12" ht="14.5" x14ac:dyDescent="0.35">
      <c r="A564" t="s">
        <v>2161</v>
      </c>
      <c r="B564" t="s">
        <v>2162</v>
      </c>
      <c r="C564" t="s">
        <v>2163</v>
      </c>
      <c r="D564" t="s">
        <v>2164</v>
      </c>
      <c r="E564" t="s">
        <v>2165</v>
      </c>
      <c r="F564" t="s">
        <v>278</v>
      </c>
      <c r="G564" t="s">
        <v>2152</v>
      </c>
      <c r="H564" t="s">
        <v>2166</v>
      </c>
      <c r="I564" t="s">
        <v>42</v>
      </c>
      <c r="J564">
        <v>65</v>
      </c>
      <c r="K564">
        <v>3000</v>
      </c>
      <c r="L564">
        <v>0</v>
      </c>
    </row>
    <row r="565" spans="1:12" ht="14.5" x14ac:dyDescent="0.35">
      <c r="A565" t="s">
        <v>2167</v>
      </c>
      <c r="B565" t="s">
        <v>2168</v>
      </c>
      <c r="C565" t="s">
        <v>2169</v>
      </c>
      <c r="D565" t="s">
        <v>2170</v>
      </c>
      <c r="E565" t="s">
        <v>2171</v>
      </c>
      <c r="F565" t="s">
        <v>2172</v>
      </c>
      <c r="G565" t="s">
        <v>26</v>
      </c>
      <c r="H565" t="s">
        <v>1103</v>
      </c>
      <c r="I565" t="s">
        <v>42</v>
      </c>
      <c r="J565">
        <v>660</v>
      </c>
      <c r="K565">
        <v>3000</v>
      </c>
      <c r="L565">
        <v>0</v>
      </c>
    </row>
    <row r="566" spans="1:12" ht="14.5" x14ac:dyDescent="0.35">
      <c r="A566" t="s">
        <v>2173</v>
      </c>
      <c r="B566" t="s">
        <v>2174</v>
      </c>
      <c r="C566" t="s">
        <v>2175</v>
      </c>
      <c r="D566" t="s">
        <v>2176</v>
      </c>
      <c r="E566" t="s">
        <v>2177</v>
      </c>
      <c r="F566" t="s">
        <v>2178</v>
      </c>
      <c r="G566" t="s">
        <v>26</v>
      </c>
      <c r="H566" t="s">
        <v>1103</v>
      </c>
      <c r="I566" t="s">
        <v>42</v>
      </c>
      <c r="J566">
        <v>1188</v>
      </c>
      <c r="K566">
        <v>3000</v>
      </c>
      <c r="L566">
        <v>0</v>
      </c>
    </row>
  </sheetData>
  <conditionalFormatting sqref="E2:E561">
    <cfRule type="expression" dxfId="13" priority="2">
      <formula>$I2&gt;7000</formula>
    </cfRule>
    <cfRule type="expression" dxfId="12" priority="3">
      <formula>AND($I2&gt;5000,$I2&lt;=7000)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="80" zoomScaleNormal="80" workbookViewId="0">
      <pane ySplit="2" topLeftCell="A4" activePane="bottomLeft" state="frozen"/>
      <selection pane="bottomLeft" activeCell="B5" sqref="B5"/>
    </sheetView>
  </sheetViews>
  <sheetFormatPr defaultColWidth="8.7265625" defaultRowHeight="15" customHeight="1" x14ac:dyDescent="0.35"/>
  <cols>
    <col min="1" max="1" width="61.1796875" bestFit="1" customWidth="1"/>
    <col min="2" max="2" width="109.54296875" bestFit="1" customWidth="1"/>
  </cols>
  <sheetData>
    <row r="1" spans="1:2" ht="19.5" customHeight="1" x14ac:dyDescent="0.35">
      <c r="A1" s="1" t="s">
        <v>0</v>
      </c>
      <c r="B1" s="6" t="s">
        <v>2390</v>
      </c>
    </row>
    <row r="3" spans="1:2" ht="319.5" customHeight="1" x14ac:dyDescent="0.35">
      <c r="A3" s="1" t="s">
        <v>2</v>
      </c>
      <c r="B3" s="3" t="str">
        <f>IF($B$1="","",UPPER(TRIM($B$1)) &amp; " PPS BRIEFING" &amp; CHAR(10) &amp; CHAR(10) &amp; $B$11 &amp; CHAR(10) &amp; CHAR(10) &amp; "SECTION 1" &amp; CHAR(10) &amp; $B$5 &amp; CHAR(10) &amp; CHAR(10) &amp; "SECTION 2" &amp; CHAR(10) &amp; $B$7 &amp; CHAR(10) &amp; CHAR(10) &amp; "SECTION 3" &amp; CHAR(10) &amp; $B$9)</f>
        <v>LTCG PPS BRIEFING
AERODROME RISK LEVEL: LOW (CAT B) | DISPATCH OK | MITIGATION: STRICT TERRAIN/OBSTACLE PROC COMPLIANCE; REVIEW MSA / MISSED APCH / CHECK TAF/METAR/NOTAM; CONTAMINATION / DE-ICE PLAN
SECTION 1
• TRAFFIC: TRABZON MAJOR BLACK SEA AIRPORT WITH HIGH DOMESTIC TRAFFIC
• RWY OPS: SINGLE RWY 11/29
• TAXI: LARGE APRON COMPLEX
• ATC: ARRIVAL FLOW BUILDS DURING SUMMER AND HOLIDAY PERIODS
• LATE CLR: DEPARTURES HELD DURING ARRIVAL STREAMS
SECTION 2
• METEO: BLACK SEA LOW CLOUD AND STRONG WIND EVENTS
• CONTAMINATION: WET RWY DURING HEAVY RAIN
SECTION 3
• SECURITY: HIGH SECURITY
• HANDLING: LARGE TERMINAL APRON
• NAV: RWY 11 ILS 3.3° / RWY 29 LOC ~3.3°</v>
      </c>
    </row>
    <row r="5" spans="1:2" ht="124.5" customHeight="1" x14ac:dyDescent="0.35">
      <c r="A5" s="1" t="s">
        <v>3</v>
      </c>
      <c r="B5" s="3" t="str">
        <f>IFERROR(VLOOKUP($B$1,AIRPORT_DB!$A:$E,3,FALSE()),"ICAO NOT FOUND")</f>
        <v>• TRAFFIC: TRABZON MAJOR BLACK SEA AIRPORT WITH HIGH DOMESTIC TRAFFIC
• RWY OPS: SINGLE RWY 11/29
• TAXI: LARGE APRON COMPLEX
• ATC: ARRIVAL FLOW BUILDS DURING SUMMER AND HOLIDAY PERIODS
• LATE CLR: DEPARTURES HELD DURING ARRIVAL STREAMS</v>
      </c>
    </row>
    <row r="7" spans="1:2" ht="84.75" customHeight="1" x14ac:dyDescent="0.35">
      <c r="A7" s="1" t="s">
        <v>4</v>
      </c>
      <c r="B7" s="3" t="str">
        <f>IFERROR(VLOOKUP($B$1,AIRPORT_DB!$A:$E,4,FALSE()),"")</f>
        <v>• METEO: BLACK SEA LOW CLOUD AND STRONG WIND EVENTS
• CONTAMINATION: WET RWY DURING HEAVY RAIN</v>
      </c>
    </row>
    <row r="9" spans="1:2" ht="124.5" customHeight="1" x14ac:dyDescent="0.35">
      <c r="A9" s="1" t="s">
        <v>5</v>
      </c>
      <c r="B9" s="3" t="str">
        <f>IFERROR(VLOOKUP($B$1,AIRPORT_DB!$A:$E,5,FALSE()),"")</f>
        <v>• SECURITY: HIGH SECURITY
• HANDLING: LARGE TERMINAL APRON
• NAV: RWY 11 ILS 3.3° / RWY 29 LOC ~3.3°</v>
      </c>
    </row>
    <row r="11" spans="1:2" ht="36" customHeight="1" x14ac:dyDescent="0.35">
      <c r="A11" s="1" t="s">
        <v>6</v>
      </c>
      <c r="B11" s="7" t="str">
        <f>IF($B$1="","","AERODROME RISK LEVEL: " &amp; IF(MATRIX_V8!F2="","N/A",MATRIX_V8!F2) &amp; " (CAT " &amp; IF(MATRIX_V8!H2="","N/A",MATRIX_V8!H2) &amp; ")" &amp; " | " &amp; IF(MATRIX_V8!G2="","REVIEW REQUIRED",MATRIX_V8!G2) &amp; IF(MATRIX_V8!I2&lt;&gt;""," | MITIGATION: " &amp; MATRIX_V8!I2,""))</f>
        <v>AERODROME RISK LEVEL: LOW (CAT B) | DISPATCH OK | MITIGATION: STRICT TERRAIN/OBSTACLE PROC COMPLIANCE; REVIEW MSA / MISSED APCH / CHECK TAF/METAR/NOTAM; CONTAMINATION / DE-ICE PLAN</v>
      </c>
    </row>
    <row r="14" spans="1:2" ht="14.5" customHeight="1" x14ac:dyDescent="0.35">
      <c r="A14" s="1" t="s">
        <v>7</v>
      </c>
    </row>
    <row r="15" spans="1:2" ht="36" customHeight="1" x14ac:dyDescent="0.35">
      <c r="A15" s="3" t="str">
        <f>IF(PPS!B1="","","AERODROME RISK LEVEL: " &amp; MATRIX_V8!F2 &amp; " | " &amp; MATRIX_V8!G2 &amp; IF(MATRIX_V8!I2&lt;&gt;""," | MITIGATION: " &amp; MATRIX_V8!I2,""))</f>
        <v>AERODROME RISK LEVEL: LOW | DISPATCH OK | MITIGATION: STRICT TERRAIN/OBSTACLE PROC COMPLIANCE; REVIEW MSA / MISSED APCH / CHECK TAF/METAR/NOTAM; CONTAMINATION / DE-ICE PLAN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66"/>
  <sheetViews>
    <sheetView zoomScaleNormal="100" workbookViewId="0">
      <pane ySplit="1" topLeftCell="A519" activePane="bottomLeft" state="frozen"/>
      <selection pane="bottomLeft" activeCell="A15" sqref="A15:A561"/>
    </sheetView>
  </sheetViews>
  <sheetFormatPr defaultColWidth="8.7265625" defaultRowHeight="15" customHeight="1" x14ac:dyDescent="0.35"/>
  <cols>
    <col min="1" max="1" width="10" customWidth="1"/>
    <col min="2" max="10" width="8.54296875" customWidth="1"/>
    <col min="11" max="11" width="23.7265625" customWidth="1"/>
    <col min="12" max="20" width="8.453125" customWidth="1"/>
    <col min="21" max="21" width="23.54296875" bestFit="1" customWidth="1"/>
    <col min="22" max="22" width="16.54296875" customWidth="1"/>
    <col min="23" max="23" width="15.453125" customWidth="1"/>
    <col min="24" max="24" width="34.26953125" customWidth="1"/>
    <col min="25" max="25" width="127" customWidth="1"/>
    <col min="26" max="26" width="18.453125" customWidth="1"/>
    <col min="27" max="27" width="16.81640625" customWidth="1"/>
    <col min="28" max="28" width="15.1796875" customWidth="1"/>
    <col min="29" max="29" width="19.1796875" customWidth="1"/>
    <col min="30" max="30" width="14" customWidth="1"/>
    <col min="31" max="31" width="13" hidden="1" customWidth="1"/>
    <col min="32" max="32" width="11.453125" customWidth="1"/>
  </cols>
  <sheetData>
    <row r="1" spans="1:32" ht="15" customHeight="1" x14ac:dyDescent="0.35">
      <c r="A1" s="8" t="s">
        <v>8</v>
      </c>
      <c r="B1" s="8" t="s">
        <v>2179</v>
      </c>
      <c r="C1" s="8" t="s">
        <v>2180</v>
      </c>
      <c r="D1" s="8" t="s">
        <v>2181</v>
      </c>
      <c r="E1" s="8" t="s">
        <v>2182</v>
      </c>
      <c r="F1" s="8" t="s">
        <v>2183</v>
      </c>
      <c r="G1" s="8" t="s">
        <v>2184</v>
      </c>
      <c r="H1" s="8" t="s">
        <v>2185</v>
      </c>
      <c r="I1" s="8" t="s">
        <v>2186</v>
      </c>
      <c r="J1" s="8" t="s">
        <v>2187</v>
      </c>
      <c r="K1" s="8" t="s">
        <v>2188</v>
      </c>
      <c r="L1" s="8" t="s">
        <v>2189</v>
      </c>
      <c r="M1" s="8" t="s">
        <v>2190</v>
      </c>
      <c r="N1" s="8" t="s">
        <v>2191</v>
      </c>
      <c r="O1" s="8" t="s">
        <v>2192</v>
      </c>
      <c r="P1" s="8" t="s">
        <v>2193</v>
      </c>
      <c r="Q1" s="8" t="s">
        <v>2194</v>
      </c>
      <c r="R1" s="8" t="s">
        <v>2195</v>
      </c>
      <c r="S1" s="8" t="s">
        <v>2196</v>
      </c>
      <c r="T1" s="8" t="s">
        <v>2197</v>
      </c>
      <c r="U1" s="8" t="s">
        <v>2198</v>
      </c>
      <c r="V1" s="8" t="s">
        <v>2199</v>
      </c>
      <c r="W1" s="8" t="s">
        <v>2200</v>
      </c>
      <c r="X1" s="8" t="s">
        <v>2201</v>
      </c>
      <c r="Y1" s="8" t="s">
        <v>2202</v>
      </c>
      <c r="Z1" s="8" t="s">
        <v>2203</v>
      </c>
      <c r="AA1" s="8" t="s">
        <v>2204</v>
      </c>
      <c r="AB1" s="8" t="s">
        <v>16</v>
      </c>
      <c r="AC1" s="9" t="s">
        <v>2205</v>
      </c>
      <c r="AD1" s="9" t="s">
        <v>2206</v>
      </c>
      <c r="AE1" t="s">
        <v>2207</v>
      </c>
      <c r="AF1" t="s">
        <v>2208</v>
      </c>
    </row>
    <row r="2" spans="1:32" ht="15" customHeight="1" x14ac:dyDescent="0.35">
      <c r="A2" s="10" t="s">
        <v>20</v>
      </c>
      <c r="B2" s="4">
        <v>2</v>
      </c>
      <c r="C2" s="4">
        <v>2</v>
      </c>
      <c r="D2" s="4">
        <v>4</v>
      </c>
      <c r="E2" s="4">
        <v>4</v>
      </c>
      <c r="F2" s="4">
        <v>2</v>
      </c>
      <c r="G2" s="4">
        <v>3</v>
      </c>
      <c r="H2" s="4">
        <v>2</v>
      </c>
      <c r="I2" s="4">
        <v>4</v>
      </c>
      <c r="J2" s="4">
        <v>4</v>
      </c>
      <c r="K2" s="4">
        <f>IFERROR(INDEX(AIRPORT_DB!$L:$L,MATCH($A2,AIRPORT_DB!$A:$A,0))+1,2)</f>
        <v>1</v>
      </c>
      <c r="L2" s="4">
        <v>2</v>
      </c>
      <c r="M2" s="4">
        <v>2</v>
      </c>
      <c r="N2" s="4">
        <v>3</v>
      </c>
      <c r="O2" s="4">
        <v>3</v>
      </c>
      <c r="P2" s="4">
        <v>2</v>
      </c>
      <c r="Q2" s="4">
        <v>2</v>
      </c>
      <c r="R2" s="4">
        <v>2</v>
      </c>
      <c r="S2" s="4">
        <v>3</v>
      </c>
      <c r="T2" s="4">
        <v>3</v>
      </c>
      <c r="U2" s="4">
        <f>IFERROR(INDEX(AIRPORT_DB!$L:$L,MATCH($A2,AIRPORT_DB!$A:$A,0))+1,2)</f>
        <v>1</v>
      </c>
      <c r="V2" s="4">
        <f>ROUND(AVERAGE(LARGE(B2:K2,{1,2,3}))+AVERAGE(LARGE(L2:U2,{1,2,3}))-1,0)+IF(INDEX(AIRPORT_DB!$L:$L,MATCH($A2,AIRPORT_DB!$A:$A,0))&gt;=1,1,0)+IF(AB2="C",1,0)</f>
        <v>6</v>
      </c>
      <c r="W2" s="4" t="str">
        <f t="shared" ref="W2:W65" si="0">IF(V2&lt;=6,"LOW",IF(V2&lt;=9,"MEDIUM",IF(V2&lt;=12,"HIGH","EXTREME")))</f>
        <v>LOW</v>
      </c>
      <c r="X2" s="4" t="str">
        <f t="shared" ref="X2:X65" si="1">IF(W2="EXTREME","OPS MANAGER APPROVAL REQUIRED",IF(AND(W2="HIGH",AB2="C"),"OPS MANAGER APPROVAL REQUIRED",IF(W2="HIGH","CAPTAIN REVIEW / DISPATCH COORDINATION","DISPATCH OK")))</f>
        <v>DISPATCH OK</v>
      </c>
      <c r="Y2" s="10" t="s">
        <v>2209</v>
      </c>
      <c r="Z2" s="10" t="s">
        <v>2210</v>
      </c>
      <c r="AA2" s="10" t="s">
        <v>2211</v>
      </c>
      <c r="AB2" s="4" t="s">
        <v>28</v>
      </c>
      <c r="AC2">
        <f>ROUND(AVERAGE(LARGE(B2:K2,{1,2,3})),0)</f>
        <v>4</v>
      </c>
      <c r="AD2">
        <f>ROUND(AVERAGE(LARGE(L2:U2,{1,2,3})),0)</f>
        <v>3</v>
      </c>
      <c r="AE2">
        <v>2</v>
      </c>
      <c r="AF2">
        <v>2</v>
      </c>
    </row>
    <row r="3" spans="1:32" ht="15" customHeight="1" x14ac:dyDescent="0.35">
      <c r="A3" s="10" t="s">
        <v>29</v>
      </c>
      <c r="B3" s="4">
        <v>3</v>
      </c>
      <c r="C3" s="4">
        <v>4</v>
      </c>
      <c r="D3" s="4">
        <v>2</v>
      </c>
      <c r="E3" s="4">
        <v>4</v>
      </c>
      <c r="F3" s="4">
        <v>3</v>
      </c>
      <c r="G3" s="4">
        <v>3</v>
      </c>
      <c r="H3" s="4">
        <v>2</v>
      </c>
      <c r="I3" s="4">
        <v>3</v>
      </c>
      <c r="J3" s="4">
        <v>4</v>
      </c>
      <c r="K3" s="4">
        <f>IFERROR(INDEX(AIRPORT_DB!$L:$L,MATCH($A3,AIRPORT_DB!$A:$A,0))+1,2)</f>
        <v>1</v>
      </c>
      <c r="L3" s="4">
        <v>2</v>
      </c>
      <c r="M3" s="4">
        <v>3</v>
      </c>
      <c r="N3" s="4">
        <v>2</v>
      </c>
      <c r="O3" s="4">
        <v>3</v>
      </c>
      <c r="P3" s="4">
        <v>2</v>
      </c>
      <c r="Q3" s="4">
        <v>2</v>
      </c>
      <c r="R3" s="4">
        <v>2</v>
      </c>
      <c r="S3" s="4">
        <v>2</v>
      </c>
      <c r="T3" s="4">
        <v>3</v>
      </c>
      <c r="U3" s="4">
        <f>IFERROR(INDEX(AIRPORT_DB!$L:$L,MATCH($A3,AIRPORT_DB!$A:$A,0))+1,2)</f>
        <v>1</v>
      </c>
      <c r="V3" s="4">
        <f>ROUND(AVERAGE(LARGE(B3:K3,{1,2,3}))+AVERAGE(LARGE(L3:U3,{1,2,3}))-1,0)+IF(INDEX(AIRPORT_DB!$L:$L,MATCH($A3,AIRPORT_DB!$A:$A,0))&gt;=1,1,0)+IF(AB3="C",1,0)</f>
        <v>6</v>
      </c>
      <c r="W3" s="4" t="str">
        <f t="shared" si="0"/>
        <v>LOW</v>
      </c>
      <c r="X3" s="4" t="str">
        <f t="shared" si="1"/>
        <v>DISPATCH OK</v>
      </c>
      <c r="Y3" s="10" t="s">
        <v>2212</v>
      </c>
      <c r="Z3" s="10" t="s">
        <v>2210</v>
      </c>
      <c r="AA3" s="10" t="s">
        <v>2211</v>
      </c>
      <c r="AB3" s="4" t="s">
        <v>28</v>
      </c>
      <c r="AC3">
        <f>ROUND(AVERAGE(LARGE(B3:K3,{1,2,3})),0)</f>
        <v>4</v>
      </c>
      <c r="AD3">
        <f>ROUND(AVERAGE(LARGE(L3:U3,{1,2,3})),0)</f>
        <v>3</v>
      </c>
      <c r="AE3">
        <v>3</v>
      </c>
      <c r="AF3">
        <v>2</v>
      </c>
    </row>
    <row r="4" spans="1:32" ht="15" customHeight="1" x14ac:dyDescent="0.35">
      <c r="A4" s="10" t="s">
        <v>35</v>
      </c>
      <c r="B4" s="4">
        <v>3</v>
      </c>
      <c r="C4" s="4">
        <v>4</v>
      </c>
      <c r="D4" s="4">
        <v>2</v>
      </c>
      <c r="E4" s="4">
        <v>4</v>
      </c>
      <c r="F4" s="4">
        <v>3</v>
      </c>
      <c r="G4" s="4">
        <v>3</v>
      </c>
      <c r="H4" s="4">
        <v>2</v>
      </c>
      <c r="I4" s="4">
        <v>3</v>
      </c>
      <c r="J4" s="4">
        <v>3</v>
      </c>
      <c r="K4" s="4">
        <f>IFERROR(INDEX(AIRPORT_DB!$L:$L,MATCH($A4,AIRPORT_DB!$A:$A,0))+1,2)</f>
        <v>1</v>
      </c>
      <c r="L4" s="4">
        <v>2</v>
      </c>
      <c r="M4" s="4">
        <v>3</v>
      </c>
      <c r="N4" s="4">
        <v>2</v>
      </c>
      <c r="O4" s="4">
        <v>3</v>
      </c>
      <c r="P4" s="4">
        <v>2</v>
      </c>
      <c r="Q4" s="4">
        <v>2</v>
      </c>
      <c r="R4" s="4">
        <v>2</v>
      </c>
      <c r="S4" s="4">
        <v>2</v>
      </c>
      <c r="T4" s="4">
        <v>2</v>
      </c>
      <c r="U4" s="4">
        <f>IFERROR(INDEX(AIRPORT_DB!$L:$L,MATCH($A4,AIRPORT_DB!$A:$A,0))+1,2)</f>
        <v>1</v>
      </c>
      <c r="V4" s="4">
        <f>ROUND(AVERAGE(LARGE(B4:K4,{1,2,3}))+AVERAGE(LARGE(L4:U4,{1,2,3}))-1,0)+IF(INDEX(AIRPORT_DB!$L:$L,MATCH($A4,AIRPORT_DB!$A:$A,0))&gt;=1,1,0)+IF(AB4="C",1,0)</f>
        <v>5</v>
      </c>
      <c r="W4" s="4" t="str">
        <f t="shared" si="0"/>
        <v>LOW</v>
      </c>
      <c r="X4" s="4" t="str">
        <f t="shared" si="1"/>
        <v>DISPATCH OK</v>
      </c>
      <c r="Y4" s="10" t="s">
        <v>2212</v>
      </c>
      <c r="Z4" s="10" t="s">
        <v>2210</v>
      </c>
      <c r="AA4" s="10" t="s">
        <v>2211</v>
      </c>
      <c r="AB4" s="4" t="s">
        <v>42</v>
      </c>
      <c r="AC4">
        <f>ROUND(AVERAGE(LARGE(B4:K4,{1,2,3})),0)</f>
        <v>4</v>
      </c>
      <c r="AD4">
        <f>ROUND(AVERAGE(LARGE(L4:U4,{1,2,3})),0)</f>
        <v>3</v>
      </c>
      <c r="AE4">
        <v>3</v>
      </c>
      <c r="AF4">
        <v>2</v>
      </c>
    </row>
    <row r="5" spans="1:32" ht="15" customHeight="1" x14ac:dyDescent="0.35">
      <c r="A5" s="10" t="s">
        <v>43</v>
      </c>
      <c r="B5" s="4">
        <v>3</v>
      </c>
      <c r="C5" s="4">
        <v>4</v>
      </c>
      <c r="D5" s="4">
        <v>2</v>
      </c>
      <c r="E5" s="4">
        <v>4</v>
      </c>
      <c r="F5" s="4">
        <v>3</v>
      </c>
      <c r="G5" s="4">
        <v>3</v>
      </c>
      <c r="H5" s="4">
        <v>2</v>
      </c>
      <c r="I5" s="4">
        <v>3</v>
      </c>
      <c r="J5" s="4">
        <v>4</v>
      </c>
      <c r="K5" s="4">
        <f>IFERROR(INDEX(AIRPORT_DB!$L:$L,MATCH($A5,AIRPORT_DB!$A:$A,0))+1,2)</f>
        <v>1</v>
      </c>
      <c r="L5" s="4">
        <v>2</v>
      </c>
      <c r="M5" s="4">
        <v>3</v>
      </c>
      <c r="N5" s="4">
        <v>2</v>
      </c>
      <c r="O5" s="4">
        <v>3</v>
      </c>
      <c r="P5" s="4">
        <v>2</v>
      </c>
      <c r="Q5" s="4">
        <v>2</v>
      </c>
      <c r="R5" s="4">
        <v>2</v>
      </c>
      <c r="S5" s="4">
        <v>2</v>
      </c>
      <c r="T5" s="4">
        <v>3</v>
      </c>
      <c r="U5" s="4">
        <f>IFERROR(INDEX(AIRPORT_DB!$L:$L,MATCH($A5,AIRPORT_DB!$A:$A,0))+1,2)</f>
        <v>1</v>
      </c>
      <c r="V5" s="4">
        <f>ROUND(AVERAGE(LARGE(B5:K5,{1,2,3}))+AVERAGE(LARGE(L5:U5,{1,2,3}))-1,0)+IF(INDEX(AIRPORT_DB!$L:$L,MATCH($A5,AIRPORT_DB!$A:$A,0))&gt;=1,1,0)+IF(AB5="C",1,0)</f>
        <v>6</v>
      </c>
      <c r="W5" s="4" t="str">
        <f t="shared" si="0"/>
        <v>LOW</v>
      </c>
      <c r="X5" s="4" t="str">
        <f t="shared" si="1"/>
        <v>DISPATCH OK</v>
      </c>
      <c r="Y5" s="10" t="s">
        <v>2212</v>
      </c>
      <c r="Z5" s="10" t="s">
        <v>2210</v>
      </c>
      <c r="AA5" s="10" t="s">
        <v>2211</v>
      </c>
      <c r="AB5" s="4" t="s">
        <v>28</v>
      </c>
      <c r="AC5">
        <f>ROUND(AVERAGE(LARGE(B5:K5,{1,2,3})),0)</f>
        <v>4</v>
      </c>
      <c r="AD5">
        <f>ROUND(AVERAGE(LARGE(L5:U5,{1,2,3})),0)</f>
        <v>3</v>
      </c>
      <c r="AE5">
        <v>3</v>
      </c>
      <c r="AF5">
        <v>2</v>
      </c>
    </row>
    <row r="6" spans="1:32" ht="15" customHeight="1" x14ac:dyDescent="0.35">
      <c r="A6" s="10" t="s">
        <v>49</v>
      </c>
      <c r="B6" s="4">
        <v>3</v>
      </c>
      <c r="C6" s="4">
        <v>4</v>
      </c>
      <c r="D6" s="4">
        <v>2</v>
      </c>
      <c r="E6" s="4">
        <v>4</v>
      </c>
      <c r="F6" s="4">
        <v>3</v>
      </c>
      <c r="G6" s="4">
        <v>3</v>
      </c>
      <c r="H6" s="4">
        <v>2</v>
      </c>
      <c r="I6" s="4">
        <v>3</v>
      </c>
      <c r="J6" s="4">
        <v>3</v>
      </c>
      <c r="K6" s="4">
        <f>IFERROR(INDEX(AIRPORT_DB!$L:$L,MATCH($A6,AIRPORT_DB!$A:$A,0))+1,2)</f>
        <v>1</v>
      </c>
      <c r="L6" s="4">
        <v>2</v>
      </c>
      <c r="M6" s="4">
        <v>3</v>
      </c>
      <c r="N6" s="4">
        <v>2</v>
      </c>
      <c r="O6" s="4">
        <v>3</v>
      </c>
      <c r="P6" s="4">
        <v>2</v>
      </c>
      <c r="Q6" s="4">
        <v>2</v>
      </c>
      <c r="R6" s="4">
        <v>2</v>
      </c>
      <c r="S6" s="4">
        <v>2</v>
      </c>
      <c r="T6" s="4">
        <v>2</v>
      </c>
      <c r="U6" s="4">
        <f>IFERROR(INDEX(AIRPORT_DB!$L:$L,MATCH($A6,AIRPORT_DB!$A:$A,0))+1,2)</f>
        <v>1</v>
      </c>
      <c r="V6" s="4">
        <f>ROUND(AVERAGE(LARGE(B6:K6,{1,2,3}))+AVERAGE(LARGE(L6:U6,{1,2,3}))-1,0)+IF(INDEX(AIRPORT_DB!$L:$L,MATCH($A6,AIRPORT_DB!$A:$A,0))&gt;=1,1,0)+IF(AB6="C",1,0)</f>
        <v>5</v>
      </c>
      <c r="W6" s="4" t="str">
        <f t="shared" si="0"/>
        <v>LOW</v>
      </c>
      <c r="X6" s="4" t="str">
        <f t="shared" si="1"/>
        <v>DISPATCH OK</v>
      </c>
      <c r="Y6" s="10" t="s">
        <v>2212</v>
      </c>
      <c r="Z6" s="10" t="s">
        <v>2210</v>
      </c>
      <c r="AA6" s="10" t="s">
        <v>2211</v>
      </c>
      <c r="AB6" s="4" t="s">
        <v>42</v>
      </c>
      <c r="AC6">
        <f>ROUND(AVERAGE(LARGE(B6:K6,{1,2,3})),0)</f>
        <v>4</v>
      </c>
      <c r="AD6">
        <f>ROUND(AVERAGE(LARGE(L6:U6,{1,2,3})),0)</f>
        <v>3</v>
      </c>
      <c r="AE6">
        <v>2</v>
      </c>
      <c r="AF6">
        <v>2</v>
      </c>
    </row>
    <row r="7" spans="1:32" ht="15" customHeight="1" x14ac:dyDescent="0.35">
      <c r="A7" s="10" t="s">
        <v>55</v>
      </c>
      <c r="B7" s="4">
        <v>4</v>
      </c>
      <c r="C7" s="4">
        <v>4</v>
      </c>
      <c r="D7" s="4">
        <v>4</v>
      </c>
      <c r="E7" s="4">
        <v>4</v>
      </c>
      <c r="F7" s="4">
        <v>4</v>
      </c>
      <c r="G7" s="4">
        <v>3</v>
      </c>
      <c r="H7" s="4">
        <v>2</v>
      </c>
      <c r="I7" s="4">
        <v>3</v>
      </c>
      <c r="J7" s="4">
        <v>4</v>
      </c>
      <c r="K7" s="4">
        <f>IFERROR(INDEX(AIRPORT_DB!$L:$L,MATCH($A7,AIRPORT_DB!$A:$A,0))+1,2)</f>
        <v>1</v>
      </c>
      <c r="L7" s="4">
        <v>4</v>
      </c>
      <c r="M7" s="4">
        <v>3</v>
      </c>
      <c r="N7" s="4">
        <v>3</v>
      </c>
      <c r="O7" s="4">
        <v>3</v>
      </c>
      <c r="P7" s="4">
        <v>3</v>
      </c>
      <c r="Q7" s="4">
        <v>2</v>
      </c>
      <c r="R7" s="4">
        <v>2</v>
      </c>
      <c r="S7" s="4">
        <v>2</v>
      </c>
      <c r="T7" s="4">
        <v>3</v>
      </c>
      <c r="U7" s="4">
        <f>IFERROR(INDEX(AIRPORT_DB!$L:$L,MATCH($A7,AIRPORT_DB!$A:$A,0))+1,2)</f>
        <v>1</v>
      </c>
      <c r="V7" s="4">
        <f>ROUND(AVERAGE(LARGE(B7:K7,{1,2,3}))+AVERAGE(LARGE(L7:U7,{1,2,3}))-1,0)+IF(INDEX(AIRPORT_DB!$L:$L,MATCH($A7,AIRPORT_DB!$A:$A,0))&gt;=1,1,0)+IF(AB7="C",1,0)</f>
        <v>6</v>
      </c>
      <c r="W7" s="4" t="str">
        <f t="shared" si="0"/>
        <v>LOW</v>
      </c>
      <c r="X7" s="4" t="str">
        <f t="shared" si="1"/>
        <v>DISPATCH OK</v>
      </c>
      <c r="Y7" s="10" t="s">
        <v>2213</v>
      </c>
      <c r="Z7" s="10" t="s">
        <v>2210</v>
      </c>
      <c r="AA7" s="10" t="s">
        <v>2211</v>
      </c>
      <c r="AB7" s="4" t="s">
        <v>28</v>
      </c>
      <c r="AC7">
        <f>ROUND(AVERAGE(LARGE(B7:K7,{1,2,3})),0)</f>
        <v>4</v>
      </c>
      <c r="AD7">
        <f>ROUND(AVERAGE(LARGE(L7:U7,{1,2,3})),0)</f>
        <v>3</v>
      </c>
      <c r="AE7">
        <v>3</v>
      </c>
      <c r="AF7">
        <v>2</v>
      </c>
    </row>
    <row r="8" spans="1:32" ht="15" customHeight="1" x14ac:dyDescent="0.35">
      <c r="A8" s="10" t="s">
        <v>62</v>
      </c>
      <c r="B8" s="4">
        <v>3</v>
      </c>
      <c r="C8" s="4">
        <v>4</v>
      </c>
      <c r="D8" s="4">
        <v>4</v>
      </c>
      <c r="E8" s="4">
        <v>4</v>
      </c>
      <c r="F8" s="4">
        <v>3</v>
      </c>
      <c r="G8" s="4">
        <v>3</v>
      </c>
      <c r="H8" s="4">
        <v>2</v>
      </c>
      <c r="I8" s="4">
        <v>3</v>
      </c>
      <c r="J8" s="4">
        <v>4</v>
      </c>
      <c r="K8" s="4">
        <f>IFERROR(INDEX(AIRPORT_DB!$L:$L,MATCH($A8,AIRPORT_DB!$A:$A,0))+1,2)</f>
        <v>1</v>
      </c>
      <c r="L8" s="4">
        <v>2</v>
      </c>
      <c r="M8" s="4">
        <v>3</v>
      </c>
      <c r="N8" s="4">
        <v>3</v>
      </c>
      <c r="O8" s="4">
        <v>3</v>
      </c>
      <c r="P8" s="4">
        <v>2</v>
      </c>
      <c r="Q8" s="4">
        <v>2</v>
      </c>
      <c r="R8" s="4">
        <v>2</v>
      </c>
      <c r="S8" s="4">
        <v>2</v>
      </c>
      <c r="T8" s="4">
        <v>3</v>
      </c>
      <c r="U8" s="4">
        <f>IFERROR(INDEX(AIRPORT_DB!$L:$L,MATCH($A8,AIRPORT_DB!$A:$A,0))+1,2)</f>
        <v>1</v>
      </c>
      <c r="V8" s="4">
        <f>ROUND(AVERAGE(LARGE(B8:K8,{1,2,3}))+AVERAGE(LARGE(L8:U8,{1,2,3}))-1,0)+IF(INDEX(AIRPORT_DB!$L:$L,MATCH($A8,AIRPORT_DB!$A:$A,0))&gt;=1,1,0)+IF(AB8="C",1,0)</f>
        <v>6</v>
      </c>
      <c r="W8" s="4" t="str">
        <f t="shared" si="0"/>
        <v>LOW</v>
      </c>
      <c r="X8" s="4" t="str">
        <f t="shared" si="1"/>
        <v>DISPATCH OK</v>
      </c>
      <c r="Y8" s="10" t="s">
        <v>2214</v>
      </c>
      <c r="Z8" s="10" t="s">
        <v>2210</v>
      </c>
      <c r="AA8" s="10" t="s">
        <v>2211</v>
      </c>
      <c r="AB8" s="4" t="s">
        <v>42</v>
      </c>
      <c r="AC8">
        <f>ROUND(AVERAGE(LARGE(B8:K8,{1,2,3})),0)</f>
        <v>4</v>
      </c>
      <c r="AD8">
        <f>ROUND(AVERAGE(LARGE(L8:U8,{1,2,3})),0)</f>
        <v>3</v>
      </c>
      <c r="AE8">
        <v>3</v>
      </c>
      <c r="AF8">
        <v>2</v>
      </c>
    </row>
    <row r="9" spans="1:32" ht="15" customHeight="1" x14ac:dyDescent="0.35">
      <c r="A9" s="10" t="s">
        <v>68</v>
      </c>
      <c r="B9" s="4">
        <v>3</v>
      </c>
      <c r="C9" s="4">
        <v>4</v>
      </c>
      <c r="D9" s="4">
        <v>4</v>
      </c>
      <c r="E9" s="4">
        <v>4</v>
      </c>
      <c r="F9" s="4">
        <v>3</v>
      </c>
      <c r="G9" s="4">
        <v>3</v>
      </c>
      <c r="H9" s="4">
        <v>2</v>
      </c>
      <c r="I9" s="4">
        <v>3</v>
      </c>
      <c r="J9" s="4">
        <v>3</v>
      </c>
      <c r="K9" s="4">
        <f>IFERROR(INDEX(AIRPORT_DB!$L:$L,MATCH($A9,AIRPORT_DB!$A:$A,0))+1,2)</f>
        <v>1</v>
      </c>
      <c r="L9" s="4">
        <v>2</v>
      </c>
      <c r="M9" s="4">
        <v>3</v>
      </c>
      <c r="N9" s="4">
        <v>3</v>
      </c>
      <c r="O9" s="4">
        <v>3</v>
      </c>
      <c r="P9" s="4">
        <v>2</v>
      </c>
      <c r="Q9" s="4">
        <v>2</v>
      </c>
      <c r="R9" s="4">
        <v>2</v>
      </c>
      <c r="S9" s="4">
        <v>2</v>
      </c>
      <c r="T9" s="4">
        <v>2</v>
      </c>
      <c r="U9" s="4">
        <f>IFERROR(INDEX(AIRPORT_DB!$L:$L,MATCH($A9,AIRPORT_DB!$A:$A,0))+1,2)</f>
        <v>1</v>
      </c>
      <c r="V9" s="4">
        <f>ROUND(AVERAGE(LARGE(B9:K9,{1,2,3}))+AVERAGE(LARGE(L9:U9,{1,2,3}))-1,0)+IF(INDEX(AIRPORT_DB!$L:$L,MATCH($A9,AIRPORT_DB!$A:$A,0))&gt;=1,1,0)+IF(AB9="C",1,0)</f>
        <v>6</v>
      </c>
      <c r="W9" s="4" t="str">
        <f t="shared" si="0"/>
        <v>LOW</v>
      </c>
      <c r="X9" s="4" t="str">
        <f t="shared" si="1"/>
        <v>DISPATCH OK</v>
      </c>
      <c r="Y9" s="10" t="s">
        <v>2214</v>
      </c>
      <c r="Z9" s="10" t="s">
        <v>2210</v>
      </c>
      <c r="AA9" s="10" t="s">
        <v>2211</v>
      </c>
      <c r="AB9" s="4" t="s">
        <v>42</v>
      </c>
      <c r="AC9">
        <f>ROUND(AVERAGE(LARGE(B9:K9,{1,2,3})),0)</f>
        <v>4</v>
      </c>
      <c r="AD9">
        <f>ROUND(AVERAGE(LARGE(L9:U9,{1,2,3})),0)</f>
        <v>3</v>
      </c>
      <c r="AE9">
        <v>3</v>
      </c>
      <c r="AF9">
        <v>2</v>
      </c>
    </row>
    <row r="10" spans="1:32" ht="15" customHeight="1" x14ac:dyDescent="0.35">
      <c r="A10" s="10" t="s">
        <v>73</v>
      </c>
      <c r="B10" s="4">
        <v>4</v>
      </c>
      <c r="C10" s="4">
        <v>4</v>
      </c>
      <c r="D10" s="4">
        <v>4</v>
      </c>
      <c r="E10" s="4">
        <v>4</v>
      </c>
      <c r="F10" s="4">
        <v>4</v>
      </c>
      <c r="G10" s="4">
        <v>4</v>
      </c>
      <c r="H10" s="4">
        <v>2</v>
      </c>
      <c r="I10" s="4">
        <v>2</v>
      </c>
      <c r="J10" s="4">
        <v>2</v>
      </c>
      <c r="K10" s="4">
        <f>IFERROR(INDEX(AIRPORT_DB!$L:$L,MATCH($A10,AIRPORT_DB!$A:$A,0))+1,2)</f>
        <v>1</v>
      </c>
      <c r="L10" s="4">
        <v>4</v>
      </c>
      <c r="M10" s="4">
        <v>3</v>
      </c>
      <c r="N10" s="4">
        <v>3</v>
      </c>
      <c r="O10" s="4">
        <v>3</v>
      </c>
      <c r="P10" s="4">
        <v>3</v>
      </c>
      <c r="Q10" s="4">
        <v>4</v>
      </c>
      <c r="R10" s="4">
        <v>2</v>
      </c>
      <c r="S10" s="4">
        <v>2</v>
      </c>
      <c r="T10" s="4">
        <v>2</v>
      </c>
      <c r="U10" s="4">
        <f>IFERROR(INDEX(AIRPORT_DB!$L:$L,MATCH($A10,AIRPORT_DB!$A:$A,0))+1,2)</f>
        <v>1</v>
      </c>
      <c r="V10" s="4">
        <f>ROUND(AVERAGE(LARGE(B10:K10,{1,2,3}))+AVERAGE(LARGE(L10:U10,{1,2,3}))-1,0)+IF(INDEX(AIRPORT_DB!$L:$L,MATCH($A10,AIRPORT_DB!$A:$A,0))&gt;=1,1,0)+IF(AB10="C",1,0)</f>
        <v>7</v>
      </c>
      <c r="W10" s="4" t="str">
        <f t="shared" si="0"/>
        <v>MEDIUM</v>
      </c>
      <c r="X10" s="4" t="str">
        <f t="shared" si="1"/>
        <v>DISPATCH OK</v>
      </c>
      <c r="Y10" s="10" t="s">
        <v>2215</v>
      </c>
      <c r="Z10" s="10" t="s">
        <v>2210</v>
      </c>
      <c r="AA10" s="10" t="s">
        <v>2211</v>
      </c>
      <c r="AB10" s="4" t="s">
        <v>28</v>
      </c>
      <c r="AC10">
        <f>ROUND(AVERAGE(LARGE(B10:K10,{1,2,3})),0)</f>
        <v>4</v>
      </c>
      <c r="AD10">
        <f>ROUND(AVERAGE(LARGE(L10:U10,{1,2,3})),0)</f>
        <v>4</v>
      </c>
      <c r="AE10">
        <v>2</v>
      </c>
      <c r="AF10">
        <v>2</v>
      </c>
    </row>
    <row r="11" spans="1:32" ht="15" customHeight="1" x14ac:dyDescent="0.35">
      <c r="A11" s="10" t="s">
        <v>79</v>
      </c>
      <c r="B11" s="4">
        <v>3</v>
      </c>
      <c r="C11" s="4">
        <v>4</v>
      </c>
      <c r="D11" s="4">
        <v>4</v>
      </c>
      <c r="E11" s="4">
        <v>4</v>
      </c>
      <c r="F11" s="4">
        <v>3</v>
      </c>
      <c r="G11" s="4">
        <v>3</v>
      </c>
      <c r="H11" s="4">
        <v>2</v>
      </c>
      <c r="I11" s="4">
        <v>3</v>
      </c>
      <c r="J11" s="4">
        <v>3</v>
      </c>
      <c r="K11" s="4">
        <f>IFERROR(INDEX(AIRPORT_DB!$L:$L,MATCH($A11,AIRPORT_DB!$A:$A,0))+1,2)</f>
        <v>1</v>
      </c>
      <c r="L11" s="4">
        <v>2</v>
      </c>
      <c r="M11" s="4">
        <v>3</v>
      </c>
      <c r="N11" s="4">
        <v>3</v>
      </c>
      <c r="O11" s="4">
        <v>3</v>
      </c>
      <c r="P11" s="4">
        <v>2</v>
      </c>
      <c r="Q11" s="4">
        <v>2</v>
      </c>
      <c r="R11" s="4">
        <v>2</v>
      </c>
      <c r="S11" s="4">
        <v>2</v>
      </c>
      <c r="T11" s="4">
        <v>2</v>
      </c>
      <c r="U11" s="4">
        <f>IFERROR(INDEX(AIRPORT_DB!$L:$L,MATCH($A11,AIRPORT_DB!$A:$A,0))+1,2)</f>
        <v>1</v>
      </c>
      <c r="V11" s="4">
        <f>ROUND(AVERAGE(LARGE(B11:K11,{1,2,3}))+AVERAGE(LARGE(L11:U11,{1,2,3}))-1,0)+IF(INDEX(AIRPORT_DB!$L:$L,MATCH($A11,AIRPORT_DB!$A:$A,0))&gt;=1,1,0)+IF(AB11="C",1,0)</f>
        <v>6</v>
      </c>
      <c r="W11" s="4" t="str">
        <f t="shared" si="0"/>
        <v>LOW</v>
      </c>
      <c r="X11" s="4" t="str">
        <f t="shared" si="1"/>
        <v>DISPATCH OK</v>
      </c>
      <c r="Y11" s="10" t="s">
        <v>2214</v>
      </c>
      <c r="Z11" s="10" t="s">
        <v>2210</v>
      </c>
      <c r="AA11" s="10" t="s">
        <v>2211</v>
      </c>
      <c r="AB11" s="4" t="s">
        <v>42</v>
      </c>
      <c r="AC11">
        <f>ROUND(AVERAGE(LARGE(B11:K11,{1,2,3})),0)</f>
        <v>4</v>
      </c>
      <c r="AD11">
        <f>ROUND(AVERAGE(LARGE(L11:U11,{1,2,3})),0)</f>
        <v>3</v>
      </c>
      <c r="AE11">
        <v>3</v>
      </c>
      <c r="AF11">
        <v>2</v>
      </c>
    </row>
    <row r="12" spans="1:32" ht="15" customHeight="1" x14ac:dyDescent="0.35">
      <c r="A12" s="10" t="s">
        <v>84</v>
      </c>
      <c r="B12" s="4">
        <v>4</v>
      </c>
      <c r="C12" s="4">
        <v>4</v>
      </c>
      <c r="D12" s="4">
        <v>4</v>
      </c>
      <c r="E12" s="4">
        <v>4</v>
      </c>
      <c r="F12" s="4">
        <v>4</v>
      </c>
      <c r="G12" s="4">
        <v>3</v>
      </c>
      <c r="H12" s="4">
        <v>2</v>
      </c>
      <c r="I12" s="4">
        <v>3</v>
      </c>
      <c r="J12" s="4">
        <v>3</v>
      </c>
      <c r="K12" s="4">
        <f>IFERROR(INDEX(AIRPORT_DB!$L:$L,MATCH($A12,AIRPORT_DB!$A:$A,0))+1,2)</f>
        <v>1</v>
      </c>
      <c r="L12" s="4">
        <v>4</v>
      </c>
      <c r="M12" s="4">
        <v>3</v>
      </c>
      <c r="N12" s="4">
        <v>3</v>
      </c>
      <c r="O12" s="4">
        <v>3</v>
      </c>
      <c r="P12" s="4">
        <v>3</v>
      </c>
      <c r="Q12" s="4">
        <v>2</v>
      </c>
      <c r="R12" s="4">
        <v>2</v>
      </c>
      <c r="S12" s="4">
        <v>2</v>
      </c>
      <c r="T12" s="4">
        <v>2</v>
      </c>
      <c r="U12" s="4">
        <f>IFERROR(INDEX(AIRPORT_DB!$L:$L,MATCH($A12,AIRPORT_DB!$A:$A,0))+1,2)</f>
        <v>1</v>
      </c>
      <c r="V12" s="4">
        <f>ROUND(AVERAGE(LARGE(B12:K12,{1,2,3}))+AVERAGE(LARGE(L12:U12,{1,2,3}))-1,0)+IF(INDEX(AIRPORT_DB!$L:$L,MATCH($A12,AIRPORT_DB!$A:$A,0))&gt;=1,1,0)+IF(AB12="C",1,0)</f>
        <v>6</v>
      </c>
      <c r="W12" s="4" t="str">
        <f t="shared" si="0"/>
        <v>LOW</v>
      </c>
      <c r="X12" s="4" t="str">
        <f t="shared" si="1"/>
        <v>DISPATCH OK</v>
      </c>
      <c r="Y12" s="10" t="s">
        <v>2213</v>
      </c>
      <c r="Z12" s="10" t="s">
        <v>2210</v>
      </c>
      <c r="AA12" s="10" t="s">
        <v>2211</v>
      </c>
      <c r="AB12" s="4" t="s">
        <v>28</v>
      </c>
      <c r="AC12">
        <f>ROUND(AVERAGE(LARGE(B12:K12,{1,2,3})),0)</f>
        <v>4</v>
      </c>
      <c r="AD12">
        <f>ROUND(AVERAGE(LARGE(L12:U12,{1,2,3})),0)</f>
        <v>3</v>
      </c>
      <c r="AE12">
        <v>3</v>
      </c>
      <c r="AF12">
        <v>2</v>
      </c>
    </row>
    <row r="13" spans="1:32" ht="15" customHeight="1" x14ac:dyDescent="0.35">
      <c r="A13" s="10" t="s">
        <v>90</v>
      </c>
      <c r="B13" s="4">
        <v>4</v>
      </c>
      <c r="C13" s="4">
        <v>4</v>
      </c>
      <c r="D13" s="4">
        <v>4</v>
      </c>
      <c r="E13" s="4">
        <v>4</v>
      </c>
      <c r="F13" s="4">
        <v>4</v>
      </c>
      <c r="G13" s="4">
        <v>3</v>
      </c>
      <c r="H13" s="4">
        <v>2</v>
      </c>
      <c r="I13" s="4">
        <v>3</v>
      </c>
      <c r="J13" s="4">
        <v>4</v>
      </c>
      <c r="K13" s="4">
        <f>IFERROR(INDEX(AIRPORT_DB!$L:$L,MATCH($A13,AIRPORT_DB!$A:$A,0))+1,2)</f>
        <v>1</v>
      </c>
      <c r="L13" s="4">
        <v>4</v>
      </c>
      <c r="M13" s="4">
        <v>3</v>
      </c>
      <c r="N13" s="4">
        <v>3</v>
      </c>
      <c r="O13" s="4">
        <v>3</v>
      </c>
      <c r="P13" s="4">
        <v>3</v>
      </c>
      <c r="Q13" s="4">
        <v>2</v>
      </c>
      <c r="R13" s="4">
        <v>2</v>
      </c>
      <c r="S13" s="4">
        <v>2</v>
      </c>
      <c r="T13" s="4">
        <v>3</v>
      </c>
      <c r="U13" s="4">
        <f>IFERROR(INDEX(AIRPORT_DB!$L:$L,MATCH($A13,AIRPORT_DB!$A:$A,0))+1,2)</f>
        <v>1</v>
      </c>
      <c r="V13" s="4">
        <f>ROUND(AVERAGE(LARGE(B13:K13,{1,2,3}))+AVERAGE(LARGE(L13:U13,{1,2,3}))-1,0)+IF(INDEX(AIRPORT_DB!$L:$L,MATCH($A13,AIRPORT_DB!$A:$A,0))&gt;=1,1,0)+IF(AB13="C",1,0)</f>
        <v>6</v>
      </c>
      <c r="W13" s="4" t="str">
        <f t="shared" si="0"/>
        <v>LOW</v>
      </c>
      <c r="X13" s="4" t="str">
        <f t="shared" si="1"/>
        <v>DISPATCH OK</v>
      </c>
      <c r="Y13" s="10" t="s">
        <v>2213</v>
      </c>
      <c r="Z13" s="10" t="s">
        <v>2210</v>
      </c>
      <c r="AA13" s="10" t="s">
        <v>2211</v>
      </c>
      <c r="AB13" s="4" t="s">
        <v>28</v>
      </c>
      <c r="AC13">
        <f>ROUND(AVERAGE(LARGE(B13:K13,{1,2,3})),0)</f>
        <v>4</v>
      </c>
      <c r="AD13">
        <f>ROUND(AVERAGE(LARGE(L13:U13,{1,2,3})),0)</f>
        <v>3</v>
      </c>
      <c r="AE13">
        <v>3</v>
      </c>
      <c r="AF13">
        <v>2</v>
      </c>
    </row>
    <row r="14" spans="1:32" ht="15" customHeight="1" x14ac:dyDescent="0.35">
      <c r="A14" s="10" t="s">
        <v>96</v>
      </c>
      <c r="B14" s="4">
        <v>4</v>
      </c>
      <c r="C14" s="4">
        <v>4</v>
      </c>
      <c r="D14" s="4">
        <v>4</v>
      </c>
      <c r="E14" s="4">
        <v>4</v>
      </c>
      <c r="F14" s="4">
        <v>4</v>
      </c>
      <c r="G14" s="4">
        <v>3</v>
      </c>
      <c r="H14" s="4">
        <v>2</v>
      </c>
      <c r="I14" s="4">
        <v>2</v>
      </c>
      <c r="J14" s="4">
        <v>4</v>
      </c>
      <c r="K14" s="4">
        <f>IFERROR(INDEX(AIRPORT_DB!$L:$L,MATCH($A14,AIRPORT_DB!$A:$A,0))+1,2)</f>
        <v>1</v>
      </c>
      <c r="L14" s="4">
        <v>4</v>
      </c>
      <c r="M14" s="4">
        <v>3</v>
      </c>
      <c r="N14" s="4">
        <v>3</v>
      </c>
      <c r="O14" s="4">
        <v>3</v>
      </c>
      <c r="P14" s="4">
        <v>3</v>
      </c>
      <c r="Q14" s="4">
        <v>2</v>
      </c>
      <c r="R14" s="4">
        <v>2</v>
      </c>
      <c r="S14" s="4">
        <v>2</v>
      </c>
      <c r="T14" s="4">
        <v>3</v>
      </c>
      <c r="U14" s="4">
        <f>IFERROR(INDEX(AIRPORT_DB!$L:$L,MATCH($A14,AIRPORT_DB!$A:$A,0))+1,2)</f>
        <v>1</v>
      </c>
      <c r="V14" s="4">
        <f>ROUND(AVERAGE(LARGE(B14:K14,{1,2,3}))+AVERAGE(LARGE(L14:U14,{1,2,3}))-1,0)+IF(INDEX(AIRPORT_DB!$L:$L,MATCH($A14,AIRPORT_DB!$A:$A,0))&gt;=1,1,0)+IF(AB14="C",1,0)</f>
        <v>6</v>
      </c>
      <c r="W14" s="4" t="str">
        <f t="shared" si="0"/>
        <v>LOW</v>
      </c>
      <c r="X14" s="4" t="str">
        <f t="shared" si="1"/>
        <v>DISPATCH OK</v>
      </c>
      <c r="Y14" s="10" t="s">
        <v>2213</v>
      </c>
      <c r="Z14" s="10" t="s">
        <v>2210</v>
      </c>
      <c r="AA14" s="10" t="s">
        <v>2211</v>
      </c>
      <c r="AB14" s="4" t="s">
        <v>28</v>
      </c>
      <c r="AC14">
        <f>ROUND(AVERAGE(LARGE(B14:K14,{1,2,3})),0)</f>
        <v>4</v>
      </c>
      <c r="AD14">
        <f>ROUND(AVERAGE(LARGE(L14:U14,{1,2,3})),0)</f>
        <v>3</v>
      </c>
      <c r="AE14">
        <v>2</v>
      </c>
      <c r="AF14">
        <v>2</v>
      </c>
    </row>
    <row r="15" spans="1:32" ht="15" customHeight="1" x14ac:dyDescent="0.35">
      <c r="A15" s="10" t="s">
        <v>102</v>
      </c>
      <c r="B15" s="4">
        <v>4</v>
      </c>
      <c r="C15" s="4">
        <v>4</v>
      </c>
      <c r="D15" s="4">
        <v>4</v>
      </c>
      <c r="E15" s="4">
        <v>4</v>
      </c>
      <c r="F15" s="4">
        <v>4</v>
      </c>
      <c r="G15" s="4">
        <v>3</v>
      </c>
      <c r="H15" s="4">
        <v>2</v>
      </c>
      <c r="I15" s="4">
        <v>2</v>
      </c>
      <c r="J15" s="4">
        <v>2</v>
      </c>
      <c r="K15" s="4">
        <f>IFERROR(INDEX(AIRPORT_DB!$L:$L,MATCH($A15,AIRPORT_DB!$A:$A,0))+1,2)</f>
        <v>1</v>
      </c>
      <c r="L15" s="4">
        <v>4</v>
      </c>
      <c r="M15" s="4">
        <v>3</v>
      </c>
      <c r="N15" s="4">
        <v>3</v>
      </c>
      <c r="O15" s="4">
        <v>3</v>
      </c>
      <c r="P15" s="4">
        <v>3</v>
      </c>
      <c r="Q15" s="4">
        <v>2</v>
      </c>
      <c r="R15" s="4">
        <v>2</v>
      </c>
      <c r="S15" s="4">
        <v>2</v>
      </c>
      <c r="T15" s="4">
        <v>2</v>
      </c>
      <c r="U15" s="4">
        <f>IFERROR(INDEX(AIRPORT_DB!$L:$L,MATCH($A15,AIRPORT_DB!$A:$A,0))+1,2)</f>
        <v>1</v>
      </c>
      <c r="V15" s="4">
        <f>ROUND(AVERAGE(LARGE(B15:K15,{1,2,3}))+AVERAGE(LARGE(L15:U15,{1,2,3}))-1,0)+IF(INDEX(AIRPORT_DB!$L:$L,MATCH($A15,AIRPORT_DB!$A:$A,0))&gt;=1,1,0)+IF(AB15="C",1,0)</f>
        <v>6</v>
      </c>
      <c r="W15" s="4" t="str">
        <f t="shared" si="0"/>
        <v>LOW</v>
      </c>
      <c r="X15" s="4" t="str">
        <f t="shared" si="1"/>
        <v>DISPATCH OK</v>
      </c>
      <c r="Y15" s="10" t="s">
        <v>2213</v>
      </c>
      <c r="Z15" s="10" t="s">
        <v>2210</v>
      </c>
      <c r="AA15" s="10" t="s">
        <v>2211</v>
      </c>
      <c r="AB15" s="4" t="s">
        <v>28</v>
      </c>
      <c r="AC15">
        <f>ROUND(AVERAGE(LARGE(B15:K15,{1,2,3})),0)</f>
        <v>4</v>
      </c>
      <c r="AD15">
        <f>ROUND(AVERAGE(LARGE(L15:U15,{1,2,3})),0)</f>
        <v>3</v>
      </c>
      <c r="AE15">
        <v>2</v>
      </c>
      <c r="AF15">
        <v>2</v>
      </c>
    </row>
    <row r="16" spans="1:32" ht="15" customHeight="1" x14ac:dyDescent="0.35">
      <c r="A16" s="10" t="s">
        <v>108</v>
      </c>
      <c r="B16" s="4">
        <v>3</v>
      </c>
      <c r="C16" s="4">
        <v>4</v>
      </c>
      <c r="D16" s="4">
        <v>4</v>
      </c>
      <c r="E16" s="4">
        <v>4</v>
      </c>
      <c r="F16" s="4">
        <v>3</v>
      </c>
      <c r="G16" s="4">
        <v>3</v>
      </c>
      <c r="H16" s="4">
        <v>2</v>
      </c>
      <c r="I16" s="4">
        <v>3</v>
      </c>
      <c r="J16" s="4">
        <v>4</v>
      </c>
      <c r="K16" s="4">
        <f>IFERROR(INDEX(AIRPORT_DB!$L:$L,MATCH($A16,AIRPORT_DB!$A:$A,0))+1,2)</f>
        <v>1</v>
      </c>
      <c r="L16" s="4">
        <v>2</v>
      </c>
      <c r="M16" s="4">
        <v>3</v>
      </c>
      <c r="N16" s="4">
        <v>3</v>
      </c>
      <c r="O16" s="4">
        <v>3</v>
      </c>
      <c r="P16" s="4">
        <v>2</v>
      </c>
      <c r="Q16" s="4">
        <v>2</v>
      </c>
      <c r="R16" s="4">
        <v>2</v>
      </c>
      <c r="S16" s="4">
        <v>2</v>
      </c>
      <c r="T16" s="4">
        <v>3</v>
      </c>
      <c r="U16" s="4">
        <f>IFERROR(INDEX(AIRPORT_DB!$L:$L,MATCH($A16,AIRPORT_DB!$A:$A,0))+1,2)</f>
        <v>1</v>
      </c>
      <c r="V16" s="4">
        <f>ROUND(AVERAGE(LARGE(B16:K16,{1,2,3}))+AVERAGE(LARGE(L16:U16,{1,2,3}))-1,0)+IF(INDEX(AIRPORT_DB!$L:$L,MATCH($A16,AIRPORT_DB!$A:$A,0))&gt;=1,1,0)+IF(AB16="C",1,0)</f>
        <v>6</v>
      </c>
      <c r="W16" s="4" t="str">
        <f t="shared" si="0"/>
        <v>LOW</v>
      </c>
      <c r="X16" s="4" t="str">
        <f t="shared" si="1"/>
        <v>DISPATCH OK</v>
      </c>
      <c r="Y16" s="10" t="s">
        <v>2214</v>
      </c>
      <c r="Z16" s="10" t="s">
        <v>2210</v>
      </c>
      <c r="AA16" s="10" t="s">
        <v>2211</v>
      </c>
      <c r="AB16" s="4" t="s">
        <v>42</v>
      </c>
      <c r="AC16">
        <f>ROUND(AVERAGE(LARGE(B16:K16,{1,2,3})),0)</f>
        <v>4</v>
      </c>
      <c r="AD16">
        <f>ROUND(AVERAGE(LARGE(L16:U16,{1,2,3})),0)</f>
        <v>3</v>
      </c>
      <c r="AE16">
        <v>3</v>
      </c>
      <c r="AF16">
        <v>2</v>
      </c>
    </row>
    <row r="17" spans="1:32" ht="15" customHeight="1" x14ac:dyDescent="0.35">
      <c r="A17" s="10" t="s">
        <v>114</v>
      </c>
      <c r="B17" s="4">
        <v>3</v>
      </c>
      <c r="C17" s="4">
        <v>4</v>
      </c>
      <c r="D17" s="4">
        <v>4</v>
      </c>
      <c r="E17" s="4">
        <v>4</v>
      </c>
      <c r="F17" s="4">
        <v>3</v>
      </c>
      <c r="G17" s="4">
        <v>3</v>
      </c>
      <c r="H17" s="4">
        <v>2</v>
      </c>
      <c r="I17" s="4">
        <v>3</v>
      </c>
      <c r="J17" s="4">
        <v>4</v>
      </c>
      <c r="K17" s="4">
        <f>IFERROR(INDEX(AIRPORT_DB!$L:$L,MATCH($A17,AIRPORT_DB!$A:$A,0))+1,2)</f>
        <v>1</v>
      </c>
      <c r="L17" s="4">
        <v>2</v>
      </c>
      <c r="M17" s="4">
        <v>3</v>
      </c>
      <c r="N17" s="4">
        <v>3</v>
      </c>
      <c r="O17" s="4">
        <v>3</v>
      </c>
      <c r="P17" s="4">
        <v>2</v>
      </c>
      <c r="Q17" s="4">
        <v>2</v>
      </c>
      <c r="R17" s="4">
        <v>2</v>
      </c>
      <c r="S17" s="4">
        <v>2</v>
      </c>
      <c r="T17" s="4">
        <v>3</v>
      </c>
      <c r="U17" s="4">
        <f>IFERROR(INDEX(AIRPORT_DB!$L:$L,MATCH($A17,AIRPORT_DB!$A:$A,0))+1,2)</f>
        <v>1</v>
      </c>
      <c r="V17" s="4">
        <f>ROUND(AVERAGE(LARGE(B17:K17,{1,2,3}))+AVERAGE(LARGE(L17:U17,{1,2,3}))-1,0)+IF(INDEX(AIRPORT_DB!$L:$L,MATCH($A17,AIRPORT_DB!$A:$A,0))&gt;=1,1,0)+IF(AB17="C",1,0)</f>
        <v>6</v>
      </c>
      <c r="W17" s="4" t="str">
        <f t="shared" si="0"/>
        <v>LOW</v>
      </c>
      <c r="X17" s="4" t="str">
        <f t="shared" si="1"/>
        <v>DISPATCH OK</v>
      </c>
      <c r="Y17" s="10" t="s">
        <v>2214</v>
      </c>
      <c r="Z17" s="10" t="s">
        <v>2210</v>
      </c>
      <c r="AA17" s="10" t="s">
        <v>2211</v>
      </c>
      <c r="AB17" s="4" t="s">
        <v>42</v>
      </c>
      <c r="AC17">
        <f>ROUND(AVERAGE(LARGE(B17:K17,{1,2,3})),0)</f>
        <v>4</v>
      </c>
      <c r="AD17">
        <f>ROUND(AVERAGE(LARGE(L17:U17,{1,2,3})),0)</f>
        <v>3</v>
      </c>
      <c r="AE17">
        <v>3</v>
      </c>
      <c r="AF17">
        <v>2</v>
      </c>
    </row>
    <row r="18" spans="1:32" ht="15" customHeight="1" x14ac:dyDescent="0.35">
      <c r="A18" s="10" t="s">
        <v>120</v>
      </c>
      <c r="B18" s="4">
        <v>3</v>
      </c>
      <c r="C18" s="4">
        <v>4</v>
      </c>
      <c r="D18" s="4">
        <v>4</v>
      </c>
      <c r="E18" s="4">
        <v>4</v>
      </c>
      <c r="F18" s="4">
        <v>3</v>
      </c>
      <c r="G18" s="4">
        <v>3</v>
      </c>
      <c r="H18" s="4">
        <v>2</v>
      </c>
      <c r="I18" s="4">
        <v>3</v>
      </c>
      <c r="J18" s="4">
        <v>3</v>
      </c>
      <c r="K18" s="4">
        <f>IFERROR(INDEX(AIRPORT_DB!$L:$L,MATCH($A18,AIRPORT_DB!$A:$A,0))+1,2)</f>
        <v>1</v>
      </c>
      <c r="L18" s="4">
        <v>2</v>
      </c>
      <c r="M18" s="4">
        <v>3</v>
      </c>
      <c r="N18" s="4">
        <v>3</v>
      </c>
      <c r="O18" s="4">
        <v>3</v>
      </c>
      <c r="P18" s="4">
        <v>2</v>
      </c>
      <c r="Q18" s="4">
        <v>2</v>
      </c>
      <c r="R18" s="4">
        <v>2</v>
      </c>
      <c r="S18" s="4">
        <v>2</v>
      </c>
      <c r="T18" s="4">
        <v>2</v>
      </c>
      <c r="U18" s="4">
        <f>IFERROR(INDEX(AIRPORT_DB!$L:$L,MATCH($A18,AIRPORT_DB!$A:$A,0))+1,2)</f>
        <v>1</v>
      </c>
      <c r="V18" s="4">
        <f>ROUND(AVERAGE(LARGE(B18:K18,{1,2,3}))+AVERAGE(LARGE(L18:U18,{1,2,3}))-1,0)+IF(INDEX(AIRPORT_DB!$L:$L,MATCH($A18,AIRPORT_DB!$A:$A,0))&gt;=1,1,0)+IF(AB18="C",1,0)</f>
        <v>6</v>
      </c>
      <c r="W18" s="4" t="str">
        <f t="shared" si="0"/>
        <v>LOW</v>
      </c>
      <c r="X18" s="4" t="str">
        <f t="shared" si="1"/>
        <v>DISPATCH OK</v>
      </c>
      <c r="Y18" s="10" t="s">
        <v>2214</v>
      </c>
      <c r="Z18" s="10" t="s">
        <v>2210</v>
      </c>
      <c r="AA18" s="10" t="s">
        <v>2211</v>
      </c>
      <c r="AB18" s="4" t="s">
        <v>42</v>
      </c>
      <c r="AC18">
        <f>ROUND(AVERAGE(LARGE(B18:K18,{1,2,3})),0)</f>
        <v>4</v>
      </c>
      <c r="AD18">
        <f>ROUND(AVERAGE(LARGE(L18:U18,{1,2,3})),0)</f>
        <v>3</v>
      </c>
      <c r="AE18">
        <v>3</v>
      </c>
      <c r="AF18">
        <v>2</v>
      </c>
    </row>
    <row r="19" spans="1:32" ht="15" customHeight="1" x14ac:dyDescent="0.35">
      <c r="A19" s="10" t="s">
        <v>126</v>
      </c>
      <c r="B19" s="4">
        <v>3</v>
      </c>
      <c r="C19" s="4">
        <v>4</v>
      </c>
      <c r="D19" s="4">
        <v>4</v>
      </c>
      <c r="E19" s="4">
        <v>4</v>
      </c>
      <c r="F19" s="4">
        <v>3</v>
      </c>
      <c r="G19" s="4">
        <v>3</v>
      </c>
      <c r="H19" s="4">
        <v>2</v>
      </c>
      <c r="I19" s="4">
        <v>3</v>
      </c>
      <c r="J19" s="4">
        <v>3</v>
      </c>
      <c r="K19" s="4">
        <f>IFERROR(INDEX(AIRPORT_DB!$L:$L,MATCH($A19,AIRPORT_DB!$A:$A,0))+1,2)</f>
        <v>1</v>
      </c>
      <c r="L19" s="4">
        <v>2</v>
      </c>
      <c r="M19" s="4">
        <v>3</v>
      </c>
      <c r="N19" s="4">
        <v>3</v>
      </c>
      <c r="O19" s="4">
        <v>3</v>
      </c>
      <c r="P19" s="4">
        <v>2</v>
      </c>
      <c r="Q19" s="4">
        <v>2</v>
      </c>
      <c r="R19" s="4">
        <v>2</v>
      </c>
      <c r="S19" s="4">
        <v>2</v>
      </c>
      <c r="T19" s="4">
        <v>2</v>
      </c>
      <c r="U19" s="4">
        <f>IFERROR(INDEX(AIRPORT_DB!$L:$L,MATCH($A19,AIRPORT_DB!$A:$A,0))+1,2)</f>
        <v>1</v>
      </c>
      <c r="V19" s="4">
        <f>ROUND(AVERAGE(LARGE(B19:K19,{1,2,3}))+AVERAGE(LARGE(L19:U19,{1,2,3}))-1,0)+IF(INDEX(AIRPORT_DB!$L:$L,MATCH($A19,AIRPORT_DB!$A:$A,0))&gt;=1,1,0)+IF(AB19="C",1,0)</f>
        <v>6</v>
      </c>
      <c r="W19" s="4" t="str">
        <f t="shared" si="0"/>
        <v>LOW</v>
      </c>
      <c r="X19" s="4" t="str">
        <f t="shared" si="1"/>
        <v>DISPATCH OK</v>
      </c>
      <c r="Y19" s="10" t="s">
        <v>2214</v>
      </c>
      <c r="Z19" s="10" t="s">
        <v>2210</v>
      </c>
      <c r="AA19" s="10" t="s">
        <v>2211</v>
      </c>
      <c r="AB19" s="4" t="s">
        <v>42</v>
      </c>
      <c r="AC19">
        <f>ROUND(AVERAGE(LARGE(B19:K19,{1,2,3})),0)</f>
        <v>4</v>
      </c>
      <c r="AD19">
        <f>ROUND(AVERAGE(LARGE(L19:U19,{1,2,3})),0)</f>
        <v>3</v>
      </c>
      <c r="AE19">
        <v>2</v>
      </c>
      <c r="AF19">
        <v>2</v>
      </c>
    </row>
    <row r="20" spans="1:32" ht="15" customHeight="1" x14ac:dyDescent="0.35">
      <c r="A20" s="10" t="s">
        <v>132</v>
      </c>
      <c r="B20" s="4">
        <v>3</v>
      </c>
      <c r="C20" s="4">
        <v>4</v>
      </c>
      <c r="D20" s="4">
        <v>4</v>
      </c>
      <c r="E20" s="4">
        <v>4</v>
      </c>
      <c r="F20" s="4">
        <v>3</v>
      </c>
      <c r="G20" s="4">
        <v>3</v>
      </c>
      <c r="H20" s="4">
        <v>2</v>
      </c>
      <c r="I20" s="4">
        <v>3</v>
      </c>
      <c r="J20" s="4">
        <v>3</v>
      </c>
      <c r="K20" s="4">
        <f>IFERROR(INDEX(AIRPORT_DB!$L:$L,MATCH($A20,AIRPORT_DB!$A:$A,0))+1,2)</f>
        <v>1</v>
      </c>
      <c r="L20" s="4">
        <v>2</v>
      </c>
      <c r="M20" s="4">
        <v>3</v>
      </c>
      <c r="N20" s="4">
        <v>3</v>
      </c>
      <c r="O20" s="4">
        <v>3</v>
      </c>
      <c r="P20" s="4">
        <v>2</v>
      </c>
      <c r="Q20" s="4">
        <v>2</v>
      </c>
      <c r="R20" s="4">
        <v>2</v>
      </c>
      <c r="S20" s="4">
        <v>2</v>
      </c>
      <c r="T20" s="4">
        <v>2</v>
      </c>
      <c r="U20" s="4">
        <f>IFERROR(INDEX(AIRPORT_DB!$L:$L,MATCH($A20,AIRPORT_DB!$A:$A,0))+1,2)</f>
        <v>1</v>
      </c>
      <c r="V20" s="4">
        <f>ROUND(AVERAGE(LARGE(B20:K20,{1,2,3}))+AVERAGE(LARGE(L20:U20,{1,2,3}))-1,0)+IF(INDEX(AIRPORT_DB!$L:$L,MATCH($A20,AIRPORT_DB!$A:$A,0))&gt;=1,1,0)+IF(AB20="C",1,0)</f>
        <v>6</v>
      </c>
      <c r="W20" s="4" t="str">
        <f t="shared" si="0"/>
        <v>LOW</v>
      </c>
      <c r="X20" s="4" t="str">
        <f t="shared" si="1"/>
        <v>DISPATCH OK</v>
      </c>
      <c r="Y20" s="10" t="s">
        <v>2214</v>
      </c>
      <c r="Z20" s="10" t="s">
        <v>2210</v>
      </c>
      <c r="AA20" s="10" t="s">
        <v>2211</v>
      </c>
      <c r="AB20" s="4" t="s">
        <v>42</v>
      </c>
      <c r="AC20">
        <f>ROUND(AVERAGE(LARGE(B20:K20,{1,2,3})),0)</f>
        <v>4</v>
      </c>
      <c r="AD20">
        <f>ROUND(AVERAGE(LARGE(L20:U20,{1,2,3})),0)</f>
        <v>3</v>
      </c>
      <c r="AE20">
        <v>3</v>
      </c>
      <c r="AF20">
        <v>2</v>
      </c>
    </row>
    <row r="21" spans="1:32" ht="15" customHeight="1" x14ac:dyDescent="0.35">
      <c r="A21" s="10" t="s">
        <v>138</v>
      </c>
      <c r="B21" s="4">
        <v>3</v>
      </c>
      <c r="C21" s="4">
        <v>4</v>
      </c>
      <c r="D21" s="4">
        <v>4</v>
      </c>
      <c r="E21" s="4">
        <v>4</v>
      </c>
      <c r="F21" s="4">
        <v>3</v>
      </c>
      <c r="G21" s="4">
        <v>3</v>
      </c>
      <c r="H21" s="4">
        <v>2</v>
      </c>
      <c r="I21" s="4">
        <v>3</v>
      </c>
      <c r="J21" s="4">
        <v>4</v>
      </c>
      <c r="K21" s="4">
        <f>IFERROR(INDEX(AIRPORT_DB!$L:$L,MATCH($A21,AIRPORT_DB!$A:$A,0))+1,2)</f>
        <v>1</v>
      </c>
      <c r="L21" s="4">
        <v>2</v>
      </c>
      <c r="M21" s="4">
        <v>3</v>
      </c>
      <c r="N21" s="4">
        <v>3</v>
      </c>
      <c r="O21" s="4">
        <v>3</v>
      </c>
      <c r="P21" s="4">
        <v>2</v>
      </c>
      <c r="Q21" s="4">
        <v>2</v>
      </c>
      <c r="R21" s="4">
        <v>2</v>
      </c>
      <c r="S21" s="4">
        <v>2</v>
      </c>
      <c r="T21" s="4">
        <v>3</v>
      </c>
      <c r="U21" s="4">
        <f>IFERROR(INDEX(AIRPORT_DB!$L:$L,MATCH($A21,AIRPORT_DB!$A:$A,0))+1,2)</f>
        <v>1</v>
      </c>
      <c r="V21" s="4">
        <f>ROUND(AVERAGE(LARGE(B21:K21,{1,2,3}))+AVERAGE(LARGE(L21:U21,{1,2,3}))-1,0)+IF(INDEX(AIRPORT_DB!$L:$L,MATCH($A21,AIRPORT_DB!$A:$A,0))&gt;=1,1,0)+IF(AB21="C",1,0)</f>
        <v>6</v>
      </c>
      <c r="W21" s="4" t="str">
        <f t="shared" si="0"/>
        <v>LOW</v>
      </c>
      <c r="X21" s="4" t="str">
        <f t="shared" si="1"/>
        <v>DISPATCH OK</v>
      </c>
      <c r="Y21" s="10" t="s">
        <v>2214</v>
      </c>
      <c r="Z21" s="10" t="s">
        <v>2210</v>
      </c>
      <c r="AA21" s="10" t="s">
        <v>2211</v>
      </c>
      <c r="AB21" s="4" t="s">
        <v>42</v>
      </c>
      <c r="AC21">
        <f>ROUND(AVERAGE(LARGE(B21:K21,{1,2,3})),0)</f>
        <v>4</v>
      </c>
      <c r="AD21">
        <f>ROUND(AVERAGE(LARGE(L21:U21,{1,2,3})),0)</f>
        <v>3</v>
      </c>
      <c r="AE21">
        <v>3</v>
      </c>
      <c r="AF21">
        <v>2</v>
      </c>
    </row>
    <row r="22" spans="1:32" ht="15" customHeight="1" x14ac:dyDescent="0.35">
      <c r="A22" s="10" t="s">
        <v>144</v>
      </c>
      <c r="B22" s="4">
        <v>3</v>
      </c>
      <c r="C22" s="4">
        <v>4</v>
      </c>
      <c r="D22" s="4">
        <v>4</v>
      </c>
      <c r="E22" s="4">
        <v>4</v>
      </c>
      <c r="F22" s="4">
        <v>3</v>
      </c>
      <c r="G22" s="4">
        <v>3</v>
      </c>
      <c r="H22" s="4">
        <v>2</v>
      </c>
      <c r="I22" s="4">
        <v>3</v>
      </c>
      <c r="J22" s="4">
        <v>4</v>
      </c>
      <c r="K22" s="4">
        <f>IFERROR(INDEX(AIRPORT_DB!$L:$L,MATCH($A22,AIRPORT_DB!$A:$A,0))+1,2)</f>
        <v>1</v>
      </c>
      <c r="L22" s="4">
        <v>2</v>
      </c>
      <c r="M22" s="4">
        <v>3</v>
      </c>
      <c r="N22" s="4">
        <v>3</v>
      </c>
      <c r="O22" s="4">
        <v>3</v>
      </c>
      <c r="P22" s="4">
        <v>2</v>
      </c>
      <c r="Q22" s="4">
        <v>2</v>
      </c>
      <c r="R22" s="4">
        <v>2</v>
      </c>
      <c r="S22" s="4">
        <v>2</v>
      </c>
      <c r="T22" s="4">
        <v>3</v>
      </c>
      <c r="U22" s="4">
        <f>IFERROR(INDEX(AIRPORT_DB!$L:$L,MATCH($A22,AIRPORT_DB!$A:$A,0))+1,2)</f>
        <v>1</v>
      </c>
      <c r="V22" s="4">
        <f>ROUND(AVERAGE(LARGE(B22:K22,{1,2,3}))+AVERAGE(LARGE(L22:U22,{1,2,3}))-1,0)+IF(INDEX(AIRPORT_DB!$L:$L,MATCH($A22,AIRPORT_DB!$A:$A,0))&gt;=1,1,0)+IF(AB22="C",1,0)</f>
        <v>6</v>
      </c>
      <c r="W22" s="4" t="str">
        <f t="shared" si="0"/>
        <v>LOW</v>
      </c>
      <c r="X22" s="4" t="str">
        <f t="shared" si="1"/>
        <v>DISPATCH OK</v>
      </c>
      <c r="Y22" s="10" t="s">
        <v>2214</v>
      </c>
      <c r="Z22" s="10" t="s">
        <v>2210</v>
      </c>
      <c r="AA22" s="10" t="s">
        <v>2211</v>
      </c>
      <c r="AB22" s="4" t="s">
        <v>42</v>
      </c>
      <c r="AC22">
        <f>ROUND(AVERAGE(LARGE(B22:K22,{1,2,3})),0)</f>
        <v>4</v>
      </c>
      <c r="AD22">
        <f>ROUND(AVERAGE(LARGE(L22:U22,{1,2,3})),0)</f>
        <v>3</v>
      </c>
      <c r="AE22">
        <v>3</v>
      </c>
      <c r="AF22">
        <v>2</v>
      </c>
    </row>
    <row r="23" spans="1:32" ht="15" customHeight="1" x14ac:dyDescent="0.35">
      <c r="A23" s="10" t="s">
        <v>150</v>
      </c>
      <c r="B23" s="4">
        <v>3</v>
      </c>
      <c r="C23" s="4">
        <v>4</v>
      </c>
      <c r="D23" s="4">
        <v>4</v>
      </c>
      <c r="E23" s="4">
        <v>4</v>
      </c>
      <c r="F23" s="4">
        <v>3</v>
      </c>
      <c r="G23" s="4">
        <v>3</v>
      </c>
      <c r="H23" s="4">
        <v>2</v>
      </c>
      <c r="I23" s="4">
        <v>3</v>
      </c>
      <c r="J23" s="4">
        <v>3</v>
      </c>
      <c r="K23" s="4">
        <f>IFERROR(INDEX(AIRPORT_DB!$L:$L,MATCH($A23,AIRPORT_DB!$A:$A,0))+1,2)</f>
        <v>1</v>
      </c>
      <c r="L23" s="4">
        <v>2</v>
      </c>
      <c r="M23" s="4">
        <v>3</v>
      </c>
      <c r="N23" s="4">
        <v>3</v>
      </c>
      <c r="O23" s="4">
        <v>3</v>
      </c>
      <c r="P23" s="4">
        <v>2</v>
      </c>
      <c r="Q23" s="4">
        <v>2</v>
      </c>
      <c r="R23" s="4">
        <v>2</v>
      </c>
      <c r="S23" s="4">
        <v>2</v>
      </c>
      <c r="T23" s="4">
        <v>2</v>
      </c>
      <c r="U23" s="4">
        <f>IFERROR(INDEX(AIRPORT_DB!$L:$L,MATCH($A23,AIRPORT_DB!$A:$A,0))+1,2)</f>
        <v>1</v>
      </c>
      <c r="V23" s="4">
        <f>ROUND(AVERAGE(LARGE(B23:K23,{1,2,3}))+AVERAGE(LARGE(L23:U23,{1,2,3}))-1,0)+IF(INDEX(AIRPORT_DB!$L:$L,MATCH($A23,AIRPORT_DB!$A:$A,0))&gt;=1,1,0)+IF(AB23="C",1,0)</f>
        <v>6</v>
      </c>
      <c r="W23" s="4" t="str">
        <f t="shared" si="0"/>
        <v>LOW</v>
      </c>
      <c r="X23" s="4" t="str">
        <f t="shared" si="1"/>
        <v>DISPATCH OK</v>
      </c>
      <c r="Y23" s="10" t="s">
        <v>2214</v>
      </c>
      <c r="Z23" s="10" t="s">
        <v>2210</v>
      </c>
      <c r="AA23" s="10" t="s">
        <v>2211</v>
      </c>
      <c r="AB23" s="4" t="s">
        <v>42</v>
      </c>
      <c r="AC23">
        <f>ROUND(AVERAGE(LARGE(B23:K23,{1,2,3})),0)</f>
        <v>4</v>
      </c>
      <c r="AD23">
        <f>ROUND(AVERAGE(LARGE(L23:U23,{1,2,3})),0)</f>
        <v>3</v>
      </c>
      <c r="AE23">
        <v>3</v>
      </c>
      <c r="AF23">
        <v>2</v>
      </c>
    </row>
    <row r="24" spans="1:32" ht="15" customHeight="1" x14ac:dyDescent="0.35">
      <c r="A24" s="10" t="s">
        <v>156</v>
      </c>
      <c r="B24" s="4">
        <v>3</v>
      </c>
      <c r="C24" s="4">
        <v>4</v>
      </c>
      <c r="D24" s="4">
        <v>4</v>
      </c>
      <c r="E24" s="4">
        <v>4</v>
      </c>
      <c r="F24" s="4">
        <v>3</v>
      </c>
      <c r="G24" s="4">
        <v>3</v>
      </c>
      <c r="H24" s="4">
        <v>2</v>
      </c>
      <c r="I24" s="4">
        <v>3</v>
      </c>
      <c r="J24" s="4">
        <v>3</v>
      </c>
      <c r="K24" s="4">
        <f>IFERROR(INDEX(AIRPORT_DB!$L:$L,MATCH($A24,AIRPORT_DB!$A:$A,0))+1,2)</f>
        <v>1</v>
      </c>
      <c r="L24" s="4">
        <v>2</v>
      </c>
      <c r="M24" s="4">
        <v>3</v>
      </c>
      <c r="N24" s="4">
        <v>3</v>
      </c>
      <c r="O24" s="4">
        <v>3</v>
      </c>
      <c r="P24" s="4">
        <v>2</v>
      </c>
      <c r="Q24" s="4">
        <v>2</v>
      </c>
      <c r="R24" s="4">
        <v>2</v>
      </c>
      <c r="S24" s="4">
        <v>2</v>
      </c>
      <c r="T24" s="4">
        <v>2</v>
      </c>
      <c r="U24" s="4">
        <f>IFERROR(INDEX(AIRPORT_DB!$L:$L,MATCH($A24,AIRPORT_DB!$A:$A,0))+1,2)</f>
        <v>1</v>
      </c>
      <c r="V24" s="4">
        <f>ROUND(AVERAGE(LARGE(B24:K24,{1,2,3}))+AVERAGE(LARGE(L24:U24,{1,2,3}))-1,0)+IF(INDEX(AIRPORT_DB!$L:$L,MATCH($A24,AIRPORT_DB!$A:$A,0))&gt;=1,1,0)+IF(AB24="C",1,0)</f>
        <v>6</v>
      </c>
      <c r="W24" s="4" t="str">
        <f t="shared" si="0"/>
        <v>LOW</v>
      </c>
      <c r="X24" s="4" t="str">
        <f t="shared" si="1"/>
        <v>DISPATCH OK</v>
      </c>
      <c r="Y24" s="10" t="s">
        <v>2214</v>
      </c>
      <c r="Z24" s="10" t="s">
        <v>2210</v>
      </c>
      <c r="AA24" s="10" t="s">
        <v>2211</v>
      </c>
      <c r="AB24" s="4" t="s">
        <v>42</v>
      </c>
      <c r="AC24">
        <f>ROUND(AVERAGE(LARGE(B24:K24,{1,2,3})),0)</f>
        <v>4</v>
      </c>
      <c r="AD24">
        <f>ROUND(AVERAGE(LARGE(L24:U24,{1,2,3})),0)</f>
        <v>3</v>
      </c>
      <c r="AE24">
        <v>3</v>
      </c>
      <c r="AF24">
        <v>2</v>
      </c>
    </row>
    <row r="25" spans="1:32" ht="15" customHeight="1" x14ac:dyDescent="0.35">
      <c r="A25" s="10" t="s">
        <v>162</v>
      </c>
      <c r="B25" s="4">
        <v>3</v>
      </c>
      <c r="C25" s="4">
        <v>4</v>
      </c>
      <c r="D25" s="4">
        <v>4</v>
      </c>
      <c r="E25" s="4">
        <v>4</v>
      </c>
      <c r="F25" s="4">
        <v>3</v>
      </c>
      <c r="G25" s="4">
        <v>3</v>
      </c>
      <c r="H25" s="4">
        <v>2</v>
      </c>
      <c r="I25" s="4">
        <v>3</v>
      </c>
      <c r="J25" s="4">
        <v>4</v>
      </c>
      <c r="K25" s="4">
        <f>IFERROR(INDEX(AIRPORT_DB!$L:$L,MATCH($A25,AIRPORT_DB!$A:$A,0))+1,2)</f>
        <v>1</v>
      </c>
      <c r="L25" s="4">
        <v>2</v>
      </c>
      <c r="M25" s="4">
        <v>3</v>
      </c>
      <c r="N25" s="4">
        <v>3</v>
      </c>
      <c r="O25" s="4">
        <v>3</v>
      </c>
      <c r="P25" s="4">
        <v>2</v>
      </c>
      <c r="Q25" s="4">
        <v>2</v>
      </c>
      <c r="R25" s="4">
        <v>2</v>
      </c>
      <c r="S25" s="4">
        <v>2</v>
      </c>
      <c r="T25" s="4">
        <v>3</v>
      </c>
      <c r="U25" s="4">
        <f>IFERROR(INDEX(AIRPORT_DB!$L:$L,MATCH($A25,AIRPORT_DB!$A:$A,0))+1,2)</f>
        <v>1</v>
      </c>
      <c r="V25" s="4">
        <f>ROUND(AVERAGE(LARGE(B25:K25,{1,2,3}))+AVERAGE(LARGE(L25:U25,{1,2,3}))-1,0)+IF(INDEX(AIRPORT_DB!$L:$L,MATCH($A25,AIRPORT_DB!$A:$A,0))&gt;=1,1,0)+IF(AB25="C",1,0)</f>
        <v>6</v>
      </c>
      <c r="W25" s="4" t="str">
        <f t="shared" si="0"/>
        <v>LOW</v>
      </c>
      <c r="X25" s="4" t="str">
        <f t="shared" si="1"/>
        <v>DISPATCH OK</v>
      </c>
      <c r="Y25" s="10" t="s">
        <v>2214</v>
      </c>
      <c r="Z25" s="10" t="s">
        <v>2210</v>
      </c>
      <c r="AA25" s="10" t="s">
        <v>2211</v>
      </c>
      <c r="AB25" s="4" t="s">
        <v>42</v>
      </c>
      <c r="AC25">
        <f>ROUND(AVERAGE(LARGE(B25:K25,{1,2,3})),0)</f>
        <v>4</v>
      </c>
      <c r="AD25">
        <f>ROUND(AVERAGE(LARGE(L25:U25,{1,2,3})),0)</f>
        <v>3</v>
      </c>
      <c r="AE25">
        <v>3</v>
      </c>
      <c r="AF25">
        <v>2</v>
      </c>
    </row>
    <row r="26" spans="1:32" ht="15" customHeight="1" x14ac:dyDescent="0.35">
      <c r="A26" s="10" t="s">
        <v>168</v>
      </c>
      <c r="B26" s="4">
        <v>3</v>
      </c>
      <c r="C26" s="4">
        <v>4</v>
      </c>
      <c r="D26" s="4">
        <v>4</v>
      </c>
      <c r="E26" s="4">
        <v>4</v>
      </c>
      <c r="F26" s="4">
        <v>3</v>
      </c>
      <c r="G26" s="4">
        <v>3</v>
      </c>
      <c r="H26" s="4">
        <v>2</v>
      </c>
      <c r="I26" s="4">
        <v>3</v>
      </c>
      <c r="J26" s="4">
        <v>3</v>
      </c>
      <c r="K26" s="4">
        <f>IFERROR(INDEX(AIRPORT_DB!$L:$L,MATCH($A26,AIRPORT_DB!$A:$A,0))+1,2)</f>
        <v>1</v>
      </c>
      <c r="L26" s="4">
        <v>2</v>
      </c>
      <c r="M26" s="4">
        <v>3</v>
      </c>
      <c r="N26" s="4">
        <v>3</v>
      </c>
      <c r="O26" s="4">
        <v>3</v>
      </c>
      <c r="P26" s="4">
        <v>2</v>
      </c>
      <c r="Q26" s="4">
        <v>2</v>
      </c>
      <c r="R26" s="4">
        <v>2</v>
      </c>
      <c r="S26" s="4">
        <v>2</v>
      </c>
      <c r="T26" s="4">
        <v>2</v>
      </c>
      <c r="U26" s="4">
        <f>IFERROR(INDEX(AIRPORT_DB!$L:$L,MATCH($A26,AIRPORT_DB!$A:$A,0))+1,2)</f>
        <v>1</v>
      </c>
      <c r="V26" s="4">
        <f>ROUND(AVERAGE(LARGE(B26:K26,{1,2,3}))+AVERAGE(LARGE(L26:U26,{1,2,3}))-1,0)+IF(INDEX(AIRPORT_DB!$L:$L,MATCH($A26,AIRPORT_DB!$A:$A,0))&gt;=1,1,0)+IF(AB26="C",1,0)</f>
        <v>6</v>
      </c>
      <c r="W26" s="4" t="str">
        <f t="shared" si="0"/>
        <v>LOW</v>
      </c>
      <c r="X26" s="4" t="str">
        <f t="shared" si="1"/>
        <v>DISPATCH OK</v>
      </c>
      <c r="Y26" s="10" t="s">
        <v>2214</v>
      </c>
      <c r="Z26" s="10" t="s">
        <v>2210</v>
      </c>
      <c r="AA26" s="10" t="s">
        <v>2211</v>
      </c>
      <c r="AB26" s="4" t="s">
        <v>42</v>
      </c>
      <c r="AC26">
        <f>ROUND(AVERAGE(LARGE(B26:K26,{1,2,3})),0)</f>
        <v>4</v>
      </c>
      <c r="AD26">
        <f>ROUND(AVERAGE(LARGE(L26:U26,{1,2,3})),0)</f>
        <v>3</v>
      </c>
      <c r="AE26">
        <v>3</v>
      </c>
      <c r="AF26">
        <v>2</v>
      </c>
    </row>
    <row r="27" spans="1:32" ht="15" customHeight="1" x14ac:dyDescent="0.35">
      <c r="A27" s="10" t="s">
        <v>174</v>
      </c>
      <c r="B27" s="4">
        <v>3</v>
      </c>
      <c r="C27" s="4">
        <v>4</v>
      </c>
      <c r="D27" s="4">
        <v>4</v>
      </c>
      <c r="E27" s="4">
        <v>4</v>
      </c>
      <c r="F27" s="4">
        <v>3</v>
      </c>
      <c r="G27" s="4">
        <v>3</v>
      </c>
      <c r="H27" s="4">
        <v>2</v>
      </c>
      <c r="I27" s="4">
        <v>3</v>
      </c>
      <c r="J27" s="4">
        <v>3</v>
      </c>
      <c r="K27" s="4">
        <f>IFERROR(INDEX(AIRPORT_DB!$L:$L,MATCH($A27,AIRPORT_DB!$A:$A,0))+1,2)</f>
        <v>1</v>
      </c>
      <c r="L27" s="4">
        <v>2</v>
      </c>
      <c r="M27" s="4">
        <v>3</v>
      </c>
      <c r="N27" s="4">
        <v>3</v>
      </c>
      <c r="O27" s="4">
        <v>3</v>
      </c>
      <c r="P27" s="4">
        <v>2</v>
      </c>
      <c r="Q27" s="4">
        <v>2</v>
      </c>
      <c r="R27" s="4">
        <v>2</v>
      </c>
      <c r="S27" s="4">
        <v>2</v>
      </c>
      <c r="T27" s="4">
        <v>2</v>
      </c>
      <c r="U27" s="4">
        <f>IFERROR(INDEX(AIRPORT_DB!$L:$L,MATCH($A27,AIRPORT_DB!$A:$A,0))+1,2)</f>
        <v>1</v>
      </c>
      <c r="V27" s="4">
        <f>ROUND(AVERAGE(LARGE(B27:K27,{1,2,3}))+AVERAGE(LARGE(L27:U27,{1,2,3}))-1,0)+IF(INDEX(AIRPORT_DB!$L:$L,MATCH($A27,AIRPORT_DB!$A:$A,0))&gt;=1,1,0)+IF(AB27="C",1,0)</f>
        <v>6</v>
      </c>
      <c r="W27" s="4" t="str">
        <f t="shared" si="0"/>
        <v>LOW</v>
      </c>
      <c r="X27" s="4" t="str">
        <f t="shared" si="1"/>
        <v>DISPATCH OK</v>
      </c>
      <c r="Y27" s="10" t="s">
        <v>2214</v>
      </c>
      <c r="Z27" s="10" t="s">
        <v>2210</v>
      </c>
      <c r="AA27" s="10" t="s">
        <v>2211</v>
      </c>
      <c r="AB27" s="4" t="s">
        <v>42</v>
      </c>
      <c r="AC27">
        <f>ROUND(AVERAGE(LARGE(B27:K27,{1,2,3})),0)</f>
        <v>4</v>
      </c>
      <c r="AD27">
        <f>ROUND(AVERAGE(LARGE(L27:U27,{1,2,3})),0)</f>
        <v>3</v>
      </c>
      <c r="AE27">
        <v>3</v>
      </c>
      <c r="AF27">
        <v>2</v>
      </c>
    </row>
    <row r="28" spans="1:32" ht="15" customHeight="1" x14ac:dyDescent="0.35">
      <c r="A28" s="10" t="s">
        <v>180</v>
      </c>
      <c r="B28" s="4">
        <v>3</v>
      </c>
      <c r="C28" s="4">
        <v>4</v>
      </c>
      <c r="D28" s="4">
        <v>2</v>
      </c>
      <c r="E28" s="4">
        <v>4</v>
      </c>
      <c r="F28" s="4">
        <v>3</v>
      </c>
      <c r="G28" s="4">
        <v>3</v>
      </c>
      <c r="H28" s="4">
        <v>2</v>
      </c>
      <c r="I28" s="4">
        <v>3</v>
      </c>
      <c r="J28" s="4">
        <v>4</v>
      </c>
      <c r="K28" s="4">
        <f>IFERROR(INDEX(AIRPORT_DB!$L:$L,MATCH($A28,AIRPORT_DB!$A:$A,0))+1,2)</f>
        <v>1</v>
      </c>
      <c r="L28" s="4">
        <v>2</v>
      </c>
      <c r="M28" s="4">
        <v>3</v>
      </c>
      <c r="N28" s="4">
        <v>2</v>
      </c>
      <c r="O28" s="4">
        <v>3</v>
      </c>
      <c r="P28" s="4">
        <v>2</v>
      </c>
      <c r="Q28" s="4">
        <v>2</v>
      </c>
      <c r="R28" s="4">
        <v>2</v>
      </c>
      <c r="S28" s="4">
        <v>2</v>
      </c>
      <c r="T28" s="4">
        <v>3</v>
      </c>
      <c r="U28" s="4">
        <f>IFERROR(INDEX(AIRPORT_DB!$L:$L,MATCH($A28,AIRPORT_DB!$A:$A,0))+1,2)</f>
        <v>1</v>
      </c>
      <c r="V28" s="4">
        <f>ROUND(AVERAGE(LARGE(B28:K28,{1,2,3}))+AVERAGE(LARGE(L28:U28,{1,2,3}))-1,0)+IF(INDEX(AIRPORT_DB!$L:$L,MATCH($A28,AIRPORT_DB!$A:$A,0))&gt;=1,1,0)+IF(AB28="C",1,0)</f>
        <v>6</v>
      </c>
      <c r="W28" s="4" t="str">
        <f t="shared" si="0"/>
        <v>LOW</v>
      </c>
      <c r="X28" s="4" t="str">
        <f t="shared" si="1"/>
        <v>DISPATCH OK</v>
      </c>
      <c r="Y28" s="10" t="s">
        <v>2212</v>
      </c>
      <c r="Z28" s="10" t="s">
        <v>2210</v>
      </c>
      <c r="AA28" s="10" t="s">
        <v>2211</v>
      </c>
      <c r="AB28" s="4" t="s">
        <v>42</v>
      </c>
      <c r="AC28">
        <f>ROUND(AVERAGE(LARGE(B28:K28,{1,2,3})),0)</f>
        <v>4</v>
      </c>
      <c r="AD28">
        <f>ROUND(AVERAGE(LARGE(L28:U28,{1,2,3})),0)</f>
        <v>3</v>
      </c>
      <c r="AE28">
        <v>3</v>
      </c>
      <c r="AF28">
        <v>2</v>
      </c>
    </row>
    <row r="29" spans="1:32" ht="15" customHeight="1" x14ac:dyDescent="0.35">
      <c r="A29" s="10" t="s">
        <v>186</v>
      </c>
      <c r="B29" s="4">
        <v>3</v>
      </c>
      <c r="C29" s="4">
        <v>4</v>
      </c>
      <c r="D29" s="4">
        <v>2</v>
      </c>
      <c r="E29" s="4">
        <v>4</v>
      </c>
      <c r="F29" s="4">
        <v>3</v>
      </c>
      <c r="G29" s="4">
        <v>3</v>
      </c>
      <c r="H29" s="4">
        <v>2</v>
      </c>
      <c r="I29" s="4">
        <v>3</v>
      </c>
      <c r="J29" s="4">
        <v>2</v>
      </c>
      <c r="K29" s="4">
        <f>IFERROR(INDEX(AIRPORT_DB!$L:$L,MATCH($A29,AIRPORT_DB!$A:$A,0))+1,2)</f>
        <v>1</v>
      </c>
      <c r="L29" s="4">
        <v>2</v>
      </c>
      <c r="M29" s="4">
        <v>3</v>
      </c>
      <c r="N29" s="4">
        <v>2</v>
      </c>
      <c r="O29" s="4">
        <v>3</v>
      </c>
      <c r="P29" s="4">
        <v>2</v>
      </c>
      <c r="Q29" s="4">
        <v>2</v>
      </c>
      <c r="R29" s="4">
        <v>2</v>
      </c>
      <c r="S29" s="4">
        <v>2</v>
      </c>
      <c r="T29" s="4">
        <v>2</v>
      </c>
      <c r="U29" s="4">
        <f>IFERROR(INDEX(AIRPORT_DB!$L:$L,MATCH($A29,AIRPORT_DB!$A:$A,0))+1,2)</f>
        <v>1</v>
      </c>
      <c r="V29" s="4">
        <f>ROUND(AVERAGE(LARGE(B29:K29,{1,2,3}))+AVERAGE(LARGE(L29:U29,{1,2,3}))-1,0)+IF(INDEX(AIRPORT_DB!$L:$L,MATCH($A29,AIRPORT_DB!$A:$A,0))&gt;=1,1,0)+IF(AB29="C",1,0)</f>
        <v>5</v>
      </c>
      <c r="W29" s="4" t="str">
        <f t="shared" si="0"/>
        <v>LOW</v>
      </c>
      <c r="X29" s="4" t="str">
        <f t="shared" si="1"/>
        <v>DISPATCH OK</v>
      </c>
      <c r="Y29" s="10" t="s">
        <v>2212</v>
      </c>
      <c r="Z29" s="10" t="s">
        <v>2210</v>
      </c>
      <c r="AA29" s="10" t="s">
        <v>2211</v>
      </c>
      <c r="AB29" s="4" t="s">
        <v>42</v>
      </c>
      <c r="AC29">
        <f>ROUND(AVERAGE(LARGE(B29:K29,{1,2,3})),0)</f>
        <v>4</v>
      </c>
      <c r="AD29">
        <f>ROUND(AVERAGE(LARGE(L29:U29,{1,2,3})),0)</f>
        <v>3</v>
      </c>
      <c r="AE29">
        <v>2</v>
      </c>
      <c r="AF29">
        <v>2</v>
      </c>
    </row>
    <row r="30" spans="1:32" ht="15" customHeight="1" x14ac:dyDescent="0.35">
      <c r="A30" s="10" t="s">
        <v>192</v>
      </c>
      <c r="B30" s="4">
        <v>3</v>
      </c>
      <c r="C30" s="4">
        <v>4</v>
      </c>
      <c r="D30" s="4">
        <v>2</v>
      </c>
      <c r="E30" s="4">
        <v>4</v>
      </c>
      <c r="F30" s="4">
        <v>3</v>
      </c>
      <c r="G30" s="4">
        <v>3</v>
      </c>
      <c r="H30" s="4">
        <v>2</v>
      </c>
      <c r="I30" s="4">
        <v>3</v>
      </c>
      <c r="J30" s="4">
        <v>3</v>
      </c>
      <c r="K30" s="4">
        <f>IFERROR(INDEX(AIRPORT_DB!$L:$L,MATCH($A30,AIRPORT_DB!$A:$A,0))+1,2)</f>
        <v>1</v>
      </c>
      <c r="L30" s="4">
        <v>2</v>
      </c>
      <c r="M30" s="4">
        <v>3</v>
      </c>
      <c r="N30" s="4">
        <v>2</v>
      </c>
      <c r="O30" s="4">
        <v>3</v>
      </c>
      <c r="P30" s="4">
        <v>2</v>
      </c>
      <c r="Q30" s="4">
        <v>2</v>
      </c>
      <c r="R30" s="4">
        <v>2</v>
      </c>
      <c r="S30" s="4">
        <v>2</v>
      </c>
      <c r="T30" s="4">
        <v>2</v>
      </c>
      <c r="U30" s="4">
        <f>IFERROR(INDEX(AIRPORT_DB!$L:$L,MATCH($A30,AIRPORT_DB!$A:$A,0))+1,2)</f>
        <v>1</v>
      </c>
      <c r="V30" s="4">
        <f>ROUND(AVERAGE(LARGE(B30:K30,{1,2,3}))+AVERAGE(LARGE(L30:U30,{1,2,3}))-1,0)+IF(INDEX(AIRPORT_DB!$L:$L,MATCH($A30,AIRPORT_DB!$A:$A,0))&gt;=1,1,0)+IF(AB30="C",1,0)</f>
        <v>5</v>
      </c>
      <c r="W30" s="4" t="str">
        <f t="shared" si="0"/>
        <v>LOW</v>
      </c>
      <c r="X30" s="4" t="str">
        <f t="shared" si="1"/>
        <v>DISPATCH OK</v>
      </c>
      <c r="Y30" s="10" t="s">
        <v>2212</v>
      </c>
      <c r="Z30" s="10" t="s">
        <v>2210</v>
      </c>
      <c r="AA30" s="10" t="s">
        <v>2211</v>
      </c>
      <c r="AB30" s="4" t="s">
        <v>42</v>
      </c>
      <c r="AC30">
        <f>ROUND(AVERAGE(LARGE(B30:K30,{1,2,3})),0)</f>
        <v>4</v>
      </c>
      <c r="AD30">
        <f>ROUND(AVERAGE(LARGE(L30:U30,{1,2,3})),0)</f>
        <v>3</v>
      </c>
      <c r="AE30">
        <v>3</v>
      </c>
      <c r="AF30">
        <v>2</v>
      </c>
    </row>
    <row r="31" spans="1:32" ht="15" customHeight="1" x14ac:dyDescent="0.35">
      <c r="A31" s="10" t="s">
        <v>198</v>
      </c>
      <c r="B31" s="4">
        <v>3</v>
      </c>
      <c r="C31" s="4">
        <v>4</v>
      </c>
      <c r="D31" s="4">
        <v>4</v>
      </c>
      <c r="E31" s="4">
        <v>3</v>
      </c>
      <c r="F31" s="4">
        <v>3</v>
      </c>
      <c r="G31" s="4">
        <v>3</v>
      </c>
      <c r="H31" s="4">
        <v>2</v>
      </c>
      <c r="I31" s="4">
        <v>3</v>
      </c>
      <c r="J31" s="4">
        <v>3</v>
      </c>
      <c r="K31" s="4">
        <f>IFERROR(INDEX(AIRPORT_DB!$L:$L,MATCH($A31,AIRPORT_DB!$A:$A,0))+1,2)</f>
        <v>1</v>
      </c>
      <c r="L31" s="4">
        <v>2</v>
      </c>
      <c r="M31" s="4">
        <v>3</v>
      </c>
      <c r="N31" s="4">
        <v>3</v>
      </c>
      <c r="O31" s="4">
        <v>2</v>
      </c>
      <c r="P31" s="4">
        <v>2</v>
      </c>
      <c r="Q31" s="4">
        <v>2</v>
      </c>
      <c r="R31" s="4">
        <v>2</v>
      </c>
      <c r="S31" s="4">
        <v>2</v>
      </c>
      <c r="T31" s="4">
        <v>2</v>
      </c>
      <c r="U31" s="4">
        <f>IFERROR(INDEX(AIRPORT_DB!$L:$L,MATCH($A31,AIRPORT_DB!$A:$A,0))+1,2)</f>
        <v>1</v>
      </c>
      <c r="V31" s="4">
        <f>ROUND(AVERAGE(LARGE(B31:K31,{1,2,3}))+AVERAGE(LARGE(L31:U31,{1,2,3}))-1,0)+IF(INDEX(AIRPORT_DB!$L:$L,MATCH($A31,AIRPORT_DB!$A:$A,0))&gt;=1,1,0)+IF(AB31="C",1,0)</f>
        <v>5</v>
      </c>
      <c r="W31" s="4" t="str">
        <f t="shared" si="0"/>
        <v>LOW</v>
      </c>
      <c r="X31" s="4" t="str">
        <f t="shared" si="1"/>
        <v>DISPATCH OK</v>
      </c>
      <c r="Y31" s="10" t="s">
        <v>2214</v>
      </c>
      <c r="Z31" s="10" t="s">
        <v>2210</v>
      </c>
      <c r="AA31" s="10" t="s">
        <v>2211</v>
      </c>
      <c r="AB31" s="4" t="s">
        <v>42</v>
      </c>
      <c r="AC31">
        <f>ROUND(AVERAGE(LARGE(B31:K31,{1,2,3})),0)</f>
        <v>4</v>
      </c>
      <c r="AD31">
        <f>ROUND(AVERAGE(LARGE(L31:U31,{1,2,3})),0)</f>
        <v>3</v>
      </c>
      <c r="AE31">
        <v>3</v>
      </c>
      <c r="AF31">
        <v>2</v>
      </c>
    </row>
    <row r="32" spans="1:32" ht="15" customHeight="1" x14ac:dyDescent="0.35">
      <c r="A32" s="10" t="s">
        <v>203</v>
      </c>
      <c r="B32" s="4">
        <v>3</v>
      </c>
      <c r="C32" s="4">
        <v>4</v>
      </c>
      <c r="D32" s="4">
        <v>4</v>
      </c>
      <c r="E32" s="4">
        <v>3</v>
      </c>
      <c r="F32" s="4">
        <v>3</v>
      </c>
      <c r="G32" s="4">
        <v>3</v>
      </c>
      <c r="H32" s="4">
        <v>2</v>
      </c>
      <c r="I32" s="4">
        <v>3</v>
      </c>
      <c r="J32" s="4">
        <v>4</v>
      </c>
      <c r="K32" s="4">
        <f>IFERROR(INDEX(AIRPORT_DB!$L:$L,MATCH($A32,AIRPORT_DB!$A:$A,0))+1,2)</f>
        <v>1</v>
      </c>
      <c r="L32" s="4">
        <v>2</v>
      </c>
      <c r="M32" s="4">
        <v>3</v>
      </c>
      <c r="N32" s="4">
        <v>3</v>
      </c>
      <c r="O32" s="4">
        <v>2</v>
      </c>
      <c r="P32" s="4">
        <v>2</v>
      </c>
      <c r="Q32" s="4">
        <v>2</v>
      </c>
      <c r="R32" s="4">
        <v>2</v>
      </c>
      <c r="S32" s="4">
        <v>2</v>
      </c>
      <c r="T32" s="4">
        <v>3</v>
      </c>
      <c r="U32" s="4">
        <f>IFERROR(INDEX(AIRPORT_DB!$L:$L,MATCH($A32,AIRPORT_DB!$A:$A,0))+1,2)</f>
        <v>1</v>
      </c>
      <c r="V32" s="4">
        <f>ROUND(AVERAGE(LARGE(B32:K32,{1,2,3}))+AVERAGE(LARGE(L32:U32,{1,2,3}))-1,0)+IF(INDEX(AIRPORT_DB!$L:$L,MATCH($A32,AIRPORT_DB!$A:$A,0))&gt;=1,1,0)+IF(AB32="C",1,0)</f>
        <v>6</v>
      </c>
      <c r="W32" s="4" t="str">
        <f t="shared" si="0"/>
        <v>LOW</v>
      </c>
      <c r="X32" s="4" t="str">
        <f t="shared" si="1"/>
        <v>DISPATCH OK</v>
      </c>
      <c r="Y32" s="10" t="s">
        <v>2214</v>
      </c>
      <c r="Z32" s="10" t="s">
        <v>2210</v>
      </c>
      <c r="AA32" s="10" t="s">
        <v>2211</v>
      </c>
      <c r="AB32" s="4" t="s">
        <v>42</v>
      </c>
      <c r="AC32">
        <f>ROUND(AVERAGE(LARGE(B32:K32,{1,2,3})),0)</f>
        <v>4</v>
      </c>
      <c r="AD32">
        <f>ROUND(AVERAGE(LARGE(L32:U32,{1,2,3})),0)</f>
        <v>3</v>
      </c>
      <c r="AE32">
        <v>3</v>
      </c>
      <c r="AF32">
        <v>2</v>
      </c>
    </row>
    <row r="33" spans="1:32" ht="15" customHeight="1" x14ac:dyDescent="0.35">
      <c r="A33" s="10" t="s">
        <v>209</v>
      </c>
      <c r="B33" s="4">
        <v>4</v>
      </c>
      <c r="C33" s="4">
        <v>4</v>
      </c>
      <c r="D33" s="4">
        <v>4</v>
      </c>
      <c r="E33" s="4">
        <v>3</v>
      </c>
      <c r="F33" s="4">
        <v>4</v>
      </c>
      <c r="G33" s="4">
        <v>4</v>
      </c>
      <c r="H33" s="4">
        <v>2</v>
      </c>
      <c r="I33" s="4">
        <v>3</v>
      </c>
      <c r="J33" s="4">
        <v>4</v>
      </c>
      <c r="K33" s="4">
        <f>IFERROR(INDEX(AIRPORT_DB!$L:$L,MATCH($A33,AIRPORT_DB!$A:$A,0))+1,2)</f>
        <v>1</v>
      </c>
      <c r="L33" s="4">
        <v>4</v>
      </c>
      <c r="M33" s="4">
        <v>3</v>
      </c>
      <c r="N33" s="4">
        <v>3</v>
      </c>
      <c r="O33" s="4">
        <v>2</v>
      </c>
      <c r="P33" s="4">
        <v>3</v>
      </c>
      <c r="Q33" s="4">
        <v>4</v>
      </c>
      <c r="R33" s="4">
        <v>2</v>
      </c>
      <c r="S33" s="4">
        <v>2</v>
      </c>
      <c r="T33" s="4">
        <v>3</v>
      </c>
      <c r="U33" s="4">
        <f>IFERROR(INDEX(AIRPORT_DB!$L:$L,MATCH($A33,AIRPORT_DB!$A:$A,0))+1,2)</f>
        <v>1</v>
      </c>
      <c r="V33" s="4">
        <f>ROUND(AVERAGE(LARGE(B33:K33,{1,2,3}))+AVERAGE(LARGE(L33:U33,{1,2,3}))-1,0)+IF(INDEX(AIRPORT_DB!$L:$L,MATCH($A33,AIRPORT_DB!$A:$A,0))&gt;=1,1,0)+IF(AB33="C",1,0)</f>
        <v>7</v>
      </c>
      <c r="W33" s="4" t="str">
        <f t="shared" si="0"/>
        <v>MEDIUM</v>
      </c>
      <c r="X33" s="4" t="str">
        <f t="shared" si="1"/>
        <v>DISPATCH OK</v>
      </c>
      <c r="Y33" s="10" t="s">
        <v>2215</v>
      </c>
      <c r="Z33" s="10" t="s">
        <v>2210</v>
      </c>
      <c r="AA33" s="10" t="s">
        <v>2211</v>
      </c>
      <c r="AB33" s="4" t="s">
        <v>28</v>
      </c>
      <c r="AC33">
        <f>ROUND(AVERAGE(LARGE(B33:K33,{1,2,3})),0)</f>
        <v>4</v>
      </c>
      <c r="AD33">
        <f>ROUND(AVERAGE(LARGE(L33:U33,{1,2,3})),0)</f>
        <v>4</v>
      </c>
      <c r="AE33">
        <v>3</v>
      </c>
      <c r="AF33">
        <v>2</v>
      </c>
    </row>
    <row r="34" spans="1:32" ht="15" customHeight="1" x14ac:dyDescent="0.35">
      <c r="A34" s="10" t="s">
        <v>215</v>
      </c>
      <c r="B34" s="4">
        <v>3</v>
      </c>
      <c r="C34" s="4">
        <v>4</v>
      </c>
      <c r="D34" s="4">
        <v>4</v>
      </c>
      <c r="E34" s="4">
        <v>3</v>
      </c>
      <c r="F34" s="4">
        <v>3</v>
      </c>
      <c r="G34" s="4">
        <v>3</v>
      </c>
      <c r="H34" s="4">
        <v>2</v>
      </c>
      <c r="I34" s="4">
        <v>3</v>
      </c>
      <c r="J34" s="4">
        <v>3</v>
      </c>
      <c r="K34" s="4">
        <f>IFERROR(INDEX(AIRPORT_DB!$L:$L,MATCH($A34,AIRPORT_DB!$A:$A,0))+1,2)</f>
        <v>1</v>
      </c>
      <c r="L34" s="4">
        <v>2</v>
      </c>
      <c r="M34" s="4">
        <v>3</v>
      </c>
      <c r="N34" s="4">
        <v>3</v>
      </c>
      <c r="O34" s="4">
        <v>2</v>
      </c>
      <c r="P34" s="4">
        <v>2</v>
      </c>
      <c r="Q34" s="4">
        <v>2</v>
      </c>
      <c r="R34" s="4">
        <v>2</v>
      </c>
      <c r="S34" s="4">
        <v>2</v>
      </c>
      <c r="T34" s="4">
        <v>2</v>
      </c>
      <c r="U34" s="4">
        <f>IFERROR(INDEX(AIRPORT_DB!$L:$L,MATCH($A34,AIRPORT_DB!$A:$A,0))+1,2)</f>
        <v>1</v>
      </c>
      <c r="V34" s="4">
        <f>ROUND(AVERAGE(LARGE(B34:K34,{1,2,3}))+AVERAGE(LARGE(L34:U34,{1,2,3}))-1,0)+IF(INDEX(AIRPORT_DB!$L:$L,MATCH($A34,AIRPORT_DB!$A:$A,0))&gt;=1,1,0)+IF(AB34="C",1,0)</f>
        <v>5</v>
      </c>
      <c r="W34" s="4" t="str">
        <f t="shared" si="0"/>
        <v>LOW</v>
      </c>
      <c r="X34" s="4" t="str">
        <f t="shared" si="1"/>
        <v>DISPATCH OK</v>
      </c>
      <c r="Y34" s="10" t="s">
        <v>2214</v>
      </c>
      <c r="Z34" s="10" t="s">
        <v>2210</v>
      </c>
      <c r="AA34" s="10" t="s">
        <v>2211</v>
      </c>
      <c r="AB34" s="4" t="s">
        <v>42</v>
      </c>
      <c r="AC34">
        <f>ROUND(AVERAGE(LARGE(B34:K34,{1,2,3})),0)</f>
        <v>4</v>
      </c>
      <c r="AD34">
        <f>ROUND(AVERAGE(LARGE(L34:U34,{1,2,3})),0)</f>
        <v>3</v>
      </c>
      <c r="AE34">
        <v>3</v>
      </c>
      <c r="AF34">
        <v>2</v>
      </c>
    </row>
    <row r="35" spans="1:32" ht="15" customHeight="1" x14ac:dyDescent="0.35">
      <c r="A35" s="10" t="s">
        <v>219</v>
      </c>
      <c r="B35" s="4">
        <v>3</v>
      </c>
      <c r="C35" s="4">
        <v>4</v>
      </c>
      <c r="D35" s="4">
        <v>4</v>
      </c>
      <c r="E35" s="4">
        <v>3</v>
      </c>
      <c r="F35" s="4">
        <v>3</v>
      </c>
      <c r="G35" s="4">
        <v>3</v>
      </c>
      <c r="H35" s="4">
        <v>2</v>
      </c>
      <c r="I35" s="4">
        <v>3</v>
      </c>
      <c r="J35" s="4">
        <v>4</v>
      </c>
      <c r="K35" s="4">
        <f>IFERROR(INDEX(AIRPORT_DB!$L:$L,MATCH($A35,AIRPORT_DB!$A:$A,0))+1,2)</f>
        <v>1</v>
      </c>
      <c r="L35" s="4">
        <v>2</v>
      </c>
      <c r="M35" s="4">
        <v>3</v>
      </c>
      <c r="N35" s="4">
        <v>3</v>
      </c>
      <c r="O35" s="4">
        <v>2</v>
      </c>
      <c r="P35" s="4">
        <v>2</v>
      </c>
      <c r="Q35" s="4">
        <v>2</v>
      </c>
      <c r="R35" s="4">
        <v>2</v>
      </c>
      <c r="S35" s="4">
        <v>2</v>
      </c>
      <c r="T35" s="4">
        <v>3</v>
      </c>
      <c r="U35" s="4">
        <f>IFERROR(INDEX(AIRPORT_DB!$L:$L,MATCH($A35,AIRPORT_DB!$A:$A,0))+1,2)</f>
        <v>1</v>
      </c>
      <c r="V35" s="4">
        <f>ROUND(AVERAGE(LARGE(B35:K35,{1,2,3}))+AVERAGE(LARGE(L35:U35,{1,2,3}))-1,0)+IF(INDEX(AIRPORT_DB!$L:$L,MATCH($A35,AIRPORT_DB!$A:$A,0))&gt;=1,1,0)+IF(AB35="C",1,0)</f>
        <v>6</v>
      </c>
      <c r="W35" s="4" t="str">
        <f t="shared" si="0"/>
        <v>LOW</v>
      </c>
      <c r="X35" s="4" t="str">
        <f t="shared" si="1"/>
        <v>DISPATCH OK</v>
      </c>
      <c r="Y35" s="10" t="s">
        <v>2214</v>
      </c>
      <c r="Z35" s="10" t="s">
        <v>2210</v>
      </c>
      <c r="AA35" s="10" t="s">
        <v>2211</v>
      </c>
      <c r="AB35" s="4" t="s">
        <v>42</v>
      </c>
      <c r="AC35">
        <f>ROUND(AVERAGE(LARGE(B35:K35,{1,2,3})),0)</f>
        <v>4</v>
      </c>
      <c r="AD35">
        <f>ROUND(AVERAGE(LARGE(L35:U35,{1,2,3})),0)</f>
        <v>3</v>
      </c>
      <c r="AE35">
        <v>3</v>
      </c>
      <c r="AF35">
        <v>2</v>
      </c>
    </row>
    <row r="36" spans="1:32" ht="15" customHeight="1" x14ac:dyDescent="0.35">
      <c r="A36" s="10" t="s">
        <v>225</v>
      </c>
      <c r="B36" s="4">
        <v>4</v>
      </c>
      <c r="C36" s="4">
        <v>4</v>
      </c>
      <c r="D36" s="4">
        <v>4</v>
      </c>
      <c r="E36" s="4">
        <v>3</v>
      </c>
      <c r="F36" s="4">
        <v>4</v>
      </c>
      <c r="G36" s="4">
        <v>4</v>
      </c>
      <c r="H36" s="4">
        <v>2</v>
      </c>
      <c r="I36" s="4">
        <v>3</v>
      </c>
      <c r="J36" s="4">
        <v>4</v>
      </c>
      <c r="K36" s="4">
        <f>IFERROR(INDEX(AIRPORT_DB!$L:$L,MATCH($A36,AIRPORT_DB!$A:$A,0))+1,2)</f>
        <v>1</v>
      </c>
      <c r="L36" s="4">
        <v>4</v>
      </c>
      <c r="M36" s="4">
        <v>3</v>
      </c>
      <c r="N36" s="4">
        <v>3</v>
      </c>
      <c r="O36" s="4">
        <v>2</v>
      </c>
      <c r="P36" s="4">
        <v>3</v>
      </c>
      <c r="Q36" s="4">
        <v>4</v>
      </c>
      <c r="R36" s="4">
        <v>2</v>
      </c>
      <c r="S36" s="4">
        <v>2</v>
      </c>
      <c r="T36" s="4">
        <v>3</v>
      </c>
      <c r="U36" s="4">
        <f>IFERROR(INDEX(AIRPORT_DB!$L:$L,MATCH($A36,AIRPORT_DB!$A:$A,0))+1,2)</f>
        <v>1</v>
      </c>
      <c r="V36" s="4">
        <f>ROUND(AVERAGE(LARGE(B36:K36,{1,2,3}))+AVERAGE(LARGE(L36:U36,{1,2,3}))-1,0)+IF(INDEX(AIRPORT_DB!$L:$L,MATCH($A36,AIRPORT_DB!$A:$A,0))&gt;=1,1,0)+IF(AB36="C",1,0)</f>
        <v>7</v>
      </c>
      <c r="W36" s="4" t="str">
        <f t="shared" si="0"/>
        <v>MEDIUM</v>
      </c>
      <c r="X36" s="4" t="str">
        <f t="shared" si="1"/>
        <v>DISPATCH OK</v>
      </c>
      <c r="Y36" s="10" t="s">
        <v>2215</v>
      </c>
      <c r="Z36" s="10" t="s">
        <v>2210</v>
      </c>
      <c r="AA36" s="10" t="s">
        <v>2211</v>
      </c>
      <c r="AB36" s="4" t="s">
        <v>28</v>
      </c>
      <c r="AC36">
        <f>ROUND(AVERAGE(LARGE(B36:K36,{1,2,3})),0)</f>
        <v>4</v>
      </c>
      <c r="AD36">
        <f>ROUND(AVERAGE(LARGE(L36:U36,{1,2,3})),0)</f>
        <v>4</v>
      </c>
      <c r="AE36">
        <v>3</v>
      </c>
      <c r="AF36">
        <v>2</v>
      </c>
    </row>
    <row r="37" spans="1:32" ht="15" customHeight="1" x14ac:dyDescent="0.35">
      <c r="A37" s="10" t="s">
        <v>229</v>
      </c>
      <c r="B37" s="4">
        <v>4</v>
      </c>
      <c r="C37" s="4">
        <v>4</v>
      </c>
      <c r="D37" s="4">
        <v>4</v>
      </c>
      <c r="E37" s="4">
        <v>3</v>
      </c>
      <c r="F37" s="4">
        <v>4</v>
      </c>
      <c r="G37" s="4">
        <v>3</v>
      </c>
      <c r="H37" s="4">
        <v>2</v>
      </c>
      <c r="I37" s="4">
        <v>3</v>
      </c>
      <c r="J37" s="4">
        <v>4</v>
      </c>
      <c r="K37" s="4">
        <f>IFERROR(INDEX(AIRPORT_DB!$L:$L,MATCH($A37,AIRPORT_DB!$A:$A,0))+1,2)</f>
        <v>1</v>
      </c>
      <c r="L37" s="4">
        <v>4</v>
      </c>
      <c r="M37" s="4">
        <v>3</v>
      </c>
      <c r="N37" s="4">
        <v>3</v>
      </c>
      <c r="O37" s="4">
        <v>2</v>
      </c>
      <c r="P37" s="4">
        <v>3</v>
      </c>
      <c r="Q37" s="4">
        <v>2</v>
      </c>
      <c r="R37" s="4">
        <v>2</v>
      </c>
      <c r="S37" s="4">
        <v>2</v>
      </c>
      <c r="T37" s="4">
        <v>3</v>
      </c>
      <c r="U37" s="4">
        <f>IFERROR(INDEX(AIRPORT_DB!$L:$L,MATCH($A37,AIRPORT_DB!$A:$A,0))+1,2)</f>
        <v>1</v>
      </c>
      <c r="V37" s="4">
        <f>ROUND(AVERAGE(LARGE(B37:K37,{1,2,3}))+AVERAGE(LARGE(L37:U37,{1,2,3}))-1,0)+IF(INDEX(AIRPORT_DB!$L:$L,MATCH($A37,AIRPORT_DB!$A:$A,0))&gt;=1,1,0)+IF(AB37="C",1,0)</f>
        <v>6</v>
      </c>
      <c r="W37" s="4" t="str">
        <f t="shared" si="0"/>
        <v>LOW</v>
      </c>
      <c r="X37" s="4" t="str">
        <f t="shared" si="1"/>
        <v>DISPATCH OK</v>
      </c>
      <c r="Y37" s="10" t="s">
        <v>2213</v>
      </c>
      <c r="Z37" s="10" t="s">
        <v>2210</v>
      </c>
      <c r="AA37" s="10" t="s">
        <v>2211</v>
      </c>
      <c r="AB37" s="4" t="s">
        <v>28</v>
      </c>
      <c r="AC37">
        <f>ROUND(AVERAGE(LARGE(B37:K37,{1,2,3})),0)</f>
        <v>4</v>
      </c>
      <c r="AD37">
        <f>ROUND(AVERAGE(LARGE(L37:U37,{1,2,3})),0)</f>
        <v>3</v>
      </c>
      <c r="AE37">
        <v>3</v>
      </c>
      <c r="AF37">
        <v>2</v>
      </c>
    </row>
    <row r="38" spans="1:32" ht="15" customHeight="1" x14ac:dyDescent="0.35">
      <c r="A38" s="10" t="s">
        <v>235</v>
      </c>
      <c r="B38" s="4">
        <v>3</v>
      </c>
      <c r="C38" s="4">
        <v>4</v>
      </c>
      <c r="D38" s="4">
        <v>4</v>
      </c>
      <c r="E38" s="4">
        <v>2</v>
      </c>
      <c r="F38" s="4">
        <v>3</v>
      </c>
      <c r="G38" s="4">
        <v>3</v>
      </c>
      <c r="H38" s="4">
        <v>2</v>
      </c>
      <c r="I38" s="4">
        <v>3</v>
      </c>
      <c r="J38" s="4">
        <v>2</v>
      </c>
      <c r="K38" s="4">
        <f>IFERROR(INDEX(AIRPORT_DB!$L:$L,MATCH($A38,AIRPORT_DB!$A:$A,0))+1,2)</f>
        <v>1</v>
      </c>
      <c r="L38" s="4">
        <v>2</v>
      </c>
      <c r="M38" s="4">
        <v>3</v>
      </c>
      <c r="N38" s="4">
        <v>3</v>
      </c>
      <c r="O38" s="4">
        <v>2</v>
      </c>
      <c r="P38" s="4">
        <v>2</v>
      </c>
      <c r="Q38" s="4">
        <v>2</v>
      </c>
      <c r="R38" s="4">
        <v>2</v>
      </c>
      <c r="S38" s="4">
        <v>2</v>
      </c>
      <c r="T38" s="4">
        <v>2</v>
      </c>
      <c r="U38" s="4">
        <f>IFERROR(INDEX(AIRPORT_DB!$L:$L,MATCH($A38,AIRPORT_DB!$A:$A,0))+1,2)</f>
        <v>1</v>
      </c>
      <c r="V38" s="4">
        <f>ROUND(AVERAGE(LARGE(B38:K38,{1,2,3}))+AVERAGE(LARGE(L38:U38,{1,2,3}))-1,0)+IF(INDEX(AIRPORT_DB!$L:$L,MATCH($A38,AIRPORT_DB!$A:$A,0))&gt;=1,1,0)+IF(AB38="C",1,0)</f>
        <v>5</v>
      </c>
      <c r="W38" s="4" t="str">
        <f t="shared" si="0"/>
        <v>LOW</v>
      </c>
      <c r="X38" s="4" t="str">
        <f t="shared" si="1"/>
        <v>DISPATCH OK</v>
      </c>
      <c r="Y38" s="10" t="s">
        <v>2214</v>
      </c>
      <c r="Z38" s="10" t="s">
        <v>2210</v>
      </c>
      <c r="AA38" s="10" t="s">
        <v>2211</v>
      </c>
      <c r="AB38" s="4" t="s">
        <v>42</v>
      </c>
      <c r="AC38">
        <f>ROUND(AVERAGE(LARGE(B38:K38,{1,2,3})),0)</f>
        <v>4</v>
      </c>
      <c r="AD38">
        <f>ROUND(AVERAGE(LARGE(L38:U38,{1,2,3})),0)</f>
        <v>3</v>
      </c>
      <c r="AE38">
        <v>3</v>
      </c>
      <c r="AF38">
        <v>2</v>
      </c>
    </row>
    <row r="39" spans="1:32" ht="15" customHeight="1" x14ac:dyDescent="0.35">
      <c r="A39" s="10" t="s">
        <v>240</v>
      </c>
      <c r="B39" s="4">
        <v>4</v>
      </c>
      <c r="C39" s="4">
        <v>4</v>
      </c>
      <c r="D39" s="4">
        <v>4</v>
      </c>
      <c r="E39" s="4">
        <v>3</v>
      </c>
      <c r="F39" s="4">
        <v>4</v>
      </c>
      <c r="G39" s="4">
        <v>4</v>
      </c>
      <c r="H39" s="4">
        <v>2</v>
      </c>
      <c r="I39" s="4">
        <v>4</v>
      </c>
      <c r="J39" s="4">
        <v>2</v>
      </c>
      <c r="K39" s="4">
        <f>IFERROR(INDEX(AIRPORT_DB!$L:$L,MATCH($A39,AIRPORT_DB!$A:$A,0))+1,2)</f>
        <v>1</v>
      </c>
      <c r="L39" s="4">
        <v>4</v>
      </c>
      <c r="M39" s="4">
        <v>3</v>
      </c>
      <c r="N39" s="4">
        <v>3</v>
      </c>
      <c r="O39" s="4">
        <v>2</v>
      </c>
      <c r="P39" s="4">
        <v>3</v>
      </c>
      <c r="Q39" s="4">
        <v>4</v>
      </c>
      <c r="R39" s="4">
        <v>2</v>
      </c>
      <c r="S39" s="4">
        <v>3</v>
      </c>
      <c r="T39" s="4">
        <v>2</v>
      </c>
      <c r="U39" s="4">
        <f>IFERROR(INDEX(AIRPORT_DB!$L:$L,MATCH($A39,AIRPORT_DB!$A:$A,0))+1,2)</f>
        <v>1</v>
      </c>
      <c r="V39" s="4">
        <f>ROUND(AVERAGE(LARGE(B39:K39,{1,2,3}))+AVERAGE(LARGE(L39:U39,{1,2,3}))-1,0)+IF(INDEX(AIRPORT_DB!$L:$L,MATCH($A39,AIRPORT_DB!$A:$A,0))&gt;=1,1,0)+IF(AB39="C",1,0)</f>
        <v>7</v>
      </c>
      <c r="W39" s="4" t="str">
        <f t="shared" si="0"/>
        <v>MEDIUM</v>
      </c>
      <c r="X39" s="4" t="str">
        <f t="shared" si="1"/>
        <v>DISPATCH OK</v>
      </c>
      <c r="Y39" s="10" t="s">
        <v>2215</v>
      </c>
      <c r="Z39" s="10" t="s">
        <v>2210</v>
      </c>
      <c r="AA39" s="10" t="s">
        <v>2211</v>
      </c>
      <c r="AB39" s="4" t="s">
        <v>28</v>
      </c>
      <c r="AC39">
        <f>ROUND(AVERAGE(LARGE(B39:K39,{1,2,3})),0)</f>
        <v>4</v>
      </c>
      <c r="AD39">
        <f>ROUND(AVERAGE(LARGE(L39:U39,{1,2,3})),0)</f>
        <v>4</v>
      </c>
      <c r="AE39">
        <v>2</v>
      </c>
      <c r="AF39">
        <v>2</v>
      </c>
    </row>
    <row r="40" spans="1:32" ht="15" customHeight="1" x14ac:dyDescent="0.35">
      <c r="A40" s="10" t="s">
        <v>246</v>
      </c>
      <c r="B40" s="4">
        <v>3</v>
      </c>
      <c r="C40" s="4">
        <v>4</v>
      </c>
      <c r="D40" s="4">
        <v>4</v>
      </c>
      <c r="E40" s="4">
        <v>3</v>
      </c>
      <c r="F40" s="4">
        <v>3</v>
      </c>
      <c r="G40" s="4">
        <v>3</v>
      </c>
      <c r="H40" s="4">
        <v>2</v>
      </c>
      <c r="I40" s="4">
        <v>3</v>
      </c>
      <c r="J40" s="4">
        <v>3</v>
      </c>
      <c r="K40" s="4">
        <f>IFERROR(INDEX(AIRPORT_DB!$L:$L,MATCH($A40,AIRPORT_DB!$A:$A,0))+1,2)</f>
        <v>1</v>
      </c>
      <c r="L40" s="4">
        <v>2</v>
      </c>
      <c r="M40" s="4">
        <v>3</v>
      </c>
      <c r="N40" s="4">
        <v>3</v>
      </c>
      <c r="O40" s="4">
        <v>2</v>
      </c>
      <c r="P40" s="4">
        <v>2</v>
      </c>
      <c r="Q40" s="4">
        <v>2</v>
      </c>
      <c r="R40" s="4">
        <v>2</v>
      </c>
      <c r="S40" s="4">
        <v>2</v>
      </c>
      <c r="T40" s="4">
        <v>2</v>
      </c>
      <c r="U40" s="4">
        <f>IFERROR(INDEX(AIRPORT_DB!$L:$L,MATCH($A40,AIRPORT_DB!$A:$A,0))+1,2)</f>
        <v>1</v>
      </c>
      <c r="V40" s="4">
        <f>ROUND(AVERAGE(LARGE(B40:K40,{1,2,3}))+AVERAGE(LARGE(L40:U40,{1,2,3}))-1,0)+IF(INDEX(AIRPORT_DB!$L:$L,MATCH($A40,AIRPORT_DB!$A:$A,0))&gt;=1,1,0)+IF(AB40="C",1,0)</f>
        <v>5</v>
      </c>
      <c r="W40" s="4" t="str">
        <f t="shared" si="0"/>
        <v>LOW</v>
      </c>
      <c r="X40" s="4" t="str">
        <f t="shared" si="1"/>
        <v>DISPATCH OK</v>
      </c>
      <c r="Y40" s="10" t="s">
        <v>2214</v>
      </c>
      <c r="Z40" s="10" t="s">
        <v>2210</v>
      </c>
      <c r="AA40" s="10" t="s">
        <v>2211</v>
      </c>
      <c r="AB40" s="4" t="s">
        <v>42</v>
      </c>
      <c r="AC40">
        <f>ROUND(AVERAGE(LARGE(B40:K40,{1,2,3})),0)</f>
        <v>4</v>
      </c>
      <c r="AD40">
        <f>ROUND(AVERAGE(LARGE(L40:U40,{1,2,3})),0)</f>
        <v>3</v>
      </c>
      <c r="AE40">
        <v>3</v>
      </c>
      <c r="AF40">
        <v>2</v>
      </c>
    </row>
    <row r="41" spans="1:32" ht="15" customHeight="1" x14ac:dyDescent="0.35">
      <c r="A41" s="10" t="s">
        <v>252</v>
      </c>
      <c r="B41" s="4">
        <v>3</v>
      </c>
      <c r="C41" s="4">
        <v>4</v>
      </c>
      <c r="D41" s="4">
        <v>4</v>
      </c>
      <c r="E41" s="4">
        <v>3</v>
      </c>
      <c r="F41" s="4">
        <v>3</v>
      </c>
      <c r="G41" s="4">
        <v>3</v>
      </c>
      <c r="H41" s="4">
        <v>2</v>
      </c>
      <c r="I41" s="4">
        <v>3</v>
      </c>
      <c r="J41" s="4">
        <v>4</v>
      </c>
      <c r="K41" s="4">
        <f>IFERROR(INDEX(AIRPORT_DB!$L:$L,MATCH($A41,AIRPORT_DB!$A:$A,0))+1,2)</f>
        <v>1</v>
      </c>
      <c r="L41" s="4">
        <v>2</v>
      </c>
      <c r="M41" s="4">
        <v>3</v>
      </c>
      <c r="N41" s="4">
        <v>3</v>
      </c>
      <c r="O41" s="4">
        <v>2</v>
      </c>
      <c r="P41" s="4">
        <v>2</v>
      </c>
      <c r="Q41" s="4">
        <v>2</v>
      </c>
      <c r="R41" s="4">
        <v>2</v>
      </c>
      <c r="S41" s="4">
        <v>2</v>
      </c>
      <c r="T41" s="4">
        <v>3</v>
      </c>
      <c r="U41" s="4">
        <f>IFERROR(INDEX(AIRPORT_DB!$L:$L,MATCH($A41,AIRPORT_DB!$A:$A,0))+1,2)</f>
        <v>1</v>
      </c>
      <c r="V41" s="4">
        <f>ROUND(AVERAGE(LARGE(B41:K41,{1,2,3}))+AVERAGE(LARGE(L41:U41,{1,2,3}))-1,0)+IF(INDEX(AIRPORT_DB!$L:$L,MATCH($A41,AIRPORT_DB!$A:$A,0))&gt;=1,1,0)+IF(AB41="C",1,0)</f>
        <v>6</v>
      </c>
      <c r="W41" s="4" t="str">
        <f t="shared" si="0"/>
        <v>LOW</v>
      </c>
      <c r="X41" s="4" t="str">
        <f t="shared" si="1"/>
        <v>DISPATCH OK</v>
      </c>
      <c r="Y41" s="10" t="s">
        <v>2214</v>
      </c>
      <c r="Z41" s="10" t="s">
        <v>2210</v>
      </c>
      <c r="AA41" s="10" t="s">
        <v>2211</v>
      </c>
      <c r="AB41" s="4" t="s">
        <v>42</v>
      </c>
      <c r="AC41">
        <f>ROUND(AVERAGE(LARGE(B41:K41,{1,2,3})),0)</f>
        <v>4</v>
      </c>
      <c r="AD41">
        <f>ROUND(AVERAGE(LARGE(L41:U41,{1,2,3})),0)</f>
        <v>3</v>
      </c>
      <c r="AE41">
        <v>3</v>
      </c>
      <c r="AF41">
        <v>2</v>
      </c>
    </row>
    <row r="42" spans="1:32" ht="15" customHeight="1" x14ac:dyDescent="0.35">
      <c r="A42" s="10" t="s">
        <v>258</v>
      </c>
      <c r="B42" s="4">
        <v>3</v>
      </c>
      <c r="C42" s="4">
        <v>4</v>
      </c>
      <c r="D42" s="4">
        <v>4</v>
      </c>
      <c r="E42" s="4">
        <v>3</v>
      </c>
      <c r="F42" s="4">
        <v>3</v>
      </c>
      <c r="G42" s="4">
        <v>3</v>
      </c>
      <c r="H42" s="4">
        <v>2</v>
      </c>
      <c r="I42" s="4">
        <v>3</v>
      </c>
      <c r="J42" s="4">
        <v>4</v>
      </c>
      <c r="K42" s="4">
        <f>IFERROR(INDEX(AIRPORT_DB!$L:$L,MATCH($A42,AIRPORT_DB!$A:$A,0))+1,2)</f>
        <v>1</v>
      </c>
      <c r="L42" s="4">
        <v>2</v>
      </c>
      <c r="M42" s="4">
        <v>3</v>
      </c>
      <c r="N42" s="4">
        <v>3</v>
      </c>
      <c r="O42" s="4">
        <v>2</v>
      </c>
      <c r="P42" s="4">
        <v>2</v>
      </c>
      <c r="Q42" s="4">
        <v>2</v>
      </c>
      <c r="R42" s="4">
        <v>2</v>
      </c>
      <c r="S42" s="4">
        <v>2</v>
      </c>
      <c r="T42" s="4">
        <v>3</v>
      </c>
      <c r="U42" s="4">
        <f>IFERROR(INDEX(AIRPORT_DB!$L:$L,MATCH($A42,AIRPORT_DB!$A:$A,0))+1,2)</f>
        <v>1</v>
      </c>
      <c r="V42" s="4">
        <f>ROUND(AVERAGE(LARGE(B42:K42,{1,2,3}))+AVERAGE(LARGE(L42:U42,{1,2,3}))-1,0)+IF(INDEX(AIRPORT_DB!$L:$L,MATCH($A42,AIRPORT_DB!$A:$A,0))&gt;=1,1,0)+IF(AB42="C",1,0)</f>
        <v>6</v>
      </c>
      <c r="W42" s="4" t="str">
        <f t="shared" si="0"/>
        <v>LOW</v>
      </c>
      <c r="X42" s="4" t="str">
        <f t="shared" si="1"/>
        <v>DISPATCH OK</v>
      </c>
      <c r="Y42" s="10" t="s">
        <v>2214</v>
      </c>
      <c r="Z42" s="10" t="s">
        <v>2210</v>
      </c>
      <c r="AA42" s="10" t="s">
        <v>2211</v>
      </c>
      <c r="AB42" s="4" t="s">
        <v>42</v>
      </c>
      <c r="AC42">
        <f>ROUND(AVERAGE(LARGE(B42:K42,{1,2,3})),0)</f>
        <v>4</v>
      </c>
      <c r="AD42">
        <f>ROUND(AVERAGE(LARGE(L42:U42,{1,2,3})),0)</f>
        <v>3</v>
      </c>
      <c r="AE42">
        <v>3</v>
      </c>
      <c r="AF42">
        <v>2</v>
      </c>
    </row>
    <row r="43" spans="1:32" ht="15" customHeight="1" x14ac:dyDescent="0.35">
      <c r="A43" s="10" t="s">
        <v>262</v>
      </c>
      <c r="B43" s="4">
        <v>3</v>
      </c>
      <c r="C43" s="4">
        <v>4</v>
      </c>
      <c r="D43" s="4">
        <v>4</v>
      </c>
      <c r="E43" s="4">
        <v>3</v>
      </c>
      <c r="F43" s="4">
        <v>3</v>
      </c>
      <c r="G43" s="4">
        <v>3</v>
      </c>
      <c r="H43" s="4">
        <v>2</v>
      </c>
      <c r="I43" s="4">
        <v>3</v>
      </c>
      <c r="J43" s="4">
        <v>3</v>
      </c>
      <c r="K43" s="4">
        <f>IFERROR(INDEX(AIRPORT_DB!$L:$L,MATCH($A43,AIRPORT_DB!$A:$A,0))+1,2)</f>
        <v>1</v>
      </c>
      <c r="L43" s="4">
        <v>2</v>
      </c>
      <c r="M43" s="4">
        <v>3</v>
      </c>
      <c r="N43" s="4">
        <v>3</v>
      </c>
      <c r="O43" s="4">
        <v>2</v>
      </c>
      <c r="P43" s="4">
        <v>2</v>
      </c>
      <c r="Q43" s="4">
        <v>2</v>
      </c>
      <c r="R43" s="4">
        <v>2</v>
      </c>
      <c r="S43" s="4">
        <v>2</v>
      </c>
      <c r="T43" s="4">
        <v>2</v>
      </c>
      <c r="U43" s="4">
        <f>IFERROR(INDEX(AIRPORT_DB!$L:$L,MATCH($A43,AIRPORT_DB!$A:$A,0))+1,2)</f>
        <v>1</v>
      </c>
      <c r="V43" s="4">
        <f>ROUND(AVERAGE(LARGE(B43:K43,{1,2,3}))+AVERAGE(LARGE(L43:U43,{1,2,3}))-1,0)+IF(INDEX(AIRPORT_DB!$L:$L,MATCH($A43,AIRPORT_DB!$A:$A,0))&gt;=1,1,0)+IF(AB43="C",1,0)</f>
        <v>5</v>
      </c>
      <c r="W43" s="4" t="str">
        <f t="shared" si="0"/>
        <v>LOW</v>
      </c>
      <c r="X43" s="4" t="str">
        <f t="shared" si="1"/>
        <v>DISPATCH OK</v>
      </c>
      <c r="Y43" s="10" t="s">
        <v>2214</v>
      </c>
      <c r="Z43" s="10" t="s">
        <v>2210</v>
      </c>
      <c r="AA43" s="10" t="s">
        <v>2211</v>
      </c>
      <c r="AB43" s="4" t="s">
        <v>42</v>
      </c>
      <c r="AC43">
        <f>ROUND(AVERAGE(LARGE(B43:K43,{1,2,3})),0)</f>
        <v>4</v>
      </c>
      <c r="AD43">
        <f>ROUND(AVERAGE(LARGE(L43:U43,{1,2,3})),0)</f>
        <v>3</v>
      </c>
      <c r="AE43">
        <v>3</v>
      </c>
      <c r="AF43">
        <v>2</v>
      </c>
    </row>
    <row r="44" spans="1:32" ht="15" customHeight="1" x14ac:dyDescent="0.35">
      <c r="A44" s="10" t="s">
        <v>268</v>
      </c>
      <c r="B44" s="4">
        <v>3</v>
      </c>
      <c r="C44" s="4">
        <v>4</v>
      </c>
      <c r="D44" s="4">
        <v>4</v>
      </c>
      <c r="E44" s="4">
        <v>3</v>
      </c>
      <c r="F44" s="4">
        <v>3</v>
      </c>
      <c r="G44" s="4">
        <v>3</v>
      </c>
      <c r="H44" s="4">
        <v>2</v>
      </c>
      <c r="I44" s="4">
        <v>3</v>
      </c>
      <c r="J44" s="4">
        <v>3</v>
      </c>
      <c r="K44" s="4">
        <f>IFERROR(INDEX(AIRPORT_DB!$L:$L,MATCH($A44,AIRPORT_DB!$A:$A,0))+1,2)</f>
        <v>1</v>
      </c>
      <c r="L44" s="4">
        <v>2</v>
      </c>
      <c r="M44" s="4">
        <v>3</v>
      </c>
      <c r="N44" s="4">
        <v>3</v>
      </c>
      <c r="O44" s="4">
        <v>2</v>
      </c>
      <c r="P44" s="4">
        <v>2</v>
      </c>
      <c r="Q44" s="4">
        <v>2</v>
      </c>
      <c r="R44" s="4">
        <v>2</v>
      </c>
      <c r="S44" s="4">
        <v>2</v>
      </c>
      <c r="T44" s="4">
        <v>2</v>
      </c>
      <c r="U44" s="4">
        <f>IFERROR(INDEX(AIRPORT_DB!$L:$L,MATCH($A44,AIRPORT_DB!$A:$A,0))+1,2)</f>
        <v>1</v>
      </c>
      <c r="V44" s="4">
        <f>ROUND(AVERAGE(LARGE(B44:K44,{1,2,3}))+AVERAGE(LARGE(L44:U44,{1,2,3}))-1,0)+IF(INDEX(AIRPORT_DB!$L:$L,MATCH($A44,AIRPORT_DB!$A:$A,0))&gt;=1,1,0)+IF(AB44="C",1,0)</f>
        <v>5</v>
      </c>
      <c r="W44" s="4" t="str">
        <f t="shared" si="0"/>
        <v>LOW</v>
      </c>
      <c r="X44" s="4" t="str">
        <f t="shared" si="1"/>
        <v>DISPATCH OK</v>
      </c>
      <c r="Y44" s="10" t="s">
        <v>2214</v>
      </c>
      <c r="Z44" s="10" t="s">
        <v>2210</v>
      </c>
      <c r="AA44" s="10" t="s">
        <v>2211</v>
      </c>
      <c r="AB44" s="4" t="s">
        <v>42</v>
      </c>
      <c r="AC44">
        <f>ROUND(AVERAGE(LARGE(B44:K44,{1,2,3})),0)</f>
        <v>4</v>
      </c>
      <c r="AD44">
        <f>ROUND(AVERAGE(LARGE(L44:U44,{1,2,3})),0)</f>
        <v>3</v>
      </c>
      <c r="AE44">
        <v>3</v>
      </c>
      <c r="AF44">
        <v>2</v>
      </c>
    </row>
    <row r="45" spans="1:32" ht="15" customHeight="1" x14ac:dyDescent="0.35">
      <c r="A45" s="10" t="s">
        <v>273</v>
      </c>
      <c r="B45" s="4">
        <v>3</v>
      </c>
      <c r="C45" s="4">
        <v>4</v>
      </c>
      <c r="D45" s="4">
        <v>4</v>
      </c>
      <c r="E45" s="4">
        <v>3</v>
      </c>
      <c r="F45" s="4">
        <v>3</v>
      </c>
      <c r="G45" s="4">
        <v>3</v>
      </c>
      <c r="H45" s="4">
        <v>2</v>
      </c>
      <c r="I45" s="4">
        <v>3</v>
      </c>
      <c r="J45" s="4">
        <v>3</v>
      </c>
      <c r="K45" s="4">
        <f>IFERROR(INDEX(AIRPORT_DB!$L:$L,MATCH($A45,AIRPORT_DB!$A:$A,0))+1,2)</f>
        <v>1</v>
      </c>
      <c r="L45" s="4">
        <v>2</v>
      </c>
      <c r="M45" s="4">
        <v>3</v>
      </c>
      <c r="N45" s="4">
        <v>3</v>
      </c>
      <c r="O45" s="4">
        <v>2</v>
      </c>
      <c r="P45" s="4">
        <v>2</v>
      </c>
      <c r="Q45" s="4">
        <v>2</v>
      </c>
      <c r="R45" s="4">
        <v>2</v>
      </c>
      <c r="S45" s="4">
        <v>2</v>
      </c>
      <c r="T45" s="4">
        <v>2</v>
      </c>
      <c r="U45" s="4">
        <f>IFERROR(INDEX(AIRPORT_DB!$L:$L,MATCH($A45,AIRPORT_DB!$A:$A,0))+1,2)</f>
        <v>1</v>
      </c>
      <c r="V45" s="4">
        <f>ROUND(AVERAGE(LARGE(B45:K45,{1,2,3}))+AVERAGE(LARGE(L45:U45,{1,2,3}))-1,0)+IF(INDEX(AIRPORT_DB!$L:$L,MATCH($A45,AIRPORT_DB!$A:$A,0))&gt;=1,1,0)+IF(AB45="C",1,0)</f>
        <v>5</v>
      </c>
      <c r="W45" s="4" t="str">
        <f t="shared" si="0"/>
        <v>LOW</v>
      </c>
      <c r="X45" s="4" t="str">
        <f t="shared" si="1"/>
        <v>DISPATCH OK</v>
      </c>
      <c r="Y45" s="10" t="s">
        <v>2214</v>
      </c>
      <c r="Z45" s="10" t="s">
        <v>2210</v>
      </c>
      <c r="AA45" s="10" t="s">
        <v>2211</v>
      </c>
      <c r="AB45" s="4" t="s">
        <v>42</v>
      </c>
      <c r="AC45">
        <f>ROUND(AVERAGE(LARGE(B45:K45,{1,2,3})),0)</f>
        <v>4</v>
      </c>
      <c r="AD45">
        <f>ROUND(AVERAGE(LARGE(L45:U45,{1,2,3})),0)</f>
        <v>3</v>
      </c>
      <c r="AE45">
        <v>3</v>
      </c>
      <c r="AF45">
        <v>2</v>
      </c>
    </row>
    <row r="46" spans="1:32" ht="15" customHeight="1" x14ac:dyDescent="0.35">
      <c r="A46" s="10" t="s">
        <v>279</v>
      </c>
      <c r="B46" s="4">
        <v>4</v>
      </c>
      <c r="C46" s="4">
        <v>4</v>
      </c>
      <c r="D46" s="4">
        <v>4</v>
      </c>
      <c r="E46" s="4">
        <v>3</v>
      </c>
      <c r="F46" s="4">
        <v>4</v>
      </c>
      <c r="G46" s="4">
        <v>4</v>
      </c>
      <c r="H46" s="4">
        <v>2</v>
      </c>
      <c r="I46" s="4">
        <v>3</v>
      </c>
      <c r="J46" s="4">
        <v>4</v>
      </c>
      <c r="K46" s="4">
        <f>IFERROR(INDEX(AIRPORT_DB!$L:$L,MATCH($A46,AIRPORT_DB!$A:$A,0))+1,2)</f>
        <v>1</v>
      </c>
      <c r="L46" s="4">
        <v>4</v>
      </c>
      <c r="M46" s="4">
        <v>3</v>
      </c>
      <c r="N46" s="4">
        <v>3</v>
      </c>
      <c r="O46" s="4">
        <v>2</v>
      </c>
      <c r="P46" s="4">
        <v>3</v>
      </c>
      <c r="Q46" s="4">
        <v>4</v>
      </c>
      <c r="R46" s="4">
        <v>2</v>
      </c>
      <c r="S46" s="4">
        <v>2</v>
      </c>
      <c r="T46" s="4">
        <v>3</v>
      </c>
      <c r="U46" s="4">
        <f>IFERROR(INDEX(AIRPORT_DB!$L:$L,MATCH($A46,AIRPORT_DB!$A:$A,0))+1,2)</f>
        <v>1</v>
      </c>
      <c r="V46" s="4">
        <f>ROUND(AVERAGE(LARGE(B46:K46,{1,2,3}))+AVERAGE(LARGE(L46:U46,{1,2,3}))-1,0)+IF(INDEX(AIRPORT_DB!$L:$L,MATCH($A46,AIRPORT_DB!$A:$A,0))&gt;=1,1,0)+IF(AB46="C",1,0)</f>
        <v>7</v>
      </c>
      <c r="W46" s="4" t="str">
        <f t="shared" si="0"/>
        <v>MEDIUM</v>
      </c>
      <c r="X46" s="4" t="str">
        <f t="shared" si="1"/>
        <v>DISPATCH OK</v>
      </c>
      <c r="Y46" s="10" t="s">
        <v>2215</v>
      </c>
      <c r="Z46" s="10" t="s">
        <v>2210</v>
      </c>
      <c r="AA46" s="10" t="s">
        <v>2211</v>
      </c>
      <c r="AB46" s="4" t="s">
        <v>28</v>
      </c>
      <c r="AC46">
        <f>ROUND(AVERAGE(LARGE(B46:K46,{1,2,3})),0)</f>
        <v>4</v>
      </c>
      <c r="AD46">
        <f>ROUND(AVERAGE(LARGE(L46:U46,{1,2,3})),0)</f>
        <v>4</v>
      </c>
      <c r="AE46">
        <v>3</v>
      </c>
      <c r="AF46">
        <v>2</v>
      </c>
    </row>
    <row r="47" spans="1:32" ht="15" customHeight="1" x14ac:dyDescent="0.35">
      <c r="A47" s="10" t="s">
        <v>285</v>
      </c>
      <c r="B47" s="4">
        <v>4</v>
      </c>
      <c r="C47" s="4">
        <v>4</v>
      </c>
      <c r="D47" s="4">
        <v>4</v>
      </c>
      <c r="E47" s="4">
        <v>4</v>
      </c>
      <c r="F47" s="4">
        <v>4</v>
      </c>
      <c r="G47" s="4">
        <v>4</v>
      </c>
      <c r="H47" s="4">
        <v>2</v>
      </c>
      <c r="I47" s="4">
        <v>2</v>
      </c>
      <c r="J47" s="4">
        <v>2</v>
      </c>
      <c r="K47" s="4">
        <f>IFERROR(INDEX(AIRPORT_DB!$L:$L,MATCH($A47,AIRPORT_DB!$A:$A,0))+1,2)</f>
        <v>1</v>
      </c>
      <c r="L47" s="4">
        <v>4</v>
      </c>
      <c r="M47" s="4">
        <v>3</v>
      </c>
      <c r="N47" s="4">
        <v>3</v>
      </c>
      <c r="O47" s="4">
        <v>3</v>
      </c>
      <c r="P47" s="4">
        <v>3</v>
      </c>
      <c r="Q47" s="4">
        <v>4</v>
      </c>
      <c r="R47" s="4">
        <v>2</v>
      </c>
      <c r="S47" s="4">
        <v>2</v>
      </c>
      <c r="T47" s="4">
        <v>2</v>
      </c>
      <c r="U47" s="4">
        <f>IFERROR(INDEX(AIRPORT_DB!$L:$L,MATCH($A47,AIRPORT_DB!$A:$A,0))+1,2)</f>
        <v>1</v>
      </c>
      <c r="V47" s="4">
        <f>ROUND(AVERAGE(LARGE(B47:K47,{1,2,3}))+AVERAGE(LARGE(L47:U47,{1,2,3}))-1,0)+IF(INDEX(AIRPORT_DB!$L:$L,MATCH($A47,AIRPORT_DB!$A:$A,0))&gt;=1,1,0)+IF(AB47="C",1,0)</f>
        <v>7</v>
      </c>
      <c r="W47" s="4" t="str">
        <f t="shared" si="0"/>
        <v>MEDIUM</v>
      </c>
      <c r="X47" s="4" t="str">
        <f t="shared" si="1"/>
        <v>DISPATCH OK</v>
      </c>
      <c r="Y47" s="10" t="s">
        <v>2215</v>
      </c>
      <c r="Z47" s="10" t="s">
        <v>2210</v>
      </c>
      <c r="AA47" s="10" t="s">
        <v>2211</v>
      </c>
      <c r="AB47" s="4" t="s">
        <v>28</v>
      </c>
      <c r="AC47">
        <f>ROUND(AVERAGE(LARGE(B47:K47,{1,2,3})),0)</f>
        <v>4</v>
      </c>
      <c r="AD47">
        <f>ROUND(AVERAGE(LARGE(L47:U47,{1,2,3})),0)</f>
        <v>4</v>
      </c>
      <c r="AE47">
        <v>2</v>
      </c>
      <c r="AF47">
        <v>2</v>
      </c>
    </row>
    <row r="48" spans="1:32" ht="15" customHeight="1" x14ac:dyDescent="0.35">
      <c r="A48" s="10" t="s">
        <v>291</v>
      </c>
      <c r="B48" s="4">
        <v>3</v>
      </c>
      <c r="C48" s="4">
        <v>4</v>
      </c>
      <c r="D48" s="4">
        <v>4</v>
      </c>
      <c r="E48" s="4">
        <v>4</v>
      </c>
      <c r="F48" s="4">
        <v>3</v>
      </c>
      <c r="G48" s="4">
        <v>3</v>
      </c>
      <c r="H48" s="4">
        <v>2</v>
      </c>
      <c r="I48" s="4">
        <v>3</v>
      </c>
      <c r="J48" s="4">
        <v>4</v>
      </c>
      <c r="K48" s="4">
        <f>IFERROR(INDEX(AIRPORT_DB!$L:$L,MATCH($A48,AIRPORT_DB!$A:$A,0))+1,2)</f>
        <v>1</v>
      </c>
      <c r="L48" s="4">
        <v>2</v>
      </c>
      <c r="M48" s="4">
        <v>3</v>
      </c>
      <c r="N48" s="4">
        <v>3</v>
      </c>
      <c r="O48" s="4">
        <v>3</v>
      </c>
      <c r="P48" s="4">
        <v>2</v>
      </c>
      <c r="Q48" s="4">
        <v>2</v>
      </c>
      <c r="R48" s="4">
        <v>2</v>
      </c>
      <c r="S48" s="4">
        <v>2</v>
      </c>
      <c r="T48" s="4">
        <v>3</v>
      </c>
      <c r="U48" s="4">
        <f>IFERROR(INDEX(AIRPORT_DB!$L:$L,MATCH($A48,AIRPORT_DB!$A:$A,0))+1,2)</f>
        <v>1</v>
      </c>
      <c r="V48" s="4">
        <f>ROUND(AVERAGE(LARGE(B48:K48,{1,2,3}))+AVERAGE(LARGE(L48:U48,{1,2,3}))-1,0)+IF(INDEX(AIRPORT_DB!$L:$L,MATCH($A48,AIRPORT_DB!$A:$A,0))&gt;=1,1,0)+IF(AB48="C",1,0)</f>
        <v>6</v>
      </c>
      <c r="W48" s="4" t="str">
        <f t="shared" si="0"/>
        <v>LOW</v>
      </c>
      <c r="X48" s="4" t="str">
        <f t="shared" si="1"/>
        <v>DISPATCH OK</v>
      </c>
      <c r="Y48" s="10" t="s">
        <v>2214</v>
      </c>
      <c r="Z48" s="10" t="s">
        <v>2210</v>
      </c>
      <c r="AA48" s="10" t="s">
        <v>2211</v>
      </c>
      <c r="AB48" s="4" t="s">
        <v>42</v>
      </c>
      <c r="AC48">
        <f>ROUND(AVERAGE(LARGE(B48:K48,{1,2,3})),0)</f>
        <v>4</v>
      </c>
      <c r="AD48">
        <f>ROUND(AVERAGE(LARGE(L48:U48,{1,2,3})),0)</f>
        <v>3</v>
      </c>
      <c r="AE48">
        <v>3</v>
      </c>
      <c r="AF48">
        <v>2</v>
      </c>
    </row>
    <row r="49" spans="1:32" ht="15" customHeight="1" x14ac:dyDescent="0.35">
      <c r="A49" s="10" t="s">
        <v>296</v>
      </c>
      <c r="B49" s="4">
        <v>3</v>
      </c>
      <c r="C49" s="4">
        <v>4</v>
      </c>
      <c r="D49" s="4">
        <v>4</v>
      </c>
      <c r="E49" s="4">
        <v>4</v>
      </c>
      <c r="F49" s="4">
        <v>3</v>
      </c>
      <c r="G49" s="4">
        <v>3</v>
      </c>
      <c r="H49" s="4">
        <v>2</v>
      </c>
      <c r="I49" s="4">
        <v>3</v>
      </c>
      <c r="J49" s="4">
        <v>4</v>
      </c>
      <c r="K49" s="4">
        <f>IFERROR(INDEX(AIRPORT_DB!$L:$L,MATCH($A49,AIRPORT_DB!$A:$A,0))+1,2)</f>
        <v>1</v>
      </c>
      <c r="L49" s="4">
        <v>2</v>
      </c>
      <c r="M49" s="4">
        <v>3</v>
      </c>
      <c r="N49" s="4">
        <v>3</v>
      </c>
      <c r="O49" s="4">
        <v>3</v>
      </c>
      <c r="P49" s="4">
        <v>2</v>
      </c>
      <c r="Q49" s="4">
        <v>2</v>
      </c>
      <c r="R49" s="4">
        <v>2</v>
      </c>
      <c r="S49" s="4">
        <v>2</v>
      </c>
      <c r="T49" s="4">
        <v>3</v>
      </c>
      <c r="U49" s="4">
        <f>IFERROR(INDEX(AIRPORT_DB!$L:$L,MATCH($A49,AIRPORT_DB!$A:$A,0))+1,2)</f>
        <v>1</v>
      </c>
      <c r="V49" s="4">
        <f>ROUND(AVERAGE(LARGE(B49:K49,{1,2,3}))+AVERAGE(LARGE(L49:U49,{1,2,3}))-1,0)+IF(INDEX(AIRPORT_DB!$L:$L,MATCH($A49,AIRPORT_DB!$A:$A,0))&gt;=1,1,0)+IF(AB49="C",1,0)</f>
        <v>6</v>
      </c>
      <c r="W49" s="4" t="str">
        <f t="shared" si="0"/>
        <v>LOW</v>
      </c>
      <c r="X49" s="4" t="str">
        <f t="shared" si="1"/>
        <v>DISPATCH OK</v>
      </c>
      <c r="Y49" s="10" t="s">
        <v>2214</v>
      </c>
      <c r="Z49" s="10" t="s">
        <v>2210</v>
      </c>
      <c r="AA49" s="10" t="s">
        <v>2211</v>
      </c>
      <c r="AB49" s="4" t="s">
        <v>42</v>
      </c>
      <c r="AC49">
        <f>ROUND(AVERAGE(LARGE(B49:K49,{1,2,3})),0)</f>
        <v>4</v>
      </c>
      <c r="AD49">
        <f>ROUND(AVERAGE(LARGE(L49:U49,{1,2,3})),0)</f>
        <v>3</v>
      </c>
      <c r="AE49">
        <v>3</v>
      </c>
      <c r="AF49">
        <v>2</v>
      </c>
    </row>
    <row r="50" spans="1:32" ht="15" customHeight="1" x14ac:dyDescent="0.35">
      <c r="A50" s="10" t="s">
        <v>302</v>
      </c>
      <c r="B50" s="4">
        <v>3</v>
      </c>
      <c r="C50" s="4">
        <v>4</v>
      </c>
      <c r="D50" s="4">
        <v>2</v>
      </c>
      <c r="E50" s="4">
        <v>4</v>
      </c>
      <c r="F50" s="4">
        <v>3</v>
      </c>
      <c r="G50" s="4">
        <v>3</v>
      </c>
      <c r="H50" s="4">
        <v>2</v>
      </c>
      <c r="I50" s="4">
        <v>3</v>
      </c>
      <c r="J50" s="4">
        <v>3</v>
      </c>
      <c r="K50" s="4">
        <f>IFERROR(INDEX(AIRPORT_DB!$L:$L,MATCH($A50,AIRPORT_DB!$A:$A,0))+1,2)</f>
        <v>1</v>
      </c>
      <c r="L50" s="4">
        <v>2</v>
      </c>
      <c r="M50" s="4">
        <v>3</v>
      </c>
      <c r="N50" s="4">
        <v>2</v>
      </c>
      <c r="O50" s="4">
        <v>3</v>
      </c>
      <c r="P50" s="4">
        <v>2</v>
      </c>
      <c r="Q50" s="4">
        <v>2</v>
      </c>
      <c r="R50" s="4">
        <v>2</v>
      </c>
      <c r="S50" s="4">
        <v>2</v>
      </c>
      <c r="T50" s="4">
        <v>2</v>
      </c>
      <c r="U50" s="4">
        <f>IFERROR(INDEX(AIRPORT_DB!$L:$L,MATCH($A50,AIRPORT_DB!$A:$A,0))+1,2)</f>
        <v>1</v>
      </c>
      <c r="V50" s="4">
        <f>ROUND(AVERAGE(LARGE(B50:K50,{1,2,3}))+AVERAGE(LARGE(L50:U50,{1,2,3}))-1,0)+IF(INDEX(AIRPORT_DB!$L:$L,MATCH($A50,AIRPORT_DB!$A:$A,0))&gt;=1,1,0)+IF(AB50="C",1,0)</f>
        <v>5</v>
      </c>
      <c r="W50" s="4" t="str">
        <f t="shared" si="0"/>
        <v>LOW</v>
      </c>
      <c r="X50" s="4" t="str">
        <f t="shared" si="1"/>
        <v>DISPATCH OK</v>
      </c>
      <c r="Y50" s="10" t="s">
        <v>2212</v>
      </c>
      <c r="Z50" s="10" t="s">
        <v>2210</v>
      </c>
      <c r="AA50" s="10" t="s">
        <v>2211</v>
      </c>
      <c r="AB50" s="4" t="s">
        <v>42</v>
      </c>
      <c r="AC50">
        <f>ROUND(AVERAGE(LARGE(B50:K50,{1,2,3})),0)</f>
        <v>4</v>
      </c>
      <c r="AD50">
        <f>ROUND(AVERAGE(LARGE(L50:U50,{1,2,3})),0)</f>
        <v>3</v>
      </c>
      <c r="AE50">
        <v>3</v>
      </c>
      <c r="AF50">
        <v>2</v>
      </c>
    </row>
    <row r="51" spans="1:32" ht="15" customHeight="1" x14ac:dyDescent="0.35">
      <c r="A51" s="10" t="s">
        <v>308</v>
      </c>
      <c r="B51" s="4">
        <v>4</v>
      </c>
      <c r="C51" s="4">
        <v>4</v>
      </c>
      <c r="D51" s="4">
        <v>2</v>
      </c>
      <c r="E51" s="4">
        <v>4</v>
      </c>
      <c r="F51" s="4">
        <v>4</v>
      </c>
      <c r="G51" s="4">
        <v>3</v>
      </c>
      <c r="H51" s="4">
        <v>2</v>
      </c>
      <c r="I51" s="4">
        <v>3</v>
      </c>
      <c r="J51" s="4">
        <v>4</v>
      </c>
      <c r="K51" s="4">
        <f>IFERROR(INDEX(AIRPORT_DB!$L:$L,MATCH($A51,AIRPORT_DB!$A:$A,0))+1,2)</f>
        <v>1</v>
      </c>
      <c r="L51" s="4">
        <v>4</v>
      </c>
      <c r="M51" s="4">
        <v>3</v>
      </c>
      <c r="N51" s="4">
        <v>2</v>
      </c>
      <c r="O51" s="4">
        <v>3</v>
      </c>
      <c r="P51" s="4">
        <v>3</v>
      </c>
      <c r="Q51" s="4">
        <v>2</v>
      </c>
      <c r="R51" s="4">
        <v>2</v>
      </c>
      <c r="S51" s="4">
        <v>2</v>
      </c>
      <c r="T51" s="4">
        <v>3</v>
      </c>
      <c r="U51" s="4">
        <f>IFERROR(INDEX(AIRPORT_DB!$L:$L,MATCH($A51,AIRPORT_DB!$A:$A,0))+1,2)</f>
        <v>1</v>
      </c>
      <c r="V51" s="4">
        <f>ROUND(AVERAGE(LARGE(B51:K51,{1,2,3}))+AVERAGE(LARGE(L51:U51,{1,2,3}))-1,0)+IF(INDEX(AIRPORT_DB!$L:$L,MATCH($A51,AIRPORT_DB!$A:$A,0))&gt;=1,1,0)+IF(AB51="C",1,0)</f>
        <v>6</v>
      </c>
      <c r="W51" s="4" t="str">
        <f t="shared" si="0"/>
        <v>LOW</v>
      </c>
      <c r="X51" s="4" t="str">
        <f t="shared" si="1"/>
        <v>DISPATCH OK</v>
      </c>
      <c r="Y51" s="10" t="s">
        <v>2213</v>
      </c>
      <c r="Z51" s="10" t="s">
        <v>2210</v>
      </c>
      <c r="AA51" s="10" t="s">
        <v>2211</v>
      </c>
      <c r="AB51" s="4" t="s">
        <v>28</v>
      </c>
      <c r="AC51">
        <f>ROUND(AVERAGE(LARGE(B51:K51,{1,2,3})),0)</f>
        <v>4</v>
      </c>
      <c r="AD51">
        <f>ROUND(AVERAGE(LARGE(L51:U51,{1,2,3})),0)</f>
        <v>3</v>
      </c>
      <c r="AE51">
        <v>3</v>
      </c>
      <c r="AF51">
        <v>2</v>
      </c>
    </row>
    <row r="52" spans="1:32" ht="15" customHeight="1" x14ac:dyDescent="0.35">
      <c r="A52" s="10" t="s">
        <v>314</v>
      </c>
      <c r="B52" s="4">
        <v>3</v>
      </c>
      <c r="C52" s="4">
        <v>4</v>
      </c>
      <c r="D52" s="4">
        <v>2</v>
      </c>
      <c r="E52" s="4">
        <v>4</v>
      </c>
      <c r="F52" s="4">
        <v>3</v>
      </c>
      <c r="G52" s="4">
        <v>3</v>
      </c>
      <c r="H52" s="4">
        <v>2</v>
      </c>
      <c r="I52" s="4">
        <v>3</v>
      </c>
      <c r="J52" s="4">
        <v>3</v>
      </c>
      <c r="K52" s="4">
        <f>IFERROR(INDEX(AIRPORT_DB!$L:$L,MATCH($A52,AIRPORT_DB!$A:$A,0))+1,2)</f>
        <v>1</v>
      </c>
      <c r="L52" s="4">
        <v>2</v>
      </c>
      <c r="M52" s="4">
        <v>3</v>
      </c>
      <c r="N52" s="4">
        <v>2</v>
      </c>
      <c r="O52" s="4">
        <v>3</v>
      </c>
      <c r="P52" s="4">
        <v>2</v>
      </c>
      <c r="Q52" s="4">
        <v>2</v>
      </c>
      <c r="R52" s="4">
        <v>2</v>
      </c>
      <c r="S52" s="4">
        <v>2</v>
      </c>
      <c r="T52" s="4">
        <v>2</v>
      </c>
      <c r="U52" s="4">
        <f>IFERROR(INDEX(AIRPORT_DB!$L:$L,MATCH($A52,AIRPORT_DB!$A:$A,0))+1,2)</f>
        <v>1</v>
      </c>
      <c r="V52" s="4">
        <f>ROUND(AVERAGE(LARGE(B52:K52,{1,2,3}))+AVERAGE(LARGE(L52:U52,{1,2,3}))-1,0)+IF(INDEX(AIRPORT_DB!$L:$L,MATCH($A52,AIRPORT_DB!$A:$A,0))&gt;=1,1,0)+IF(AB52="C",1,0)</f>
        <v>5</v>
      </c>
      <c r="W52" s="4" t="str">
        <f t="shared" si="0"/>
        <v>LOW</v>
      </c>
      <c r="X52" s="4" t="str">
        <f t="shared" si="1"/>
        <v>DISPATCH OK</v>
      </c>
      <c r="Y52" s="10" t="s">
        <v>2212</v>
      </c>
      <c r="Z52" s="10" t="s">
        <v>2210</v>
      </c>
      <c r="AA52" s="10" t="s">
        <v>2211</v>
      </c>
      <c r="AB52" s="4" t="s">
        <v>42</v>
      </c>
      <c r="AC52">
        <f>ROUND(AVERAGE(LARGE(B52:K52,{1,2,3})),0)</f>
        <v>4</v>
      </c>
      <c r="AD52">
        <f>ROUND(AVERAGE(LARGE(L52:U52,{1,2,3})),0)</f>
        <v>3</v>
      </c>
      <c r="AE52">
        <v>3</v>
      </c>
      <c r="AF52">
        <v>2</v>
      </c>
    </row>
    <row r="53" spans="1:32" ht="15" customHeight="1" x14ac:dyDescent="0.35">
      <c r="A53" s="10" t="s">
        <v>320</v>
      </c>
      <c r="B53" s="4">
        <v>3</v>
      </c>
      <c r="C53" s="4">
        <v>4</v>
      </c>
      <c r="D53" s="4">
        <v>2</v>
      </c>
      <c r="E53" s="4">
        <v>4</v>
      </c>
      <c r="F53" s="4">
        <v>3</v>
      </c>
      <c r="G53" s="4">
        <v>3</v>
      </c>
      <c r="H53" s="4">
        <v>2</v>
      </c>
      <c r="I53" s="4">
        <v>3</v>
      </c>
      <c r="J53" s="4">
        <v>2</v>
      </c>
      <c r="K53" s="4">
        <f>IFERROR(INDEX(AIRPORT_DB!$L:$L,MATCH($A53,AIRPORT_DB!$A:$A,0))+1,2)</f>
        <v>1</v>
      </c>
      <c r="L53" s="4">
        <v>2</v>
      </c>
      <c r="M53" s="4">
        <v>3</v>
      </c>
      <c r="N53" s="4">
        <v>2</v>
      </c>
      <c r="O53" s="4">
        <v>3</v>
      </c>
      <c r="P53" s="4">
        <v>2</v>
      </c>
      <c r="Q53" s="4">
        <v>2</v>
      </c>
      <c r="R53" s="4">
        <v>2</v>
      </c>
      <c r="S53" s="4">
        <v>2</v>
      </c>
      <c r="T53" s="4">
        <v>2</v>
      </c>
      <c r="U53" s="4">
        <f>IFERROR(INDEX(AIRPORT_DB!$L:$L,MATCH($A53,AIRPORT_DB!$A:$A,0))+1,2)</f>
        <v>1</v>
      </c>
      <c r="V53" s="4">
        <f>ROUND(AVERAGE(LARGE(B53:K53,{1,2,3}))+AVERAGE(LARGE(L53:U53,{1,2,3}))-1,0)+IF(INDEX(AIRPORT_DB!$L:$L,MATCH($A53,AIRPORT_DB!$A:$A,0))&gt;=1,1,0)+IF(AB53="C",1,0)</f>
        <v>5</v>
      </c>
      <c r="W53" s="4" t="str">
        <f t="shared" si="0"/>
        <v>LOW</v>
      </c>
      <c r="X53" s="4" t="str">
        <f t="shared" si="1"/>
        <v>DISPATCH OK</v>
      </c>
      <c r="Y53" s="10" t="s">
        <v>2212</v>
      </c>
      <c r="Z53" s="10" t="s">
        <v>2210</v>
      </c>
      <c r="AA53" s="10" t="s">
        <v>2211</v>
      </c>
      <c r="AB53" s="4" t="s">
        <v>28</v>
      </c>
      <c r="AC53">
        <f>ROUND(AVERAGE(LARGE(B53:K53,{1,2,3})),0)</f>
        <v>4</v>
      </c>
      <c r="AD53">
        <f>ROUND(AVERAGE(LARGE(L53:U53,{1,2,3})),0)</f>
        <v>3</v>
      </c>
      <c r="AE53">
        <v>3</v>
      </c>
      <c r="AF53">
        <v>2</v>
      </c>
    </row>
    <row r="54" spans="1:32" ht="15" customHeight="1" x14ac:dyDescent="0.35">
      <c r="A54" s="10" t="s">
        <v>326</v>
      </c>
      <c r="B54" s="4">
        <v>3</v>
      </c>
      <c r="C54" s="4">
        <v>4</v>
      </c>
      <c r="D54" s="4">
        <v>2</v>
      </c>
      <c r="E54" s="4">
        <v>4</v>
      </c>
      <c r="F54" s="4">
        <v>3</v>
      </c>
      <c r="G54" s="4">
        <v>3</v>
      </c>
      <c r="H54" s="4">
        <v>2</v>
      </c>
      <c r="I54" s="4">
        <v>3</v>
      </c>
      <c r="J54" s="4">
        <v>3</v>
      </c>
      <c r="K54" s="4">
        <f>IFERROR(INDEX(AIRPORT_DB!$L:$L,MATCH($A54,AIRPORT_DB!$A:$A,0))+1,2)</f>
        <v>1</v>
      </c>
      <c r="L54" s="4">
        <v>2</v>
      </c>
      <c r="M54" s="4">
        <v>3</v>
      </c>
      <c r="N54" s="4">
        <v>2</v>
      </c>
      <c r="O54" s="4">
        <v>3</v>
      </c>
      <c r="P54" s="4">
        <v>2</v>
      </c>
      <c r="Q54" s="4">
        <v>2</v>
      </c>
      <c r="R54" s="4">
        <v>2</v>
      </c>
      <c r="S54" s="4">
        <v>2</v>
      </c>
      <c r="T54" s="4">
        <v>2</v>
      </c>
      <c r="U54" s="4">
        <f>IFERROR(INDEX(AIRPORT_DB!$L:$L,MATCH($A54,AIRPORT_DB!$A:$A,0))+1,2)</f>
        <v>1</v>
      </c>
      <c r="V54" s="4">
        <f>ROUND(AVERAGE(LARGE(B54:K54,{1,2,3}))+AVERAGE(LARGE(L54:U54,{1,2,3}))-1,0)+IF(INDEX(AIRPORT_DB!$L:$L,MATCH($A54,AIRPORT_DB!$A:$A,0))&gt;=1,1,0)+IF(AB54="C",1,0)</f>
        <v>5</v>
      </c>
      <c r="W54" s="4" t="str">
        <f t="shared" si="0"/>
        <v>LOW</v>
      </c>
      <c r="X54" s="4" t="str">
        <f t="shared" si="1"/>
        <v>DISPATCH OK</v>
      </c>
      <c r="Y54" s="10" t="s">
        <v>2212</v>
      </c>
      <c r="Z54" s="10" t="s">
        <v>2210</v>
      </c>
      <c r="AA54" s="10" t="s">
        <v>2211</v>
      </c>
      <c r="AB54" s="4" t="s">
        <v>42</v>
      </c>
      <c r="AC54">
        <f>ROUND(AVERAGE(LARGE(B54:K54,{1,2,3})),0)</f>
        <v>4</v>
      </c>
      <c r="AD54">
        <f>ROUND(AVERAGE(LARGE(L54:U54,{1,2,3})),0)</f>
        <v>3</v>
      </c>
      <c r="AE54">
        <v>3</v>
      </c>
      <c r="AF54">
        <v>2</v>
      </c>
    </row>
    <row r="55" spans="1:32" ht="15" customHeight="1" x14ac:dyDescent="0.35">
      <c r="A55" s="10" t="s">
        <v>332</v>
      </c>
      <c r="B55" s="4">
        <v>3</v>
      </c>
      <c r="C55" s="4">
        <v>4</v>
      </c>
      <c r="D55" s="4">
        <v>2</v>
      </c>
      <c r="E55" s="4">
        <v>4</v>
      </c>
      <c r="F55" s="4">
        <v>3</v>
      </c>
      <c r="G55" s="4">
        <v>3</v>
      </c>
      <c r="H55" s="4">
        <v>2</v>
      </c>
      <c r="I55" s="4">
        <v>3</v>
      </c>
      <c r="J55" s="4">
        <v>3</v>
      </c>
      <c r="K55" s="4">
        <f>IFERROR(INDEX(AIRPORT_DB!$L:$L,MATCH($A55,AIRPORT_DB!$A:$A,0))+1,2)</f>
        <v>1</v>
      </c>
      <c r="L55" s="4">
        <v>2</v>
      </c>
      <c r="M55" s="4">
        <v>3</v>
      </c>
      <c r="N55" s="4">
        <v>2</v>
      </c>
      <c r="O55" s="4">
        <v>3</v>
      </c>
      <c r="P55" s="4">
        <v>2</v>
      </c>
      <c r="Q55" s="4">
        <v>2</v>
      </c>
      <c r="R55" s="4">
        <v>2</v>
      </c>
      <c r="S55" s="4">
        <v>2</v>
      </c>
      <c r="T55" s="4">
        <v>2</v>
      </c>
      <c r="U55" s="4">
        <f>IFERROR(INDEX(AIRPORT_DB!$L:$L,MATCH($A55,AIRPORT_DB!$A:$A,0))+1,2)</f>
        <v>1</v>
      </c>
      <c r="V55" s="4">
        <f>ROUND(AVERAGE(LARGE(B55:K55,{1,2,3}))+AVERAGE(LARGE(L55:U55,{1,2,3}))-1,0)+IF(INDEX(AIRPORT_DB!$L:$L,MATCH($A55,AIRPORT_DB!$A:$A,0))&gt;=1,1,0)+IF(AB55="C",1,0)</f>
        <v>5</v>
      </c>
      <c r="W55" s="4" t="str">
        <f t="shared" si="0"/>
        <v>LOW</v>
      </c>
      <c r="X55" s="4" t="str">
        <f t="shared" si="1"/>
        <v>DISPATCH OK</v>
      </c>
      <c r="Y55" s="10" t="s">
        <v>2212</v>
      </c>
      <c r="Z55" s="10" t="s">
        <v>2210</v>
      </c>
      <c r="AA55" s="10" t="s">
        <v>2211</v>
      </c>
      <c r="AB55" s="4" t="s">
        <v>42</v>
      </c>
      <c r="AC55">
        <f>ROUND(AVERAGE(LARGE(B55:K55,{1,2,3})),0)</f>
        <v>4</v>
      </c>
      <c r="AD55">
        <f>ROUND(AVERAGE(LARGE(L55:U55,{1,2,3})),0)</f>
        <v>3</v>
      </c>
      <c r="AE55">
        <v>3</v>
      </c>
      <c r="AF55">
        <v>2</v>
      </c>
    </row>
    <row r="56" spans="1:32" ht="15" customHeight="1" x14ac:dyDescent="0.35">
      <c r="A56" s="10" t="s">
        <v>338</v>
      </c>
      <c r="B56" s="4">
        <v>4</v>
      </c>
      <c r="C56" s="4">
        <v>4</v>
      </c>
      <c r="D56" s="4">
        <v>2</v>
      </c>
      <c r="E56" s="4">
        <v>4</v>
      </c>
      <c r="F56" s="4">
        <v>4</v>
      </c>
      <c r="G56" s="4">
        <v>3</v>
      </c>
      <c r="H56" s="4">
        <v>2</v>
      </c>
      <c r="I56" s="4">
        <v>3</v>
      </c>
      <c r="J56" s="4">
        <v>2</v>
      </c>
      <c r="K56" s="4">
        <f>IFERROR(INDEX(AIRPORT_DB!$L:$L,MATCH($A56,AIRPORT_DB!$A:$A,0))+1,2)</f>
        <v>1</v>
      </c>
      <c r="L56" s="4">
        <v>4</v>
      </c>
      <c r="M56" s="4">
        <v>3</v>
      </c>
      <c r="N56" s="4">
        <v>2</v>
      </c>
      <c r="O56" s="4">
        <v>3</v>
      </c>
      <c r="P56" s="4">
        <v>3</v>
      </c>
      <c r="Q56" s="4">
        <v>2</v>
      </c>
      <c r="R56" s="4">
        <v>2</v>
      </c>
      <c r="S56" s="4">
        <v>2</v>
      </c>
      <c r="T56" s="4">
        <v>2</v>
      </c>
      <c r="U56" s="4">
        <f>IFERROR(INDEX(AIRPORT_DB!$L:$L,MATCH($A56,AIRPORT_DB!$A:$A,0))+1,2)</f>
        <v>1</v>
      </c>
      <c r="V56" s="4">
        <f>ROUND(AVERAGE(LARGE(B56:K56,{1,2,3}))+AVERAGE(LARGE(L56:U56,{1,2,3}))-1,0)+IF(INDEX(AIRPORT_DB!$L:$L,MATCH($A56,AIRPORT_DB!$A:$A,0))&gt;=1,1,0)+IF(AB56="C",1,0)</f>
        <v>6</v>
      </c>
      <c r="W56" s="4" t="str">
        <f t="shared" si="0"/>
        <v>LOW</v>
      </c>
      <c r="X56" s="4" t="str">
        <f t="shared" si="1"/>
        <v>DISPATCH OK</v>
      </c>
      <c r="Y56" s="10" t="s">
        <v>2213</v>
      </c>
      <c r="Z56" s="10" t="s">
        <v>2210</v>
      </c>
      <c r="AA56" s="10" t="s">
        <v>2211</v>
      </c>
      <c r="AB56" s="4" t="s">
        <v>28</v>
      </c>
      <c r="AC56">
        <f>ROUND(AVERAGE(LARGE(B56:K56,{1,2,3})),0)</f>
        <v>4</v>
      </c>
      <c r="AD56">
        <f>ROUND(AVERAGE(LARGE(L56:U56,{1,2,3})),0)</f>
        <v>3</v>
      </c>
      <c r="AE56">
        <v>2</v>
      </c>
      <c r="AF56">
        <v>2</v>
      </c>
    </row>
    <row r="57" spans="1:32" ht="15" customHeight="1" x14ac:dyDescent="0.35">
      <c r="A57" s="10" t="s">
        <v>344</v>
      </c>
      <c r="B57" s="4">
        <v>3</v>
      </c>
      <c r="C57" s="4">
        <v>4</v>
      </c>
      <c r="D57" s="4">
        <v>2</v>
      </c>
      <c r="E57" s="4">
        <v>4</v>
      </c>
      <c r="F57" s="4">
        <v>3</v>
      </c>
      <c r="G57" s="4">
        <v>3</v>
      </c>
      <c r="H57" s="4">
        <v>2</v>
      </c>
      <c r="I57" s="4">
        <v>3</v>
      </c>
      <c r="J57" s="4">
        <v>3</v>
      </c>
      <c r="K57" s="4">
        <f>IFERROR(INDEX(AIRPORT_DB!$L:$L,MATCH($A57,AIRPORT_DB!$A:$A,0))+1,2)</f>
        <v>1</v>
      </c>
      <c r="L57" s="4">
        <v>2</v>
      </c>
      <c r="M57" s="4">
        <v>3</v>
      </c>
      <c r="N57" s="4">
        <v>2</v>
      </c>
      <c r="O57" s="4">
        <v>3</v>
      </c>
      <c r="P57" s="4">
        <v>2</v>
      </c>
      <c r="Q57" s="4">
        <v>2</v>
      </c>
      <c r="R57" s="4">
        <v>2</v>
      </c>
      <c r="S57" s="4">
        <v>2</v>
      </c>
      <c r="T57" s="4">
        <v>2</v>
      </c>
      <c r="U57" s="4">
        <f>IFERROR(INDEX(AIRPORT_DB!$L:$L,MATCH($A57,AIRPORT_DB!$A:$A,0))+1,2)</f>
        <v>1</v>
      </c>
      <c r="V57" s="4">
        <f>ROUND(AVERAGE(LARGE(B57:K57,{1,2,3}))+AVERAGE(LARGE(L57:U57,{1,2,3}))-1,0)+IF(INDEX(AIRPORT_DB!$L:$L,MATCH($A57,AIRPORT_DB!$A:$A,0))&gt;=1,1,0)+IF(AB57="C",1,0)</f>
        <v>5</v>
      </c>
      <c r="W57" s="4" t="str">
        <f t="shared" si="0"/>
        <v>LOW</v>
      </c>
      <c r="X57" s="4" t="str">
        <f t="shared" si="1"/>
        <v>DISPATCH OK</v>
      </c>
      <c r="Y57" s="10" t="s">
        <v>2212</v>
      </c>
      <c r="Z57" s="10" t="s">
        <v>2210</v>
      </c>
      <c r="AA57" s="10" t="s">
        <v>2211</v>
      </c>
      <c r="AB57" s="4" t="s">
        <v>42</v>
      </c>
      <c r="AC57">
        <f>ROUND(AVERAGE(LARGE(B57:K57,{1,2,3})),0)</f>
        <v>4</v>
      </c>
      <c r="AD57">
        <f>ROUND(AVERAGE(LARGE(L57:U57,{1,2,3})),0)</f>
        <v>3</v>
      </c>
      <c r="AE57">
        <v>3</v>
      </c>
      <c r="AF57">
        <v>2</v>
      </c>
    </row>
    <row r="58" spans="1:32" ht="15" customHeight="1" x14ac:dyDescent="0.35">
      <c r="A58" s="10" t="s">
        <v>349</v>
      </c>
      <c r="B58" s="4">
        <v>3</v>
      </c>
      <c r="C58" s="4">
        <v>4</v>
      </c>
      <c r="D58" s="4">
        <v>2</v>
      </c>
      <c r="E58" s="4">
        <v>4</v>
      </c>
      <c r="F58" s="4">
        <v>3</v>
      </c>
      <c r="G58" s="4">
        <v>3</v>
      </c>
      <c r="H58" s="4">
        <v>2</v>
      </c>
      <c r="I58" s="4">
        <v>3</v>
      </c>
      <c r="J58" s="4">
        <v>2</v>
      </c>
      <c r="K58" s="4">
        <f>IFERROR(INDEX(AIRPORT_DB!$L:$L,MATCH($A58,AIRPORT_DB!$A:$A,0))+1,2)</f>
        <v>1</v>
      </c>
      <c r="L58" s="4">
        <v>2</v>
      </c>
      <c r="M58" s="4">
        <v>3</v>
      </c>
      <c r="N58" s="4">
        <v>2</v>
      </c>
      <c r="O58" s="4">
        <v>3</v>
      </c>
      <c r="P58" s="4">
        <v>2</v>
      </c>
      <c r="Q58" s="4">
        <v>2</v>
      </c>
      <c r="R58" s="4">
        <v>2</v>
      </c>
      <c r="S58" s="4">
        <v>2</v>
      </c>
      <c r="T58" s="4">
        <v>2</v>
      </c>
      <c r="U58" s="4">
        <f>IFERROR(INDEX(AIRPORT_DB!$L:$L,MATCH($A58,AIRPORT_DB!$A:$A,0))+1,2)</f>
        <v>1</v>
      </c>
      <c r="V58" s="4">
        <f>ROUND(AVERAGE(LARGE(B58:K58,{1,2,3}))+AVERAGE(LARGE(L58:U58,{1,2,3}))-1,0)+IF(INDEX(AIRPORT_DB!$L:$L,MATCH($A58,AIRPORT_DB!$A:$A,0))&gt;=1,1,0)+IF(AB58="C",1,0)</f>
        <v>5</v>
      </c>
      <c r="W58" s="4" t="str">
        <f t="shared" si="0"/>
        <v>LOW</v>
      </c>
      <c r="X58" s="4" t="str">
        <f t="shared" si="1"/>
        <v>DISPATCH OK</v>
      </c>
      <c r="Y58" s="10" t="s">
        <v>2212</v>
      </c>
      <c r="Z58" s="10" t="s">
        <v>2210</v>
      </c>
      <c r="AA58" s="10" t="s">
        <v>2211</v>
      </c>
      <c r="AB58" s="4" t="s">
        <v>42</v>
      </c>
      <c r="AC58">
        <f>ROUND(AVERAGE(LARGE(B58:K58,{1,2,3})),0)</f>
        <v>4</v>
      </c>
      <c r="AD58">
        <f>ROUND(AVERAGE(LARGE(L58:U58,{1,2,3})),0)</f>
        <v>3</v>
      </c>
      <c r="AE58">
        <v>3</v>
      </c>
      <c r="AF58">
        <v>2</v>
      </c>
    </row>
    <row r="59" spans="1:32" ht="15" customHeight="1" x14ac:dyDescent="0.35">
      <c r="A59" s="10" t="s">
        <v>355</v>
      </c>
      <c r="B59" s="4">
        <v>3</v>
      </c>
      <c r="C59" s="4">
        <v>4</v>
      </c>
      <c r="D59" s="4">
        <v>2</v>
      </c>
      <c r="E59" s="4">
        <v>4</v>
      </c>
      <c r="F59" s="4">
        <v>3</v>
      </c>
      <c r="G59" s="4">
        <v>3</v>
      </c>
      <c r="H59" s="4">
        <v>2</v>
      </c>
      <c r="I59" s="4">
        <v>3</v>
      </c>
      <c r="J59" s="4">
        <v>3</v>
      </c>
      <c r="K59" s="4">
        <f>IFERROR(INDEX(AIRPORT_DB!$L:$L,MATCH($A59,AIRPORT_DB!$A:$A,0))+1,2)</f>
        <v>1</v>
      </c>
      <c r="L59" s="4">
        <v>2</v>
      </c>
      <c r="M59" s="4">
        <v>3</v>
      </c>
      <c r="N59" s="4">
        <v>2</v>
      </c>
      <c r="O59" s="4">
        <v>3</v>
      </c>
      <c r="P59" s="4">
        <v>2</v>
      </c>
      <c r="Q59" s="4">
        <v>2</v>
      </c>
      <c r="R59" s="4">
        <v>2</v>
      </c>
      <c r="S59" s="4">
        <v>2</v>
      </c>
      <c r="T59" s="4">
        <v>2</v>
      </c>
      <c r="U59" s="4">
        <f>IFERROR(INDEX(AIRPORT_DB!$L:$L,MATCH($A59,AIRPORT_DB!$A:$A,0))+1,2)</f>
        <v>1</v>
      </c>
      <c r="V59" s="4">
        <f>ROUND(AVERAGE(LARGE(B59:K59,{1,2,3}))+AVERAGE(LARGE(L59:U59,{1,2,3}))-1,0)+IF(INDEX(AIRPORT_DB!$L:$L,MATCH($A59,AIRPORT_DB!$A:$A,0))&gt;=1,1,0)+IF(AB59="C",1,0)</f>
        <v>5</v>
      </c>
      <c r="W59" s="4" t="str">
        <f t="shared" si="0"/>
        <v>LOW</v>
      </c>
      <c r="X59" s="4" t="str">
        <f t="shared" si="1"/>
        <v>DISPATCH OK</v>
      </c>
      <c r="Y59" s="10" t="s">
        <v>2212</v>
      </c>
      <c r="Z59" s="10" t="s">
        <v>2210</v>
      </c>
      <c r="AA59" s="10" t="s">
        <v>2211</v>
      </c>
      <c r="AB59" s="4" t="s">
        <v>42</v>
      </c>
      <c r="AC59">
        <f>ROUND(AVERAGE(LARGE(B59:K59,{1,2,3})),0)</f>
        <v>4</v>
      </c>
      <c r="AD59">
        <f>ROUND(AVERAGE(LARGE(L59:U59,{1,2,3})),0)</f>
        <v>3</v>
      </c>
      <c r="AE59">
        <v>3</v>
      </c>
      <c r="AF59">
        <v>2</v>
      </c>
    </row>
    <row r="60" spans="1:32" ht="15" customHeight="1" x14ac:dyDescent="0.35">
      <c r="A60" s="10" t="s">
        <v>361</v>
      </c>
      <c r="B60" s="4">
        <v>3</v>
      </c>
      <c r="C60" s="4">
        <v>4</v>
      </c>
      <c r="D60" s="4">
        <v>2</v>
      </c>
      <c r="E60" s="4">
        <v>4</v>
      </c>
      <c r="F60" s="4">
        <v>3</v>
      </c>
      <c r="G60" s="4">
        <v>3</v>
      </c>
      <c r="H60" s="4">
        <v>2</v>
      </c>
      <c r="I60" s="4">
        <v>3</v>
      </c>
      <c r="J60" s="4">
        <v>4</v>
      </c>
      <c r="K60" s="4">
        <f>IFERROR(INDEX(AIRPORT_DB!$L:$L,MATCH($A60,AIRPORT_DB!$A:$A,0))+1,2)</f>
        <v>1</v>
      </c>
      <c r="L60" s="4">
        <v>2</v>
      </c>
      <c r="M60" s="4">
        <v>3</v>
      </c>
      <c r="N60" s="4">
        <v>2</v>
      </c>
      <c r="O60" s="4">
        <v>3</v>
      </c>
      <c r="P60" s="4">
        <v>2</v>
      </c>
      <c r="Q60" s="4">
        <v>2</v>
      </c>
      <c r="R60" s="4">
        <v>2</v>
      </c>
      <c r="S60" s="4">
        <v>2</v>
      </c>
      <c r="T60" s="4">
        <v>3</v>
      </c>
      <c r="U60" s="4">
        <f>IFERROR(INDEX(AIRPORT_DB!$L:$L,MATCH($A60,AIRPORT_DB!$A:$A,0))+1,2)</f>
        <v>1</v>
      </c>
      <c r="V60" s="4">
        <f>ROUND(AVERAGE(LARGE(B60:K60,{1,2,3}))+AVERAGE(LARGE(L60:U60,{1,2,3}))-1,0)+IF(INDEX(AIRPORT_DB!$L:$L,MATCH($A60,AIRPORT_DB!$A:$A,0))&gt;=1,1,0)+IF(AB60="C",1,0)</f>
        <v>6</v>
      </c>
      <c r="W60" s="4" t="str">
        <f t="shared" si="0"/>
        <v>LOW</v>
      </c>
      <c r="X60" s="4" t="str">
        <f t="shared" si="1"/>
        <v>DISPATCH OK</v>
      </c>
      <c r="Y60" s="10" t="s">
        <v>2212</v>
      </c>
      <c r="Z60" s="10" t="s">
        <v>2210</v>
      </c>
      <c r="AA60" s="10" t="s">
        <v>2211</v>
      </c>
      <c r="AB60" s="4" t="s">
        <v>42</v>
      </c>
      <c r="AC60">
        <f>ROUND(AVERAGE(LARGE(B60:K60,{1,2,3})),0)</f>
        <v>4</v>
      </c>
      <c r="AD60">
        <f>ROUND(AVERAGE(LARGE(L60:U60,{1,2,3})),0)</f>
        <v>3</v>
      </c>
      <c r="AE60">
        <v>3</v>
      </c>
      <c r="AF60">
        <v>2</v>
      </c>
    </row>
    <row r="61" spans="1:32" ht="15" customHeight="1" x14ac:dyDescent="0.35">
      <c r="A61" s="10" t="s">
        <v>367</v>
      </c>
      <c r="B61" s="4">
        <v>3</v>
      </c>
      <c r="C61" s="4">
        <v>4</v>
      </c>
      <c r="D61" s="4">
        <v>2</v>
      </c>
      <c r="E61" s="4">
        <v>4</v>
      </c>
      <c r="F61" s="4">
        <v>3</v>
      </c>
      <c r="G61" s="4">
        <v>3</v>
      </c>
      <c r="H61" s="4">
        <v>2</v>
      </c>
      <c r="I61" s="4">
        <v>3</v>
      </c>
      <c r="J61" s="4">
        <v>4</v>
      </c>
      <c r="K61" s="4">
        <f>IFERROR(INDEX(AIRPORT_DB!$L:$L,MATCH($A61,AIRPORT_DB!$A:$A,0))+1,2)</f>
        <v>1</v>
      </c>
      <c r="L61" s="4">
        <v>2</v>
      </c>
      <c r="M61" s="4">
        <v>3</v>
      </c>
      <c r="N61" s="4">
        <v>2</v>
      </c>
      <c r="O61" s="4">
        <v>3</v>
      </c>
      <c r="P61" s="4">
        <v>2</v>
      </c>
      <c r="Q61" s="4">
        <v>2</v>
      </c>
      <c r="R61" s="4">
        <v>2</v>
      </c>
      <c r="S61" s="4">
        <v>2</v>
      </c>
      <c r="T61" s="4">
        <v>3</v>
      </c>
      <c r="U61" s="4">
        <f>IFERROR(INDEX(AIRPORT_DB!$L:$L,MATCH($A61,AIRPORT_DB!$A:$A,0))+1,2)</f>
        <v>1</v>
      </c>
      <c r="V61" s="4">
        <f>ROUND(AVERAGE(LARGE(B61:K61,{1,2,3}))+AVERAGE(LARGE(L61:U61,{1,2,3}))-1,0)+IF(INDEX(AIRPORT_DB!$L:$L,MATCH($A61,AIRPORT_DB!$A:$A,0))&gt;=1,1,0)+IF(AB61="C",1,0)</f>
        <v>6</v>
      </c>
      <c r="W61" s="4" t="str">
        <f t="shared" si="0"/>
        <v>LOW</v>
      </c>
      <c r="X61" s="4" t="str">
        <f t="shared" si="1"/>
        <v>DISPATCH OK</v>
      </c>
      <c r="Y61" s="10" t="s">
        <v>2212</v>
      </c>
      <c r="Z61" s="10" t="s">
        <v>2210</v>
      </c>
      <c r="AA61" s="10" t="s">
        <v>2211</v>
      </c>
      <c r="AB61" s="4" t="s">
        <v>42</v>
      </c>
      <c r="AC61">
        <f>ROUND(AVERAGE(LARGE(B61:K61,{1,2,3})),0)</f>
        <v>4</v>
      </c>
      <c r="AD61">
        <f>ROUND(AVERAGE(LARGE(L61:U61,{1,2,3})),0)</f>
        <v>3</v>
      </c>
      <c r="AE61">
        <v>3</v>
      </c>
      <c r="AF61">
        <v>2</v>
      </c>
    </row>
    <row r="62" spans="1:32" ht="15" customHeight="1" x14ac:dyDescent="0.35">
      <c r="A62" s="10" t="s">
        <v>373</v>
      </c>
      <c r="B62" s="4">
        <v>4</v>
      </c>
      <c r="C62" s="4">
        <v>4</v>
      </c>
      <c r="D62" s="4">
        <v>2</v>
      </c>
      <c r="E62" s="4">
        <v>4</v>
      </c>
      <c r="F62" s="4">
        <v>4</v>
      </c>
      <c r="G62" s="4">
        <v>3</v>
      </c>
      <c r="H62" s="4">
        <v>2</v>
      </c>
      <c r="I62" s="4">
        <v>2</v>
      </c>
      <c r="J62" s="4">
        <v>4</v>
      </c>
      <c r="K62" s="4">
        <f>IFERROR(INDEX(AIRPORT_DB!$L:$L,MATCH($A62,AIRPORT_DB!$A:$A,0))+1,2)</f>
        <v>1</v>
      </c>
      <c r="L62" s="4">
        <v>4</v>
      </c>
      <c r="M62" s="4">
        <v>3</v>
      </c>
      <c r="N62" s="4">
        <v>2</v>
      </c>
      <c r="O62" s="4">
        <v>3</v>
      </c>
      <c r="P62" s="4">
        <v>3</v>
      </c>
      <c r="Q62" s="4">
        <v>2</v>
      </c>
      <c r="R62" s="4">
        <v>2</v>
      </c>
      <c r="S62" s="4">
        <v>2</v>
      </c>
      <c r="T62" s="4">
        <v>3</v>
      </c>
      <c r="U62" s="4">
        <f>IFERROR(INDEX(AIRPORT_DB!$L:$L,MATCH($A62,AIRPORT_DB!$A:$A,0))+1,2)</f>
        <v>1</v>
      </c>
      <c r="V62" s="4">
        <f>ROUND(AVERAGE(LARGE(B62:K62,{1,2,3}))+AVERAGE(LARGE(L62:U62,{1,2,3}))-1,0)+IF(INDEX(AIRPORT_DB!$L:$L,MATCH($A62,AIRPORT_DB!$A:$A,0))&gt;=1,1,0)+IF(AB62="C",1,0)</f>
        <v>6</v>
      </c>
      <c r="W62" s="4" t="str">
        <f t="shared" si="0"/>
        <v>LOW</v>
      </c>
      <c r="X62" s="4" t="str">
        <f t="shared" si="1"/>
        <v>DISPATCH OK</v>
      </c>
      <c r="Y62" s="10" t="s">
        <v>2213</v>
      </c>
      <c r="Z62" s="10" t="s">
        <v>2210</v>
      </c>
      <c r="AA62" s="10" t="s">
        <v>2211</v>
      </c>
      <c r="AB62" s="4" t="s">
        <v>28</v>
      </c>
      <c r="AC62">
        <f>ROUND(AVERAGE(LARGE(B62:K62,{1,2,3})),0)</f>
        <v>4</v>
      </c>
      <c r="AD62">
        <f>ROUND(AVERAGE(LARGE(L62:U62,{1,2,3})),0)</f>
        <v>3</v>
      </c>
      <c r="AE62">
        <v>3</v>
      </c>
      <c r="AF62">
        <v>2</v>
      </c>
    </row>
    <row r="63" spans="1:32" ht="15" customHeight="1" x14ac:dyDescent="0.35">
      <c r="A63" s="10" t="s">
        <v>379</v>
      </c>
      <c r="B63" s="4">
        <v>3</v>
      </c>
      <c r="C63" s="4">
        <v>4</v>
      </c>
      <c r="D63" s="4">
        <v>2</v>
      </c>
      <c r="E63" s="4">
        <v>4</v>
      </c>
      <c r="F63" s="4">
        <v>3</v>
      </c>
      <c r="G63" s="4">
        <v>3</v>
      </c>
      <c r="H63" s="4">
        <v>2</v>
      </c>
      <c r="I63" s="4">
        <v>3</v>
      </c>
      <c r="J63" s="4">
        <v>3</v>
      </c>
      <c r="K63" s="4">
        <f>IFERROR(INDEX(AIRPORT_DB!$L:$L,MATCH($A63,AIRPORT_DB!$A:$A,0))+1,2)</f>
        <v>1</v>
      </c>
      <c r="L63" s="4">
        <v>2</v>
      </c>
      <c r="M63" s="4">
        <v>3</v>
      </c>
      <c r="N63" s="4">
        <v>2</v>
      </c>
      <c r="O63" s="4">
        <v>3</v>
      </c>
      <c r="P63" s="4">
        <v>2</v>
      </c>
      <c r="Q63" s="4">
        <v>2</v>
      </c>
      <c r="R63" s="4">
        <v>2</v>
      </c>
      <c r="S63" s="4">
        <v>2</v>
      </c>
      <c r="T63" s="4">
        <v>2</v>
      </c>
      <c r="U63" s="4">
        <f>IFERROR(INDEX(AIRPORT_DB!$L:$L,MATCH($A63,AIRPORT_DB!$A:$A,0))+1,2)</f>
        <v>1</v>
      </c>
      <c r="V63" s="4">
        <f>ROUND(AVERAGE(LARGE(B63:K63,{1,2,3}))+AVERAGE(LARGE(L63:U63,{1,2,3}))-1,0)+IF(INDEX(AIRPORT_DB!$L:$L,MATCH($A63,AIRPORT_DB!$A:$A,0))&gt;=1,1,0)+IF(AB63="C",1,0)</f>
        <v>5</v>
      </c>
      <c r="W63" s="4" t="str">
        <f t="shared" si="0"/>
        <v>LOW</v>
      </c>
      <c r="X63" s="4" t="str">
        <f t="shared" si="1"/>
        <v>DISPATCH OK</v>
      </c>
      <c r="Y63" s="10" t="s">
        <v>2212</v>
      </c>
      <c r="Z63" s="10" t="s">
        <v>2210</v>
      </c>
      <c r="AA63" s="10" t="s">
        <v>2211</v>
      </c>
      <c r="AB63" s="4" t="s">
        <v>42</v>
      </c>
      <c r="AC63">
        <f>ROUND(AVERAGE(LARGE(B63:K63,{1,2,3})),0)</f>
        <v>4</v>
      </c>
      <c r="AD63">
        <f>ROUND(AVERAGE(LARGE(L63:U63,{1,2,3})),0)</f>
        <v>3</v>
      </c>
      <c r="AE63">
        <v>3</v>
      </c>
      <c r="AF63">
        <v>2</v>
      </c>
    </row>
    <row r="64" spans="1:32" ht="15" customHeight="1" x14ac:dyDescent="0.35">
      <c r="A64" s="10" t="s">
        <v>385</v>
      </c>
      <c r="B64" s="4">
        <v>3</v>
      </c>
      <c r="C64" s="4">
        <v>4</v>
      </c>
      <c r="D64" s="4">
        <v>2</v>
      </c>
      <c r="E64" s="4">
        <v>4</v>
      </c>
      <c r="F64" s="4">
        <v>3</v>
      </c>
      <c r="G64" s="4">
        <v>3</v>
      </c>
      <c r="H64" s="4">
        <v>2</v>
      </c>
      <c r="I64" s="4">
        <v>3</v>
      </c>
      <c r="J64" s="4">
        <v>4</v>
      </c>
      <c r="K64" s="4">
        <f>IFERROR(INDEX(AIRPORT_DB!$L:$L,MATCH($A64,AIRPORT_DB!$A:$A,0))+1,2)</f>
        <v>1</v>
      </c>
      <c r="L64" s="4">
        <v>2</v>
      </c>
      <c r="M64" s="4">
        <v>3</v>
      </c>
      <c r="N64" s="4">
        <v>2</v>
      </c>
      <c r="O64" s="4">
        <v>3</v>
      </c>
      <c r="P64" s="4">
        <v>2</v>
      </c>
      <c r="Q64" s="4">
        <v>2</v>
      </c>
      <c r="R64" s="4">
        <v>2</v>
      </c>
      <c r="S64" s="4">
        <v>2</v>
      </c>
      <c r="T64" s="4">
        <v>3</v>
      </c>
      <c r="U64" s="4">
        <f>IFERROR(INDEX(AIRPORT_DB!$L:$L,MATCH($A64,AIRPORT_DB!$A:$A,0))+1,2)</f>
        <v>1</v>
      </c>
      <c r="V64" s="4">
        <f>ROUND(AVERAGE(LARGE(B64:K64,{1,2,3}))+AVERAGE(LARGE(L64:U64,{1,2,3}))-1,0)+IF(INDEX(AIRPORT_DB!$L:$L,MATCH($A64,AIRPORT_DB!$A:$A,0))&gt;=1,1,0)+IF(AB64="C",1,0)</f>
        <v>6</v>
      </c>
      <c r="W64" s="4" t="str">
        <f t="shared" si="0"/>
        <v>LOW</v>
      </c>
      <c r="X64" s="4" t="str">
        <f t="shared" si="1"/>
        <v>DISPATCH OK</v>
      </c>
      <c r="Y64" s="10" t="s">
        <v>2212</v>
      </c>
      <c r="Z64" s="10" t="s">
        <v>2210</v>
      </c>
      <c r="AA64" s="10" t="s">
        <v>2211</v>
      </c>
      <c r="AB64" s="4" t="s">
        <v>42</v>
      </c>
      <c r="AC64">
        <f>ROUND(AVERAGE(LARGE(B64:K64,{1,2,3})),0)</f>
        <v>4</v>
      </c>
      <c r="AD64">
        <f>ROUND(AVERAGE(LARGE(L64:U64,{1,2,3})),0)</f>
        <v>3</v>
      </c>
      <c r="AE64">
        <v>3</v>
      </c>
      <c r="AF64">
        <v>2</v>
      </c>
    </row>
    <row r="65" spans="1:32" ht="15" customHeight="1" x14ac:dyDescent="0.35">
      <c r="A65" s="10" t="s">
        <v>391</v>
      </c>
      <c r="B65" s="4">
        <v>3</v>
      </c>
      <c r="C65" s="4">
        <v>4</v>
      </c>
      <c r="D65" s="4">
        <v>2</v>
      </c>
      <c r="E65" s="4">
        <v>4</v>
      </c>
      <c r="F65" s="4">
        <v>3</v>
      </c>
      <c r="G65" s="4">
        <v>3</v>
      </c>
      <c r="H65" s="4">
        <v>2</v>
      </c>
      <c r="I65" s="4">
        <v>3</v>
      </c>
      <c r="J65" s="4">
        <v>4</v>
      </c>
      <c r="K65" s="4">
        <f>IFERROR(INDEX(AIRPORT_DB!$L:$L,MATCH($A65,AIRPORT_DB!$A:$A,0))+1,2)</f>
        <v>1</v>
      </c>
      <c r="L65" s="4">
        <v>2</v>
      </c>
      <c r="M65" s="4">
        <v>3</v>
      </c>
      <c r="N65" s="4">
        <v>2</v>
      </c>
      <c r="O65" s="4">
        <v>3</v>
      </c>
      <c r="P65" s="4">
        <v>2</v>
      </c>
      <c r="Q65" s="4">
        <v>2</v>
      </c>
      <c r="R65" s="4">
        <v>2</v>
      </c>
      <c r="S65" s="4">
        <v>2</v>
      </c>
      <c r="T65" s="4">
        <v>3</v>
      </c>
      <c r="U65" s="4">
        <f>IFERROR(INDEX(AIRPORT_DB!$L:$L,MATCH($A65,AIRPORT_DB!$A:$A,0))+1,2)</f>
        <v>1</v>
      </c>
      <c r="V65" s="4">
        <f>ROUND(AVERAGE(LARGE(B65:K65,{1,2,3}))+AVERAGE(LARGE(L65:U65,{1,2,3}))-1,0)+IF(INDEX(AIRPORT_DB!$L:$L,MATCH($A65,AIRPORT_DB!$A:$A,0))&gt;=1,1,0)+IF(AB65="C",1,0)</f>
        <v>6</v>
      </c>
      <c r="W65" s="4" t="str">
        <f t="shared" si="0"/>
        <v>LOW</v>
      </c>
      <c r="X65" s="4" t="str">
        <f t="shared" si="1"/>
        <v>DISPATCH OK</v>
      </c>
      <c r="Y65" s="10" t="s">
        <v>2212</v>
      </c>
      <c r="Z65" s="10" t="s">
        <v>2210</v>
      </c>
      <c r="AA65" s="10" t="s">
        <v>2211</v>
      </c>
      <c r="AB65" s="4" t="s">
        <v>42</v>
      </c>
      <c r="AC65">
        <f>ROUND(AVERAGE(LARGE(B65:K65,{1,2,3})),0)</f>
        <v>4</v>
      </c>
      <c r="AD65">
        <f>ROUND(AVERAGE(LARGE(L65:U65,{1,2,3})),0)</f>
        <v>3</v>
      </c>
      <c r="AE65">
        <v>3</v>
      </c>
      <c r="AF65">
        <v>2</v>
      </c>
    </row>
    <row r="66" spans="1:32" ht="15" customHeight="1" x14ac:dyDescent="0.35">
      <c r="A66" s="10" t="s">
        <v>395</v>
      </c>
      <c r="B66" s="4">
        <v>3</v>
      </c>
      <c r="C66" s="4">
        <v>4</v>
      </c>
      <c r="D66" s="4">
        <v>2</v>
      </c>
      <c r="E66" s="4">
        <v>4</v>
      </c>
      <c r="F66" s="4">
        <v>3</v>
      </c>
      <c r="G66" s="4">
        <v>3</v>
      </c>
      <c r="H66" s="4">
        <v>2</v>
      </c>
      <c r="I66" s="4">
        <v>3</v>
      </c>
      <c r="J66" s="4">
        <v>3</v>
      </c>
      <c r="K66" s="4">
        <f>IFERROR(INDEX(AIRPORT_DB!$L:$L,MATCH($A66,AIRPORT_DB!$A:$A,0))+1,2)</f>
        <v>1</v>
      </c>
      <c r="L66" s="4">
        <v>2</v>
      </c>
      <c r="M66" s="4">
        <v>3</v>
      </c>
      <c r="N66" s="4">
        <v>2</v>
      </c>
      <c r="O66" s="4">
        <v>3</v>
      </c>
      <c r="P66" s="4">
        <v>2</v>
      </c>
      <c r="Q66" s="4">
        <v>2</v>
      </c>
      <c r="R66" s="4">
        <v>2</v>
      </c>
      <c r="S66" s="4">
        <v>2</v>
      </c>
      <c r="T66" s="4">
        <v>2</v>
      </c>
      <c r="U66" s="4">
        <f>IFERROR(INDEX(AIRPORT_DB!$L:$L,MATCH($A66,AIRPORT_DB!$A:$A,0))+1,2)</f>
        <v>1</v>
      </c>
      <c r="V66" s="4">
        <f>ROUND(AVERAGE(LARGE(B66:K66,{1,2,3}))+AVERAGE(LARGE(L66:U66,{1,2,3}))-1,0)+IF(INDEX(AIRPORT_DB!$L:$L,MATCH($A66,AIRPORT_DB!$A:$A,0))&gt;=1,1,0)+IF(AB66="C",1,0)</f>
        <v>5</v>
      </c>
      <c r="W66" s="4" t="str">
        <f t="shared" ref="W66:W129" si="2">IF(V66&lt;=6,"LOW",IF(V66&lt;=9,"MEDIUM",IF(V66&lt;=12,"HIGH","EXTREME")))</f>
        <v>LOW</v>
      </c>
      <c r="X66" s="4" t="str">
        <f t="shared" ref="X66:X129" si="3">IF(W66="EXTREME","OPS MANAGER APPROVAL REQUIRED",IF(AND(W66="HIGH",AB66="C"),"OPS MANAGER APPROVAL REQUIRED",IF(W66="HIGH","CAPTAIN REVIEW / DISPATCH COORDINATION","DISPATCH OK")))</f>
        <v>DISPATCH OK</v>
      </c>
      <c r="Y66" s="10" t="s">
        <v>2212</v>
      </c>
      <c r="Z66" s="10" t="s">
        <v>2210</v>
      </c>
      <c r="AA66" s="10" t="s">
        <v>2211</v>
      </c>
      <c r="AB66" s="4" t="s">
        <v>42</v>
      </c>
      <c r="AC66">
        <f>ROUND(AVERAGE(LARGE(B66:K66,{1,2,3})),0)</f>
        <v>4</v>
      </c>
      <c r="AD66">
        <f>ROUND(AVERAGE(LARGE(L66:U66,{1,2,3})),0)</f>
        <v>3</v>
      </c>
      <c r="AE66">
        <v>3</v>
      </c>
      <c r="AF66">
        <v>2</v>
      </c>
    </row>
    <row r="67" spans="1:32" ht="15" customHeight="1" x14ac:dyDescent="0.35">
      <c r="A67" s="10" t="s">
        <v>400</v>
      </c>
      <c r="B67" s="4">
        <v>3</v>
      </c>
      <c r="C67" s="4">
        <v>4</v>
      </c>
      <c r="D67" s="4">
        <v>2</v>
      </c>
      <c r="E67" s="4">
        <v>4</v>
      </c>
      <c r="F67" s="4">
        <v>3</v>
      </c>
      <c r="G67" s="4">
        <v>3</v>
      </c>
      <c r="H67" s="4">
        <v>2</v>
      </c>
      <c r="I67" s="4">
        <v>3</v>
      </c>
      <c r="J67" s="4">
        <v>4</v>
      </c>
      <c r="K67" s="4">
        <f>IFERROR(INDEX(AIRPORT_DB!$L:$L,MATCH($A67,AIRPORT_DB!$A:$A,0))+1,2)</f>
        <v>1</v>
      </c>
      <c r="L67" s="4">
        <v>2</v>
      </c>
      <c r="M67" s="4">
        <v>3</v>
      </c>
      <c r="N67" s="4">
        <v>2</v>
      </c>
      <c r="O67" s="4">
        <v>3</v>
      </c>
      <c r="P67" s="4">
        <v>2</v>
      </c>
      <c r="Q67" s="4">
        <v>2</v>
      </c>
      <c r="R67" s="4">
        <v>2</v>
      </c>
      <c r="S67" s="4">
        <v>2</v>
      </c>
      <c r="T67" s="4">
        <v>3</v>
      </c>
      <c r="U67" s="4">
        <f>IFERROR(INDEX(AIRPORT_DB!$L:$L,MATCH($A67,AIRPORT_DB!$A:$A,0))+1,2)</f>
        <v>1</v>
      </c>
      <c r="V67" s="4">
        <f>ROUND(AVERAGE(LARGE(B67:K67,{1,2,3}))+AVERAGE(LARGE(L67:U67,{1,2,3}))-1,0)+IF(INDEX(AIRPORT_DB!$L:$L,MATCH($A67,AIRPORT_DB!$A:$A,0))&gt;=1,1,0)+IF(AB67="C",1,0)</f>
        <v>6</v>
      </c>
      <c r="W67" s="4" t="str">
        <f t="shared" si="2"/>
        <v>LOW</v>
      </c>
      <c r="X67" s="4" t="str">
        <f t="shared" si="3"/>
        <v>DISPATCH OK</v>
      </c>
      <c r="Y67" s="10" t="s">
        <v>2212</v>
      </c>
      <c r="Z67" s="10" t="s">
        <v>2210</v>
      </c>
      <c r="AA67" s="10" t="s">
        <v>2211</v>
      </c>
      <c r="AB67" s="4" t="s">
        <v>42</v>
      </c>
      <c r="AC67">
        <f>ROUND(AVERAGE(LARGE(B67:K67,{1,2,3})),0)</f>
        <v>4</v>
      </c>
      <c r="AD67">
        <f>ROUND(AVERAGE(LARGE(L67:U67,{1,2,3})),0)</f>
        <v>3</v>
      </c>
      <c r="AE67">
        <v>3</v>
      </c>
      <c r="AF67">
        <v>2</v>
      </c>
    </row>
    <row r="68" spans="1:32" ht="15" customHeight="1" x14ac:dyDescent="0.35">
      <c r="A68" s="10" t="s">
        <v>404</v>
      </c>
      <c r="B68" s="4">
        <v>3</v>
      </c>
      <c r="C68" s="4">
        <v>4</v>
      </c>
      <c r="D68" s="4">
        <v>2</v>
      </c>
      <c r="E68" s="4">
        <v>4</v>
      </c>
      <c r="F68" s="4">
        <v>3</v>
      </c>
      <c r="G68" s="4">
        <v>3</v>
      </c>
      <c r="H68" s="4">
        <v>2</v>
      </c>
      <c r="I68" s="4">
        <v>3</v>
      </c>
      <c r="J68" s="4">
        <v>4</v>
      </c>
      <c r="K68" s="4">
        <f>IFERROR(INDEX(AIRPORT_DB!$L:$L,MATCH($A68,AIRPORT_DB!$A:$A,0))+1,2)</f>
        <v>1</v>
      </c>
      <c r="L68" s="4">
        <v>2</v>
      </c>
      <c r="M68" s="4">
        <v>3</v>
      </c>
      <c r="N68" s="4">
        <v>2</v>
      </c>
      <c r="O68" s="4">
        <v>3</v>
      </c>
      <c r="P68" s="4">
        <v>2</v>
      </c>
      <c r="Q68" s="4">
        <v>2</v>
      </c>
      <c r="R68" s="4">
        <v>2</v>
      </c>
      <c r="S68" s="4">
        <v>2</v>
      </c>
      <c r="T68" s="4">
        <v>3</v>
      </c>
      <c r="U68" s="4">
        <f>IFERROR(INDEX(AIRPORT_DB!$L:$L,MATCH($A68,AIRPORT_DB!$A:$A,0))+1,2)</f>
        <v>1</v>
      </c>
      <c r="V68" s="4">
        <f>ROUND(AVERAGE(LARGE(B68:K68,{1,2,3}))+AVERAGE(LARGE(L68:U68,{1,2,3}))-1,0)+IF(INDEX(AIRPORT_DB!$L:$L,MATCH($A68,AIRPORT_DB!$A:$A,0))&gt;=1,1,0)+IF(AB68="C",1,0)</f>
        <v>6</v>
      </c>
      <c r="W68" s="4" t="str">
        <f t="shared" si="2"/>
        <v>LOW</v>
      </c>
      <c r="X68" s="4" t="str">
        <f t="shared" si="3"/>
        <v>DISPATCH OK</v>
      </c>
      <c r="Y68" s="10" t="s">
        <v>2212</v>
      </c>
      <c r="Z68" s="10" t="s">
        <v>2210</v>
      </c>
      <c r="AA68" s="10" t="s">
        <v>2211</v>
      </c>
      <c r="AB68" s="4" t="s">
        <v>42</v>
      </c>
      <c r="AC68">
        <f>ROUND(AVERAGE(LARGE(B68:K68,{1,2,3})),0)</f>
        <v>4</v>
      </c>
      <c r="AD68">
        <f>ROUND(AVERAGE(LARGE(L68:U68,{1,2,3})),0)</f>
        <v>3</v>
      </c>
      <c r="AE68">
        <v>3</v>
      </c>
      <c r="AF68">
        <v>2</v>
      </c>
    </row>
    <row r="69" spans="1:32" ht="15" customHeight="1" x14ac:dyDescent="0.35">
      <c r="A69" s="10" t="s">
        <v>408</v>
      </c>
      <c r="B69" s="4">
        <v>3</v>
      </c>
      <c r="C69" s="4">
        <v>4</v>
      </c>
      <c r="D69" s="4">
        <v>2</v>
      </c>
      <c r="E69" s="4">
        <v>4</v>
      </c>
      <c r="F69" s="4">
        <v>3</v>
      </c>
      <c r="G69" s="4">
        <v>3</v>
      </c>
      <c r="H69" s="4">
        <v>2</v>
      </c>
      <c r="I69" s="4">
        <v>3</v>
      </c>
      <c r="J69" s="4">
        <v>4</v>
      </c>
      <c r="K69" s="4">
        <f>IFERROR(INDEX(AIRPORT_DB!$L:$L,MATCH($A69,AIRPORT_DB!$A:$A,0))+1,2)</f>
        <v>1</v>
      </c>
      <c r="L69" s="4">
        <v>2</v>
      </c>
      <c r="M69" s="4">
        <v>3</v>
      </c>
      <c r="N69" s="4">
        <v>2</v>
      </c>
      <c r="O69" s="4">
        <v>3</v>
      </c>
      <c r="P69" s="4">
        <v>2</v>
      </c>
      <c r="Q69" s="4">
        <v>2</v>
      </c>
      <c r="R69" s="4">
        <v>2</v>
      </c>
      <c r="S69" s="4">
        <v>2</v>
      </c>
      <c r="T69" s="4">
        <v>3</v>
      </c>
      <c r="U69" s="4">
        <f>IFERROR(INDEX(AIRPORT_DB!$L:$L,MATCH($A69,AIRPORT_DB!$A:$A,0))+1,2)</f>
        <v>1</v>
      </c>
      <c r="V69" s="4">
        <f>ROUND(AVERAGE(LARGE(B69:K69,{1,2,3}))+AVERAGE(LARGE(L69:U69,{1,2,3}))-1,0)+IF(INDEX(AIRPORT_DB!$L:$L,MATCH($A69,AIRPORT_DB!$A:$A,0))&gt;=1,1,0)+IF(AB69="C",1,0)</f>
        <v>6</v>
      </c>
      <c r="W69" s="4" t="str">
        <f t="shared" si="2"/>
        <v>LOW</v>
      </c>
      <c r="X69" s="4" t="str">
        <f t="shared" si="3"/>
        <v>DISPATCH OK</v>
      </c>
      <c r="Y69" s="10" t="s">
        <v>2212</v>
      </c>
      <c r="Z69" s="10" t="s">
        <v>2210</v>
      </c>
      <c r="AA69" s="10" t="s">
        <v>2211</v>
      </c>
      <c r="AB69" s="4" t="s">
        <v>42</v>
      </c>
      <c r="AC69">
        <f>ROUND(AVERAGE(LARGE(B69:K69,{1,2,3})),0)</f>
        <v>4</v>
      </c>
      <c r="AD69">
        <f>ROUND(AVERAGE(LARGE(L69:U69,{1,2,3})),0)</f>
        <v>3</v>
      </c>
      <c r="AE69">
        <v>3</v>
      </c>
      <c r="AF69">
        <v>2</v>
      </c>
    </row>
    <row r="70" spans="1:32" ht="15" customHeight="1" x14ac:dyDescent="0.35">
      <c r="A70" s="10" t="s">
        <v>412</v>
      </c>
      <c r="B70" s="4">
        <v>3</v>
      </c>
      <c r="C70" s="4">
        <v>4</v>
      </c>
      <c r="D70" s="4">
        <v>2</v>
      </c>
      <c r="E70" s="4">
        <v>4</v>
      </c>
      <c r="F70" s="4">
        <v>3</v>
      </c>
      <c r="G70" s="4">
        <v>3</v>
      </c>
      <c r="H70" s="4">
        <v>2</v>
      </c>
      <c r="I70" s="4">
        <v>3</v>
      </c>
      <c r="J70" s="4">
        <v>4</v>
      </c>
      <c r="K70" s="4">
        <f>IFERROR(INDEX(AIRPORT_DB!$L:$L,MATCH($A70,AIRPORT_DB!$A:$A,0))+1,2)</f>
        <v>1</v>
      </c>
      <c r="L70" s="4">
        <v>2</v>
      </c>
      <c r="M70" s="4">
        <v>3</v>
      </c>
      <c r="N70" s="4">
        <v>2</v>
      </c>
      <c r="O70" s="4">
        <v>3</v>
      </c>
      <c r="P70" s="4">
        <v>2</v>
      </c>
      <c r="Q70" s="4">
        <v>2</v>
      </c>
      <c r="R70" s="4">
        <v>2</v>
      </c>
      <c r="S70" s="4">
        <v>2</v>
      </c>
      <c r="T70" s="4">
        <v>3</v>
      </c>
      <c r="U70" s="4">
        <f>IFERROR(INDEX(AIRPORT_DB!$L:$L,MATCH($A70,AIRPORT_DB!$A:$A,0))+1,2)</f>
        <v>1</v>
      </c>
      <c r="V70" s="4">
        <f>ROUND(AVERAGE(LARGE(B70:K70,{1,2,3}))+AVERAGE(LARGE(L70:U70,{1,2,3}))-1,0)+IF(INDEX(AIRPORT_DB!$L:$L,MATCH($A70,AIRPORT_DB!$A:$A,0))&gt;=1,1,0)+IF(AB70="C",1,0)</f>
        <v>6</v>
      </c>
      <c r="W70" s="4" t="str">
        <f t="shared" si="2"/>
        <v>LOW</v>
      </c>
      <c r="X70" s="4" t="str">
        <f t="shared" si="3"/>
        <v>DISPATCH OK</v>
      </c>
      <c r="Y70" s="10" t="s">
        <v>2212</v>
      </c>
      <c r="Z70" s="10" t="s">
        <v>2210</v>
      </c>
      <c r="AA70" s="10" t="s">
        <v>2211</v>
      </c>
      <c r="AB70" s="4" t="s">
        <v>42</v>
      </c>
      <c r="AC70">
        <f>ROUND(AVERAGE(LARGE(B70:K70,{1,2,3})),0)</f>
        <v>4</v>
      </c>
      <c r="AD70">
        <f>ROUND(AVERAGE(LARGE(L70:U70,{1,2,3})),0)</f>
        <v>3</v>
      </c>
      <c r="AE70">
        <v>3</v>
      </c>
      <c r="AF70">
        <v>2</v>
      </c>
    </row>
    <row r="71" spans="1:32" ht="15" customHeight="1" x14ac:dyDescent="0.35">
      <c r="A71" s="10" t="s">
        <v>416</v>
      </c>
      <c r="B71" s="4">
        <v>3</v>
      </c>
      <c r="C71" s="4">
        <v>4</v>
      </c>
      <c r="D71" s="4">
        <v>2</v>
      </c>
      <c r="E71" s="4">
        <v>4</v>
      </c>
      <c r="F71" s="4">
        <v>3</v>
      </c>
      <c r="G71" s="4">
        <v>3</v>
      </c>
      <c r="H71" s="4">
        <v>2</v>
      </c>
      <c r="I71" s="4">
        <v>3</v>
      </c>
      <c r="J71" s="4">
        <v>4</v>
      </c>
      <c r="K71" s="4">
        <f>IFERROR(INDEX(AIRPORT_DB!$L:$L,MATCH($A71,AIRPORT_DB!$A:$A,0))+1,2)</f>
        <v>1</v>
      </c>
      <c r="L71" s="4">
        <v>2</v>
      </c>
      <c r="M71" s="4">
        <v>3</v>
      </c>
      <c r="N71" s="4">
        <v>2</v>
      </c>
      <c r="O71" s="4">
        <v>3</v>
      </c>
      <c r="P71" s="4">
        <v>2</v>
      </c>
      <c r="Q71" s="4">
        <v>2</v>
      </c>
      <c r="R71" s="4">
        <v>2</v>
      </c>
      <c r="S71" s="4">
        <v>2</v>
      </c>
      <c r="T71" s="4">
        <v>3</v>
      </c>
      <c r="U71" s="4">
        <f>IFERROR(INDEX(AIRPORT_DB!$L:$L,MATCH($A71,AIRPORT_DB!$A:$A,0))+1,2)</f>
        <v>1</v>
      </c>
      <c r="V71" s="4">
        <f>ROUND(AVERAGE(LARGE(B71:K71,{1,2,3}))+AVERAGE(LARGE(L71:U71,{1,2,3}))-1,0)+IF(INDEX(AIRPORT_DB!$L:$L,MATCH($A71,AIRPORT_DB!$A:$A,0))&gt;=1,1,0)+IF(AB71="C",1,0)</f>
        <v>6</v>
      </c>
      <c r="W71" s="4" t="str">
        <f t="shared" si="2"/>
        <v>LOW</v>
      </c>
      <c r="X71" s="4" t="str">
        <f t="shared" si="3"/>
        <v>DISPATCH OK</v>
      </c>
      <c r="Y71" s="10" t="s">
        <v>2212</v>
      </c>
      <c r="Z71" s="10" t="s">
        <v>2210</v>
      </c>
      <c r="AA71" s="10" t="s">
        <v>2211</v>
      </c>
      <c r="AB71" s="4" t="s">
        <v>42</v>
      </c>
      <c r="AC71">
        <f>ROUND(AVERAGE(LARGE(B71:K71,{1,2,3})),0)</f>
        <v>4</v>
      </c>
      <c r="AD71">
        <f>ROUND(AVERAGE(LARGE(L71:U71,{1,2,3})),0)</f>
        <v>3</v>
      </c>
      <c r="AE71">
        <v>3</v>
      </c>
      <c r="AF71">
        <v>2</v>
      </c>
    </row>
    <row r="72" spans="1:32" ht="15" customHeight="1" x14ac:dyDescent="0.35">
      <c r="A72" s="10" t="s">
        <v>420</v>
      </c>
      <c r="B72" s="4">
        <v>3</v>
      </c>
      <c r="C72" s="4">
        <v>4</v>
      </c>
      <c r="D72" s="4">
        <v>2</v>
      </c>
      <c r="E72" s="4">
        <v>4</v>
      </c>
      <c r="F72" s="4">
        <v>3</v>
      </c>
      <c r="G72" s="4">
        <v>3</v>
      </c>
      <c r="H72" s="4">
        <v>2</v>
      </c>
      <c r="I72" s="4">
        <v>3</v>
      </c>
      <c r="J72" s="4">
        <v>4</v>
      </c>
      <c r="K72" s="4">
        <f>IFERROR(INDEX(AIRPORT_DB!$L:$L,MATCH($A72,AIRPORT_DB!$A:$A,0))+1,2)</f>
        <v>1</v>
      </c>
      <c r="L72" s="4">
        <v>2</v>
      </c>
      <c r="M72" s="4">
        <v>3</v>
      </c>
      <c r="N72" s="4">
        <v>2</v>
      </c>
      <c r="O72" s="4">
        <v>3</v>
      </c>
      <c r="P72" s="4">
        <v>2</v>
      </c>
      <c r="Q72" s="4">
        <v>2</v>
      </c>
      <c r="R72" s="4">
        <v>2</v>
      </c>
      <c r="S72" s="4">
        <v>2</v>
      </c>
      <c r="T72" s="4">
        <v>3</v>
      </c>
      <c r="U72" s="4">
        <f>IFERROR(INDEX(AIRPORT_DB!$L:$L,MATCH($A72,AIRPORT_DB!$A:$A,0))+1,2)</f>
        <v>1</v>
      </c>
      <c r="V72" s="4">
        <f>ROUND(AVERAGE(LARGE(B72:K72,{1,2,3}))+AVERAGE(LARGE(L72:U72,{1,2,3}))-1,0)+IF(INDEX(AIRPORT_DB!$L:$L,MATCH($A72,AIRPORT_DB!$A:$A,0))&gt;=1,1,0)+IF(AB72="C",1,0)</f>
        <v>6</v>
      </c>
      <c r="W72" s="4" t="str">
        <f t="shared" si="2"/>
        <v>LOW</v>
      </c>
      <c r="X72" s="4" t="str">
        <f t="shared" si="3"/>
        <v>DISPATCH OK</v>
      </c>
      <c r="Y72" s="10" t="s">
        <v>2212</v>
      </c>
      <c r="Z72" s="10" t="s">
        <v>2210</v>
      </c>
      <c r="AA72" s="10" t="s">
        <v>2211</v>
      </c>
      <c r="AB72" s="4" t="s">
        <v>42</v>
      </c>
      <c r="AC72">
        <f>ROUND(AVERAGE(LARGE(B72:K72,{1,2,3})),0)</f>
        <v>4</v>
      </c>
      <c r="AD72">
        <f>ROUND(AVERAGE(LARGE(L72:U72,{1,2,3})),0)</f>
        <v>3</v>
      </c>
      <c r="AE72">
        <v>3</v>
      </c>
      <c r="AF72">
        <v>2</v>
      </c>
    </row>
    <row r="73" spans="1:32" ht="15" customHeight="1" x14ac:dyDescent="0.35">
      <c r="A73" s="10" t="s">
        <v>424</v>
      </c>
      <c r="B73" s="4">
        <v>3</v>
      </c>
      <c r="C73" s="4">
        <v>4</v>
      </c>
      <c r="D73" s="4">
        <v>2</v>
      </c>
      <c r="E73" s="4">
        <v>4</v>
      </c>
      <c r="F73" s="4">
        <v>3</v>
      </c>
      <c r="G73" s="4">
        <v>3</v>
      </c>
      <c r="H73" s="4">
        <v>2</v>
      </c>
      <c r="I73" s="4">
        <v>3</v>
      </c>
      <c r="J73" s="4">
        <v>4</v>
      </c>
      <c r="K73" s="4">
        <f>IFERROR(INDEX(AIRPORT_DB!$L:$L,MATCH($A73,AIRPORT_DB!$A:$A,0))+1,2)</f>
        <v>1</v>
      </c>
      <c r="L73" s="4">
        <v>2</v>
      </c>
      <c r="M73" s="4">
        <v>3</v>
      </c>
      <c r="N73" s="4">
        <v>2</v>
      </c>
      <c r="O73" s="4">
        <v>3</v>
      </c>
      <c r="P73" s="4">
        <v>2</v>
      </c>
      <c r="Q73" s="4">
        <v>2</v>
      </c>
      <c r="R73" s="4">
        <v>2</v>
      </c>
      <c r="S73" s="4">
        <v>2</v>
      </c>
      <c r="T73" s="4">
        <v>3</v>
      </c>
      <c r="U73" s="4">
        <f>IFERROR(INDEX(AIRPORT_DB!$L:$L,MATCH($A73,AIRPORT_DB!$A:$A,0))+1,2)</f>
        <v>1</v>
      </c>
      <c r="V73" s="4">
        <f>ROUND(AVERAGE(LARGE(B73:K73,{1,2,3}))+AVERAGE(LARGE(L73:U73,{1,2,3}))-1,0)+IF(INDEX(AIRPORT_DB!$L:$L,MATCH($A73,AIRPORT_DB!$A:$A,0))&gt;=1,1,0)+IF(AB73="C",1,0)</f>
        <v>6</v>
      </c>
      <c r="W73" s="4" t="str">
        <f t="shared" si="2"/>
        <v>LOW</v>
      </c>
      <c r="X73" s="4" t="str">
        <f t="shared" si="3"/>
        <v>DISPATCH OK</v>
      </c>
      <c r="Y73" s="10" t="s">
        <v>2212</v>
      </c>
      <c r="Z73" s="10" t="s">
        <v>2210</v>
      </c>
      <c r="AA73" s="10" t="s">
        <v>2211</v>
      </c>
      <c r="AB73" s="4" t="s">
        <v>42</v>
      </c>
      <c r="AC73">
        <f>ROUND(AVERAGE(LARGE(B73:K73,{1,2,3})),0)</f>
        <v>4</v>
      </c>
      <c r="AD73">
        <f>ROUND(AVERAGE(LARGE(L73:U73,{1,2,3})),0)</f>
        <v>3</v>
      </c>
      <c r="AE73">
        <v>3</v>
      </c>
      <c r="AF73">
        <v>2</v>
      </c>
    </row>
    <row r="74" spans="1:32" ht="15" customHeight="1" x14ac:dyDescent="0.35">
      <c r="A74" s="10" t="s">
        <v>428</v>
      </c>
      <c r="B74" s="4">
        <v>3</v>
      </c>
      <c r="C74" s="4">
        <v>4</v>
      </c>
      <c r="D74" s="4">
        <v>2</v>
      </c>
      <c r="E74" s="4">
        <v>4</v>
      </c>
      <c r="F74" s="4">
        <v>3</v>
      </c>
      <c r="G74" s="4">
        <v>3</v>
      </c>
      <c r="H74" s="4">
        <v>2</v>
      </c>
      <c r="I74" s="4">
        <v>3</v>
      </c>
      <c r="J74" s="4">
        <v>4</v>
      </c>
      <c r="K74" s="4">
        <f>IFERROR(INDEX(AIRPORT_DB!$L:$L,MATCH($A74,AIRPORT_DB!$A:$A,0))+1,2)</f>
        <v>1</v>
      </c>
      <c r="L74" s="4">
        <v>2</v>
      </c>
      <c r="M74" s="4">
        <v>3</v>
      </c>
      <c r="N74" s="4">
        <v>2</v>
      </c>
      <c r="O74" s="4">
        <v>3</v>
      </c>
      <c r="P74" s="4">
        <v>2</v>
      </c>
      <c r="Q74" s="4">
        <v>2</v>
      </c>
      <c r="R74" s="4">
        <v>2</v>
      </c>
      <c r="S74" s="4">
        <v>2</v>
      </c>
      <c r="T74" s="4">
        <v>3</v>
      </c>
      <c r="U74" s="4">
        <f>IFERROR(INDEX(AIRPORT_DB!$L:$L,MATCH($A74,AIRPORT_DB!$A:$A,0))+1,2)</f>
        <v>1</v>
      </c>
      <c r="V74" s="4">
        <f>ROUND(AVERAGE(LARGE(B74:K74,{1,2,3}))+AVERAGE(LARGE(L74:U74,{1,2,3}))-1,0)+IF(INDEX(AIRPORT_DB!$L:$L,MATCH($A74,AIRPORT_DB!$A:$A,0))&gt;=1,1,0)+IF(AB74="C",1,0)</f>
        <v>6</v>
      </c>
      <c r="W74" s="4" t="str">
        <f t="shared" si="2"/>
        <v>LOW</v>
      </c>
      <c r="X74" s="4" t="str">
        <f t="shared" si="3"/>
        <v>DISPATCH OK</v>
      </c>
      <c r="Y74" s="10" t="s">
        <v>2212</v>
      </c>
      <c r="Z74" s="10" t="s">
        <v>2210</v>
      </c>
      <c r="AA74" s="10" t="s">
        <v>2211</v>
      </c>
      <c r="AB74" s="4" t="s">
        <v>42</v>
      </c>
      <c r="AC74">
        <f>ROUND(AVERAGE(LARGE(B74:K74,{1,2,3})),0)</f>
        <v>4</v>
      </c>
      <c r="AD74">
        <f>ROUND(AVERAGE(LARGE(L74:U74,{1,2,3})),0)</f>
        <v>3</v>
      </c>
      <c r="AE74">
        <v>3</v>
      </c>
      <c r="AF74">
        <v>2</v>
      </c>
    </row>
    <row r="75" spans="1:32" ht="15" customHeight="1" x14ac:dyDescent="0.35">
      <c r="A75" s="10" t="s">
        <v>432</v>
      </c>
      <c r="B75" s="4">
        <v>4</v>
      </c>
      <c r="C75" s="4">
        <v>4</v>
      </c>
      <c r="D75" s="4">
        <v>2</v>
      </c>
      <c r="E75" s="4">
        <v>4</v>
      </c>
      <c r="F75" s="4">
        <v>4</v>
      </c>
      <c r="G75" s="4">
        <v>3</v>
      </c>
      <c r="H75" s="4">
        <v>2</v>
      </c>
      <c r="I75" s="4">
        <v>3</v>
      </c>
      <c r="J75" s="4">
        <v>4</v>
      </c>
      <c r="K75" s="4">
        <f>IFERROR(INDEX(AIRPORT_DB!$L:$L,MATCH($A75,AIRPORT_DB!$A:$A,0))+1,2)</f>
        <v>1</v>
      </c>
      <c r="L75" s="4">
        <v>4</v>
      </c>
      <c r="M75" s="4">
        <v>3</v>
      </c>
      <c r="N75" s="4">
        <v>2</v>
      </c>
      <c r="O75" s="4">
        <v>3</v>
      </c>
      <c r="P75" s="4">
        <v>3</v>
      </c>
      <c r="Q75" s="4">
        <v>2</v>
      </c>
      <c r="R75" s="4">
        <v>2</v>
      </c>
      <c r="S75" s="4">
        <v>2</v>
      </c>
      <c r="T75" s="4">
        <v>3</v>
      </c>
      <c r="U75" s="4">
        <f>IFERROR(INDEX(AIRPORT_DB!$L:$L,MATCH($A75,AIRPORT_DB!$A:$A,0))+1,2)</f>
        <v>1</v>
      </c>
      <c r="V75" s="4">
        <f>ROUND(AVERAGE(LARGE(B75:K75,{1,2,3}))+AVERAGE(LARGE(L75:U75,{1,2,3}))-1,0)+IF(INDEX(AIRPORT_DB!$L:$L,MATCH($A75,AIRPORT_DB!$A:$A,0))&gt;=1,1,0)+IF(AB75="C",1,0)</f>
        <v>6</v>
      </c>
      <c r="W75" s="4" t="str">
        <f t="shared" si="2"/>
        <v>LOW</v>
      </c>
      <c r="X75" s="4" t="str">
        <f t="shared" si="3"/>
        <v>DISPATCH OK</v>
      </c>
      <c r="Y75" s="10" t="s">
        <v>2213</v>
      </c>
      <c r="Z75" s="10" t="s">
        <v>2210</v>
      </c>
      <c r="AA75" s="10" t="s">
        <v>2211</v>
      </c>
      <c r="AB75" s="4" t="s">
        <v>28</v>
      </c>
      <c r="AC75">
        <f>ROUND(AVERAGE(LARGE(B75:K75,{1,2,3})),0)</f>
        <v>4</v>
      </c>
      <c r="AD75">
        <f>ROUND(AVERAGE(LARGE(L75:U75,{1,2,3})),0)</f>
        <v>3</v>
      </c>
      <c r="AE75">
        <v>3</v>
      </c>
      <c r="AF75">
        <v>2</v>
      </c>
    </row>
    <row r="76" spans="1:32" ht="15" customHeight="1" x14ac:dyDescent="0.35">
      <c r="A76" s="10" t="s">
        <v>436</v>
      </c>
      <c r="B76" s="4">
        <v>3</v>
      </c>
      <c r="C76" s="4">
        <v>4</v>
      </c>
      <c r="D76" s="4">
        <v>2</v>
      </c>
      <c r="E76" s="4">
        <v>4</v>
      </c>
      <c r="F76" s="4">
        <v>3</v>
      </c>
      <c r="G76" s="4">
        <v>3</v>
      </c>
      <c r="H76" s="4">
        <v>2</v>
      </c>
      <c r="I76" s="4">
        <v>3</v>
      </c>
      <c r="J76" s="4">
        <v>4</v>
      </c>
      <c r="K76" s="4">
        <f>IFERROR(INDEX(AIRPORT_DB!$L:$L,MATCH($A76,AIRPORT_DB!$A:$A,0))+1,2)</f>
        <v>1</v>
      </c>
      <c r="L76" s="4">
        <v>2</v>
      </c>
      <c r="M76" s="4">
        <v>3</v>
      </c>
      <c r="N76" s="4">
        <v>2</v>
      </c>
      <c r="O76" s="4">
        <v>3</v>
      </c>
      <c r="P76" s="4">
        <v>2</v>
      </c>
      <c r="Q76" s="4">
        <v>2</v>
      </c>
      <c r="R76" s="4">
        <v>2</v>
      </c>
      <c r="S76" s="4">
        <v>2</v>
      </c>
      <c r="T76" s="4">
        <v>3</v>
      </c>
      <c r="U76" s="4">
        <f>IFERROR(INDEX(AIRPORT_DB!$L:$L,MATCH($A76,AIRPORT_DB!$A:$A,0))+1,2)</f>
        <v>1</v>
      </c>
      <c r="V76" s="4">
        <f>ROUND(AVERAGE(LARGE(B76:K76,{1,2,3}))+AVERAGE(LARGE(L76:U76,{1,2,3}))-1,0)+IF(INDEX(AIRPORT_DB!$L:$L,MATCH($A76,AIRPORT_DB!$A:$A,0))&gt;=1,1,0)+IF(AB76="C",1,0)</f>
        <v>6</v>
      </c>
      <c r="W76" s="4" t="str">
        <f t="shared" si="2"/>
        <v>LOW</v>
      </c>
      <c r="X76" s="4" t="str">
        <f t="shared" si="3"/>
        <v>DISPATCH OK</v>
      </c>
      <c r="Y76" s="10" t="s">
        <v>2212</v>
      </c>
      <c r="Z76" s="10" t="s">
        <v>2210</v>
      </c>
      <c r="AA76" s="10" t="s">
        <v>2211</v>
      </c>
      <c r="AB76" s="4" t="s">
        <v>42</v>
      </c>
      <c r="AC76">
        <f>ROUND(AVERAGE(LARGE(B76:K76,{1,2,3})),0)</f>
        <v>4</v>
      </c>
      <c r="AD76">
        <f>ROUND(AVERAGE(LARGE(L76:U76,{1,2,3})),0)</f>
        <v>3</v>
      </c>
      <c r="AE76">
        <v>3</v>
      </c>
      <c r="AF76">
        <v>2</v>
      </c>
    </row>
    <row r="77" spans="1:32" ht="15" customHeight="1" x14ac:dyDescent="0.35">
      <c r="A77" s="10" t="s">
        <v>440</v>
      </c>
      <c r="B77" s="4">
        <v>3</v>
      </c>
      <c r="C77" s="4">
        <v>4</v>
      </c>
      <c r="D77" s="4">
        <v>2</v>
      </c>
      <c r="E77" s="4">
        <v>4</v>
      </c>
      <c r="F77" s="4">
        <v>3</v>
      </c>
      <c r="G77" s="4">
        <v>3</v>
      </c>
      <c r="H77" s="4">
        <v>2</v>
      </c>
      <c r="I77" s="4">
        <v>3</v>
      </c>
      <c r="J77" s="4">
        <v>4</v>
      </c>
      <c r="K77" s="4">
        <f>IFERROR(INDEX(AIRPORT_DB!$L:$L,MATCH($A77,AIRPORT_DB!$A:$A,0))+1,2)</f>
        <v>1</v>
      </c>
      <c r="L77" s="4">
        <v>2</v>
      </c>
      <c r="M77" s="4">
        <v>3</v>
      </c>
      <c r="N77" s="4">
        <v>2</v>
      </c>
      <c r="O77" s="4">
        <v>3</v>
      </c>
      <c r="P77" s="4">
        <v>2</v>
      </c>
      <c r="Q77" s="4">
        <v>2</v>
      </c>
      <c r="R77" s="4">
        <v>2</v>
      </c>
      <c r="S77" s="4">
        <v>2</v>
      </c>
      <c r="T77" s="4">
        <v>3</v>
      </c>
      <c r="U77" s="4">
        <f>IFERROR(INDEX(AIRPORT_DB!$L:$L,MATCH($A77,AIRPORT_DB!$A:$A,0))+1,2)</f>
        <v>1</v>
      </c>
      <c r="V77" s="4">
        <f>ROUND(AVERAGE(LARGE(B77:K77,{1,2,3}))+AVERAGE(LARGE(L77:U77,{1,2,3}))-1,0)+IF(INDEX(AIRPORT_DB!$L:$L,MATCH($A77,AIRPORT_DB!$A:$A,0))&gt;=1,1,0)+IF(AB77="C",1,0)</f>
        <v>6</v>
      </c>
      <c r="W77" s="4" t="str">
        <f t="shared" si="2"/>
        <v>LOW</v>
      </c>
      <c r="X77" s="4" t="str">
        <f t="shared" si="3"/>
        <v>DISPATCH OK</v>
      </c>
      <c r="Y77" s="10" t="s">
        <v>2212</v>
      </c>
      <c r="Z77" s="10" t="s">
        <v>2210</v>
      </c>
      <c r="AA77" s="10" t="s">
        <v>2211</v>
      </c>
      <c r="AB77" s="4" t="s">
        <v>42</v>
      </c>
      <c r="AC77">
        <f>ROUND(AVERAGE(LARGE(B77:K77,{1,2,3})),0)</f>
        <v>4</v>
      </c>
      <c r="AD77">
        <f>ROUND(AVERAGE(LARGE(L77:U77,{1,2,3})),0)</f>
        <v>3</v>
      </c>
      <c r="AE77">
        <v>3</v>
      </c>
      <c r="AF77">
        <v>2</v>
      </c>
    </row>
    <row r="78" spans="1:32" ht="15" customHeight="1" x14ac:dyDescent="0.35">
      <c r="A78" s="10" t="s">
        <v>445</v>
      </c>
      <c r="B78" s="4">
        <v>3</v>
      </c>
      <c r="C78" s="4">
        <v>4</v>
      </c>
      <c r="D78" s="4">
        <v>2</v>
      </c>
      <c r="E78" s="4">
        <v>4</v>
      </c>
      <c r="F78" s="4">
        <v>3</v>
      </c>
      <c r="G78" s="4">
        <v>3</v>
      </c>
      <c r="H78" s="4">
        <v>2</v>
      </c>
      <c r="I78" s="4">
        <v>3</v>
      </c>
      <c r="J78" s="4">
        <v>4</v>
      </c>
      <c r="K78" s="4">
        <f>IFERROR(INDEX(AIRPORT_DB!$L:$L,MATCH($A78,AIRPORT_DB!$A:$A,0))+1,2)</f>
        <v>1</v>
      </c>
      <c r="L78" s="4">
        <v>2</v>
      </c>
      <c r="M78" s="4">
        <v>3</v>
      </c>
      <c r="N78" s="4">
        <v>2</v>
      </c>
      <c r="O78" s="4">
        <v>3</v>
      </c>
      <c r="P78" s="4">
        <v>2</v>
      </c>
      <c r="Q78" s="4">
        <v>2</v>
      </c>
      <c r="R78" s="4">
        <v>2</v>
      </c>
      <c r="S78" s="4">
        <v>2</v>
      </c>
      <c r="T78" s="4">
        <v>3</v>
      </c>
      <c r="U78" s="4">
        <f>IFERROR(INDEX(AIRPORT_DB!$L:$L,MATCH($A78,AIRPORT_DB!$A:$A,0))+1,2)</f>
        <v>1</v>
      </c>
      <c r="V78" s="4">
        <f>ROUND(AVERAGE(LARGE(B78:K78,{1,2,3}))+AVERAGE(LARGE(L78:U78,{1,2,3}))-1,0)+IF(INDEX(AIRPORT_DB!$L:$L,MATCH($A78,AIRPORT_DB!$A:$A,0))&gt;=1,1,0)+IF(AB78="C",1,0)</f>
        <v>6</v>
      </c>
      <c r="W78" s="4" t="str">
        <f t="shared" si="2"/>
        <v>LOW</v>
      </c>
      <c r="X78" s="4" t="str">
        <f t="shared" si="3"/>
        <v>DISPATCH OK</v>
      </c>
      <c r="Y78" s="10" t="s">
        <v>2212</v>
      </c>
      <c r="Z78" s="10" t="s">
        <v>2210</v>
      </c>
      <c r="AA78" s="10" t="s">
        <v>2211</v>
      </c>
      <c r="AB78" s="4" t="s">
        <v>42</v>
      </c>
      <c r="AC78">
        <f>ROUND(AVERAGE(LARGE(B78:K78,{1,2,3})),0)</f>
        <v>4</v>
      </c>
      <c r="AD78">
        <f>ROUND(AVERAGE(LARGE(L78:U78,{1,2,3})),0)</f>
        <v>3</v>
      </c>
      <c r="AE78">
        <v>3</v>
      </c>
      <c r="AF78">
        <v>2</v>
      </c>
    </row>
    <row r="79" spans="1:32" ht="15" customHeight="1" x14ac:dyDescent="0.35">
      <c r="A79" s="10" t="s">
        <v>450</v>
      </c>
      <c r="B79" s="4">
        <v>3</v>
      </c>
      <c r="C79" s="4">
        <v>4</v>
      </c>
      <c r="D79" s="4">
        <v>2</v>
      </c>
      <c r="E79" s="4">
        <v>4</v>
      </c>
      <c r="F79" s="4">
        <v>3</v>
      </c>
      <c r="G79" s="4">
        <v>3</v>
      </c>
      <c r="H79" s="4">
        <v>2</v>
      </c>
      <c r="I79" s="4">
        <v>3</v>
      </c>
      <c r="J79" s="4">
        <v>4</v>
      </c>
      <c r="K79" s="4">
        <f>IFERROR(INDEX(AIRPORT_DB!$L:$L,MATCH($A79,AIRPORT_DB!$A:$A,0))+1,2)</f>
        <v>1</v>
      </c>
      <c r="L79" s="4">
        <v>2</v>
      </c>
      <c r="M79" s="4">
        <v>3</v>
      </c>
      <c r="N79" s="4">
        <v>2</v>
      </c>
      <c r="O79" s="4">
        <v>3</v>
      </c>
      <c r="P79" s="4">
        <v>2</v>
      </c>
      <c r="Q79" s="4">
        <v>2</v>
      </c>
      <c r="R79" s="4">
        <v>2</v>
      </c>
      <c r="S79" s="4">
        <v>2</v>
      </c>
      <c r="T79" s="4">
        <v>3</v>
      </c>
      <c r="U79" s="4">
        <f>IFERROR(INDEX(AIRPORT_DB!$L:$L,MATCH($A79,AIRPORT_DB!$A:$A,0))+1,2)</f>
        <v>1</v>
      </c>
      <c r="V79" s="4">
        <f>ROUND(AVERAGE(LARGE(B79:K79,{1,2,3}))+AVERAGE(LARGE(L79:U79,{1,2,3}))-1,0)+IF(INDEX(AIRPORT_DB!$L:$L,MATCH($A79,AIRPORT_DB!$A:$A,0))&gt;=1,1,0)+IF(AB79="C",1,0)</f>
        <v>6</v>
      </c>
      <c r="W79" s="4" t="str">
        <f t="shared" si="2"/>
        <v>LOW</v>
      </c>
      <c r="X79" s="4" t="str">
        <f t="shared" si="3"/>
        <v>DISPATCH OK</v>
      </c>
      <c r="Y79" s="10" t="s">
        <v>2212</v>
      </c>
      <c r="Z79" s="10" t="s">
        <v>2210</v>
      </c>
      <c r="AA79" s="10" t="s">
        <v>2211</v>
      </c>
      <c r="AB79" s="4" t="s">
        <v>42</v>
      </c>
      <c r="AC79">
        <f>ROUND(AVERAGE(LARGE(B79:K79,{1,2,3})),0)</f>
        <v>4</v>
      </c>
      <c r="AD79">
        <f>ROUND(AVERAGE(LARGE(L79:U79,{1,2,3})),0)</f>
        <v>3</v>
      </c>
      <c r="AE79">
        <v>3</v>
      </c>
      <c r="AF79">
        <v>2</v>
      </c>
    </row>
    <row r="80" spans="1:32" ht="15" customHeight="1" x14ac:dyDescent="0.35">
      <c r="A80" s="10" t="s">
        <v>453</v>
      </c>
      <c r="B80" s="4">
        <v>3</v>
      </c>
      <c r="C80" s="4">
        <v>4</v>
      </c>
      <c r="D80" s="4">
        <v>2</v>
      </c>
      <c r="E80" s="4">
        <v>4</v>
      </c>
      <c r="F80" s="4">
        <v>3</v>
      </c>
      <c r="G80" s="4">
        <v>3</v>
      </c>
      <c r="H80" s="4">
        <v>2</v>
      </c>
      <c r="I80" s="4">
        <v>3</v>
      </c>
      <c r="J80" s="4">
        <v>3</v>
      </c>
      <c r="K80" s="4">
        <f>IFERROR(INDEX(AIRPORT_DB!$L:$L,MATCH($A80,AIRPORT_DB!$A:$A,0))+1,2)</f>
        <v>1</v>
      </c>
      <c r="L80" s="4">
        <v>2</v>
      </c>
      <c r="M80" s="4">
        <v>3</v>
      </c>
      <c r="N80" s="4">
        <v>2</v>
      </c>
      <c r="O80" s="4">
        <v>3</v>
      </c>
      <c r="P80" s="4">
        <v>2</v>
      </c>
      <c r="Q80" s="4">
        <v>2</v>
      </c>
      <c r="R80" s="4">
        <v>2</v>
      </c>
      <c r="S80" s="4">
        <v>2</v>
      </c>
      <c r="T80" s="4">
        <v>2</v>
      </c>
      <c r="U80" s="4">
        <f>IFERROR(INDEX(AIRPORT_DB!$L:$L,MATCH($A80,AIRPORT_DB!$A:$A,0))+1,2)</f>
        <v>1</v>
      </c>
      <c r="V80" s="4">
        <f>ROUND(AVERAGE(LARGE(B80:K80,{1,2,3}))+AVERAGE(LARGE(L80:U80,{1,2,3}))-1,0)+IF(INDEX(AIRPORT_DB!$L:$L,MATCH($A80,AIRPORT_DB!$A:$A,0))&gt;=1,1,0)+IF(AB80="C",1,0)</f>
        <v>5</v>
      </c>
      <c r="W80" s="4" t="str">
        <f t="shared" si="2"/>
        <v>LOW</v>
      </c>
      <c r="X80" s="4" t="str">
        <f t="shared" si="3"/>
        <v>DISPATCH OK</v>
      </c>
      <c r="Y80" s="10" t="s">
        <v>2212</v>
      </c>
      <c r="Z80" s="10" t="s">
        <v>2210</v>
      </c>
      <c r="AA80" s="10" t="s">
        <v>2211</v>
      </c>
      <c r="AB80" s="4" t="s">
        <v>42</v>
      </c>
      <c r="AC80">
        <f>ROUND(AVERAGE(LARGE(B80:K80,{1,2,3})),0)</f>
        <v>4</v>
      </c>
      <c r="AD80">
        <f>ROUND(AVERAGE(LARGE(L80:U80,{1,2,3})),0)</f>
        <v>3</v>
      </c>
      <c r="AE80">
        <v>3</v>
      </c>
      <c r="AF80">
        <v>2</v>
      </c>
    </row>
    <row r="81" spans="1:32" ht="15" customHeight="1" x14ac:dyDescent="0.35">
      <c r="A81" s="10" t="s">
        <v>459</v>
      </c>
      <c r="B81" s="4">
        <v>3</v>
      </c>
      <c r="C81" s="4">
        <v>4</v>
      </c>
      <c r="D81" s="4">
        <v>2</v>
      </c>
      <c r="E81" s="4">
        <v>4</v>
      </c>
      <c r="F81" s="4">
        <v>3</v>
      </c>
      <c r="G81" s="4">
        <v>3</v>
      </c>
      <c r="H81" s="4">
        <v>2</v>
      </c>
      <c r="I81" s="4">
        <v>3</v>
      </c>
      <c r="J81" s="4">
        <v>3</v>
      </c>
      <c r="K81" s="4">
        <f>IFERROR(INDEX(AIRPORT_DB!$L:$L,MATCH($A81,AIRPORT_DB!$A:$A,0))+1,2)</f>
        <v>1</v>
      </c>
      <c r="L81" s="4">
        <v>2</v>
      </c>
      <c r="M81" s="4">
        <v>3</v>
      </c>
      <c r="N81" s="4">
        <v>2</v>
      </c>
      <c r="O81" s="4">
        <v>3</v>
      </c>
      <c r="P81" s="4">
        <v>2</v>
      </c>
      <c r="Q81" s="4">
        <v>2</v>
      </c>
      <c r="R81" s="4">
        <v>2</v>
      </c>
      <c r="S81" s="4">
        <v>2</v>
      </c>
      <c r="T81" s="4">
        <v>2</v>
      </c>
      <c r="U81" s="4">
        <f>IFERROR(INDEX(AIRPORT_DB!$L:$L,MATCH($A81,AIRPORT_DB!$A:$A,0))+1,2)</f>
        <v>1</v>
      </c>
      <c r="V81" s="4">
        <f>ROUND(AVERAGE(LARGE(B81:K81,{1,2,3}))+AVERAGE(LARGE(L81:U81,{1,2,3}))-1,0)+IF(INDEX(AIRPORT_DB!$L:$L,MATCH($A81,AIRPORT_DB!$A:$A,0))&gt;=1,1,0)+IF(AB81="C",1,0)</f>
        <v>5</v>
      </c>
      <c r="W81" s="4" t="str">
        <f t="shared" si="2"/>
        <v>LOW</v>
      </c>
      <c r="X81" s="4" t="str">
        <f t="shared" si="3"/>
        <v>DISPATCH OK</v>
      </c>
      <c r="Y81" s="10" t="s">
        <v>2212</v>
      </c>
      <c r="Z81" s="10" t="s">
        <v>2210</v>
      </c>
      <c r="AA81" s="10" t="s">
        <v>2211</v>
      </c>
      <c r="AB81" s="4" t="s">
        <v>42</v>
      </c>
      <c r="AC81">
        <f>ROUND(AVERAGE(LARGE(B81:K81,{1,2,3})),0)</f>
        <v>4</v>
      </c>
      <c r="AD81">
        <f>ROUND(AVERAGE(LARGE(L81:U81,{1,2,3})),0)</f>
        <v>3</v>
      </c>
      <c r="AE81">
        <v>3</v>
      </c>
      <c r="AF81">
        <v>2</v>
      </c>
    </row>
    <row r="82" spans="1:32" ht="15" customHeight="1" x14ac:dyDescent="0.35">
      <c r="A82" s="10" t="s">
        <v>462</v>
      </c>
      <c r="B82" s="4">
        <v>3</v>
      </c>
      <c r="C82" s="4">
        <v>4</v>
      </c>
      <c r="D82" s="4">
        <v>2</v>
      </c>
      <c r="E82" s="4">
        <v>4</v>
      </c>
      <c r="F82" s="4">
        <v>3</v>
      </c>
      <c r="G82" s="4">
        <v>3</v>
      </c>
      <c r="H82" s="4">
        <v>2</v>
      </c>
      <c r="I82" s="4">
        <v>3</v>
      </c>
      <c r="J82" s="4">
        <v>3</v>
      </c>
      <c r="K82" s="4">
        <f>IFERROR(INDEX(AIRPORT_DB!$L:$L,MATCH($A82,AIRPORT_DB!$A:$A,0))+1,2)</f>
        <v>1</v>
      </c>
      <c r="L82" s="4">
        <v>2</v>
      </c>
      <c r="M82" s="4">
        <v>3</v>
      </c>
      <c r="N82" s="4">
        <v>2</v>
      </c>
      <c r="O82" s="4">
        <v>3</v>
      </c>
      <c r="P82" s="4">
        <v>2</v>
      </c>
      <c r="Q82" s="4">
        <v>2</v>
      </c>
      <c r="R82" s="4">
        <v>2</v>
      </c>
      <c r="S82" s="4">
        <v>2</v>
      </c>
      <c r="T82" s="4">
        <v>2</v>
      </c>
      <c r="U82" s="4">
        <f>IFERROR(INDEX(AIRPORT_DB!$L:$L,MATCH($A82,AIRPORT_DB!$A:$A,0))+1,2)</f>
        <v>1</v>
      </c>
      <c r="V82" s="4">
        <f>ROUND(AVERAGE(LARGE(B82:K82,{1,2,3}))+AVERAGE(LARGE(L82:U82,{1,2,3}))-1,0)+IF(INDEX(AIRPORT_DB!$L:$L,MATCH($A82,AIRPORT_DB!$A:$A,0))&gt;=1,1,0)+IF(AB82="C",1,0)</f>
        <v>5</v>
      </c>
      <c r="W82" s="4" t="str">
        <f t="shared" si="2"/>
        <v>LOW</v>
      </c>
      <c r="X82" s="4" t="str">
        <f t="shared" si="3"/>
        <v>DISPATCH OK</v>
      </c>
      <c r="Y82" s="10" t="s">
        <v>2212</v>
      </c>
      <c r="Z82" s="10" t="s">
        <v>2210</v>
      </c>
      <c r="AA82" s="10" t="s">
        <v>2211</v>
      </c>
      <c r="AB82" s="4" t="s">
        <v>42</v>
      </c>
      <c r="AC82">
        <f>ROUND(AVERAGE(LARGE(B82:K82,{1,2,3})),0)</f>
        <v>4</v>
      </c>
      <c r="AD82">
        <f>ROUND(AVERAGE(LARGE(L82:U82,{1,2,3})),0)</f>
        <v>3</v>
      </c>
      <c r="AE82">
        <v>3</v>
      </c>
      <c r="AF82">
        <v>2</v>
      </c>
    </row>
    <row r="83" spans="1:32" ht="15" customHeight="1" x14ac:dyDescent="0.35">
      <c r="A83" s="10" t="s">
        <v>465</v>
      </c>
      <c r="B83" s="4">
        <v>3</v>
      </c>
      <c r="C83" s="4">
        <v>4</v>
      </c>
      <c r="D83" s="4">
        <v>2</v>
      </c>
      <c r="E83" s="4">
        <v>4</v>
      </c>
      <c r="F83" s="4">
        <v>3</v>
      </c>
      <c r="G83" s="4">
        <v>3</v>
      </c>
      <c r="H83" s="4">
        <v>2</v>
      </c>
      <c r="I83" s="4">
        <v>3</v>
      </c>
      <c r="J83" s="4">
        <v>3</v>
      </c>
      <c r="K83" s="4">
        <f>IFERROR(INDEX(AIRPORT_DB!$L:$L,MATCH($A83,AIRPORT_DB!$A:$A,0))+1,2)</f>
        <v>1</v>
      </c>
      <c r="L83" s="4">
        <v>2</v>
      </c>
      <c r="M83" s="4">
        <v>3</v>
      </c>
      <c r="N83" s="4">
        <v>2</v>
      </c>
      <c r="O83" s="4">
        <v>3</v>
      </c>
      <c r="P83" s="4">
        <v>2</v>
      </c>
      <c r="Q83" s="4">
        <v>2</v>
      </c>
      <c r="R83" s="4">
        <v>2</v>
      </c>
      <c r="S83" s="4">
        <v>2</v>
      </c>
      <c r="T83" s="4">
        <v>2</v>
      </c>
      <c r="U83" s="4">
        <f>IFERROR(INDEX(AIRPORT_DB!$L:$L,MATCH($A83,AIRPORT_DB!$A:$A,0))+1,2)</f>
        <v>1</v>
      </c>
      <c r="V83" s="4">
        <f>ROUND(AVERAGE(LARGE(B83:K83,{1,2,3}))+AVERAGE(LARGE(L83:U83,{1,2,3}))-1,0)+IF(INDEX(AIRPORT_DB!$L:$L,MATCH($A83,AIRPORT_DB!$A:$A,0))&gt;=1,1,0)+IF(AB83="C",1,0)</f>
        <v>5</v>
      </c>
      <c r="W83" s="4" t="str">
        <f t="shared" si="2"/>
        <v>LOW</v>
      </c>
      <c r="X83" s="4" t="str">
        <f t="shared" si="3"/>
        <v>DISPATCH OK</v>
      </c>
      <c r="Y83" s="10" t="s">
        <v>2212</v>
      </c>
      <c r="Z83" s="10" t="s">
        <v>2210</v>
      </c>
      <c r="AA83" s="10" t="s">
        <v>2211</v>
      </c>
      <c r="AB83" s="4" t="s">
        <v>42</v>
      </c>
      <c r="AC83">
        <f>ROUND(AVERAGE(LARGE(B83:K83,{1,2,3})),0)</f>
        <v>4</v>
      </c>
      <c r="AD83">
        <f>ROUND(AVERAGE(LARGE(L83:U83,{1,2,3})),0)</f>
        <v>3</v>
      </c>
      <c r="AE83">
        <v>3</v>
      </c>
      <c r="AF83">
        <v>2</v>
      </c>
    </row>
    <row r="84" spans="1:32" ht="15" customHeight="1" x14ac:dyDescent="0.35">
      <c r="A84" s="10" t="s">
        <v>468</v>
      </c>
      <c r="B84" s="4">
        <v>3</v>
      </c>
      <c r="C84" s="4">
        <v>4</v>
      </c>
      <c r="D84" s="4">
        <v>2</v>
      </c>
      <c r="E84" s="4">
        <v>4</v>
      </c>
      <c r="F84" s="4">
        <v>3</v>
      </c>
      <c r="G84" s="4">
        <v>3</v>
      </c>
      <c r="H84" s="4">
        <v>2</v>
      </c>
      <c r="I84" s="4">
        <v>3</v>
      </c>
      <c r="J84" s="4">
        <v>4</v>
      </c>
      <c r="K84" s="4">
        <f>IFERROR(INDEX(AIRPORT_DB!$L:$L,MATCH($A84,AIRPORT_DB!$A:$A,0))+1,2)</f>
        <v>1</v>
      </c>
      <c r="L84" s="4">
        <v>2</v>
      </c>
      <c r="M84" s="4">
        <v>3</v>
      </c>
      <c r="N84" s="4">
        <v>2</v>
      </c>
      <c r="O84" s="4">
        <v>3</v>
      </c>
      <c r="P84" s="4">
        <v>2</v>
      </c>
      <c r="Q84" s="4">
        <v>2</v>
      </c>
      <c r="R84" s="4">
        <v>2</v>
      </c>
      <c r="S84" s="4">
        <v>2</v>
      </c>
      <c r="T84" s="4">
        <v>3</v>
      </c>
      <c r="U84" s="4">
        <f>IFERROR(INDEX(AIRPORT_DB!$L:$L,MATCH($A84,AIRPORT_DB!$A:$A,0))+1,2)</f>
        <v>1</v>
      </c>
      <c r="V84" s="4">
        <f>ROUND(AVERAGE(LARGE(B84:K84,{1,2,3}))+AVERAGE(LARGE(L84:U84,{1,2,3}))-1,0)+IF(INDEX(AIRPORT_DB!$L:$L,MATCH($A84,AIRPORT_DB!$A:$A,0))&gt;=1,1,0)+IF(AB84="C",1,0)</f>
        <v>6</v>
      </c>
      <c r="W84" s="4" t="str">
        <f t="shared" si="2"/>
        <v>LOW</v>
      </c>
      <c r="X84" s="4" t="str">
        <f t="shared" si="3"/>
        <v>DISPATCH OK</v>
      </c>
      <c r="Y84" s="10" t="s">
        <v>2212</v>
      </c>
      <c r="Z84" s="10" t="s">
        <v>2210</v>
      </c>
      <c r="AA84" s="10" t="s">
        <v>2211</v>
      </c>
      <c r="AB84" s="4" t="s">
        <v>42</v>
      </c>
      <c r="AC84">
        <f>ROUND(AVERAGE(LARGE(B84:K84,{1,2,3})),0)</f>
        <v>4</v>
      </c>
      <c r="AD84">
        <f>ROUND(AVERAGE(LARGE(L84:U84,{1,2,3})),0)</f>
        <v>3</v>
      </c>
      <c r="AE84">
        <v>3</v>
      </c>
      <c r="AF84">
        <v>2</v>
      </c>
    </row>
    <row r="85" spans="1:32" ht="15" customHeight="1" x14ac:dyDescent="0.35">
      <c r="A85" s="10" t="s">
        <v>471</v>
      </c>
      <c r="B85" s="4">
        <v>3</v>
      </c>
      <c r="C85" s="4">
        <v>4</v>
      </c>
      <c r="D85" s="4">
        <v>2</v>
      </c>
      <c r="E85" s="4">
        <v>4</v>
      </c>
      <c r="F85" s="4">
        <v>3</v>
      </c>
      <c r="G85" s="4">
        <v>3</v>
      </c>
      <c r="H85" s="4">
        <v>2</v>
      </c>
      <c r="I85" s="4">
        <v>3</v>
      </c>
      <c r="J85" s="4">
        <v>3</v>
      </c>
      <c r="K85" s="4">
        <f>IFERROR(INDEX(AIRPORT_DB!$L:$L,MATCH($A85,AIRPORT_DB!$A:$A,0))+1,2)</f>
        <v>1</v>
      </c>
      <c r="L85" s="4">
        <v>2</v>
      </c>
      <c r="M85" s="4">
        <v>3</v>
      </c>
      <c r="N85" s="4">
        <v>2</v>
      </c>
      <c r="O85" s="4">
        <v>3</v>
      </c>
      <c r="P85" s="4">
        <v>2</v>
      </c>
      <c r="Q85" s="4">
        <v>2</v>
      </c>
      <c r="R85" s="4">
        <v>2</v>
      </c>
      <c r="S85" s="4">
        <v>2</v>
      </c>
      <c r="T85" s="4">
        <v>2</v>
      </c>
      <c r="U85" s="4">
        <f>IFERROR(INDEX(AIRPORT_DB!$L:$L,MATCH($A85,AIRPORT_DB!$A:$A,0))+1,2)</f>
        <v>1</v>
      </c>
      <c r="V85" s="4">
        <f>ROUND(AVERAGE(LARGE(B85:K85,{1,2,3}))+AVERAGE(LARGE(L85:U85,{1,2,3}))-1,0)+IF(INDEX(AIRPORT_DB!$L:$L,MATCH($A85,AIRPORT_DB!$A:$A,0))&gt;=1,1,0)+IF(AB85="C",1,0)</f>
        <v>5</v>
      </c>
      <c r="W85" s="4" t="str">
        <f t="shared" si="2"/>
        <v>LOW</v>
      </c>
      <c r="X85" s="4" t="str">
        <f t="shared" si="3"/>
        <v>DISPATCH OK</v>
      </c>
      <c r="Y85" s="10" t="s">
        <v>2212</v>
      </c>
      <c r="Z85" s="10" t="s">
        <v>2210</v>
      </c>
      <c r="AA85" s="10" t="s">
        <v>2211</v>
      </c>
      <c r="AB85" s="4" t="s">
        <v>42</v>
      </c>
      <c r="AC85">
        <f>ROUND(AVERAGE(LARGE(B85:K85,{1,2,3})),0)</f>
        <v>4</v>
      </c>
      <c r="AD85">
        <f>ROUND(AVERAGE(LARGE(L85:U85,{1,2,3})),0)</f>
        <v>3</v>
      </c>
      <c r="AE85">
        <v>3</v>
      </c>
      <c r="AF85">
        <v>2</v>
      </c>
    </row>
    <row r="86" spans="1:32" ht="15" customHeight="1" x14ac:dyDescent="0.35">
      <c r="A86" s="10" t="s">
        <v>473</v>
      </c>
      <c r="B86" s="4">
        <v>4</v>
      </c>
      <c r="C86" s="4">
        <v>4</v>
      </c>
      <c r="D86" s="4">
        <v>2</v>
      </c>
      <c r="E86" s="4">
        <v>4</v>
      </c>
      <c r="F86" s="4">
        <v>4</v>
      </c>
      <c r="G86" s="4">
        <v>3</v>
      </c>
      <c r="H86" s="4">
        <v>2</v>
      </c>
      <c r="I86" s="4">
        <v>2</v>
      </c>
      <c r="J86" s="4">
        <v>3</v>
      </c>
      <c r="K86" s="4">
        <f>IFERROR(INDEX(AIRPORT_DB!$L:$L,MATCH($A86,AIRPORT_DB!$A:$A,0))+1,2)</f>
        <v>1</v>
      </c>
      <c r="L86" s="4">
        <v>4</v>
      </c>
      <c r="M86" s="4">
        <v>3</v>
      </c>
      <c r="N86" s="4">
        <v>2</v>
      </c>
      <c r="O86" s="4">
        <v>3</v>
      </c>
      <c r="P86" s="4">
        <v>3</v>
      </c>
      <c r="Q86" s="4">
        <v>2</v>
      </c>
      <c r="R86" s="4">
        <v>2</v>
      </c>
      <c r="S86" s="4">
        <v>2</v>
      </c>
      <c r="T86" s="4">
        <v>2</v>
      </c>
      <c r="U86" s="4">
        <f>IFERROR(INDEX(AIRPORT_DB!$L:$L,MATCH($A86,AIRPORT_DB!$A:$A,0))+1,2)</f>
        <v>1</v>
      </c>
      <c r="V86" s="4">
        <f>ROUND(AVERAGE(LARGE(B86:K86,{1,2,3}))+AVERAGE(LARGE(L86:U86,{1,2,3}))-1,0)+IF(INDEX(AIRPORT_DB!$L:$L,MATCH($A86,AIRPORT_DB!$A:$A,0))&gt;=1,1,0)+IF(AB86="C",1,0)</f>
        <v>6</v>
      </c>
      <c r="W86" s="4" t="str">
        <f t="shared" si="2"/>
        <v>LOW</v>
      </c>
      <c r="X86" s="4" t="str">
        <f t="shared" si="3"/>
        <v>DISPATCH OK</v>
      </c>
      <c r="Y86" s="10" t="s">
        <v>2213</v>
      </c>
      <c r="Z86" s="10" t="s">
        <v>2210</v>
      </c>
      <c r="AA86" s="10" t="s">
        <v>2211</v>
      </c>
      <c r="AB86" s="4" t="s">
        <v>28</v>
      </c>
      <c r="AC86">
        <f>ROUND(AVERAGE(LARGE(B86:K86,{1,2,3})),0)</f>
        <v>4</v>
      </c>
      <c r="AD86">
        <f>ROUND(AVERAGE(LARGE(L86:U86,{1,2,3})),0)</f>
        <v>3</v>
      </c>
      <c r="AE86">
        <v>3</v>
      </c>
      <c r="AF86">
        <v>2</v>
      </c>
    </row>
    <row r="87" spans="1:32" ht="15" customHeight="1" x14ac:dyDescent="0.35">
      <c r="A87" s="10" t="s">
        <v>479</v>
      </c>
      <c r="B87" s="4">
        <v>3</v>
      </c>
      <c r="C87" s="4">
        <v>4</v>
      </c>
      <c r="D87" s="4">
        <v>2</v>
      </c>
      <c r="E87" s="4">
        <v>4</v>
      </c>
      <c r="F87" s="4">
        <v>3</v>
      </c>
      <c r="G87" s="4">
        <v>3</v>
      </c>
      <c r="H87" s="4">
        <v>2</v>
      </c>
      <c r="I87" s="4">
        <v>3</v>
      </c>
      <c r="J87" s="4">
        <v>3</v>
      </c>
      <c r="K87" s="4">
        <f>IFERROR(INDEX(AIRPORT_DB!$L:$L,MATCH($A87,AIRPORT_DB!$A:$A,0))+1,2)</f>
        <v>1</v>
      </c>
      <c r="L87" s="4">
        <v>2</v>
      </c>
      <c r="M87" s="4">
        <v>3</v>
      </c>
      <c r="N87" s="4">
        <v>2</v>
      </c>
      <c r="O87" s="4">
        <v>3</v>
      </c>
      <c r="P87" s="4">
        <v>2</v>
      </c>
      <c r="Q87" s="4">
        <v>2</v>
      </c>
      <c r="R87" s="4">
        <v>2</v>
      </c>
      <c r="S87" s="4">
        <v>2</v>
      </c>
      <c r="T87" s="4">
        <v>2</v>
      </c>
      <c r="U87" s="4">
        <f>IFERROR(INDEX(AIRPORT_DB!$L:$L,MATCH($A87,AIRPORT_DB!$A:$A,0))+1,2)</f>
        <v>1</v>
      </c>
      <c r="V87" s="4">
        <f>ROUND(AVERAGE(LARGE(B87:K87,{1,2,3}))+AVERAGE(LARGE(L87:U87,{1,2,3}))-1,0)+IF(INDEX(AIRPORT_DB!$L:$L,MATCH($A87,AIRPORT_DB!$A:$A,0))&gt;=1,1,0)+IF(AB87="C",1,0)</f>
        <v>5</v>
      </c>
      <c r="W87" s="4" t="str">
        <f t="shared" si="2"/>
        <v>LOW</v>
      </c>
      <c r="X87" s="4" t="str">
        <f t="shared" si="3"/>
        <v>DISPATCH OK</v>
      </c>
      <c r="Y87" s="10" t="s">
        <v>2212</v>
      </c>
      <c r="Z87" s="10" t="s">
        <v>2210</v>
      </c>
      <c r="AA87" s="10" t="s">
        <v>2211</v>
      </c>
      <c r="AB87" s="4" t="s">
        <v>42</v>
      </c>
      <c r="AC87">
        <f>ROUND(AVERAGE(LARGE(B87:K87,{1,2,3})),0)</f>
        <v>4</v>
      </c>
      <c r="AD87">
        <f>ROUND(AVERAGE(LARGE(L87:U87,{1,2,3})),0)</f>
        <v>3</v>
      </c>
      <c r="AE87">
        <v>3</v>
      </c>
      <c r="AF87">
        <v>2</v>
      </c>
    </row>
    <row r="88" spans="1:32" ht="15" customHeight="1" x14ac:dyDescent="0.35">
      <c r="A88" s="10" t="s">
        <v>482</v>
      </c>
      <c r="B88" s="4">
        <v>3</v>
      </c>
      <c r="C88" s="4">
        <v>4</v>
      </c>
      <c r="D88" s="4">
        <v>4</v>
      </c>
      <c r="E88" s="4">
        <v>4</v>
      </c>
      <c r="F88" s="4">
        <v>3</v>
      </c>
      <c r="G88" s="4">
        <v>3</v>
      </c>
      <c r="H88" s="4">
        <v>2</v>
      </c>
      <c r="I88" s="4">
        <v>3</v>
      </c>
      <c r="J88" s="4">
        <v>2</v>
      </c>
      <c r="K88" s="4">
        <f>IFERROR(INDEX(AIRPORT_DB!$L:$L,MATCH($A88,AIRPORT_DB!$A:$A,0))+1,2)</f>
        <v>1</v>
      </c>
      <c r="L88" s="4">
        <v>2</v>
      </c>
      <c r="M88" s="4">
        <v>3</v>
      </c>
      <c r="N88" s="4">
        <v>3</v>
      </c>
      <c r="O88" s="4">
        <v>3</v>
      </c>
      <c r="P88" s="4">
        <v>2</v>
      </c>
      <c r="Q88" s="4">
        <v>2</v>
      </c>
      <c r="R88" s="4">
        <v>2</v>
      </c>
      <c r="S88" s="4">
        <v>2</v>
      </c>
      <c r="T88" s="4">
        <v>2</v>
      </c>
      <c r="U88" s="4">
        <f>IFERROR(INDEX(AIRPORT_DB!$L:$L,MATCH($A88,AIRPORT_DB!$A:$A,0))+1,2)</f>
        <v>1</v>
      </c>
      <c r="V88" s="4">
        <f>ROUND(AVERAGE(LARGE(B88:K88,{1,2,3}))+AVERAGE(LARGE(L88:U88,{1,2,3}))-1,0)+IF(INDEX(AIRPORT_DB!$L:$L,MATCH($A88,AIRPORT_DB!$A:$A,0))&gt;=1,1,0)+IF(AB88="C",1,0)</f>
        <v>6</v>
      </c>
      <c r="W88" s="4" t="str">
        <f t="shared" si="2"/>
        <v>LOW</v>
      </c>
      <c r="X88" s="4" t="str">
        <f t="shared" si="3"/>
        <v>DISPATCH OK</v>
      </c>
      <c r="Y88" s="10" t="s">
        <v>2214</v>
      </c>
      <c r="Z88" s="10" t="s">
        <v>2210</v>
      </c>
      <c r="AA88" s="10" t="s">
        <v>2211</v>
      </c>
      <c r="AB88" s="4" t="s">
        <v>42</v>
      </c>
      <c r="AC88">
        <f>ROUND(AVERAGE(LARGE(B88:K88,{1,2,3})),0)</f>
        <v>4</v>
      </c>
      <c r="AD88">
        <f>ROUND(AVERAGE(LARGE(L88:U88,{1,2,3})),0)</f>
        <v>3</v>
      </c>
      <c r="AE88">
        <v>3</v>
      </c>
      <c r="AF88">
        <v>2</v>
      </c>
    </row>
    <row r="89" spans="1:32" ht="15" customHeight="1" x14ac:dyDescent="0.35">
      <c r="A89" s="10" t="s">
        <v>488</v>
      </c>
      <c r="B89" s="4">
        <v>3</v>
      </c>
      <c r="C89" s="4">
        <v>4</v>
      </c>
      <c r="D89" s="4">
        <v>2</v>
      </c>
      <c r="E89" s="4">
        <v>4</v>
      </c>
      <c r="F89" s="4">
        <v>3</v>
      </c>
      <c r="G89" s="4">
        <v>3</v>
      </c>
      <c r="H89" s="4">
        <v>2</v>
      </c>
      <c r="I89" s="4">
        <v>3</v>
      </c>
      <c r="J89" s="4">
        <v>4</v>
      </c>
      <c r="K89" s="4">
        <f>IFERROR(INDEX(AIRPORT_DB!$L:$L,MATCH($A89,AIRPORT_DB!$A:$A,0))+1,2)</f>
        <v>1</v>
      </c>
      <c r="L89" s="4">
        <v>2</v>
      </c>
      <c r="M89" s="4">
        <v>3</v>
      </c>
      <c r="N89" s="4">
        <v>2</v>
      </c>
      <c r="O89" s="4">
        <v>3</v>
      </c>
      <c r="P89" s="4">
        <v>2</v>
      </c>
      <c r="Q89" s="4">
        <v>2</v>
      </c>
      <c r="R89" s="4">
        <v>2</v>
      </c>
      <c r="S89" s="4">
        <v>2</v>
      </c>
      <c r="T89" s="4">
        <v>3</v>
      </c>
      <c r="U89" s="4">
        <f>IFERROR(INDEX(AIRPORT_DB!$L:$L,MATCH($A89,AIRPORT_DB!$A:$A,0))+1,2)</f>
        <v>1</v>
      </c>
      <c r="V89" s="4">
        <f>ROUND(AVERAGE(LARGE(B89:K89,{1,2,3}))+AVERAGE(LARGE(L89:U89,{1,2,3}))-1,0)+IF(INDEX(AIRPORT_DB!$L:$L,MATCH($A89,AIRPORT_DB!$A:$A,0))&gt;=1,1,0)+IF(AB89="C",1,0)</f>
        <v>6</v>
      </c>
      <c r="W89" s="4" t="str">
        <f t="shared" si="2"/>
        <v>LOW</v>
      </c>
      <c r="X89" s="4" t="str">
        <f t="shared" si="3"/>
        <v>DISPATCH OK</v>
      </c>
      <c r="Y89" s="10" t="s">
        <v>2212</v>
      </c>
      <c r="Z89" s="10" t="s">
        <v>2210</v>
      </c>
      <c r="AA89" s="10" t="s">
        <v>2211</v>
      </c>
      <c r="AB89" s="4" t="s">
        <v>42</v>
      </c>
      <c r="AC89">
        <f>ROUND(AVERAGE(LARGE(B89:K89,{1,2,3})),0)</f>
        <v>4</v>
      </c>
      <c r="AD89">
        <f>ROUND(AVERAGE(LARGE(L89:U89,{1,2,3})),0)</f>
        <v>3</v>
      </c>
      <c r="AE89">
        <v>3</v>
      </c>
      <c r="AF89">
        <v>2</v>
      </c>
    </row>
    <row r="90" spans="1:32" ht="15" customHeight="1" x14ac:dyDescent="0.35">
      <c r="A90" s="10" t="s">
        <v>494</v>
      </c>
      <c r="B90" s="4">
        <v>3</v>
      </c>
      <c r="C90" s="4">
        <v>4</v>
      </c>
      <c r="D90" s="4">
        <v>2</v>
      </c>
      <c r="E90" s="4">
        <v>4</v>
      </c>
      <c r="F90" s="4">
        <v>3</v>
      </c>
      <c r="G90" s="4">
        <v>3</v>
      </c>
      <c r="H90" s="4">
        <v>2</v>
      </c>
      <c r="I90" s="4">
        <v>3</v>
      </c>
      <c r="J90" s="4">
        <v>3</v>
      </c>
      <c r="K90" s="4">
        <f>IFERROR(INDEX(AIRPORT_DB!$L:$L,MATCH($A90,AIRPORT_DB!$A:$A,0))+1,2)</f>
        <v>1</v>
      </c>
      <c r="L90" s="4">
        <v>2</v>
      </c>
      <c r="M90" s="4">
        <v>3</v>
      </c>
      <c r="N90" s="4">
        <v>2</v>
      </c>
      <c r="O90" s="4">
        <v>3</v>
      </c>
      <c r="P90" s="4">
        <v>2</v>
      </c>
      <c r="Q90" s="4">
        <v>2</v>
      </c>
      <c r="R90" s="4">
        <v>2</v>
      </c>
      <c r="S90" s="4">
        <v>2</v>
      </c>
      <c r="T90" s="4">
        <v>2</v>
      </c>
      <c r="U90" s="4">
        <f>IFERROR(INDEX(AIRPORT_DB!$L:$L,MATCH($A90,AIRPORT_DB!$A:$A,0))+1,2)</f>
        <v>1</v>
      </c>
      <c r="V90" s="4">
        <f>ROUND(AVERAGE(LARGE(B90:K90,{1,2,3}))+AVERAGE(LARGE(L90:U90,{1,2,3}))-1,0)+IF(INDEX(AIRPORT_DB!$L:$L,MATCH($A90,AIRPORT_DB!$A:$A,0))&gt;=1,1,0)+IF(AB90="C",1,0)</f>
        <v>5</v>
      </c>
      <c r="W90" s="4" t="str">
        <f t="shared" si="2"/>
        <v>LOW</v>
      </c>
      <c r="X90" s="4" t="str">
        <f t="shared" si="3"/>
        <v>DISPATCH OK</v>
      </c>
      <c r="Y90" s="10" t="s">
        <v>2212</v>
      </c>
      <c r="Z90" s="10" t="s">
        <v>2210</v>
      </c>
      <c r="AA90" s="10" t="s">
        <v>2211</v>
      </c>
      <c r="AB90" s="4" t="s">
        <v>28</v>
      </c>
      <c r="AC90">
        <f>ROUND(AVERAGE(LARGE(B90:K90,{1,2,3})),0)</f>
        <v>4</v>
      </c>
      <c r="AD90">
        <f>ROUND(AVERAGE(LARGE(L90:U90,{1,2,3})),0)</f>
        <v>3</v>
      </c>
      <c r="AE90">
        <v>3</v>
      </c>
      <c r="AF90">
        <v>2</v>
      </c>
    </row>
    <row r="91" spans="1:32" ht="15" customHeight="1" x14ac:dyDescent="0.35">
      <c r="A91" s="10" t="s">
        <v>500</v>
      </c>
      <c r="B91" s="4">
        <v>3</v>
      </c>
      <c r="C91" s="4">
        <v>4</v>
      </c>
      <c r="D91" s="4">
        <v>2</v>
      </c>
      <c r="E91" s="4">
        <v>4</v>
      </c>
      <c r="F91" s="4">
        <v>3</v>
      </c>
      <c r="G91" s="4">
        <v>3</v>
      </c>
      <c r="H91" s="4">
        <v>2</v>
      </c>
      <c r="I91" s="4">
        <v>3</v>
      </c>
      <c r="J91" s="4">
        <v>4</v>
      </c>
      <c r="K91" s="4">
        <f>IFERROR(INDEX(AIRPORT_DB!$L:$L,MATCH($A91,AIRPORT_DB!$A:$A,0))+1,2)</f>
        <v>1</v>
      </c>
      <c r="L91" s="4">
        <v>2</v>
      </c>
      <c r="M91" s="4">
        <v>3</v>
      </c>
      <c r="N91" s="4">
        <v>2</v>
      </c>
      <c r="O91" s="4">
        <v>3</v>
      </c>
      <c r="P91" s="4">
        <v>2</v>
      </c>
      <c r="Q91" s="4">
        <v>2</v>
      </c>
      <c r="R91" s="4">
        <v>2</v>
      </c>
      <c r="S91" s="4">
        <v>2</v>
      </c>
      <c r="T91" s="4">
        <v>3</v>
      </c>
      <c r="U91" s="4">
        <f>IFERROR(INDEX(AIRPORT_DB!$L:$L,MATCH($A91,AIRPORT_DB!$A:$A,0))+1,2)</f>
        <v>1</v>
      </c>
      <c r="V91" s="4">
        <f>ROUND(AVERAGE(LARGE(B91:K91,{1,2,3}))+AVERAGE(LARGE(L91:U91,{1,2,3}))-1,0)+IF(INDEX(AIRPORT_DB!$L:$L,MATCH($A91,AIRPORT_DB!$A:$A,0))&gt;=1,1,0)+IF(AB91="C",1,0)</f>
        <v>6</v>
      </c>
      <c r="W91" s="4" t="str">
        <f t="shared" si="2"/>
        <v>LOW</v>
      </c>
      <c r="X91" s="4" t="str">
        <f t="shared" si="3"/>
        <v>DISPATCH OK</v>
      </c>
      <c r="Y91" s="10" t="s">
        <v>2212</v>
      </c>
      <c r="Z91" s="10" t="s">
        <v>2210</v>
      </c>
      <c r="AA91" s="10" t="s">
        <v>2211</v>
      </c>
      <c r="AB91" s="4" t="s">
        <v>42</v>
      </c>
      <c r="AC91">
        <f>ROUND(AVERAGE(LARGE(B91:K91,{1,2,3})),0)</f>
        <v>4</v>
      </c>
      <c r="AD91">
        <f>ROUND(AVERAGE(LARGE(L91:U91,{1,2,3})),0)</f>
        <v>3</v>
      </c>
      <c r="AE91">
        <v>3</v>
      </c>
      <c r="AF91">
        <v>2</v>
      </c>
    </row>
    <row r="92" spans="1:32" ht="15" customHeight="1" x14ac:dyDescent="0.35">
      <c r="A92" s="10" t="s">
        <v>505</v>
      </c>
      <c r="B92" s="4">
        <v>3</v>
      </c>
      <c r="C92" s="4">
        <v>4</v>
      </c>
      <c r="D92" s="4">
        <v>2</v>
      </c>
      <c r="E92" s="4">
        <v>4</v>
      </c>
      <c r="F92" s="4">
        <v>3</v>
      </c>
      <c r="G92" s="4">
        <v>3</v>
      </c>
      <c r="H92" s="4">
        <v>2</v>
      </c>
      <c r="I92" s="4">
        <v>3</v>
      </c>
      <c r="J92" s="4">
        <v>4</v>
      </c>
      <c r="K92" s="4">
        <f>IFERROR(INDEX(AIRPORT_DB!$L:$L,MATCH($A92,AIRPORT_DB!$A:$A,0))+1,2)</f>
        <v>1</v>
      </c>
      <c r="L92" s="4">
        <v>2</v>
      </c>
      <c r="M92" s="4">
        <v>3</v>
      </c>
      <c r="N92" s="4">
        <v>2</v>
      </c>
      <c r="O92" s="4">
        <v>3</v>
      </c>
      <c r="P92" s="4">
        <v>2</v>
      </c>
      <c r="Q92" s="4">
        <v>2</v>
      </c>
      <c r="R92" s="4">
        <v>2</v>
      </c>
      <c r="S92" s="4">
        <v>2</v>
      </c>
      <c r="T92" s="4">
        <v>3</v>
      </c>
      <c r="U92" s="4">
        <f>IFERROR(INDEX(AIRPORT_DB!$L:$L,MATCH($A92,AIRPORT_DB!$A:$A,0))+1,2)</f>
        <v>1</v>
      </c>
      <c r="V92" s="4">
        <f>ROUND(AVERAGE(LARGE(B92:K92,{1,2,3}))+AVERAGE(LARGE(L92:U92,{1,2,3}))-1,0)+IF(INDEX(AIRPORT_DB!$L:$L,MATCH($A92,AIRPORT_DB!$A:$A,0))&gt;=1,1,0)+IF(AB92="C",1,0)</f>
        <v>6</v>
      </c>
      <c r="W92" s="4" t="str">
        <f t="shared" si="2"/>
        <v>LOW</v>
      </c>
      <c r="X92" s="4" t="str">
        <f t="shared" si="3"/>
        <v>DISPATCH OK</v>
      </c>
      <c r="Y92" s="10" t="s">
        <v>2212</v>
      </c>
      <c r="Z92" s="10" t="s">
        <v>2210</v>
      </c>
      <c r="AA92" s="10" t="s">
        <v>2211</v>
      </c>
      <c r="AB92" s="4" t="s">
        <v>28</v>
      </c>
      <c r="AC92">
        <f>ROUND(AVERAGE(LARGE(B92:K92,{1,2,3})),0)</f>
        <v>4</v>
      </c>
      <c r="AD92">
        <f>ROUND(AVERAGE(LARGE(L92:U92,{1,2,3})),0)</f>
        <v>3</v>
      </c>
      <c r="AE92">
        <v>2</v>
      </c>
      <c r="AF92">
        <v>2</v>
      </c>
    </row>
    <row r="93" spans="1:32" ht="15" customHeight="1" x14ac:dyDescent="0.35">
      <c r="A93" s="10" t="s">
        <v>511</v>
      </c>
      <c r="B93" s="4">
        <v>3</v>
      </c>
      <c r="C93" s="4">
        <v>4</v>
      </c>
      <c r="D93" s="4">
        <v>2</v>
      </c>
      <c r="E93" s="4">
        <v>4</v>
      </c>
      <c r="F93" s="4">
        <v>3</v>
      </c>
      <c r="G93" s="4">
        <v>3</v>
      </c>
      <c r="H93" s="4">
        <v>2</v>
      </c>
      <c r="I93" s="4">
        <v>3</v>
      </c>
      <c r="J93" s="4">
        <v>4</v>
      </c>
      <c r="K93" s="4">
        <f>IFERROR(INDEX(AIRPORT_DB!$L:$L,MATCH($A93,AIRPORT_DB!$A:$A,0))+1,2)</f>
        <v>1</v>
      </c>
      <c r="L93" s="4">
        <v>2</v>
      </c>
      <c r="M93" s="4">
        <v>3</v>
      </c>
      <c r="N93" s="4">
        <v>2</v>
      </c>
      <c r="O93" s="4">
        <v>3</v>
      </c>
      <c r="P93" s="4">
        <v>2</v>
      </c>
      <c r="Q93" s="4">
        <v>2</v>
      </c>
      <c r="R93" s="4">
        <v>2</v>
      </c>
      <c r="S93" s="4">
        <v>2</v>
      </c>
      <c r="T93" s="4">
        <v>3</v>
      </c>
      <c r="U93" s="4">
        <f>IFERROR(INDEX(AIRPORT_DB!$L:$L,MATCH($A93,AIRPORT_DB!$A:$A,0))+1,2)</f>
        <v>1</v>
      </c>
      <c r="V93" s="4">
        <f>ROUND(AVERAGE(LARGE(B93:K93,{1,2,3}))+AVERAGE(LARGE(L93:U93,{1,2,3}))-1,0)+IF(INDEX(AIRPORT_DB!$L:$L,MATCH($A93,AIRPORT_DB!$A:$A,0))&gt;=1,1,0)+IF(AB93="C",1,0)</f>
        <v>6</v>
      </c>
      <c r="W93" s="4" t="str">
        <f t="shared" si="2"/>
        <v>LOW</v>
      </c>
      <c r="X93" s="4" t="str">
        <f t="shared" si="3"/>
        <v>DISPATCH OK</v>
      </c>
      <c r="Y93" s="10" t="s">
        <v>2212</v>
      </c>
      <c r="Z93" s="10" t="s">
        <v>2210</v>
      </c>
      <c r="AA93" s="10" t="s">
        <v>2211</v>
      </c>
      <c r="AB93" s="4" t="s">
        <v>28</v>
      </c>
      <c r="AC93">
        <f>ROUND(AVERAGE(LARGE(B93:K93,{1,2,3})),0)</f>
        <v>4</v>
      </c>
      <c r="AD93">
        <f>ROUND(AVERAGE(LARGE(L93:U93,{1,2,3})),0)</f>
        <v>3</v>
      </c>
      <c r="AE93">
        <v>2</v>
      </c>
      <c r="AF93">
        <v>2</v>
      </c>
    </row>
    <row r="94" spans="1:32" ht="15" customHeight="1" x14ac:dyDescent="0.35">
      <c r="A94" s="10" t="s">
        <v>516</v>
      </c>
      <c r="B94" s="4">
        <v>3</v>
      </c>
      <c r="C94" s="4">
        <v>4</v>
      </c>
      <c r="D94" s="4">
        <v>2</v>
      </c>
      <c r="E94" s="4">
        <v>4</v>
      </c>
      <c r="F94" s="4">
        <v>3</v>
      </c>
      <c r="G94" s="4">
        <v>3</v>
      </c>
      <c r="H94" s="4">
        <v>2</v>
      </c>
      <c r="I94" s="4">
        <v>3</v>
      </c>
      <c r="J94" s="4">
        <v>4</v>
      </c>
      <c r="K94" s="4">
        <f>IFERROR(INDEX(AIRPORT_DB!$L:$L,MATCH($A94,AIRPORT_DB!$A:$A,0))+1,2)</f>
        <v>1</v>
      </c>
      <c r="L94" s="4">
        <v>2</v>
      </c>
      <c r="M94" s="4">
        <v>3</v>
      </c>
      <c r="N94" s="4">
        <v>2</v>
      </c>
      <c r="O94" s="4">
        <v>3</v>
      </c>
      <c r="P94" s="4">
        <v>2</v>
      </c>
      <c r="Q94" s="4">
        <v>2</v>
      </c>
      <c r="R94" s="4">
        <v>2</v>
      </c>
      <c r="S94" s="4">
        <v>2</v>
      </c>
      <c r="T94" s="4">
        <v>3</v>
      </c>
      <c r="U94" s="4">
        <f>IFERROR(INDEX(AIRPORT_DB!$L:$L,MATCH($A94,AIRPORT_DB!$A:$A,0))+1,2)</f>
        <v>1</v>
      </c>
      <c r="V94" s="4">
        <f>ROUND(AVERAGE(LARGE(B94:K94,{1,2,3}))+AVERAGE(LARGE(L94:U94,{1,2,3}))-1,0)+IF(INDEX(AIRPORT_DB!$L:$L,MATCH($A94,AIRPORT_DB!$A:$A,0))&gt;=1,1,0)+IF(AB94="C",1,0)</f>
        <v>6</v>
      </c>
      <c r="W94" s="4" t="str">
        <f t="shared" si="2"/>
        <v>LOW</v>
      </c>
      <c r="X94" s="4" t="str">
        <f t="shared" si="3"/>
        <v>DISPATCH OK</v>
      </c>
      <c r="Y94" s="10" t="s">
        <v>2212</v>
      </c>
      <c r="Z94" s="10" t="s">
        <v>2210</v>
      </c>
      <c r="AA94" s="10" t="s">
        <v>2211</v>
      </c>
      <c r="AB94" s="4" t="s">
        <v>28</v>
      </c>
      <c r="AC94">
        <f>ROUND(AVERAGE(LARGE(B94:K94,{1,2,3})),0)</f>
        <v>4</v>
      </c>
      <c r="AD94">
        <f>ROUND(AVERAGE(LARGE(L94:U94,{1,2,3})),0)</f>
        <v>3</v>
      </c>
      <c r="AE94">
        <v>3</v>
      </c>
      <c r="AF94">
        <v>2</v>
      </c>
    </row>
    <row r="95" spans="1:32" ht="15" customHeight="1" x14ac:dyDescent="0.35">
      <c r="A95" s="10" t="s">
        <v>522</v>
      </c>
      <c r="B95" s="4">
        <v>3</v>
      </c>
      <c r="C95" s="4">
        <v>4</v>
      </c>
      <c r="D95" s="4">
        <v>2</v>
      </c>
      <c r="E95" s="4">
        <v>4</v>
      </c>
      <c r="F95" s="4">
        <v>3</v>
      </c>
      <c r="G95" s="4">
        <v>3</v>
      </c>
      <c r="H95" s="4">
        <v>2</v>
      </c>
      <c r="I95" s="4">
        <v>3</v>
      </c>
      <c r="J95" s="4">
        <v>4</v>
      </c>
      <c r="K95" s="4">
        <f>IFERROR(INDEX(AIRPORT_DB!$L:$L,MATCH($A95,AIRPORT_DB!$A:$A,0))+1,2)</f>
        <v>1</v>
      </c>
      <c r="L95" s="4">
        <v>2</v>
      </c>
      <c r="M95" s="4">
        <v>3</v>
      </c>
      <c r="N95" s="4">
        <v>2</v>
      </c>
      <c r="O95" s="4">
        <v>3</v>
      </c>
      <c r="P95" s="4">
        <v>2</v>
      </c>
      <c r="Q95" s="4">
        <v>2</v>
      </c>
      <c r="R95" s="4">
        <v>2</v>
      </c>
      <c r="S95" s="4">
        <v>2</v>
      </c>
      <c r="T95" s="4">
        <v>3</v>
      </c>
      <c r="U95" s="4">
        <f>IFERROR(INDEX(AIRPORT_DB!$L:$L,MATCH($A95,AIRPORT_DB!$A:$A,0))+1,2)</f>
        <v>1</v>
      </c>
      <c r="V95" s="4">
        <f>ROUND(AVERAGE(LARGE(B95:K95,{1,2,3}))+AVERAGE(LARGE(L95:U95,{1,2,3}))-1,0)+IF(INDEX(AIRPORT_DB!$L:$L,MATCH($A95,AIRPORT_DB!$A:$A,0))&gt;=1,1,0)+IF(AB95="C",1,0)</f>
        <v>6</v>
      </c>
      <c r="W95" s="4" t="str">
        <f t="shared" si="2"/>
        <v>LOW</v>
      </c>
      <c r="X95" s="4" t="str">
        <f t="shared" si="3"/>
        <v>DISPATCH OK</v>
      </c>
      <c r="Y95" s="10" t="s">
        <v>2212</v>
      </c>
      <c r="Z95" s="10" t="s">
        <v>2210</v>
      </c>
      <c r="AA95" s="10" t="s">
        <v>2211</v>
      </c>
      <c r="AB95" s="4" t="s">
        <v>28</v>
      </c>
      <c r="AC95">
        <f>ROUND(AVERAGE(LARGE(B95:K95,{1,2,3})),0)</f>
        <v>4</v>
      </c>
      <c r="AD95">
        <f>ROUND(AVERAGE(LARGE(L95:U95,{1,2,3})),0)</f>
        <v>3</v>
      </c>
      <c r="AE95">
        <v>3</v>
      </c>
      <c r="AF95">
        <v>2</v>
      </c>
    </row>
    <row r="96" spans="1:32" ht="15" customHeight="1" x14ac:dyDescent="0.35">
      <c r="A96" s="10" t="s">
        <v>527</v>
      </c>
      <c r="B96" s="4">
        <v>3</v>
      </c>
      <c r="C96" s="4">
        <v>4</v>
      </c>
      <c r="D96" s="4">
        <v>2</v>
      </c>
      <c r="E96" s="4">
        <v>4</v>
      </c>
      <c r="F96" s="4">
        <v>3</v>
      </c>
      <c r="G96" s="4">
        <v>3</v>
      </c>
      <c r="H96" s="4">
        <v>2</v>
      </c>
      <c r="I96" s="4">
        <v>3</v>
      </c>
      <c r="J96" s="4">
        <v>2</v>
      </c>
      <c r="K96" s="4">
        <f>IFERROR(INDEX(AIRPORT_DB!$L:$L,MATCH($A96,AIRPORT_DB!$A:$A,0))+1,2)</f>
        <v>1</v>
      </c>
      <c r="L96" s="4">
        <v>2</v>
      </c>
      <c r="M96" s="4">
        <v>3</v>
      </c>
      <c r="N96" s="4">
        <v>2</v>
      </c>
      <c r="O96" s="4">
        <v>3</v>
      </c>
      <c r="P96" s="4">
        <v>2</v>
      </c>
      <c r="Q96" s="4">
        <v>2</v>
      </c>
      <c r="R96" s="4">
        <v>2</v>
      </c>
      <c r="S96" s="4">
        <v>2</v>
      </c>
      <c r="T96" s="4">
        <v>2</v>
      </c>
      <c r="U96" s="4">
        <f>IFERROR(INDEX(AIRPORT_DB!$L:$L,MATCH($A96,AIRPORT_DB!$A:$A,0))+1,2)</f>
        <v>1</v>
      </c>
      <c r="V96" s="4">
        <f>ROUND(AVERAGE(LARGE(B96:K96,{1,2,3}))+AVERAGE(LARGE(L96:U96,{1,2,3}))-1,0)+IF(INDEX(AIRPORT_DB!$L:$L,MATCH($A96,AIRPORT_DB!$A:$A,0))&gt;=1,1,0)+IF(AB96="C",1,0)</f>
        <v>5</v>
      </c>
      <c r="W96" s="4" t="str">
        <f t="shared" si="2"/>
        <v>LOW</v>
      </c>
      <c r="X96" s="4" t="str">
        <f t="shared" si="3"/>
        <v>DISPATCH OK</v>
      </c>
      <c r="Y96" s="10" t="s">
        <v>2212</v>
      </c>
      <c r="Z96" s="10" t="s">
        <v>2210</v>
      </c>
      <c r="AA96" s="10" t="s">
        <v>2211</v>
      </c>
      <c r="AB96" s="4" t="s">
        <v>28</v>
      </c>
      <c r="AC96">
        <f>ROUND(AVERAGE(LARGE(B96:K96,{1,2,3})),0)</f>
        <v>4</v>
      </c>
      <c r="AD96">
        <f>ROUND(AVERAGE(LARGE(L96:U96,{1,2,3})),0)</f>
        <v>3</v>
      </c>
      <c r="AE96">
        <v>3</v>
      </c>
      <c r="AF96">
        <v>2</v>
      </c>
    </row>
    <row r="97" spans="1:32" ht="15" customHeight="1" x14ac:dyDescent="0.35">
      <c r="A97" s="10" t="s">
        <v>533</v>
      </c>
      <c r="B97" s="4">
        <v>3</v>
      </c>
      <c r="C97" s="4">
        <v>4</v>
      </c>
      <c r="D97" s="4">
        <v>2</v>
      </c>
      <c r="E97" s="4">
        <v>4</v>
      </c>
      <c r="F97" s="4">
        <v>3</v>
      </c>
      <c r="G97" s="4">
        <v>3</v>
      </c>
      <c r="H97" s="4">
        <v>2</v>
      </c>
      <c r="I97" s="4">
        <v>3</v>
      </c>
      <c r="J97" s="4">
        <v>3</v>
      </c>
      <c r="K97" s="4">
        <f>IFERROR(INDEX(AIRPORT_DB!$L:$L,MATCH($A97,AIRPORT_DB!$A:$A,0))+1,2)</f>
        <v>1</v>
      </c>
      <c r="L97" s="4">
        <v>2</v>
      </c>
      <c r="M97" s="4">
        <v>3</v>
      </c>
      <c r="N97" s="4">
        <v>2</v>
      </c>
      <c r="O97" s="4">
        <v>3</v>
      </c>
      <c r="P97" s="4">
        <v>2</v>
      </c>
      <c r="Q97" s="4">
        <v>2</v>
      </c>
      <c r="R97" s="4">
        <v>2</v>
      </c>
      <c r="S97" s="4">
        <v>2</v>
      </c>
      <c r="T97" s="4">
        <v>2</v>
      </c>
      <c r="U97" s="4">
        <f>IFERROR(INDEX(AIRPORT_DB!$L:$L,MATCH($A97,AIRPORT_DB!$A:$A,0))+1,2)</f>
        <v>1</v>
      </c>
      <c r="V97" s="4">
        <f>ROUND(AVERAGE(LARGE(B97:K97,{1,2,3}))+AVERAGE(LARGE(L97:U97,{1,2,3}))-1,0)+IF(INDEX(AIRPORT_DB!$L:$L,MATCH($A97,AIRPORT_DB!$A:$A,0))&gt;=1,1,0)+IF(AB97="C",1,0)</f>
        <v>5</v>
      </c>
      <c r="W97" s="4" t="str">
        <f t="shared" si="2"/>
        <v>LOW</v>
      </c>
      <c r="X97" s="4" t="str">
        <f t="shared" si="3"/>
        <v>DISPATCH OK</v>
      </c>
      <c r="Y97" s="10" t="s">
        <v>2212</v>
      </c>
      <c r="Z97" s="10" t="s">
        <v>2210</v>
      </c>
      <c r="AA97" s="10" t="s">
        <v>2211</v>
      </c>
      <c r="AB97" s="4" t="s">
        <v>42</v>
      </c>
      <c r="AC97">
        <f>ROUND(AVERAGE(LARGE(B97:K97,{1,2,3})),0)</f>
        <v>4</v>
      </c>
      <c r="AD97">
        <f>ROUND(AVERAGE(LARGE(L97:U97,{1,2,3})),0)</f>
        <v>3</v>
      </c>
      <c r="AE97">
        <v>3</v>
      </c>
      <c r="AF97">
        <v>2</v>
      </c>
    </row>
    <row r="98" spans="1:32" ht="15" customHeight="1" x14ac:dyDescent="0.35">
      <c r="A98" s="10" t="s">
        <v>539</v>
      </c>
      <c r="B98" s="4">
        <v>3</v>
      </c>
      <c r="C98" s="4">
        <v>4</v>
      </c>
      <c r="D98" s="4">
        <v>4</v>
      </c>
      <c r="E98" s="4">
        <v>4</v>
      </c>
      <c r="F98" s="4">
        <v>3</v>
      </c>
      <c r="G98" s="4">
        <v>3</v>
      </c>
      <c r="H98" s="4">
        <v>2</v>
      </c>
      <c r="I98" s="4">
        <v>3</v>
      </c>
      <c r="J98" s="4">
        <v>4</v>
      </c>
      <c r="K98" s="4">
        <f>IFERROR(INDEX(AIRPORT_DB!$L:$L,MATCH($A98,AIRPORT_DB!$A:$A,0))+1,2)</f>
        <v>1</v>
      </c>
      <c r="L98" s="4">
        <v>2</v>
      </c>
      <c r="M98" s="4">
        <v>3</v>
      </c>
      <c r="N98" s="4">
        <v>3</v>
      </c>
      <c r="O98" s="4">
        <v>3</v>
      </c>
      <c r="P98" s="4">
        <v>2</v>
      </c>
      <c r="Q98" s="4">
        <v>2</v>
      </c>
      <c r="R98" s="4">
        <v>2</v>
      </c>
      <c r="S98" s="4">
        <v>2</v>
      </c>
      <c r="T98" s="4">
        <v>3</v>
      </c>
      <c r="U98" s="4">
        <f>IFERROR(INDEX(AIRPORT_DB!$L:$L,MATCH($A98,AIRPORT_DB!$A:$A,0))+1,2)</f>
        <v>1</v>
      </c>
      <c r="V98" s="4">
        <f>ROUND(AVERAGE(LARGE(B98:K98,{1,2,3}))+AVERAGE(LARGE(L98:U98,{1,2,3}))-1,0)+IF(INDEX(AIRPORT_DB!$L:$L,MATCH($A98,AIRPORT_DB!$A:$A,0))&gt;=1,1,0)+IF(AB98="C",1,0)</f>
        <v>6</v>
      </c>
      <c r="W98" s="4" t="str">
        <f t="shared" si="2"/>
        <v>LOW</v>
      </c>
      <c r="X98" s="4" t="str">
        <f t="shared" si="3"/>
        <v>DISPATCH OK</v>
      </c>
      <c r="Y98" s="10" t="s">
        <v>2214</v>
      </c>
      <c r="Z98" s="10" t="s">
        <v>2210</v>
      </c>
      <c r="AA98" s="10" t="s">
        <v>2211</v>
      </c>
      <c r="AB98" s="4" t="s">
        <v>42</v>
      </c>
      <c r="AC98">
        <f>ROUND(AVERAGE(LARGE(B98:K98,{1,2,3})),0)</f>
        <v>4</v>
      </c>
      <c r="AD98">
        <f>ROUND(AVERAGE(LARGE(L98:U98,{1,2,3})),0)</f>
        <v>3</v>
      </c>
      <c r="AE98">
        <v>3</v>
      </c>
      <c r="AF98">
        <v>2</v>
      </c>
    </row>
    <row r="99" spans="1:32" ht="15" customHeight="1" x14ac:dyDescent="0.35">
      <c r="A99" s="10" t="s">
        <v>543</v>
      </c>
      <c r="B99" s="4">
        <v>3</v>
      </c>
      <c r="C99" s="4">
        <v>4</v>
      </c>
      <c r="D99" s="4">
        <v>4</v>
      </c>
      <c r="E99" s="4">
        <v>4</v>
      </c>
      <c r="F99" s="4">
        <v>3</v>
      </c>
      <c r="G99" s="4">
        <v>3</v>
      </c>
      <c r="H99" s="4">
        <v>2</v>
      </c>
      <c r="I99" s="4">
        <v>3</v>
      </c>
      <c r="J99" s="4">
        <v>3</v>
      </c>
      <c r="K99" s="4">
        <f>IFERROR(INDEX(AIRPORT_DB!$L:$L,MATCH($A99,AIRPORT_DB!$A:$A,0))+1,2)</f>
        <v>1</v>
      </c>
      <c r="L99" s="4">
        <v>2</v>
      </c>
      <c r="M99" s="4">
        <v>3</v>
      </c>
      <c r="N99" s="4">
        <v>3</v>
      </c>
      <c r="O99" s="4">
        <v>3</v>
      </c>
      <c r="P99" s="4">
        <v>2</v>
      </c>
      <c r="Q99" s="4">
        <v>2</v>
      </c>
      <c r="R99" s="4">
        <v>2</v>
      </c>
      <c r="S99" s="4">
        <v>2</v>
      </c>
      <c r="T99" s="4">
        <v>2</v>
      </c>
      <c r="U99" s="4">
        <f>IFERROR(INDEX(AIRPORT_DB!$L:$L,MATCH($A99,AIRPORT_DB!$A:$A,0))+1,2)</f>
        <v>1</v>
      </c>
      <c r="V99" s="4">
        <f>ROUND(AVERAGE(LARGE(B99:K99,{1,2,3}))+AVERAGE(LARGE(L99:U99,{1,2,3}))-1,0)+IF(INDEX(AIRPORT_DB!$L:$L,MATCH($A99,AIRPORT_DB!$A:$A,0))&gt;=1,1,0)+IF(AB99="C",1,0)</f>
        <v>6</v>
      </c>
      <c r="W99" s="4" t="str">
        <f t="shared" si="2"/>
        <v>LOW</v>
      </c>
      <c r="X99" s="4" t="str">
        <f t="shared" si="3"/>
        <v>DISPATCH OK</v>
      </c>
      <c r="Y99" s="10" t="s">
        <v>2214</v>
      </c>
      <c r="Z99" s="10" t="s">
        <v>2210</v>
      </c>
      <c r="AA99" s="10" t="s">
        <v>2211</v>
      </c>
      <c r="AB99" s="4" t="s">
        <v>42</v>
      </c>
      <c r="AC99">
        <f>ROUND(AVERAGE(LARGE(B99:K99,{1,2,3})),0)</f>
        <v>4</v>
      </c>
      <c r="AD99">
        <f>ROUND(AVERAGE(LARGE(L99:U99,{1,2,3})),0)</f>
        <v>3</v>
      </c>
      <c r="AE99">
        <v>2</v>
      </c>
      <c r="AF99">
        <v>2</v>
      </c>
    </row>
    <row r="100" spans="1:32" ht="15" customHeight="1" x14ac:dyDescent="0.35">
      <c r="A100" s="10" t="s">
        <v>548</v>
      </c>
      <c r="B100" s="4">
        <v>3</v>
      </c>
      <c r="C100" s="4">
        <v>4</v>
      </c>
      <c r="D100" s="4">
        <v>4</v>
      </c>
      <c r="E100" s="4">
        <v>4</v>
      </c>
      <c r="F100" s="4">
        <v>3</v>
      </c>
      <c r="G100" s="4">
        <v>3</v>
      </c>
      <c r="H100" s="4">
        <v>2</v>
      </c>
      <c r="I100" s="4">
        <v>3</v>
      </c>
      <c r="J100" s="4">
        <v>2</v>
      </c>
      <c r="K100" s="4">
        <f>IFERROR(INDEX(AIRPORT_DB!$L:$L,MATCH($A100,AIRPORT_DB!$A:$A,0))+1,2)</f>
        <v>1</v>
      </c>
      <c r="L100" s="4">
        <v>2</v>
      </c>
      <c r="M100" s="4">
        <v>3</v>
      </c>
      <c r="N100" s="4">
        <v>3</v>
      </c>
      <c r="O100" s="4">
        <v>3</v>
      </c>
      <c r="P100" s="4">
        <v>2</v>
      </c>
      <c r="Q100" s="4">
        <v>2</v>
      </c>
      <c r="R100" s="4">
        <v>2</v>
      </c>
      <c r="S100" s="4">
        <v>2</v>
      </c>
      <c r="T100" s="4">
        <v>2</v>
      </c>
      <c r="U100" s="4">
        <f>IFERROR(INDEX(AIRPORT_DB!$L:$L,MATCH($A100,AIRPORT_DB!$A:$A,0))+1,2)</f>
        <v>1</v>
      </c>
      <c r="V100" s="4">
        <f>ROUND(AVERAGE(LARGE(B100:K100,{1,2,3}))+AVERAGE(LARGE(L100:U100,{1,2,3}))-1,0)+IF(INDEX(AIRPORT_DB!$L:$L,MATCH($A100,AIRPORT_DB!$A:$A,0))&gt;=1,1,0)+IF(AB100="C",1,0)</f>
        <v>6</v>
      </c>
      <c r="W100" s="4" t="str">
        <f t="shared" si="2"/>
        <v>LOW</v>
      </c>
      <c r="X100" s="4" t="str">
        <f t="shared" si="3"/>
        <v>DISPATCH OK</v>
      </c>
      <c r="Y100" s="10" t="s">
        <v>2214</v>
      </c>
      <c r="Z100" s="10" t="s">
        <v>2210</v>
      </c>
      <c r="AA100" s="10" t="s">
        <v>2211</v>
      </c>
      <c r="AB100" s="4" t="s">
        <v>42</v>
      </c>
      <c r="AC100">
        <f>ROUND(AVERAGE(LARGE(B100:K100,{1,2,3})),0)</f>
        <v>4</v>
      </c>
      <c r="AD100">
        <f>ROUND(AVERAGE(LARGE(L100:U100,{1,2,3})),0)</f>
        <v>3</v>
      </c>
      <c r="AE100">
        <v>3</v>
      </c>
      <c r="AF100">
        <v>2</v>
      </c>
    </row>
    <row r="101" spans="1:32" ht="15" customHeight="1" x14ac:dyDescent="0.35">
      <c r="A101" s="10" t="s">
        <v>554</v>
      </c>
      <c r="B101" s="4">
        <v>3</v>
      </c>
      <c r="C101" s="4">
        <v>4</v>
      </c>
      <c r="D101" s="4">
        <v>4</v>
      </c>
      <c r="E101" s="4">
        <v>4</v>
      </c>
      <c r="F101" s="4">
        <v>3</v>
      </c>
      <c r="G101" s="4">
        <v>3</v>
      </c>
      <c r="H101" s="4">
        <v>2</v>
      </c>
      <c r="I101" s="4">
        <v>3</v>
      </c>
      <c r="J101" s="4">
        <v>4</v>
      </c>
      <c r="K101" s="4">
        <f>IFERROR(INDEX(AIRPORT_DB!$L:$L,MATCH($A101,AIRPORT_DB!$A:$A,0))+1,2)</f>
        <v>1</v>
      </c>
      <c r="L101" s="4">
        <v>2</v>
      </c>
      <c r="M101" s="4">
        <v>3</v>
      </c>
      <c r="N101" s="4">
        <v>3</v>
      </c>
      <c r="O101" s="4">
        <v>3</v>
      </c>
      <c r="P101" s="4">
        <v>2</v>
      </c>
      <c r="Q101" s="4">
        <v>2</v>
      </c>
      <c r="R101" s="4">
        <v>2</v>
      </c>
      <c r="S101" s="4">
        <v>2</v>
      </c>
      <c r="T101" s="4">
        <v>3</v>
      </c>
      <c r="U101" s="4">
        <f>IFERROR(INDEX(AIRPORT_DB!$L:$L,MATCH($A101,AIRPORT_DB!$A:$A,0))+1,2)</f>
        <v>1</v>
      </c>
      <c r="V101" s="4">
        <f>ROUND(AVERAGE(LARGE(B101:K101,{1,2,3}))+AVERAGE(LARGE(L101:U101,{1,2,3}))-1,0)+IF(INDEX(AIRPORT_DB!$L:$L,MATCH($A101,AIRPORT_DB!$A:$A,0))&gt;=1,1,0)+IF(AB101="C",1,0)</f>
        <v>6</v>
      </c>
      <c r="W101" s="4" t="str">
        <f t="shared" si="2"/>
        <v>LOW</v>
      </c>
      <c r="X101" s="4" t="str">
        <f t="shared" si="3"/>
        <v>DISPATCH OK</v>
      </c>
      <c r="Y101" s="10" t="s">
        <v>2214</v>
      </c>
      <c r="Z101" s="10" t="s">
        <v>2210</v>
      </c>
      <c r="AA101" s="10" t="s">
        <v>2211</v>
      </c>
      <c r="AB101" s="4" t="s">
        <v>42</v>
      </c>
      <c r="AC101">
        <f>ROUND(AVERAGE(LARGE(B101:K101,{1,2,3})),0)</f>
        <v>4</v>
      </c>
      <c r="AD101">
        <f>ROUND(AVERAGE(LARGE(L101:U101,{1,2,3})),0)</f>
        <v>3</v>
      </c>
      <c r="AE101">
        <v>3</v>
      </c>
      <c r="AF101">
        <v>2</v>
      </c>
    </row>
    <row r="102" spans="1:32" ht="15" customHeight="1" x14ac:dyDescent="0.35">
      <c r="A102" s="10" t="s">
        <v>560</v>
      </c>
      <c r="B102" s="4">
        <v>3</v>
      </c>
      <c r="C102" s="4">
        <v>4</v>
      </c>
      <c r="D102" s="4">
        <v>4</v>
      </c>
      <c r="E102" s="4">
        <v>4</v>
      </c>
      <c r="F102" s="4">
        <v>3</v>
      </c>
      <c r="G102" s="4">
        <v>3</v>
      </c>
      <c r="H102" s="4">
        <v>2</v>
      </c>
      <c r="I102" s="4">
        <v>3</v>
      </c>
      <c r="J102" s="4">
        <v>4</v>
      </c>
      <c r="K102" s="4">
        <f>IFERROR(INDEX(AIRPORT_DB!$L:$L,MATCH($A102,AIRPORT_DB!$A:$A,0))+1,2)</f>
        <v>1</v>
      </c>
      <c r="L102" s="4">
        <v>2</v>
      </c>
      <c r="M102" s="4">
        <v>3</v>
      </c>
      <c r="N102" s="4">
        <v>3</v>
      </c>
      <c r="O102" s="4">
        <v>3</v>
      </c>
      <c r="P102" s="4">
        <v>2</v>
      </c>
      <c r="Q102" s="4">
        <v>2</v>
      </c>
      <c r="R102" s="4">
        <v>2</v>
      </c>
      <c r="S102" s="4">
        <v>2</v>
      </c>
      <c r="T102" s="4">
        <v>3</v>
      </c>
      <c r="U102" s="4">
        <f>IFERROR(INDEX(AIRPORT_DB!$L:$L,MATCH($A102,AIRPORT_DB!$A:$A,0))+1,2)</f>
        <v>1</v>
      </c>
      <c r="V102" s="4">
        <f>ROUND(AVERAGE(LARGE(B102:K102,{1,2,3}))+AVERAGE(LARGE(L102:U102,{1,2,3}))-1,0)+IF(INDEX(AIRPORT_DB!$L:$L,MATCH($A102,AIRPORT_DB!$A:$A,0))&gt;=1,1,0)+IF(AB102="C",1,0)</f>
        <v>6</v>
      </c>
      <c r="W102" s="4" t="str">
        <f t="shared" si="2"/>
        <v>LOW</v>
      </c>
      <c r="X102" s="4" t="str">
        <f t="shared" si="3"/>
        <v>DISPATCH OK</v>
      </c>
      <c r="Y102" s="10" t="s">
        <v>2214</v>
      </c>
      <c r="Z102" s="10" t="s">
        <v>2210</v>
      </c>
      <c r="AA102" s="10" t="s">
        <v>2211</v>
      </c>
      <c r="AB102" s="4" t="s">
        <v>42</v>
      </c>
      <c r="AC102">
        <f>ROUND(AVERAGE(LARGE(B102:K102,{1,2,3})),0)</f>
        <v>4</v>
      </c>
      <c r="AD102">
        <f>ROUND(AVERAGE(LARGE(L102:U102,{1,2,3})),0)</f>
        <v>3</v>
      </c>
      <c r="AE102">
        <v>3</v>
      </c>
      <c r="AF102">
        <v>2</v>
      </c>
    </row>
    <row r="103" spans="1:32" ht="15" customHeight="1" x14ac:dyDescent="0.35">
      <c r="A103" s="10" t="s">
        <v>566</v>
      </c>
      <c r="B103" s="4">
        <v>3</v>
      </c>
      <c r="C103" s="4">
        <v>4</v>
      </c>
      <c r="D103" s="4">
        <v>4</v>
      </c>
      <c r="E103" s="4">
        <v>4</v>
      </c>
      <c r="F103" s="4">
        <v>3</v>
      </c>
      <c r="G103" s="4">
        <v>3</v>
      </c>
      <c r="H103" s="4">
        <v>2</v>
      </c>
      <c r="I103" s="4">
        <v>3</v>
      </c>
      <c r="J103" s="4">
        <v>4</v>
      </c>
      <c r="K103" s="4">
        <f>IFERROR(INDEX(AIRPORT_DB!$L:$L,MATCH($A103,AIRPORT_DB!$A:$A,0))+1,2)</f>
        <v>1</v>
      </c>
      <c r="L103" s="4">
        <v>2</v>
      </c>
      <c r="M103" s="4">
        <v>3</v>
      </c>
      <c r="N103" s="4">
        <v>3</v>
      </c>
      <c r="O103" s="4">
        <v>3</v>
      </c>
      <c r="P103" s="4">
        <v>2</v>
      </c>
      <c r="Q103" s="4">
        <v>2</v>
      </c>
      <c r="R103" s="4">
        <v>2</v>
      </c>
      <c r="S103" s="4">
        <v>2</v>
      </c>
      <c r="T103" s="4">
        <v>3</v>
      </c>
      <c r="U103" s="4">
        <f>IFERROR(INDEX(AIRPORT_DB!$L:$L,MATCH($A103,AIRPORT_DB!$A:$A,0))+1,2)</f>
        <v>1</v>
      </c>
      <c r="V103" s="4">
        <f>ROUND(AVERAGE(LARGE(B103:K103,{1,2,3}))+AVERAGE(LARGE(L103:U103,{1,2,3}))-1,0)+IF(INDEX(AIRPORT_DB!$L:$L,MATCH($A103,AIRPORT_DB!$A:$A,0))&gt;=1,1,0)+IF(AB103="C",1,0)</f>
        <v>6</v>
      </c>
      <c r="W103" s="4" t="str">
        <f t="shared" si="2"/>
        <v>LOW</v>
      </c>
      <c r="X103" s="4" t="str">
        <f t="shared" si="3"/>
        <v>DISPATCH OK</v>
      </c>
      <c r="Y103" s="10" t="s">
        <v>2214</v>
      </c>
      <c r="Z103" s="10" t="s">
        <v>2210</v>
      </c>
      <c r="AA103" s="10" t="s">
        <v>2211</v>
      </c>
      <c r="AB103" s="4" t="s">
        <v>42</v>
      </c>
      <c r="AC103">
        <f>ROUND(AVERAGE(LARGE(B103:K103,{1,2,3})),0)</f>
        <v>4</v>
      </c>
      <c r="AD103">
        <f>ROUND(AVERAGE(LARGE(L103:U103,{1,2,3})),0)</f>
        <v>3</v>
      </c>
      <c r="AE103">
        <v>3</v>
      </c>
      <c r="AF103">
        <v>2</v>
      </c>
    </row>
    <row r="104" spans="1:32" ht="15" customHeight="1" x14ac:dyDescent="0.35">
      <c r="A104" s="10" t="s">
        <v>570</v>
      </c>
      <c r="B104" s="4">
        <v>4</v>
      </c>
      <c r="C104" s="4">
        <v>4</v>
      </c>
      <c r="D104" s="4">
        <v>4</v>
      </c>
      <c r="E104" s="4">
        <v>4</v>
      </c>
      <c r="F104" s="4">
        <v>4</v>
      </c>
      <c r="G104" s="4">
        <v>4</v>
      </c>
      <c r="H104" s="4">
        <v>2</v>
      </c>
      <c r="I104" s="4">
        <v>3</v>
      </c>
      <c r="J104" s="4">
        <v>4</v>
      </c>
      <c r="K104" s="4">
        <f>IFERROR(INDEX(AIRPORT_DB!$L:$L,MATCH($A104,AIRPORT_DB!$A:$A,0))+1,2)</f>
        <v>1</v>
      </c>
      <c r="L104" s="4">
        <v>4</v>
      </c>
      <c r="M104" s="4">
        <v>3</v>
      </c>
      <c r="N104" s="4">
        <v>3</v>
      </c>
      <c r="O104" s="4">
        <v>3</v>
      </c>
      <c r="P104" s="4">
        <v>3</v>
      </c>
      <c r="Q104" s="4">
        <v>4</v>
      </c>
      <c r="R104" s="4">
        <v>2</v>
      </c>
      <c r="S104" s="4">
        <v>2</v>
      </c>
      <c r="T104" s="4">
        <v>3</v>
      </c>
      <c r="U104" s="4">
        <f>IFERROR(INDEX(AIRPORT_DB!$L:$L,MATCH($A104,AIRPORT_DB!$A:$A,0))+1,2)</f>
        <v>1</v>
      </c>
      <c r="V104" s="4">
        <f>ROUND(AVERAGE(LARGE(B104:K104,{1,2,3}))+AVERAGE(LARGE(L104:U104,{1,2,3}))-1,0)+IF(INDEX(AIRPORT_DB!$L:$L,MATCH($A104,AIRPORT_DB!$A:$A,0))&gt;=1,1,0)+IF(AB104="C",1,0)</f>
        <v>7</v>
      </c>
      <c r="W104" s="4" t="str">
        <f t="shared" si="2"/>
        <v>MEDIUM</v>
      </c>
      <c r="X104" s="4" t="str">
        <f t="shared" si="3"/>
        <v>DISPATCH OK</v>
      </c>
      <c r="Y104" s="10" t="s">
        <v>2215</v>
      </c>
      <c r="Z104" s="10" t="s">
        <v>2210</v>
      </c>
      <c r="AA104" s="10" t="s">
        <v>2211</v>
      </c>
      <c r="AB104" s="4" t="s">
        <v>28</v>
      </c>
      <c r="AC104">
        <f>ROUND(AVERAGE(LARGE(B104:K104,{1,2,3})),0)</f>
        <v>4</v>
      </c>
      <c r="AD104">
        <f>ROUND(AVERAGE(LARGE(L104:U104,{1,2,3})),0)</f>
        <v>4</v>
      </c>
      <c r="AE104">
        <v>3</v>
      </c>
      <c r="AF104">
        <v>2</v>
      </c>
    </row>
    <row r="105" spans="1:32" ht="15" customHeight="1" x14ac:dyDescent="0.35">
      <c r="A105" s="10" t="s">
        <v>575</v>
      </c>
      <c r="B105" s="4">
        <v>3</v>
      </c>
      <c r="C105" s="4">
        <v>4</v>
      </c>
      <c r="D105" s="4">
        <v>4</v>
      </c>
      <c r="E105" s="4">
        <v>4</v>
      </c>
      <c r="F105" s="4">
        <v>3</v>
      </c>
      <c r="G105" s="4">
        <v>3</v>
      </c>
      <c r="H105" s="4">
        <v>2</v>
      </c>
      <c r="I105" s="4">
        <v>3</v>
      </c>
      <c r="J105" s="4">
        <v>4</v>
      </c>
      <c r="K105" s="4">
        <f>IFERROR(INDEX(AIRPORT_DB!$L:$L,MATCH($A105,AIRPORT_DB!$A:$A,0))+1,2)</f>
        <v>1</v>
      </c>
      <c r="L105" s="4">
        <v>2</v>
      </c>
      <c r="M105" s="4">
        <v>3</v>
      </c>
      <c r="N105" s="4">
        <v>3</v>
      </c>
      <c r="O105" s="4">
        <v>3</v>
      </c>
      <c r="P105" s="4">
        <v>2</v>
      </c>
      <c r="Q105" s="4">
        <v>2</v>
      </c>
      <c r="R105" s="4">
        <v>2</v>
      </c>
      <c r="S105" s="4">
        <v>2</v>
      </c>
      <c r="T105" s="4">
        <v>3</v>
      </c>
      <c r="U105" s="4">
        <f>IFERROR(INDEX(AIRPORT_DB!$L:$L,MATCH($A105,AIRPORT_DB!$A:$A,0))+1,2)</f>
        <v>1</v>
      </c>
      <c r="V105" s="4">
        <f>ROUND(AVERAGE(LARGE(B105:K105,{1,2,3}))+AVERAGE(LARGE(L105:U105,{1,2,3}))-1,0)+IF(INDEX(AIRPORT_DB!$L:$L,MATCH($A105,AIRPORT_DB!$A:$A,0))&gt;=1,1,0)+IF(AB105="C",1,0)</f>
        <v>6</v>
      </c>
      <c r="W105" s="4" t="str">
        <f t="shared" si="2"/>
        <v>LOW</v>
      </c>
      <c r="X105" s="4" t="str">
        <f t="shared" si="3"/>
        <v>DISPATCH OK</v>
      </c>
      <c r="Y105" s="10" t="s">
        <v>2214</v>
      </c>
      <c r="Z105" s="10" t="s">
        <v>2210</v>
      </c>
      <c r="AA105" s="10" t="s">
        <v>2211</v>
      </c>
      <c r="AB105" s="4" t="s">
        <v>42</v>
      </c>
      <c r="AC105">
        <f>ROUND(AVERAGE(LARGE(B105:K105,{1,2,3})),0)</f>
        <v>4</v>
      </c>
      <c r="AD105">
        <f>ROUND(AVERAGE(LARGE(L105:U105,{1,2,3})),0)</f>
        <v>3</v>
      </c>
      <c r="AE105">
        <v>3</v>
      </c>
      <c r="AF105">
        <v>2</v>
      </c>
    </row>
    <row r="106" spans="1:32" ht="15" customHeight="1" x14ac:dyDescent="0.35">
      <c r="A106" s="10" t="s">
        <v>579</v>
      </c>
      <c r="B106" s="4">
        <v>3</v>
      </c>
      <c r="C106" s="4">
        <v>4</v>
      </c>
      <c r="D106" s="4">
        <v>4</v>
      </c>
      <c r="E106" s="4">
        <v>4</v>
      </c>
      <c r="F106" s="4">
        <v>3</v>
      </c>
      <c r="G106" s="4">
        <v>3</v>
      </c>
      <c r="H106" s="4">
        <v>2</v>
      </c>
      <c r="I106" s="4">
        <v>3</v>
      </c>
      <c r="J106" s="4">
        <v>4</v>
      </c>
      <c r="K106" s="4">
        <f>IFERROR(INDEX(AIRPORT_DB!$L:$L,MATCH($A106,AIRPORT_DB!$A:$A,0))+1,2)</f>
        <v>1</v>
      </c>
      <c r="L106" s="4">
        <v>2</v>
      </c>
      <c r="M106" s="4">
        <v>3</v>
      </c>
      <c r="N106" s="4">
        <v>3</v>
      </c>
      <c r="O106" s="4">
        <v>3</v>
      </c>
      <c r="P106" s="4">
        <v>2</v>
      </c>
      <c r="Q106" s="4">
        <v>2</v>
      </c>
      <c r="R106" s="4">
        <v>2</v>
      </c>
      <c r="S106" s="4">
        <v>2</v>
      </c>
      <c r="T106" s="4">
        <v>3</v>
      </c>
      <c r="U106" s="4">
        <f>IFERROR(INDEX(AIRPORT_DB!$L:$L,MATCH($A106,AIRPORT_DB!$A:$A,0))+1,2)</f>
        <v>1</v>
      </c>
      <c r="V106" s="4">
        <f>ROUND(AVERAGE(LARGE(B106:K106,{1,2,3}))+AVERAGE(LARGE(L106:U106,{1,2,3}))-1,0)+IF(INDEX(AIRPORT_DB!$L:$L,MATCH($A106,AIRPORT_DB!$A:$A,0))&gt;=1,1,0)+IF(AB106="C",1,0)</f>
        <v>6</v>
      </c>
      <c r="W106" s="4" t="str">
        <f t="shared" si="2"/>
        <v>LOW</v>
      </c>
      <c r="X106" s="4" t="str">
        <f t="shared" si="3"/>
        <v>DISPATCH OK</v>
      </c>
      <c r="Y106" s="10" t="s">
        <v>2214</v>
      </c>
      <c r="Z106" s="10" t="s">
        <v>2210</v>
      </c>
      <c r="AA106" s="10" t="s">
        <v>2211</v>
      </c>
      <c r="AB106" s="4" t="s">
        <v>42</v>
      </c>
      <c r="AC106">
        <f>ROUND(AVERAGE(LARGE(B106:K106,{1,2,3})),0)</f>
        <v>4</v>
      </c>
      <c r="AD106">
        <f>ROUND(AVERAGE(LARGE(L106:U106,{1,2,3})),0)</f>
        <v>3</v>
      </c>
      <c r="AE106">
        <v>3</v>
      </c>
      <c r="AF106">
        <v>2</v>
      </c>
    </row>
    <row r="107" spans="1:32" ht="15" customHeight="1" x14ac:dyDescent="0.35">
      <c r="A107" s="10" t="s">
        <v>583</v>
      </c>
      <c r="B107" s="4">
        <v>3</v>
      </c>
      <c r="C107" s="4">
        <v>4</v>
      </c>
      <c r="D107" s="4">
        <v>4</v>
      </c>
      <c r="E107" s="4">
        <v>4</v>
      </c>
      <c r="F107" s="4">
        <v>3</v>
      </c>
      <c r="G107" s="4">
        <v>3</v>
      </c>
      <c r="H107" s="4">
        <v>2</v>
      </c>
      <c r="I107" s="4">
        <v>3</v>
      </c>
      <c r="J107" s="4">
        <v>4</v>
      </c>
      <c r="K107" s="4">
        <f>IFERROR(INDEX(AIRPORT_DB!$L:$L,MATCH($A107,AIRPORT_DB!$A:$A,0))+1,2)</f>
        <v>1</v>
      </c>
      <c r="L107" s="4">
        <v>2</v>
      </c>
      <c r="M107" s="4">
        <v>3</v>
      </c>
      <c r="N107" s="4">
        <v>3</v>
      </c>
      <c r="O107" s="4">
        <v>3</v>
      </c>
      <c r="P107" s="4">
        <v>2</v>
      </c>
      <c r="Q107" s="4">
        <v>2</v>
      </c>
      <c r="R107" s="4">
        <v>2</v>
      </c>
      <c r="S107" s="4">
        <v>2</v>
      </c>
      <c r="T107" s="4">
        <v>3</v>
      </c>
      <c r="U107" s="4">
        <f>IFERROR(INDEX(AIRPORT_DB!$L:$L,MATCH($A107,AIRPORT_DB!$A:$A,0))+1,2)</f>
        <v>1</v>
      </c>
      <c r="V107" s="4">
        <f>ROUND(AVERAGE(LARGE(B107:K107,{1,2,3}))+AVERAGE(LARGE(L107:U107,{1,2,3}))-1,0)+IF(INDEX(AIRPORT_DB!$L:$L,MATCH($A107,AIRPORT_DB!$A:$A,0))&gt;=1,1,0)+IF(AB107="C",1,0)</f>
        <v>6</v>
      </c>
      <c r="W107" s="4" t="str">
        <f t="shared" si="2"/>
        <v>LOW</v>
      </c>
      <c r="X107" s="4" t="str">
        <f t="shared" si="3"/>
        <v>DISPATCH OK</v>
      </c>
      <c r="Y107" s="10" t="s">
        <v>2214</v>
      </c>
      <c r="Z107" s="10" t="s">
        <v>2210</v>
      </c>
      <c r="AA107" s="10" t="s">
        <v>2211</v>
      </c>
      <c r="AB107" s="4" t="s">
        <v>42</v>
      </c>
      <c r="AC107">
        <f>ROUND(AVERAGE(LARGE(B107:K107,{1,2,3})),0)</f>
        <v>4</v>
      </c>
      <c r="AD107">
        <f>ROUND(AVERAGE(LARGE(L107:U107,{1,2,3})),0)</f>
        <v>3</v>
      </c>
      <c r="AE107">
        <v>3</v>
      </c>
      <c r="AF107">
        <v>2</v>
      </c>
    </row>
    <row r="108" spans="1:32" ht="15" customHeight="1" x14ac:dyDescent="0.35">
      <c r="A108" s="10" t="s">
        <v>587</v>
      </c>
      <c r="B108" s="4">
        <v>3</v>
      </c>
      <c r="C108" s="4">
        <v>4</v>
      </c>
      <c r="D108" s="4">
        <v>4</v>
      </c>
      <c r="E108" s="4">
        <v>4</v>
      </c>
      <c r="F108" s="4">
        <v>3</v>
      </c>
      <c r="G108" s="4">
        <v>3</v>
      </c>
      <c r="H108" s="4">
        <v>2</v>
      </c>
      <c r="I108" s="4">
        <v>3</v>
      </c>
      <c r="J108" s="4">
        <v>4</v>
      </c>
      <c r="K108" s="4">
        <f>IFERROR(INDEX(AIRPORT_DB!$L:$L,MATCH($A108,AIRPORT_DB!$A:$A,0))+1,2)</f>
        <v>1</v>
      </c>
      <c r="L108" s="4">
        <v>2</v>
      </c>
      <c r="M108" s="4">
        <v>3</v>
      </c>
      <c r="N108" s="4">
        <v>3</v>
      </c>
      <c r="O108" s="4">
        <v>3</v>
      </c>
      <c r="P108" s="4">
        <v>2</v>
      </c>
      <c r="Q108" s="4">
        <v>2</v>
      </c>
      <c r="R108" s="4">
        <v>2</v>
      </c>
      <c r="S108" s="4">
        <v>2</v>
      </c>
      <c r="T108" s="4">
        <v>3</v>
      </c>
      <c r="U108" s="4">
        <f>IFERROR(INDEX(AIRPORT_DB!$L:$L,MATCH($A108,AIRPORT_DB!$A:$A,0))+1,2)</f>
        <v>1</v>
      </c>
      <c r="V108" s="4">
        <f>ROUND(AVERAGE(LARGE(B108:K108,{1,2,3}))+AVERAGE(LARGE(L108:U108,{1,2,3}))-1,0)+IF(INDEX(AIRPORT_DB!$L:$L,MATCH($A108,AIRPORT_DB!$A:$A,0))&gt;=1,1,0)+IF(AB108="C",1,0)</f>
        <v>6</v>
      </c>
      <c r="W108" s="4" t="str">
        <f t="shared" si="2"/>
        <v>LOW</v>
      </c>
      <c r="X108" s="4" t="str">
        <f t="shared" si="3"/>
        <v>DISPATCH OK</v>
      </c>
      <c r="Y108" s="10" t="s">
        <v>2214</v>
      </c>
      <c r="Z108" s="10" t="s">
        <v>2210</v>
      </c>
      <c r="AA108" s="10" t="s">
        <v>2211</v>
      </c>
      <c r="AB108" s="4" t="s">
        <v>42</v>
      </c>
      <c r="AC108">
        <f>ROUND(AVERAGE(LARGE(B108:K108,{1,2,3})),0)</f>
        <v>4</v>
      </c>
      <c r="AD108">
        <f>ROUND(AVERAGE(LARGE(L108:U108,{1,2,3})),0)</f>
        <v>3</v>
      </c>
      <c r="AE108">
        <v>3</v>
      </c>
      <c r="AF108">
        <v>2</v>
      </c>
    </row>
    <row r="109" spans="1:32" ht="15" customHeight="1" x14ac:dyDescent="0.35">
      <c r="A109" s="10" t="s">
        <v>591</v>
      </c>
      <c r="B109" s="4">
        <v>4</v>
      </c>
      <c r="C109" s="4">
        <v>4</v>
      </c>
      <c r="D109" s="4">
        <v>4</v>
      </c>
      <c r="E109" s="4">
        <v>4</v>
      </c>
      <c r="F109" s="4">
        <v>4</v>
      </c>
      <c r="G109" s="4">
        <v>4</v>
      </c>
      <c r="H109" s="4">
        <v>2</v>
      </c>
      <c r="I109" s="4">
        <v>2</v>
      </c>
      <c r="J109" s="4">
        <v>2</v>
      </c>
      <c r="K109" s="4">
        <f>IFERROR(INDEX(AIRPORT_DB!$L:$L,MATCH($A109,AIRPORT_DB!$A:$A,0))+1,2)</f>
        <v>1</v>
      </c>
      <c r="L109" s="4">
        <v>4</v>
      </c>
      <c r="M109" s="4">
        <v>3</v>
      </c>
      <c r="N109" s="4">
        <v>3</v>
      </c>
      <c r="O109" s="4">
        <v>3</v>
      </c>
      <c r="P109" s="4">
        <v>3</v>
      </c>
      <c r="Q109" s="4">
        <v>4</v>
      </c>
      <c r="R109" s="4">
        <v>2</v>
      </c>
      <c r="S109" s="4">
        <v>2</v>
      </c>
      <c r="T109" s="4">
        <v>2</v>
      </c>
      <c r="U109" s="4">
        <f>IFERROR(INDEX(AIRPORT_DB!$L:$L,MATCH($A109,AIRPORT_DB!$A:$A,0))+1,2)</f>
        <v>1</v>
      </c>
      <c r="V109" s="4">
        <f>ROUND(AVERAGE(LARGE(B109:K109,{1,2,3}))+AVERAGE(LARGE(L109:U109,{1,2,3}))-1,0)+IF(INDEX(AIRPORT_DB!$L:$L,MATCH($A109,AIRPORT_DB!$A:$A,0))&gt;=1,1,0)+IF(AB109="C",1,0)</f>
        <v>7</v>
      </c>
      <c r="W109" s="4" t="str">
        <f t="shared" si="2"/>
        <v>MEDIUM</v>
      </c>
      <c r="X109" s="4" t="str">
        <f t="shared" si="3"/>
        <v>DISPATCH OK</v>
      </c>
      <c r="Y109" s="10" t="s">
        <v>2215</v>
      </c>
      <c r="Z109" s="10" t="s">
        <v>2210</v>
      </c>
      <c r="AA109" s="10" t="s">
        <v>2211</v>
      </c>
      <c r="AB109" s="4" t="s">
        <v>28</v>
      </c>
      <c r="AC109">
        <f>ROUND(AVERAGE(LARGE(B109:K109,{1,2,3})),0)</f>
        <v>4</v>
      </c>
      <c r="AD109">
        <f>ROUND(AVERAGE(LARGE(L109:U109,{1,2,3})),0)</f>
        <v>4</v>
      </c>
      <c r="AE109">
        <v>2</v>
      </c>
      <c r="AF109">
        <v>2</v>
      </c>
    </row>
    <row r="110" spans="1:32" ht="15" customHeight="1" x14ac:dyDescent="0.35">
      <c r="A110" s="10" t="s">
        <v>597</v>
      </c>
      <c r="B110" s="4">
        <v>3</v>
      </c>
      <c r="C110" s="4">
        <v>4</v>
      </c>
      <c r="D110" s="4">
        <v>4</v>
      </c>
      <c r="E110" s="4">
        <v>4</v>
      </c>
      <c r="F110" s="4">
        <v>3</v>
      </c>
      <c r="G110" s="4">
        <v>3</v>
      </c>
      <c r="H110" s="4">
        <v>2</v>
      </c>
      <c r="I110" s="4">
        <v>3</v>
      </c>
      <c r="J110" s="4">
        <v>4</v>
      </c>
      <c r="K110" s="4">
        <f>IFERROR(INDEX(AIRPORT_DB!$L:$L,MATCH($A110,AIRPORT_DB!$A:$A,0))+1,2)</f>
        <v>1</v>
      </c>
      <c r="L110" s="4">
        <v>2</v>
      </c>
      <c r="M110" s="4">
        <v>3</v>
      </c>
      <c r="N110" s="4">
        <v>3</v>
      </c>
      <c r="O110" s="4">
        <v>3</v>
      </c>
      <c r="P110" s="4">
        <v>2</v>
      </c>
      <c r="Q110" s="4">
        <v>2</v>
      </c>
      <c r="R110" s="4">
        <v>2</v>
      </c>
      <c r="S110" s="4">
        <v>2</v>
      </c>
      <c r="T110" s="4">
        <v>3</v>
      </c>
      <c r="U110" s="4">
        <f>IFERROR(INDEX(AIRPORT_DB!$L:$L,MATCH($A110,AIRPORT_DB!$A:$A,0))+1,2)</f>
        <v>1</v>
      </c>
      <c r="V110" s="4">
        <f>ROUND(AVERAGE(LARGE(B110:K110,{1,2,3}))+AVERAGE(LARGE(L110:U110,{1,2,3}))-1,0)+IF(INDEX(AIRPORT_DB!$L:$L,MATCH($A110,AIRPORT_DB!$A:$A,0))&gt;=1,1,0)+IF(AB110="C",1,0)</f>
        <v>6</v>
      </c>
      <c r="W110" s="4" t="str">
        <f t="shared" si="2"/>
        <v>LOW</v>
      </c>
      <c r="X110" s="4" t="str">
        <f t="shared" si="3"/>
        <v>DISPATCH OK</v>
      </c>
      <c r="Y110" s="10" t="s">
        <v>2214</v>
      </c>
      <c r="Z110" s="10" t="s">
        <v>2210</v>
      </c>
      <c r="AA110" s="10" t="s">
        <v>2211</v>
      </c>
      <c r="AB110" s="4" t="s">
        <v>42</v>
      </c>
      <c r="AC110">
        <f>ROUND(AVERAGE(LARGE(B110:K110,{1,2,3})),0)</f>
        <v>4</v>
      </c>
      <c r="AD110">
        <f>ROUND(AVERAGE(LARGE(L110:U110,{1,2,3})),0)</f>
        <v>3</v>
      </c>
      <c r="AE110">
        <v>3</v>
      </c>
      <c r="AF110">
        <v>2</v>
      </c>
    </row>
    <row r="111" spans="1:32" ht="15" customHeight="1" x14ac:dyDescent="0.35">
      <c r="A111" s="10" t="s">
        <v>600</v>
      </c>
      <c r="B111" s="4">
        <v>3</v>
      </c>
      <c r="C111" s="4">
        <v>4</v>
      </c>
      <c r="D111" s="4">
        <v>4</v>
      </c>
      <c r="E111" s="4">
        <v>4</v>
      </c>
      <c r="F111" s="4">
        <v>3</v>
      </c>
      <c r="G111" s="4">
        <v>3</v>
      </c>
      <c r="H111" s="4">
        <v>2</v>
      </c>
      <c r="I111" s="4">
        <v>3</v>
      </c>
      <c r="J111" s="4">
        <v>4</v>
      </c>
      <c r="K111" s="4">
        <f>IFERROR(INDEX(AIRPORT_DB!$L:$L,MATCH($A111,AIRPORT_DB!$A:$A,0))+1,2)</f>
        <v>1</v>
      </c>
      <c r="L111" s="4">
        <v>2</v>
      </c>
      <c r="M111" s="4">
        <v>3</v>
      </c>
      <c r="N111" s="4">
        <v>3</v>
      </c>
      <c r="O111" s="4">
        <v>3</v>
      </c>
      <c r="P111" s="4">
        <v>2</v>
      </c>
      <c r="Q111" s="4">
        <v>2</v>
      </c>
      <c r="R111" s="4">
        <v>2</v>
      </c>
      <c r="S111" s="4">
        <v>2</v>
      </c>
      <c r="T111" s="4">
        <v>3</v>
      </c>
      <c r="U111" s="4">
        <f>IFERROR(INDEX(AIRPORT_DB!$L:$L,MATCH($A111,AIRPORT_DB!$A:$A,0))+1,2)</f>
        <v>1</v>
      </c>
      <c r="V111" s="4">
        <f>ROUND(AVERAGE(LARGE(B111:K111,{1,2,3}))+AVERAGE(LARGE(L111:U111,{1,2,3}))-1,0)+IF(INDEX(AIRPORT_DB!$L:$L,MATCH($A111,AIRPORT_DB!$A:$A,0))&gt;=1,1,0)+IF(AB111="C",1,0)</f>
        <v>6</v>
      </c>
      <c r="W111" s="4" t="str">
        <f t="shared" si="2"/>
        <v>LOW</v>
      </c>
      <c r="X111" s="4" t="str">
        <f t="shared" si="3"/>
        <v>DISPATCH OK</v>
      </c>
      <c r="Y111" s="10" t="s">
        <v>2214</v>
      </c>
      <c r="Z111" s="10" t="s">
        <v>2210</v>
      </c>
      <c r="AA111" s="10" t="s">
        <v>2211</v>
      </c>
      <c r="AB111" s="4" t="s">
        <v>28</v>
      </c>
      <c r="AC111">
        <f>ROUND(AVERAGE(LARGE(B111:K111,{1,2,3})),0)</f>
        <v>4</v>
      </c>
      <c r="AD111">
        <f>ROUND(AVERAGE(LARGE(L111:U111,{1,2,3})),0)</f>
        <v>3</v>
      </c>
      <c r="AE111">
        <v>3</v>
      </c>
      <c r="AF111">
        <v>2</v>
      </c>
    </row>
    <row r="112" spans="1:32" ht="15" customHeight="1" x14ac:dyDescent="0.35">
      <c r="A112" s="10" t="s">
        <v>605</v>
      </c>
      <c r="B112" s="4">
        <v>3</v>
      </c>
      <c r="C112" s="4">
        <v>4</v>
      </c>
      <c r="D112" s="4">
        <v>4</v>
      </c>
      <c r="E112" s="4">
        <v>4</v>
      </c>
      <c r="F112" s="4">
        <v>3</v>
      </c>
      <c r="G112" s="4">
        <v>3</v>
      </c>
      <c r="H112" s="4">
        <v>2</v>
      </c>
      <c r="I112" s="4">
        <v>3</v>
      </c>
      <c r="J112" s="4">
        <v>4</v>
      </c>
      <c r="K112" s="4">
        <f>IFERROR(INDEX(AIRPORT_DB!$L:$L,MATCH($A112,AIRPORT_DB!$A:$A,0))+1,2)</f>
        <v>1</v>
      </c>
      <c r="L112" s="4">
        <v>2</v>
      </c>
      <c r="M112" s="4">
        <v>3</v>
      </c>
      <c r="N112" s="4">
        <v>3</v>
      </c>
      <c r="O112" s="4">
        <v>3</v>
      </c>
      <c r="P112" s="4">
        <v>2</v>
      </c>
      <c r="Q112" s="4">
        <v>2</v>
      </c>
      <c r="R112" s="4">
        <v>2</v>
      </c>
      <c r="S112" s="4">
        <v>2</v>
      </c>
      <c r="T112" s="4">
        <v>3</v>
      </c>
      <c r="U112" s="4">
        <f>IFERROR(INDEX(AIRPORT_DB!$L:$L,MATCH($A112,AIRPORT_DB!$A:$A,0))+1,2)</f>
        <v>1</v>
      </c>
      <c r="V112" s="4">
        <f>ROUND(AVERAGE(LARGE(B112:K112,{1,2,3}))+AVERAGE(LARGE(L112:U112,{1,2,3}))-1,0)+IF(INDEX(AIRPORT_DB!$L:$L,MATCH($A112,AIRPORT_DB!$A:$A,0))&gt;=1,1,0)+IF(AB112="C",1,0)</f>
        <v>6</v>
      </c>
      <c r="W112" s="4" t="str">
        <f t="shared" si="2"/>
        <v>LOW</v>
      </c>
      <c r="X112" s="4" t="str">
        <f t="shared" si="3"/>
        <v>DISPATCH OK</v>
      </c>
      <c r="Y112" s="10" t="s">
        <v>2214</v>
      </c>
      <c r="Z112" s="10" t="s">
        <v>2210</v>
      </c>
      <c r="AA112" s="10" t="s">
        <v>2211</v>
      </c>
      <c r="AB112" s="4" t="s">
        <v>42</v>
      </c>
      <c r="AC112">
        <f>ROUND(AVERAGE(LARGE(B112:K112,{1,2,3})),0)</f>
        <v>4</v>
      </c>
      <c r="AD112">
        <f>ROUND(AVERAGE(LARGE(L112:U112,{1,2,3})),0)</f>
        <v>3</v>
      </c>
      <c r="AE112">
        <v>3</v>
      </c>
      <c r="AF112">
        <v>2</v>
      </c>
    </row>
    <row r="113" spans="1:32" ht="15" customHeight="1" x14ac:dyDescent="0.35">
      <c r="A113" s="10" t="s">
        <v>609</v>
      </c>
      <c r="B113" s="4">
        <v>3</v>
      </c>
      <c r="C113" s="4">
        <v>4</v>
      </c>
      <c r="D113" s="4">
        <v>4</v>
      </c>
      <c r="E113" s="4">
        <v>4</v>
      </c>
      <c r="F113" s="4">
        <v>3</v>
      </c>
      <c r="G113" s="4">
        <v>3</v>
      </c>
      <c r="H113" s="4">
        <v>2</v>
      </c>
      <c r="I113" s="4">
        <v>3</v>
      </c>
      <c r="J113" s="4">
        <v>4</v>
      </c>
      <c r="K113" s="4">
        <f>IFERROR(INDEX(AIRPORT_DB!$L:$L,MATCH($A113,AIRPORT_DB!$A:$A,0))+1,2)</f>
        <v>1</v>
      </c>
      <c r="L113" s="4">
        <v>2</v>
      </c>
      <c r="M113" s="4">
        <v>3</v>
      </c>
      <c r="N113" s="4">
        <v>3</v>
      </c>
      <c r="O113" s="4">
        <v>3</v>
      </c>
      <c r="P113" s="4">
        <v>2</v>
      </c>
      <c r="Q113" s="4">
        <v>2</v>
      </c>
      <c r="R113" s="4">
        <v>2</v>
      </c>
      <c r="S113" s="4">
        <v>2</v>
      </c>
      <c r="T113" s="4">
        <v>3</v>
      </c>
      <c r="U113" s="4">
        <f>IFERROR(INDEX(AIRPORT_DB!$L:$L,MATCH($A113,AIRPORT_DB!$A:$A,0))+1,2)</f>
        <v>1</v>
      </c>
      <c r="V113" s="4">
        <f>ROUND(AVERAGE(LARGE(B113:K113,{1,2,3}))+AVERAGE(LARGE(L113:U113,{1,2,3}))-1,0)+IF(INDEX(AIRPORT_DB!$L:$L,MATCH($A113,AIRPORT_DB!$A:$A,0))&gt;=1,1,0)+IF(AB113="C",1,0)</f>
        <v>6</v>
      </c>
      <c r="W113" s="4" t="str">
        <f t="shared" si="2"/>
        <v>LOW</v>
      </c>
      <c r="X113" s="4" t="str">
        <f t="shared" si="3"/>
        <v>DISPATCH OK</v>
      </c>
      <c r="Y113" s="10" t="s">
        <v>2214</v>
      </c>
      <c r="Z113" s="10" t="s">
        <v>2210</v>
      </c>
      <c r="AA113" s="10" t="s">
        <v>2211</v>
      </c>
      <c r="AB113" s="4" t="s">
        <v>42</v>
      </c>
      <c r="AC113">
        <f>ROUND(AVERAGE(LARGE(B113:K113,{1,2,3})),0)</f>
        <v>4</v>
      </c>
      <c r="AD113">
        <f>ROUND(AVERAGE(LARGE(L113:U113,{1,2,3})),0)</f>
        <v>3</v>
      </c>
      <c r="AE113">
        <v>3</v>
      </c>
      <c r="AF113">
        <v>2</v>
      </c>
    </row>
    <row r="114" spans="1:32" ht="15" customHeight="1" x14ac:dyDescent="0.35">
      <c r="A114" s="10" t="s">
        <v>613</v>
      </c>
      <c r="B114" s="4">
        <v>3</v>
      </c>
      <c r="C114" s="4">
        <v>4</v>
      </c>
      <c r="D114" s="4">
        <v>4</v>
      </c>
      <c r="E114" s="4">
        <v>4</v>
      </c>
      <c r="F114" s="4">
        <v>3</v>
      </c>
      <c r="G114" s="4">
        <v>3</v>
      </c>
      <c r="H114" s="4">
        <v>2</v>
      </c>
      <c r="I114" s="4">
        <v>3</v>
      </c>
      <c r="J114" s="4">
        <v>3</v>
      </c>
      <c r="K114" s="4">
        <f>IFERROR(INDEX(AIRPORT_DB!$L:$L,MATCH($A114,AIRPORT_DB!$A:$A,0))+1,2)</f>
        <v>1</v>
      </c>
      <c r="L114" s="4">
        <v>2</v>
      </c>
      <c r="M114" s="4">
        <v>3</v>
      </c>
      <c r="N114" s="4">
        <v>3</v>
      </c>
      <c r="O114" s="4">
        <v>3</v>
      </c>
      <c r="P114" s="4">
        <v>2</v>
      </c>
      <c r="Q114" s="4">
        <v>2</v>
      </c>
      <c r="R114" s="4">
        <v>2</v>
      </c>
      <c r="S114" s="4">
        <v>2</v>
      </c>
      <c r="T114" s="4">
        <v>2</v>
      </c>
      <c r="U114" s="4">
        <f>IFERROR(INDEX(AIRPORT_DB!$L:$L,MATCH($A114,AIRPORT_DB!$A:$A,0))+1,2)</f>
        <v>1</v>
      </c>
      <c r="V114" s="4">
        <f>ROUND(AVERAGE(LARGE(B114:K114,{1,2,3}))+AVERAGE(LARGE(L114:U114,{1,2,3}))-1,0)+IF(INDEX(AIRPORT_DB!$L:$L,MATCH($A114,AIRPORT_DB!$A:$A,0))&gt;=1,1,0)+IF(AB114="C",1,0)</f>
        <v>6</v>
      </c>
      <c r="W114" s="4" t="str">
        <f t="shared" si="2"/>
        <v>LOW</v>
      </c>
      <c r="X114" s="4" t="str">
        <f t="shared" si="3"/>
        <v>DISPATCH OK</v>
      </c>
      <c r="Y114" s="10" t="s">
        <v>2214</v>
      </c>
      <c r="Z114" s="10" t="s">
        <v>2210</v>
      </c>
      <c r="AA114" s="10" t="s">
        <v>2211</v>
      </c>
      <c r="AB114" s="4" t="s">
        <v>42</v>
      </c>
      <c r="AC114">
        <f>ROUND(AVERAGE(LARGE(B114:K114,{1,2,3})),0)</f>
        <v>4</v>
      </c>
      <c r="AD114">
        <f>ROUND(AVERAGE(LARGE(L114:U114,{1,2,3})),0)</f>
        <v>3</v>
      </c>
      <c r="AE114">
        <v>3</v>
      </c>
      <c r="AF114">
        <v>2</v>
      </c>
    </row>
    <row r="115" spans="1:32" ht="15" customHeight="1" x14ac:dyDescent="0.35">
      <c r="A115" s="10" t="s">
        <v>618</v>
      </c>
      <c r="B115" s="4">
        <v>3</v>
      </c>
      <c r="C115" s="4">
        <v>4</v>
      </c>
      <c r="D115" s="4">
        <v>4</v>
      </c>
      <c r="E115" s="4">
        <v>4</v>
      </c>
      <c r="F115" s="4">
        <v>3</v>
      </c>
      <c r="G115" s="4">
        <v>3</v>
      </c>
      <c r="H115" s="4">
        <v>2</v>
      </c>
      <c r="I115" s="4">
        <v>3</v>
      </c>
      <c r="J115" s="4">
        <v>4</v>
      </c>
      <c r="K115" s="4">
        <f>IFERROR(INDEX(AIRPORT_DB!$L:$L,MATCH($A115,AIRPORT_DB!$A:$A,0))+1,2)</f>
        <v>1</v>
      </c>
      <c r="L115" s="4">
        <v>2</v>
      </c>
      <c r="M115" s="4">
        <v>3</v>
      </c>
      <c r="N115" s="4">
        <v>3</v>
      </c>
      <c r="O115" s="4">
        <v>3</v>
      </c>
      <c r="P115" s="4">
        <v>2</v>
      </c>
      <c r="Q115" s="4">
        <v>2</v>
      </c>
      <c r="R115" s="4">
        <v>2</v>
      </c>
      <c r="S115" s="4">
        <v>2</v>
      </c>
      <c r="T115" s="4">
        <v>3</v>
      </c>
      <c r="U115" s="4">
        <f>IFERROR(INDEX(AIRPORT_DB!$L:$L,MATCH($A115,AIRPORT_DB!$A:$A,0))+1,2)</f>
        <v>1</v>
      </c>
      <c r="V115" s="4">
        <f>ROUND(AVERAGE(LARGE(B115:K115,{1,2,3}))+AVERAGE(LARGE(L115:U115,{1,2,3}))-1,0)+IF(INDEX(AIRPORT_DB!$L:$L,MATCH($A115,AIRPORT_DB!$A:$A,0))&gt;=1,1,0)+IF(AB115="C",1,0)</f>
        <v>6</v>
      </c>
      <c r="W115" s="4" t="str">
        <f t="shared" si="2"/>
        <v>LOW</v>
      </c>
      <c r="X115" s="4" t="str">
        <f t="shared" si="3"/>
        <v>DISPATCH OK</v>
      </c>
      <c r="Y115" s="10" t="s">
        <v>2214</v>
      </c>
      <c r="Z115" s="10" t="s">
        <v>2210</v>
      </c>
      <c r="AA115" s="10" t="s">
        <v>2211</v>
      </c>
      <c r="AB115" s="4" t="s">
        <v>42</v>
      </c>
      <c r="AC115">
        <f>ROUND(AVERAGE(LARGE(B115:K115,{1,2,3})),0)</f>
        <v>4</v>
      </c>
      <c r="AD115">
        <f>ROUND(AVERAGE(LARGE(L115:U115,{1,2,3})),0)</f>
        <v>3</v>
      </c>
      <c r="AE115">
        <v>3</v>
      </c>
      <c r="AF115">
        <v>2</v>
      </c>
    </row>
    <row r="116" spans="1:32" ht="15" customHeight="1" x14ac:dyDescent="0.35">
      <c r="A116" s="10" t="s">
        <v>622</v>
      </c>
      <c r="B116" s="4">
        <v>3</v>
      </c>
      <c r="C116" s="4">
        <v>4</v>
      </c>
      <c r="D116" s="4">
        <v>4</v>
      </c>
      <c r="E116" s="4">
        <v>4</v>
      </c>
      <c r="F116" s="4">
        <v>3</v>
      </c>
      <c r="G116" s="4">
        <v>3</v>
      </c>
      <c r="H116" s="4">
        <v>2</v>
      </c>
      <c r="I116" s="4">
        <v>3</v>
      </c>
      <c r="J116" s="4">
        <v>4</v>
      </c>
      <c r="K116" s="4">
        <f>IFERROR(INDEX(AIRPORT_DB!$L:$L,MATCH($A116,AIRPORT_DB!$A:$A,0))+1,2)</f>
        <v>1</v>
      </c>
      <c r="L116" s="4">
        <v>2</v>
      </c>
      <c r="M116" s="4">
        <v>3</v>
      </c>
      <c r="N116" s="4">
        <v>3</v>
      </c>
      <c r="O116" s="4">
        <v>3</v>
      </c>
      <c r="P116" s="4">
        <v>2</v>
      </c>
      <c r="Q116" s="4">
        <v>2</v>
      </c>
      <c r="R116" s="4">
        <v>2</v>
      </c>
      <c r="S116" s="4">
        <v>2</v>
      </c>
      <c r="T116" s="4">
        <v>3</v>
      </c>
      <c r="U116" s="4">
        <f>IFERROR(INDEX(AIRPORT_DB!$L:$L,MATCH($A116,AIRPORT_DB!$A:$A,0))+1,2)</f>
        <v>1</v>
      </c>
      <c r="V116" s="4">
        <f>ROUND(AVERAGE(LARGE(B116:K116,{1,2,3}))+AVERAGE(LARGE(L116:U116,{1,2,3}))-1,0)+IF(INDEX(AIRPORT_DB!$L:$L,MATCH($A116,AIRPORT_DB!$A:$A,0))&gt;=1,1,0)+IF(AB116="C",1,0)</f>
        <v>6</v>
      </c>
      <c r="W116" s="4" t="str">
        <f t="shared" si="2"/>
        <v>LOW</v>
      </c>
      <c r="X116" s="4" t="str">
        <f t="shared" si="3"/>
        <v>DISPATCH OK</v>
      </c>
      <c r="Y116" s="10" t="s">
        <v>2214</v>
      </c>
      <c r="Z116" s="10" t="s">
        <v>2210</v>
      </c>
      <c r="AA116" s="10" t="s">
        <v>2211</v>
      </c>
      <c r="AB116" s="4" t="s">
        <v>42</v>
      </c>
      <c r="AC116">
        <f>ROUND(AVERAGE(LARGE(B116:K116,{1,2,3})),0)</f>
        <v>4</v>
      </c>
      <c r="AD116">
        <f>ROUND(AVERAGE(LARGE(L116:U116,{1,2,3})),0)</f>
        <v>3</v>
      </c>
      <c r="AE116">
        <v>3</v>
      </c>
      <c r="AF116">
        <v>2</v>
      </c>
    </row>
    <row r="117" spans="1:32" ht="15" customHeight="1" x14ac:dyDescent="0.35">
      <c r="A117" s="10" t="s">
        <v>626</v>
      </c>
      <c r="B117" s="4">
        <v>3</v>
      </c>
      <c r="C117" s="4">
        <v>4</v>
      </c>
      <c r="D117" s="4">
        <v>4</v>
      </c>
      <c r="E117" s="4">
        <v>4</v>
      </c>
      <c r="F117" s="4">
        <v>3</v>
      </c>
      <c r="G117" s="4">
        <v>3</v>
      </c>
      <c r="H117" s="4">
        <v>2</v>
      </c>
      <c r="I117" s="4">
        <v>3</v>
      </c>
      <c r="J117" s="4">
        <v>4</v>
      </c>
      <c r="K117" s="4">
        <f>IFERROR(INDEX(AIRPORT_DB!$L:$L,MATCH($A117,AIRPORT_DB!$A:$A,0))+1,2)</f>
        <v>1</v>
      </c>
      <c r="L117" s="4">
        <v>2</v>
      </c>
      <c r="M117" s="4">
        <v>3</v>
      </c>
      <c r="N117" s="4">
        <v>3</v>
      </c>
      <c r="O117" s="4">
        <v>3</v>
      </c>
      <c r="P117" s="4">
        <v>2</v>
      </c>
      <c r="Q117" s="4">
        <v>2</v>
      </c>
      <c r="R117" s="4">
        <v>2</v>
      </c>
      <c r="S117" s="4">
        <v>2</v>
      </c>
      <c r="T117" s="4">
        <v>3</v>
      </c>
      <c r="U117" s="4">
        <f>IFERROR(INDEX(AIRPORT_DB!$L:$L,MATCH($A117,AIRPORT_DB!$A:$A,0))+1,2)</f>
        <v>1</v>
      </c>
      <c r="V117" s="4">
        <f>ROUND(AVERAGE(LARGE(B117:K117,{1,2,3}))+AVERAGE(LARGE(L117:U117,{1,2,3}))-1,0)+IF(INDEX(AIRPORT_DB!$L:$L,MATCH($A117,AIRPORT_DB!$A:$A,0))&gt;=1,1,0)+IF(AB117="C",1,0)</f>
        <v>6</v>
      </c>
      <c r="W117" s="4" t="str">
        <f t="shared" si="2"/>
        <v>LOW</v>
      </c>
      <c r="X117" s="4" t="str">
        <f t="shared" si="3"/>
        <v>DISPATCH OK</v>
      </c>
      <c r="Y117" s="10" t="s">
        <v>2214</v>
      </c>
      <c r="Z117" s="10" t="s">
        <v>2210</v>
      </c>
      <c r="AA117" s="10" t="s">
        <v>2211</v>
      </c>
      <c r="AB117" s="4" t="s">
        <v>42</v>
      </c>
      <c r="AC117">
        <f>ROUND(AVERAGE(LARGE(B117:K117,{1,2,3})),0)</f>
        <v>4</v>
      </c>
      <c r="AD117">
        <f>ROUND(AVERAGE(LARGE(L117:U117,{1,2,3})),0)</f>
        <v>3</v>
      </c>
      <c r="AE117">
        <v>3</v>
      </c>
      <c r="AF117">
        <v>2</v>
      </c>
    </row>
    <row r="118" spans="1:32" ht="15" customHeight="1" x14ac:dyDescent="0.35">
      <c r="A118" s="10" t="s">
        <v>630</v>
      </c>
      <c r="B118" s="4">
        <v>3</v>
      </c>
      <c r="C118" s="4">
        <v>4</v>
      </c>
      <c r="D118" s="4">
        <v>4</v>
      </c>
      <c r="E118" s="4">
        <v>4</v>
      </c>
      <c r="F118" s="4">
        <v>3</v>
      </c>
      <c r="G118" s="4">
        <v>3</v>
      </c>
      <c r="H118" s="4">
        <v>2</v>
      </c>
      <c r="I118" s="4">
        <v>3</v>
      </c>
      <c r="J118" s="4">
        <v>4</v>
      </c>
      <c r="K118" s="4">
        <f>IFERROR(INDEX(AIRPORT_DB!$L:$L,MATCH($A118,AIRPORT_DB!$A:$A,0))+1,2)</f>
        <v>1</v>
      </c>
      <c r="L118" s="4">
        <v>2</v>
      </c>
      <c r="M118" s="4">
        <v>3</v>
      </c>
      <c r="N118" s="4">
        <v>3</v>
      </c>
      <c r="O118" s="4">
        <v>3</v>
      </c>
      <c r="P118" s="4">
        <v>2</v>
      </c>
      <c r="Q118" s="4">
        <v>2</v>
      </c>
      <c r="R118" s="4">
        <v>2</v>
      </c>
      <c r="S118" s="4">
        <v>2</v>
      </c>
      <c r="T118" s="4">
        <v>3</v>
      </c>
      <c r="U118" s="4">
        <f>IFERROR(INDEX(AIRPORT_DB!$L:$L,MATCH($A118,AIRPORT_DB!$A:$A,0))+1,2)</f>
        <v>1</v>
      </c>
      <c r="V118" s="4">
        <f>ROUND(AVERAGE(LARGE(B118:K118,{1,2,3}))+AVERAGE(LARGE(L118:U118,{1,2,3}))-1,0)+IF(INDEX(AIRPORT_DB!$L:$L,MATCH($A118,AIRPORT_DB!$A:$A,0))&gt;=1,1,0)+IF(AB118="C",1,0)</f>
        <v>6</v>
      </c>
      <c r="W118" s="4" t="str">
        <f t="shared" si="2"/>
        <v>LOW</v>
      </c>
      <c r="X118" s="4" t="str">
        <f t="shared" si="3"/>
        <v>DISPATCH OK</v>
      </c>
      <c r="Y118" s="10" t="s">
        <v>2214</v>
      </c>
      <c r="Z118" s="10" t="s">
        <v>2210</v>
      </c>
      <c r="AA118" s="10" t="s">
        <v>2211</v>
      </c>
      <c r="AB118" s="4" t="s">
        <v>42</v>
      </c>
      <c r="AC118">
        <f>ROUND(AVERAGE(LARGE(B118:K118,{1,2,3})),0)</f>
        <v>4</v>
      </c>
      <c r="AD118">
        <f>ROUND(AVERAGE(LARGE(L118:U118,{1,2,3})),0)</f>
        <v>3</v>
      </c>
      <c r="AE118">
        <v>3</v>
      </c>
      <c r="AF118">
        <v>2</v>
      </c>
    </row>
    <row r="119" spans="1:32" ht="15" customHeight="1" x14ac:dyDescent="0.35">
      <c r="A119" s="10" t="s">
        <v>633</v>
      </c>
      <c r="B119" s="4">
        <v>3</v>
      </c>
      <c r="C119" s="4">
        <v>4</v>
      </c>
      <c r="D119" s="4">
        <v>4</v>
      </c>
      <c r="E119" s="4">
        <v>4</v>
      </c>
      <c r="F119" s="4">
        <v>3</v>
      </c>
      <c r="G119" s="4">
        <v>3</v>
      </c>
      <c r="H119" s="4">
        <v>2</v>
      </c>
      <c r="I119" s="4">
        <v>3</v>
      </c>
      <c r="J119" s="4">
        <v>4</v>
      </c>
      <c r="K119" s="4">
        <f>IFERROR(INDEX(AIRPORT_DB!$L:$L,MATCH($A119,AIRPORT_DB!$A:$A,0))+1,2)</f>
        <v>1</v>
      </c>
      <c r="L119" s="4">
        <v>2</v>
      </c>
      <c r="M119" s="4">
        <v>3</v>
      </c>
      <c r="N119" s="4">
        <v>3</v>
      </c>
      <c r="O119" s="4">
        <v>3</v>
      </c>
      <c r="P119" s="4">
        <v>2</v>
      </c>
      <c r="Q119" s="4">
        <v>2</v>
      </c>
      <c r="R119" s="4">
        <v>2</v>
      </c>
      <c r="S119" s="4">
        <v>2</v>
      </c>
      <c r="T119" s="4">
        <v>3</v>
      </c>
      <c r="U119" s="4">
        <f>IFERROR(INDEX(AIRPORT_DB!$L:$L,MATCH($A119,AIRPORT_DB!$A:$A,0))+1,2)</f>
        <v>1</v>
      </c>
      <c r="V119" s="4">
        <f>ROUND(AVERAGE(LARGE(B119:K119,{1,2,3}))+AVERAGE(LARGE(L119:U119,{1,2,3}))-1,0)+IF(INDEX(AIRPORT_DB!$L:$L,MATCH($A119,AIRPORT_DB!$A:$A,0))&gt;=1,1,0)+IF(AB119="C",1,0)</f>
        <v>6</v>
      </c>
      <c r="W119" s="4" t="str">
        <f t="shared" si="2"/>
        <v>LOW</v>
      </c>
      <c r="X119" s="4" t="str">
        <f t="shared" si="3"/>
        <v>DISPATCH OK</v>
      </c>
      <c r="Y119" s="10" t="s">
        <v>2214</v>
      </c>
      <c r="Z119" s="10" t="s">
        <v>2210</v>
      </c>
      <c r="AA119" s="10" t="s">
        <v>2211</v>
      </c>
      <c r="AB119" s="4" t="s">
        <v>42</v>
      </c>
      <c r="AC119">
        <f>ROUND(AVERAGE(LARGE(B119:K119,{1,2,3})),0)</f>
        <v>4</v>
      </c>
      <c r="AD119">
        <f>ROUND(AVERAGE(LARGE(L119:U119,{1,2,3})),0)</f>
        <v>3</v>
      </c>
      <c r="AE119">
        <v>3</v>
      </c>
      <c r="AF119">
        <v>2</v>
      </c>
    </row>
    <row r="120" spans="1:32" ht="15" customHeight="1" x14ac:dyDescent="0.35">
      <c r="A120" s="10" t="s">
        <v>639</v>
      </c>
      <c r="B120" s="4">
        <v>3</v>
      </c>
      <c r="C120" s="4">
        <v>4</v>
      </c>
      <c r="D120" s="4">
        <v>4</v>
      </c>
      <c r="E120" s="4">
        <v>4</v>
      </c>
      <c r="F120" s="4">
        <v>3</v>
      </c>
      <c r="G120" s="4">
        <v>3</v>
      </c>
      <c r="H120" s="4">
        <v>2</v>
      </c>
      <c r="I120" s="4">
        <v>3</v>
      </c>
      <c r="J120" s="4">
        <v>4</v>
      </c>
      <c r="K120" s="4">
        <f>IFERROR(INDEX(AIRPORT_DB!$L:$L,MATCH($A120,AIRPORT_DB!$A:$A,0))+1,2)</f>
        <v>1</v>
      </c>
      <c r="L120" s="4">
        <v>2</v>
      </c>
      <c r="M120" s="4">
        <v>3</v>
      </c>
      <c r="N120" s="4">
        <v>3</v>
      </c>
      <c r="O120" s="4">
        <v>3</v>
      </c>
      <c r="P120" s="4">
        <v>2</v>
      </c>
      <c r="Q120" s="4">
        <v>2</v>
      </c>
      <c r="R120" s="4">
        <v>2</v>
      </c>
      <c r="S120" s="4">
        <v>2</v>
      </c>
      <c r="T120" s="4">
        <v>3</v>
      </c>
      <c r="U120" s="4">
        <f>IFERROR(INDEX(AIRPORT_DB!$L:$L,MATCH($A120,AIRPORT_DB!$A:$A,0))+1,2)</f>
        <v>1</v>
      </c>
      <c r="V120" s="4">
        <f>ROUND(AVERAGE(LARGE(B120:K120,{1,2,3}))+AVERAGE(LARGE(L120:U120,{1,2,3}))-1,0)+IF(INDEX(AIRPORT_DB!$L:$L,MATCH($A120,AIRPORT_DB!$A:$A,0))&gt;=1,1,0)+IF(AB120="C",1,0)</f>
        <v>6</v>
      </c>
      <c r="W120" s="4" t="str">
        <f t="shared" si="2"/>
        <v>LOW</v>
      </c>
      <c r="X120" s="4" t="str">
        <f t="shared" si="3"/>
        <v>DISPATCH OK</v>
      </c>
      <c r="Y120" s="10" t="s">
        <v>2214</v>
      </c>
      <c r="Z120" s="10" t="s">
        <v>2210</v>
      </c>
      <c r="AA120" s="10" t="s">
        <v>2211</v>
      </c>
      <c r="AB120" s="4" t="s">
        <v>42</v>
      </c>
      <c r="AC120">
        <f>ROUND(AVERAGE(LARGE(B120:K120,{1,2,3})),0)</f>
        <v>4</v>
      </c>
      <c r="AD120">
        <f>ROUND(AVERAGE(LARGE(L120:U120,{1,2,3})),0)</f>
        <v>3</v>
      </c>
      <c r="AE120">
        <v>3</v>
      </c>
      <c r="AF120">
        <v>2</v>
      </c>
    </row>
    <row r="121" spans="1:32" ht="15" customHeight="1" x14ac:dyDescent="0.35">
      <c r="A121" s="10" t="s">
        <v>643</v>
      </c>
      <c r="B121" s="4">
        <v>3</v>
      </c>
      <c r="C121" s="4">
        <v>4</v>
      </c>
      <c r="D121" s="4">
        <v>4</v>
      </c>
      <c r="E121" s="4">
        <v>4</v>
      </c>
      <c r="F121" s="4">
        <v>3</v>
      </c>
      <c r="G121" s="4">
        <v>3</v>
      </c>
      <c r="H121" s="4">
        <v>2</v>
      </c>
      <c r="I121" s="4">
        <v>3</v>
      </c>
      <c r="J121" s="4">
        <v>4</v>
      </c>
      <c r="K121" s="4">
        <f>IFERROR(INDEX(AIRPORT_DB!$L:$L,MATCH($A121,AIRPORT_DB!$A:$A,0))+1,2)</f>
        <v>1</v>
      </c>
      <c r="L121" s="4">
        <v>2</v>
      </c>
      <c r="M121" s="4">
        <v>3</v>
      </c>
      <c r="N121" s="4">
        <v>3</v>
      </c>
      <c r="O121" s="4">
        <v>3</v>
      </c>
      <c r="P121" s="4">
        <v>2</v>
      </c>
      <c r="Q121" s="4">
        <v>2</v>
      </c>
      <c r="R121" s="4">
        <v>2</v>
      </c>
      <c r="S121" s="4">
        <v>2</v>
      </c>
      <c r="T121" s="4">
        <v>3</v>
      </c>
      <c r="U121" s="4">
        <f>IFERROR(INDEX(AIRPORT_DB!$L:$L,MATCH($A121,AIRPORT_DB!$A:$A,0))+1,2)</f>
        <v>1</v>
      </c>
      <c r="V121" s="4">
        <f>ROUND(AVERAGE(LARGE(B121:K121,{1,2,3}))+AVERAGE(LARGE(L121:U121,{1,2,3}))-1,0)+IF(INDEX(AIRPORT_DB!$L:$L,MATCH($A121,AIRPORT_DB!$A:$A,0))&gt;=1,1,0)+IF(AB121="C",1,0)</f>
        <v>6</v>
      </c>
      <c r="W121" s="4" t="str">
        <f t="shared" si="2"/>
        <v>LOW</v>
      </c>
      <c r="X121" s="4" t="str">
        <f t="shared" si="3"/>
        <v>DISPATCH OK</v>
      </c>
      <c r="Y121" s="10" t="s">
        <v>2214</v>
      </c>
      <c r="Z121" s="10" t="s">
        <v>2210</v>
      </c>
      <c r="AA121" s="10" t="s">
        <v>2211</v>
      </c>
      <c r="AB121" s="4" t="s">
        <v>42</v>
      </c>
      <c r="AC121">
        <f>ROUND(AVERAGE(LARGE(B121:K121,{1,2,3})),0)</f>
        <v>4</v>
      </c>
      <c r="AD121">
        <f>ROUND(AVERAGE(LARGE(L121:U121,{1,2,3})),0)</f>
        <v>3</v>
      </c>
      <c r="AE121">
        <v>3</v>
      </c>
      <c r="AF121">
        <v>2</v>
      </c>
    </row>
    <row r="122" spans="1:32" ht="15" customHeight="1" x14ac:dyDescent="0.35">
      <c r="A122" s="10" t="s">
        <v>646</v>
      </c>
      <c r="B122" s="4">
        <v>3</v>
      </c>
      <c r="C122" s="4">
        <v>4</v>
      </c>
      <c r="D122" s="4">
        <v>4</v>
      </c>
      <c r="E122" s="4">
        <v>4</v>
      </c>
      <c r="F122" s="4">
        <v>3</v>
      </c>
      <c r="G122" s="4">
        <v>3</v>
      </c>
      <c r="H122" s="4">
        <v>2</v>
      </c>
      <c r="I122" s="4">
        <v>3</v>
      </c>
      <c r="J122" s="4">
        <v>4</v>
      </c>
      <c r="K122" s="4">
        <f>IFERROR(INDEX(AIRPORT_DB!$L:$L,MATCH($A122,AIRPORT_DB!$A:$A,0))+1,2)</f>
        <v>1</v>
      </c>
      <c r="L122" s="4">
        <v>2</v>
      </c>
      <c r="M122" s="4">
        <v>3</v>
      </c>
      <c r="N122" s="4">
        <v>3</v>
      </c>
      <c r="O122" s="4">
        <v>3</v>
      </c>
      <c r="P122" s="4">
        <v>2</v>
      </c>
      <c r="Q122" s="4">
        <v>2</v>
      </c>
      <c r="R122" s="4">
        <v>2</v>
      </c>
      <c r="S122" s="4">
        <v>2</v>
      </c>
      <c r="T122" s="4">
        <v>3</v>
      </c>
      <c r="U122" s="4">
        <f>IFERROR(INDEX(AIRPORT_DB!$L:$L,MATCH($A122,AIRPORT_DB!$A:$A,0))+1,2)</f>
        <v>1</v>
      </c>
      <c r="V122" s="4">
        <f>ROUND(AVERAGE(LARGE(B122:K122,{1,2,3}))+AVERAGE(LARGE(L122:U122,{1,2,3}))-1,0)+IF(INDEX(AIRPORT_DB!$L:$L,MATCH($A122,AIRPORT_DB!$A:$A,0))&gt;=1,1,0)+IF(AB122="C",1,0)</f>
        <v>6</v>
      </c>
      <c r="W122" s="4" t="str">
        <f t="shared" si="2"/>
        <v>LOW</v>
      </c>
      <c r="X122" s="4" t="str">
        <f t="shared" si="3"/>
        <v>DISPATCH OK</v>
      </c>
      <c r="Y122" s="10" t="s">
        <v>2214</v>
      </c>
      <c r="Z122" s="10" t="s">
        <v>2210</v>
      </c>
      <c r="AA122" s="10" t="s">
        <v>2211</v>
      </c>
      <c r="AB122" s="4" t="s">
        <v>42</v>
      </c>
      <c r="AC122">
        <f>ROUND(AVERAGE(LARGE(B122:K122,{1,2,3})),0)</f>
        <v>4</v>
      </c>
      <c r="AD122">
        <f>ROUND(AVERAGE(LARGE(L122:U122,{1,2,3})),0)</f>
        <v>3</v>
      </c>
      <c r="AE122">
        <v>3</v>
      </c>
      <c r="AF122">
        <v>2</v>
      </c>
    </row>
    <row r="123" spans="1:32" ht="15" customHeight="1" x14ac:dyDescent="0.35">
      <c r="A123" s="10" t="s">
        <v>650</v>
      </c>
      <c r="B123" s="4">
        <v>4</v>
      </c>
      <c r="C123" s="4">
        <v>4</v>
      </c>
      <c r="D123" s="4">
        <v>4</v>
      </c>
      <c r="E123" s="4">
        <v>4</v>
      </c>
      <c r="F123" s="4">
        <v>4</v>
      </c>
      <c r="G123" s="4">
        <v>3</v>
      </c>
      <c r="H123" s="4">
        <v>2</v>
      </c>
      <c r="I123" s="4">
        <v>3</v>
      </c>
      <c r="J123" s="4">
        <v>4</v>
      </c>
      <c r="K123" s="4">
        <f>IFERROR(INDEX(AIRPORT_DB!$L:$L,MATCH($A123,AIRPORT_DB!$A:$A,0))+1,2)</f>
        <v>1</v>
      </c>
      <c r="L123" s="4">
        <v>4</v>
      </c>
      <c r="M123" s="4">
        <v>3</v>
      </c>
      <c r="N123" s="4">
        <v>3</v>
      </c>
      <c r="O123" s="4">
        <v>3</v>
      </c>
      <c r="P123" s="4">
        <v>3</v>
      </c>
      <c r="Q123" s="4">
        <v>2</v>
      </c>
      <c r="R123" s="4">
        <v>2</v>
      </c>
      <c r="S123" s="4">
        <v>2</v>
      </c>
      <c r="T123" s="4">
        <v>3</v>
      </c>
      <c r="U123" s="4">
        <f>IFERROR(INDEX(AIRPORT_DB!$L:$L,MATCH($A123,AIRPORT_DB!$A:$A,0))+1,2)</f>
        <v>1</v>
      </c>
      <c r="V123" s="4">
        <f>ROUND(AVERAGE(LARGE(B123:K123,{1,2,3}))+AVERAGE(LARGE(L123:U123,{1,2,3}))-1,0)+IF(INDEX(AIRPORT_DB!$L:$L,MATCH($A123,AIRPORT_DB!$A:$A,0))&gt;=1,1,0)+IF(AB123="C",1,0)</f>
        <v>6</v>
      </c>
      <c r="W123" s="4" t="str">
        <f t="shared" si="2"/>
        <v>LOW</v>
      </c>
      <c r="X123" s="4" t="str">
        <f t="shared" si="3"/>
        <v>DISPATCH OK</v>
      </c>
      <c r="Y123" s="10" t="s">
        <v>2213</v>
      </c>
      <c r="Z123" s="10" t="s">
        <v>2210</v>
      </c>
      <c r="AA123" s="10" t="s">
        <v>2211</v>
      </c>
      <c r="AB123" s="4" t="s">
        <v>28</v>
      </c>
      <c r="AC123">
        <f>ROUND(AVERAGE(LARGE(B123:K123,{1,2,3})),0)</f>
        <v>4</v>
      </c>
      <c r="AD123">
        <f>ROUND(AVERAGE(LARGE(L123:U123,{1,2,3})),0)</f>
        <v>3</v>
      </c>
      <c r="AE123">
        <v>3</v>
      </c>
      <c r="AF123">
        <v>2</v>
      </c>
    </row>
    <row r="124" spans="1:32" ht="15" customHeight="1" x14ac:dyDescent="0.35">
      <c r="A124" s="10" t="s">
        <v>655</v>
      </c>
      <c r="B124" s="4">
        <v>3</v>
      </c>
      <c r="C124" s="4">
        <v>4</v>
      </c>
      <c r="D124" s="4">
        <v>4</v>
      </c>
      <c r="E124" s="4">
        <v>4</v>
      </c>
      <c r="F124" s="4">
        <v>3</v>
      </c>
      <c r="G124" s="4">
        <v>3</v>
      </c>
      <c r="H124" s="4">
        <v>2</v>
      </c>
      <c r="I124" s="4">
        <v>3</v>
      </c>
      <c r="J124" s="4">
        <v>4</v>
      </c>
      <c r="K124" s="4">
        <f>IFERROR(INDEX(AIRPORT_DB!$L:$L,MATCH($A124,AIRPORT_DB!$A:$A,0))+1,2)</f>
        <v>1</v>
      </c>
      <c r="L124" s="4">
        <v>2</v>
      </c>
      <c r="M124" s="4">
        <v>3</v>
      </c>
      <c r="N124" s="4">
        <v>3</v>
      </c>
      <c r="O124" s="4">
        <v>3</v>
      </c>
      <c r="P124" s="4">
        <v>2</v>
      </c>
      <c r="Q124" s="4">
        <v>2</v>
      </c>
      <c r="R124" s="4">
        <v>2</v>
      </c>
      <c r="S124" s="4">
        <v>2</v>
      </c>
      <c r="T124" s="4">
        <v>3</v>
      </c>
      <c r="U124" s="4">
        <f>IFERROR(INDEX(AIRPORT_DB!$L:$L,MATCH($A124,AIRPORT_DB!$A:$A,0))+1,2)</f>
        <v>1</v>
      </c>
      <c r="V124" s="4">
        <f>ROUND(AVERAGE(LARGE(B124:K124,{1,2,3}))+AVERAGE(LARGE(L124:U124,{1,2,3}))-1,0)+IF(INDEX(AIRPORT_DB!$L:$L,MATCH($A124,AIRPORT_DB!$A:$A,0))&gt;=1,1,0)+IF(AB124="C",1,0)</f>
        <v>6</v>
      </c>
      <c r="W124" s="4" t="str">
        <f t="shared" si="2"/>
        <v>LOW</v>
      </c>
      <c r="X124" s="4" t="str">
        <f t="shared" si="3"/>
        <v>DISPATCH OK</v>
      </c>
      <c r="Y124" s="10" t="s">
        <v>2214</v>
      </c>
      <c r="Z124" s="10" t="s">
        <v>2210</v>
      </c>
      <c r="AA124" s="10" t="s">
        <v>2211</v>
      </c>
      <c r="AB124" s="4" t="s">
        <v>42</v>
      </c>
      <c r="AC124">
        <f>ROUND(AVERAGE(LARGE(B124:K124,{1,2,3})),0)</f>
        <v>4</v>
      </c>
      <c r="AD124">
        <f>ROUND(AVERAGE(LARGE(L124:U124,{1,2,3})),0)</f>
        <v>3</v>
      </c>
      <c r="AE124">
        <v>3</v>
      </c>
      <c r="AF124">
        <v>2</v>
      </c>
    </row>
    <row r="125" spans="1:32" ht="15" customHeight="1" x14ac:dyDescent="0.35">
      <c r="A125" s="10" t="s">
        <v>659</v>
      </c>
      <c r="B125" s="4">
        <v>3</v>
      </c>
      <c r="C125" s="4">
        <v>4</v>
      </c>
      <c r="D125" s="4">
        <v>4</v>
      </c>
      <c r="E125" s="4">
        <v>4</v>
      </c>
      <c r="F125" s="4">
        <v>3</v>
      </c>
      <c r="G125" s="4">
        <v>3</v>
      </c>
      <c r="H125" s="4">
        <v>2</v>
      </c>
      <c r="I125" s="4">
        <v>3</v>
      </c>
      <c r="J125" s="4">
        <v>4</v>
      </c>
      <c r="K125" s="4">
        <f>IFERROR(INDEX(AIRPORT_DB!$L:$L,MATCH($A125,AIRPORT_DB!$A:$A,0))+1,2)</f>
        <v>1</v>
      </c>
      <c r="L125" s="4">
        <v>2</v>
      </c>
      <c r="M125" s="4">
        <v>3</v>
      </c>
      <c r="N125" s="4">
        <v>3</v>
      </c>
      <c r="O125" s="4">
        <v>3</v>
      </c>
      <c r="P125" s="4">
        <v>2</v>
      </c>
      <c r="Q125" s="4">
        <v>2</v>
      </c>
      <c r="R125" s="4">
        <v>2</v>
      </c>
      <c r="S125" s="4">
        <v>2</v>
      </c>
      <c r="T125" s="4">
        <v>3</v>
      </c>
      <c r="U125" s="4">
        <f>IFERROR(INDEX(AIRPORT_DB!$L:$L,MATCH($A125,AIRPORT_DB!$A:$A,0))+1,2)</f>
        <v>1</v>
      </c>
      <c r="V125" s="4">
        <f>ROUND(AVERAGE(LARGE(B125:K125,{1,2,3}))+AVERAGE(LARGE(L125:U125,{1,2,3}))-1,0)+IF(INDEX(AIRPORT_DB!$L:$L,MATCH($A125,AIRPORT_DB!$A:$A,0))&gt;=1,1,0)+IF(AB125="C",1,0)</f>
        <v>6</v>
      </c>
      <c r="W125" s="4" t="str">
        <f t="shared" si="2"/>
        <v>LOW</v>
      </c>
      <c r="X125" s="4" t="str">
        <f t="shared" si="3"/>
        <v>DISPATCH OK</v>
      </c>
      <c r="Y125" s="10" t="s">
        <v>2214</v>
      </c>
      <c r="Z125" s="10" t="s">
        <v>2210</v>
      </c>
      <c r="AA125" s="10" t="s">
        <v>2211</v>
      </c>
      <c r="AB125" s="4" t="s">
        <v>42</v>
      </c>
      <c r="AC125">
        <f>ROUND(AVERAGE(LARGE(B125:K125,{1,2,3})),0)</f>
        <v>4</v>
      </c>
      <c r="AD125">
        <f>ROUND(AVERAGE(LARGE(L125:U125,{1,2,3})),0)</f>
        <v>3</v>
      </c>
      <c r="AE125">
        <v>3</v>
      </c>
      <c r="AF125">
        <v>2</v>
      </c>
    </row>
    <row r="126" spans="1:32" ht="15" customHeight="1" x14ac:dyDescent="0.35">
      <c r="A126" s="10" t="s">
        <v>663</v>
      </c>
      <c r="B126" s="4">
        <v>3</v>
      </c>
      <c r="C126" s="4">
        <v>4</v>
      </c>
      <c r="D126" s="4">
        <v>4</v>
      </c>
      <c r="E126" s="4">
        <v>4</v>
      </c>
      <c r="F126" s="4">
        <v>3</v>
      </c>
      <c r="G126" s="4">
        <v>3</v>
      </c>
      <c r="H126" s="4">
        <v>2</v>
      </c>
      <c r="I126" s="4">
        <v>3</v>
      </c>
      <c r="J126" s="4">
        <v>4</v>
      </c>
      <c r="K126" s="4">
        <f>IFERROR(INDEX(AIRPORT_DB!$L:$L,MATCH($A126,AIRPORT_DB!$A:$A,0))+1,2)</f>
        <v>1</v>
      </c>
      <c r="L126" s="4">
        <v>2</v>
      </c>
      <c r="M126" s="4">
        <v>3</v>
      </c>
      <c r="N126" s="4">
        <v>3</v>
      </c>
      <c r="O126" s="4">
        <v>3</v>
      </c>
      <c r="P126" s="4">
        <v>2</v>
      </c>
      <c r="Q126" s="4">
        <v>2</v>
      </c>
      <c r="R126" s="4">
        <v>2</v>
      </c>
      <c r="S126" s="4">
        <v>2</v>
      </c>
      <c r="T126" s="4">
        <v>3</v>
      </c>
      <c r="U126" s="4">
        <f>IFERROR(INDEX(AIRPORT_DB!$L:$L,MATCH($A126,AIRPORT_DB!$A:$A,0))+1,2)</f>
        <v>1</v>
      </c>
      <c r="V126" s="4">
        <f>ROUND(AVERAGE(LARGE(B126:K126,{1,2,3}))+AVERAGE(LARGE(L126:U126,{1,2,3}))-1,0)+IF(INDEX(AIRPORT_DB!$L:$L,MATCH($A126,AIRPORT_DB!$A:$A,0))&gt;=1,1,0)+IF(AB126="C",1,0)</f>
        <v>6</v>
      </c>
      <c r="W126" s="4" t="str">
        <f t="shared" si="2"/>
        <v>LOW</v>
      </c>
      <c r="X126" s="4" t="str">
        <f t="shared" si="3"/>
        <v>DISPATCH OK</v>
      </c>
      <c r="Y126" s="10" t="s">
        <v>2214</v>
      </c>
      <c r="Z126" s="10" t="s">
        <v>2210</v>
      </c>
      <c r="AA126" s="10" t="s">
        <v>2211</v>
      </c>
      <c r="AB126" s="4" t="s">
        <v>42</v>
      </c>
      <c r="AC126">
        <f>ROUND(AVERAGE(LARGE(B126:K126,{1,2,3})),0)</f>
        <v>4</v>
      </c>
      <c r="AD126">
        <f>ROUND(AVERAGE(LARGE(L126:U126,{1,2,3})),0)</f>
        <v>3</v>
      </c>
      <c r="AE126">
        <v>3</v>
      </c>
      <c r="AF126">
        <v>2</v>
      </c>
    </row>
    <row r="127" spans="1:32" ht="15" customHeight="1" x14ac:dyDescent="0.35">
      <c r="A127" s="10" t="s">
        <v>667</v>
      </c>
      <c r="B127" s="4">
        <v>3</v>
      </c>
      <c r="C127" s="4">
        <v>4</v>
      </c>
      <c r="D127" s="4">
        <v>4</v>
      </c>
      <c r="E127" s="4">
        <v>4</v>
      </c>
      <c r="F127" s="4">
        <v>3</v>
      </c>
      <c r="G127" s="4">
        <v>3</v>
      </c>
      <c r="H127" s="4">
        <v>2</v>
      </c>
      <c r="I127" s="4">
        <v>3</v>
      </c>
      <c r="J127" s="4">
        <v>4</v>
      </c>
      <c r="K127" s="4">
        <f>IFERROR(INDEX(AIRPORT_DB!$L:$L,MATCH($A127,AIRPORT_DB!$A:$A,0))+1,2)</f>
        <v>1</v>
      </c>
      <c r="L127" s="4">
        <v>2</v>
      </c>
      <c r="M127" s="4">
        <v>3</v>
      </c>
      <c r="N127" s="4">
        <v>3</v>
      </c>
      <c r="O127" s="4">
        <v>3</v>
      </c>
      <c r="P127" s="4">
        <v>2</v>
      </c>
      <c r="Q127" s="4">
        <v>2</v>
      </c>
      <c r="R127" s="4">
        <v>2</v>
      </c>
      <c r="S127" s="4">
        <v>2</v>
      </c>
      <c r="T127" s="4">
        <v>3</v>
      </c>
      <c r="U127" s="4">
        <f>IFERROR(INDEX(AIRPORT_DB!$L:$L,MATCH($A127,AIRPORT_DB!$A:$A,0))+1,2)</f>
        <v>1</v>
      </c>
      <c r="V127" s="4">
        <f>ROUND(AVERAGE(LARGE(B127:K127,{1,2,3}))+AVERAGE(LARGE(L127:U127,{1,2,3}))-1,0)+IF(INDEX(AIRPORT_DB!$L:$L,MATCH($A127,AIRPORT_DB!$A:$A,0))&gt;=1,1,0)+IF(AB127="C",1,0)</f>
        <v>6</v>
      </c>
      <c r="W127" s="4" t="str">
        <f t="shared" si="2"/>
        <v>LOW</v>
      </c>
      <c r="X127" s="4" t="str">
        <f t="shared" si="3"/>
        <v>DISPATCH OK</v>
      </c>
      <c r="Y127" s="10" t="s">
        <v>2214</v>
      </c>
      <c r="Z127" s="10" t="s">
        <v>2210</v>
      </c>
      <c r="AA127" s="10" t="s">
        <v>2211</v>
      </c>
      <c r="AB127" s="4" t="s">
        <v>42</v>
      </c>
      <c r="AC127">
        <f>ROUND(AVERAGE(LARGE(B127:K127,{1,2,3})),0)</f>
        <v>4</v>
      </c>
      <c r="AD127">
        <f>ROUND(AVERAGE(LARGE(L127:U127,{1,2,3})),0)</f>
        <v>3</v>
      </c>
      <c r="AE127">
        <v>3</v>
      </c>
      <c r="AF127">
        <v>2</v>
      </c>
    </row>
    <row r="128" spans="1:32" ht="15" customHeight="1" x14ac:dyDescent="0.35">
      <c r="A128" s="10" t="s">
        <v>671</v>
      </c>
      <c r="B128" s="4">
        <v>3</v>
      </c>
      <c r="C128" s="4">
        <v>4</v>
      </c>
      <c r="D128" s="4">
        <v>4</v>
      </c>
      <c r="E128" s="4">
        <v>4</v>
      </c>
      <c r="F128" s="4">
        <v>3</v>
      </c>
      <c r="G128" s="4">
        <v>3</v>
      </c>
      <c r="H128" s="4">
        <v>2</v>
      </c>
      <c r="I128" s="4">
        <v>3</v>
      </c>
      <c r="J128" s="4">
        <v>4</v>
      </c>
      <c r="K128" s="4">
        <f>IFERROR(INDEX(AIRPORT_DB!$L:$L,MATCH($A128,AIRPORT_DB!$A:$A,0))+1,2)</f>
        <v>1</v>
      </c>
      <c r="L128" s="4">
        <v>2</v>
      </c>
      <c r="M128" s="4">
        <v>3</v>
      </c>
      <c r="N128" s="4">
        <v>3</v>
      </c>
      <c r="O128" s="4">
        <v>3</v>
      </c>
      <c r="P128" s="4">
        <v>2</v>
      </c>
      <c r="Q128" s="4">
        <v>2</v>
      </c>
      <c r="R128" s="4">
        <v>2</v>
      </c>
      <c r="S128" s="4">
        <v>2</v>
      </c>
      <c r="T128" s="4">
        <v>3</v>
      </c>
      <c r="U128" s="4">
        <f>IFERROR(INDEX(AIRPORT_DB!$L:$L,MATCH($A128,AIRPORT_DB!$A:$A,0))+1,2)</f>
        <v>1</v>
      </c>
      <c r="V128" s="4">
        <f>ROUND(AVERAGE(LARGE(B128:K128,{1,2,3}))+AVERAGE(LARGE(L128:U128,{1,2,3}))-1,0)+IF(INDEX(AIRPORT_DB!$L:$L,MATCH($A128,AIRPORT_DB!$A:$A,0))&gt;=1,1,0)+IF(AB128="C",1,0)</f>
        <v>6</v>
      </c>
      <c r="W128" s="4" t="str">
        <f t="shared" si="2"/>
        <v>LOW</v>
      </c>
      <c r="X128" s="4" t="str">
        <f t="shared" si="3"/>
        <v>DISPATCH OK</v>
      </c>
      <c r="Y128" s="10" t="s">
        <v>2214</v>
      </c>
      <c r="Z128" s="10" t="s">
        <v>2210</v>
      </c>
      <c r="AA128" s="10" t="s">
        <v>2211</v>
      </c>
      <c r="AB128" s="4" t="s">
        <v>42</v>
      </c>
      <c r="AC128">
        <f>ROUND(AVERAGE(LARGE(B128:K128,{1,2,3})),0)</f>
        <v>4</v>
      </c>
      <c r="AD128">
        <f>ROUND(AVERAGE(LARGE(L128:U128,{1,2,3})),0)</f>
        <v>3</v>
      </c>
      <c r="AE128">
        <v>3</v>
      </c>
      <c r="AF128">
        <v>2</v>
      </c>
    </row>
    <row r="129" spans="1:32" ht="15" customHeight="1" x14ac:dyDescent="0.35">
      <c r="A129" s="10" t="s">
        <v>675</v>
      </c>
      <c r="B129" s="4">
        <v>3</v>
      </c>
      <c r="C129" s="4">
        <v>4</v>
      </c>
      <c r="D129" s="4">
        <v>4</v>
      </c>
      <c r="E129" s="4">
        <v>4</v>
      </c>
      <c r="F129" s="4">
        <v>3</v>
      </c>
      <c r="G129" s="4">
        <v>3</v>
      </c>
      <c r="H129" s="4">
        <v>2</v>
      </c>
      <c r="I129" s="4">
        <v>3</v>
      </c>
      <c r="J129" s="4">
        <v>4</v>
      </c>
      <c r="K129" s="4">
        <f>IFERROR(INDEX(AIRPORT_DB!$L:$L,MATCH($A129,AIRPORT_DB!$A:$A,0))+1,2)</f>
        <v>1</v>
      </c>
      <c r="L129" s="4">
        <v>2</v>
      </c>
      <c r="M129" s="4">
        <v>3</v>
      </c>
      <c r="N129" s="4">
        <v>3</v>
      </c>
      <c r="O129" s="4">
        <v>3</v>
      </c>
      <c r="P129" s="4">
        <v>2</v>
      </c>
      <c r="Q129" s="4">
        <v>2</v>
      </c>
      <c r="R129" s="4">
        <v>2</v>
      </c>
      <c r="S129" s="4">
        <v>2</v>
      </c>
      <c r="T129" s="4">
        <v>3</v>
      </c>
      <c r="U129" s="4">
        <f>IFERROR(INDEX(AIRPORT_DB!$L:$L,MATCH($A129,AIRPORT_DB!$A:$A,0))+1,2)</f>
        <v>1</v>
      </c>
      <c r="V129" s="4">
        <f>ROUND(AVERAGE(LARGE(B129:K129,{1,2,3}))+AVERAGE(LARGE(L129:U129,{1,2,3}))-1,0)+IF(INDEX(AIRPORT_DB!$L:$L,MATCH($A129,AIRPORT_DB!$A:$A,0))&gt;=1,1,0)+IF(AB129="C",1,0)</f>
        <v>6</v>
      </c>
      <c r="W129" s="4" t="str">
        <f t="shared" si="2"/>
        <v>LOW</v>
      </c>
      <c r="X129" s="4" t="str">
        <f t="shared" si="3"/>
        <v>DISPATCH OK</v>
      </c>
      <c r="Y129" s="10" t="s">
        <v>2214</v>
      </c>
      <c r="Z129" s="10" t="s">
        <v>2210</v>
      </c>
      <c r="AA129" s="10" t="s">
        <v>2211</v>
      </c>
      <c r="AB129" s="4" t="s">
        <v>42</v>
      </c>
      <c r="AC129">
        <f>ROUND(AVERAGE(LARGE(B129:K129,{1,2,3})),0)</f>
        <v>4</v>
      </c>
      <c r="AD129">
        <f>ROUND(AVERAGE(LARGE(L129:U129,{1,2,3})),0)</f>
        <v>3</v>
      </c>
      <c r="AE129">
        <v>3</v>
      </c>
      <c r="AF129">
        <v>2</v>
      </c>
    </row>
    <row r="130" spans="1:32" ht="15" customHeight="1" x14ac:dyDescent="0.35">
      <c r="A130" s="10" t="s">
        <v>678</v>
      </c>
      <c r="B130" s="4">
        <v>3</v>
      </c>
      <c r="C130" s="4">
        <v>4</v>
      </c>
      <c r="D130" s="4">
        <v>4</v>
      </c>
      <c r="E130" s="4">
        <v>4</v>
      </c>
      <c r="F130" s="4">
        <v>3</v>
      </c>
      <c r="G130" s="4">
        <v>3</v>
      </c>
      <c r="H130" s="4">
        <v>2</v>
      </c>
      <c r="I130" s="4">
        <v>3</v>
      </c>
      <c r="J130" s="4">
        <v>4</v>
      </c>
      <c r="K130" s="4">
        <f>IFERROR(INDEX(AIRPORT_DB!$L:$L,MATCH($A130,AIRPORT_DB!$A:$A,0))+1,2)</f>
        <v>1</v>
      </c>
      <c r="L130" s="4">
        <v>2</v>
      </c>
      <c r="M130" s="4">
        <v>3</v>
      </c>
      <c r="N130" s="4">
        <v>3</v>
      </c>
      <c r="O130" s="4">
        <v>3</v>
      </c>
      <c r="P130" s="4">
        <v>2</v>
      </c>
      <c r="Q130" s="4">
        <v>2</v>
      </c>
      <c r="R130" s="4">
        <v>2</v>
      </c>
      <c r="S130" s="4">
        <v>2</v>
      </c>
      <c r="T130" s="4">
        <v>3</v>
      </c>
      <c r="U130" s="4">
        <f>IFERROR(INDEX(AIRPORT_DB!$L:$L,MATCH($A130,AIRPORT_DB!$A:$A,0))+1,2)</f>
        <v>1</v>
      </c>
      <c r="V130" s="4">
        <f>ROUND(AVERAGE(LARGE(B130:K130,{1,2,3}))+AVERAGE(LARGE(L130:U130,{1,2,3}))-1,0)+IF(INDEX(AIRPORT_DB!$L:$L,MATCH($A130,AIRPORT_DB!$A:$A,0))&gt;=1,1,0)+IF(AB130="C",1,0)</f>
        <v>6</v>
      </c>
      <c r="W130" s="4" t="str">
        <f t="shared" ref="W130:W193" si="4">IF(V130&lt;=6,"LOW",IF(V130&lt;=9,"MEDIUM",IF(V130&lt;=12,"HIGH","EXTREME")))</f>
        <v>LOW</v>
      </c>
      <c r="X130" s="4" t="str">
        <f t="shared" ref="X130:X193" si="5">IF(W130="EXTREME","OPS MANAGER APPROVAL REQUIRED",IF(AND(W130="HIGH",AB130="C"),"OPS MANAGER APPROVAL REQUIRED",IF(W130="HIGH","CAPTAIN REVIEW / DISPATCH COORDINATION","DISPATCH OK")))</f>
        <v>DISPATCH OK</v>
      </c>
      <c r="Y130" s="10" t="s">
        <v>2214</v>
      </c>
      <c r="Z130" s="10" t="s">
        <v>2210</v>
      </c>
      <c r="AA130" s="10" t="s">
        <v>2211</v>
      </c>
      <c r="AB130" s="4" t="s">
        <v>42</v>
      </c>
      <c r="AC130">
        <f>ROUND(AVERAGE(LARGE(B130:K130,{1,2,3})),0)</f>
        <v>4</v>
      </c>
      <c r="AD130">
        <f>ROUND(AVERAGE(LARGE(L130:U130,{1,2,3})),0)</f>
        <v>3</v>
      </c>
      <c r="AE130">
        <v>3</v>
      </c>
      <c r="AF130">
        <v>2</v>
      </c>
    </row>
    <row r="131" spans="1:32" ht="15" customHeight="1" x14ac:dyDescent="0.35">
      <c r="A131" s="10" t="s">
        <v>682</v>
      </c>
      <c r="B131" s="4">
        <v>3</v>
      </c>
      <c r="C131" s="4">
        <v>4</v>
      </c>
      <c r="D131" s="4">
        <v>4</v>
      </c>
      <c r="E131" s="4">
        <v>4</v>
      </c>
      <c r="F131" s="4">
        <v>3</v>
      </c>
      <c r="G131" s="4">
        <v>3</v>
      </c>
      <c r="H131" s="4">
        <v>2</v>
      </c>
      <c r="I131" s="4">
        <v>3</v>
      </c>
      <c r="J131" s="4">
        <v>4</v>
      </c>
      <c r="K131" s="4">
        <f>IFERROR(INDEX(AIRPORT_DB!$L:$L,MATCH($A131,AIRPORT_DB!$A:$A,0))+1,2)</f>
        <v>1</v>
      </c>
      <c r="L131" s="4">
        <v>2</v>
      </c>
      <c r="M131" s="4">
        <v>3</v>
      </c>
      <c r="N131" s="4">
        <v>3</v>
      </c>
      <c r="O131" s="4">
        <v>3</v>
      </c>
      <c r="P131" s="4">
        <v>2</v>
      </c>
      <c r="Q131" s="4">
        <v>2</v>
      </c>
      <c r="R131" s="4">
        <v>2</v>
      </c>
      <c r="S131" s="4">
        <v>2</v>
      </c>
      <c r="T131" s="4">
        <v>3</v>
      </c>
      <c r="U131" s="4">
        <f>IFERROR(INDEX(AIRPORT_DB!$L:$L,MATCH($A131,AIRPORT_DB!$A:$A,0))+1,2)</f>
        <v>1</v>
      </c>
      <c r="V131" s="4">
        <f>ROUND(AVERAGE(LARGE(B131:K131,{1,2,3}))+AVERAGE(LARGE(L131:U131,{1,2,3}))-1,0)+IF(INDEX(AIRPORT_DB!$L:$L,MATCH($A131,AIRPORT_DB!$A:$A,0))&gt;=1,1,0)+IF(AB131="C",1,0)</f>
        <v>6</v>
      </c>
      <c r="W131" s="4" t="str">
        <f t="shared" si="4"/>
        <v>LOW</v>
      </c>
      <c r="X131" s="4" t="str">
        <f t="shared" si="5"/>
        <v>DISPATCH OK</v>
      </c>
      <c r="Y131" s="10" t="s">
        <v>2214</v>
      </c>
      <c r="Z131" s="10" t="s">
        <v>2210</v>
      </c>
      <c r="AA131" s="10" t="s">
        <v>2211</v>
      </c>
      <c r="AB131" s="4" t="s">
        <v>42</v>
      </c>
      <c r="AC131">
        <f>ROUND(AVERAGE(LARGE(B131:K131,{1,2,3})),0)</f>
        <v>4</v>
      </c>
      <c r="AD131">
        <f>ROUND(AVERAGE(LARGE(L131:U131,{1,2,3})),0)</f>
        <v>3</v>
      </c>
      <c r="AE131">
        <v>3</v>
      </c>
      <c r="AF131">
        <v>2</v>
      </c>
    </row>
    <row r="132" spans="1:32" ht="15" customHeight="1" x14ac:dyDescent="0.35">
      <c r="A132" s="10" t="s">
        <v>686</v>
      </c>
      <c r="B132" s="4">
        <v>4</v>
      </c>
      <c r="C132" s="4">
        <v>4</v>
      </c>
      <c r="D132" s="4">
        <v>4</v>
      </c>
      <c r="E132" s="4">
        <v>4</v>
      </c>
      <c r="F132" s="4">
        <v>4</v>
      </c>
      <c r="G132" s="4">
        <v>3</v>
      </c>
      <c r="H132" s="4">
        <v>2</v>
      </c>
      <c r="I132" s="4">
        <v>3</v>
      </c>
      <c r="J132" s="4">
        <v>4</v>
      </c>
      <c r="K132" s="4">
        <f>IFERROR(INDEX(AIRPORT_DB!$L:$L,MATCH($A132,AIRPORT_DB!$A:$A,0))+1,2)</f>
        <v>1</v>
      </c>
      <c r="L132" s="4">
        <v>4</v>
      </c>
      <c r="M132" s="4">
        <v>3</v>
      </c>
      <c r="N132" s="4">
        <v>3</v>
      </c>
      <c r="O132" s="4">
        <v>3</v>
      </c>
      <c r="P132" s="4">
        <v>3</v>
      </c>
      <c r="Q132" s="4">
        <v>2</v>
      </c>
      <c r="R132" s="4">
        <v>2</v>
      </c>
      <c r="S132" s="4">
        <v>2</v>
      </c>
      <c r="T132" s="4">
        <v>3</v>
      </c>
      <c r="U132" s="4">
        <f>IFERROR(INDEX(AIRPORT_DB!$L:$L,MATCH($A132,AIRPORT_DB!$A:$A,0))+1,2)</f>
        <v>1</v>
      </c>
      <c r="V132" s="4">
        <f>ROUND(AVERAGE(LARGE(B132:K132,{1,2,3}))+AVERAGE(LARGE(L132:U132,{1,2,3}))-1,0)+IF(INDEX(AIRPORT_DB!$L:$L,MATCH($A132,AIRPORT_DB!$A:$A,0))&gt;=1,1,0)+IF(AB132="C",1,0)</f>
        <v>6</v>
      </c>
      <c r="W132" s="4" t="str">
        <f t="shared" si="4"/>
        <v>LOW</v>
      </c>
      <c r="X132" s="4" t="str">
        <f t="shared" si="5"/>
        <v>DISPATCH OK</v>
      </c>
      <c r="Y132" s="10" t="s">
        <v>2213</v>
      </c>
      <c r="Z132" s="10" t="s">
        <v>2210</v>
      </c>
      <c r="AA132" s="10" t="s">
        <v>2211</v>
      </c>
      <c r="AB132" s="4" t="s">
        <v>28</v>
      </c>
      <c r="AC132">
        <f>ROUND(AVERAGE(LARGE(B132:K132,{1,2,3})),0)</f>
        <v>4</v>
      </c>
      <c r="AD132">
        <f>ROUND(AVERAGE(LARGE(L132:U132,{1,2,3})),0)</f>
        <v>3</v>
      </c>
      <c r="AE132">
        <v>3</v>
      </c>
      <c r="AF132">
        <v>2</v>
      </c>
    </row>
    <row r="133" spans="1:32" ht="15" customHeight="1" x14ac:dyDescent="0.35">
      <c r="A133" s="10" t="s">
        <v>690</v>
      </c>
      <c r="B133" s="4">
        <v>3</v>
      </c>
      <c r="C133" s="4">
        <v>4</v>
      </c>
      <c r="D133" s="4">
        <v>4</v>
      </c>
      <c r="E133" s="4">
        <v>4</v>
      </c>
      <c r="F133" s="4">
        <v>3</v>
      </c>
      <c r="G133" s="4">
        <v>3</v>
      </c>
      <c r="H133" s="4">
        <v>2</v>
      </c>
      <c r="I133" s="4">
        <v>3</v>
      </c>
      <c r="J133" s="4">
        <v>4</v>
      </c>
      <c r="K133" s="4">
        <f>IFERROR(INDEX(AIRPORT_DB!$L:$L,MATCH($A133,AIRPORT_DB!$A:$A,0))+1,2)</f>
        <v>1</v>
      </c>
      <c r="L133" s="4">
        <v>2</v>
      </c>
      <c r="M133" s="4">
        <v>3</v>
      </c>
      <c r="N133" s="4">
        <v>3</v>
      </c>
      <c r="O133" s="4">
        <v>3</v>
      </c>
      <c r="P133" s="4">
        <v>2</v>
      </c>
      <c r="Q133" s="4">
        <v>2</v>
      </c>
      <c r="R133" s="4">
        <v>2</v>
      </c>
      <c r="S133" s="4">
        <v>2</v>
      </c>
      <c r="T133" s="4">
        <v>3</v>
      </c>
      <c r="U133" s="4">
        <f>IFERROR(INDEX(AIRPORT_DB!$L:$L,MATCH($A133,AIRPORT_DB!$A:$A,0))+1,2)</f>
        <v>1</v>
      </c>
      <c r="V133" s="4">
        <f>ROUND(AVERAGE(LARGE(B133:K133,{1,2,3}))+AVERAGE(LARGE(L133:U133,{1,2,3}))-1,0)+IF(INDEX(AIRPORT_DB!$L:$L,MATCH($A133,AIRPORT_DB!$A:$A,0))&gt;=1,1,0)+IF(AB133="C",1,0)</f>
        <v>6</v>
      </c>
      <c r="W133" s="4" t="str">
        <f t="shared" si="4"/>
        <v>LOW</v>
      </c>
      <c r="X133" s="4" t="str">
        <f t="shared" si="5"/>
        <v>DISPATCH OK</v>
      </c>
      <c r="Y133" s="10" t="s">
        <v>2214</v>
      </c>
      <c r="Z133" s="10" t="s">
        <v>2210</v>
      </c>
      <c r="AA133" s="10" t="s">
        <v>2211</v>
      </c>
      <c r="AB133" s="4" t="s">
        <v>42</v>
      </c>
      <c r="AC133">
        <f>ROUND(AVERAGE(LARGE(B133:K133,{1,2,3})),0)</f>
        <v>4</v>
      </c>
      <c r="AD133">
        <f>ROUND(AVERAGE(LARGE(L133:U133,{1,2,3})),0)</f>
        <v>3</v>
      </c>
      <c r="AE133">
        <v>3</v>
      </c>
      <c r="AF133">
        <v>2</v>
      </c>
    </row>
    <row r="134" spans="1:32" ht="15" customHeight="1" x14ac:dyDescent="0.35">
      <c r="A134" s="10" t="s">
        <v>694</v>
      </c>
      <c r="B134" s="4">
        <v>3</v>
      </c>
      <c r="C134" s="4">
        <v>4</v>
      </c>
      <c r="D134" s="4">
        <v>4</v>
      </c>
      <c r="E134" s="4">
        <v>4</v>
      </c>
      <c r="F134" s="4">
        <v>3</v>
      </c>
      <c r="G134" s="4">
        <v>3</v>
      </c>
      <c r="H134" s="4">
        <v>2</v>
      </c>
      <c r="I134" s="4">
        <v>3</v>
      </c>
      <c r="J134" s="4">
        <v>4</v>
      </c>
      <c r="K134" s="4">
        <f>IFERROR(INDEX(AIRPORT_DB!$L:$L,MATCH($A134,AIRPORT_DB!$A:$A,0))+1,2)</f>
        <v>1</v>
      </c>
      <c r="L134" s="4">
        <v>2</v>
      </c>
      <c r="M134" s="4">
        <v>3</v>
      </c>
      <c r="N134" s="4">
        <v>3</v>
      </c>
      <c r="O134" s="4">
        <v>3</v>
      </c>
      <c r="P134" s="4">
        <v>2</v>
      </c>
      <c r="Q134" s="4">
        <v>2</v>
      </c>
      <c r="R134" s="4">
        <v>2</v>
      </c>
      <c r="S134" s="4">
        <v>2</v>
      </c>
      <c r="T134" s="4">
        <v>3</v>
      </c>
      <c r="U134" s="4">
        <f>IFERROR(INDEX(AIRPORT_DB!$L:$L,MATCH($A134,AIRPORT_DB!$A:$A,0))+1,2)</f>
        <v>1</v>
      </c>
      <c r="V134" s="4">
        <f>ROUND(AVERAGE(LARGE(B134:K134,{1,2,3}))+AVERAGE(LARGE(L134:U134,{1,2,3}))-1,0)+IF(INDEX(AIRPORT_DB!$L:$L,MATCH($A134,AIRPORT_DB!$A:$A,0))&gt;=1,1,0)+IF(AB134="C",1,0)</f>
        <v>6</v>
      </c>
      <c r="W134" s="4" t="str">
        <f t="shared" si="4"/>
        <v>LOW</v>
      </c>
      <c r="X134" s="4" t="str">
        <f t="shared" si="5"/>
        <v>DISPATCH OK</v>
      </c>
      <c r="Y134" s="10" t="s">
        <v>2214</v>
      </c>
      <c r="Z134" s="10" t="s">
        <v>2210</v>
      </c>
      <c r="AA134" s="10" t="s">
        <v>2211</v>
      </c>
      <c r="AB134" s="4" t="s">
        <v>42</v>
      </c>
      <c r="AC134">
        <f>ROUND(AVERAGE(LARGE(B134:K134,{1,2,3})),0)</f>
        <v>4</v>
      </c>
      <c r="AD134">
        <f>ROUND(AVERAGE(LARGE(L134:U134,{1,2,3})),0)</f>
        <v>3</v>
      </c>
      <c r="AE134">
        <v>3</v>
      </c>
      <c r="AF134">
        <v>2</v>
      </c>
    </row>
    <row r="135" spans="1:32" ht="15" customHeight="1" x14ac:dyDescent="0.35">
      <c r="A135" s="10" t="s">
        <v>698</v>
      </c>
      <c r="B135" s="4">
        <v>4</v>
      </c>
      <c r="C135" s="4">
        <v>4</v>
      </c>
      <c r="D135" s="4">
        <v>4</v>
      </c>
      <c r="E135" s="4">
        <v>4</v>
      </c>
      <c r="F135" s="4">
        <v>4</v>
      </c>
      <c r="G135" s="4">
        <v>3</v>
      </c>
      <c r="H135" s="4">
        <v>2</v>
      </c>
      <c r="I135" s="4">
        <v>3</v>
      </c>
      <c r="J135" s="4">
        <v>4</v>
      </c>
      <c r="K135" s="4">
        <f>IFERROR(INDEX(AIRPORT_DB!$L:$L,MATCH($A135,AIRPORT_DB!$A:$A,0))+1,2)</f>
        <v>1</v>
      </c>
      <c r="L135" s="4">
        <v>4</v>
      </c>
      <c r="M135" s="4">
        <v>3</v>
      </c>
      <c r="N135" s="4">
        <v>3</v>
      </c>
      <c r="O135" s="4">
        <v>3</v>
      </c>
      <c r="P135" s="4">
        <v>3</v>
      </c>
      <c r="Q135" s="4">
        <v>2</v>
      </c>
      <c r="R135" s="4">
        <v>2</v>
      </c>
      <c r="S135" s="4">
        <v>2</v>
      </c>
      <c r="T135" s="4">
        <v>3</v>
      </c>
      <c r="U135" s="4">
        <f>IFERROR(INDEX(AIRPORT_DB!$L:$L,MATCH($A135,AIRPORT_DB!$A:$A,0))+1,2)</f>
        <v>1</v>
      </c>
      <c r="V135" s="4">
        <f>ROUND(AVERAGE(LARGE(B135:K135,{1,2,3}))+AVERAGE(LARGE(L135:U135,{1,2,3}))-1,0)+IF(INDEX(AIRPORT_DB!$L:$L,MATCH($A135,AIRPORT_DB!$A:$A,0))&gt;=1,1,0)+IF(AB135="C",1,0)</f>
        <v>6</v>
      </c>
      <c r="W135" s="4" t="str">
        <f t="shared" si="4"/>
        <v>LOW</v>
      </c>
      <c r="X135" s="4" t="str">
        <f t="shared" si="5"/>
        <v>DISPATCH OK</v>
      </c>
      <c r="Y135" s="10" t="s">
        <v>2213</v>
      </c>
      <c r="Z135" s="10" t="s">
        <v>2210</v>
      </c>
      <c r="AA135" s="10" t="s">
        <v>2211</v>
      </c>
      <c r="AB135" s="4" t="s">
        <v>28</v>
      </c>
      <c r="AC135">
        <f>ROUND(AVERAGE(LARGE(B135:K135,{1,2,3})),0)</f>
        <v>4</v>
      </c>
      <c r="AD135">
        <f>ROUND(AVERAGE(LARGE(L135:U135,{1,2,3})),0)</f>
        <v>3</v>
      </c>
      <c r="AE135">
        <v>3</v>
      </c>
      <c r="AF135">
        <v>2</v>
      </c>
    </row>
    <row r="136" spans="1:32" ht="15" customHeight="1" x14ac:dyDescent="0.35">
      <c r="A136" s="10" t="s">
        <v>702</v>
      </c>
      <c r="B136" s="4">
        <v>4</v>
      </c>
      <c r="C136" s="4">
        <v>4</v>
      </c>
      <c r="D136" s="4">
        <v>4</v>
      </c>
      <c r="E136" s="4">
        <v>4</v>
      </c>
      <c r="F136" s="4">
        <v>4</v>
      </c>
      <c r="G136" s="4">
        <v>3</v>
      </c>
      <c r="H136" s="4">
        <v>2</v>
      </c>
      <c r="I136" s="4">
        <v>2</v>
      </c>
      <c r="J136" s="4">
        <v>4</v>
      </c>
      <c r="K136" s="4">
        <f>IFERROR(INDEX(AIRPORT_DB!$L:$L,MATCH($A136,AIRPORT_DB!$A:$A,0))+1,2)</f>
        <v>1</v>
      </c>
      <c r="L136" s="4">
        <v>4</v>
      </c>
      <c r="M136" s="4">
        <v>3</v>
      </c>
      <c r="N136" s="4">
        <v>3</v>
      </c>
      <c r="O136" s="4">
        <v>3</v>
      </c>
      <c r="P136" s="4">
        <v>3</v>
      </c>
      <c r="Q136" s="4">
        <v>2</v>
      </c>
      <c r="R136" s="4">
        <v>2</v>
      </c>
      <c r="S136" s="4">
        <v>2</v>
      </c>
      <c r="T136" s="4">
        <v>3</v>
      </c>
      <c r="U136" s="4">
        <f>IFERROR(INDEX(AIRPORT_DB!$L:$L,MATCH($A136,AIRPORT_DB!$A:$A,0))+1,2)</f>
        <v>1</v>
      </c>
      <c r="V136" s="4">
        <f>ROUND(AVERAGE(LARGE(B136:K136,{1,2,3}))+AVERAGE(LARGE(L136:U136,{1,2,3}))-1,0)+IF(INDEX(AIRPORT_DB!$L:$L,MATCH($A136,AIRPORT_DB!$A:$A,0))&gt;=1,1,0)+IF(AB136="C",1,0)</f>
        <v>6</v>
      </c>
      <c r="W136" s="4" t="str">
        <f t="shared" si="4"/>
        <v>LOW</v>
      </c>
      <c r="X136" s="4" t="str">
        <f t="shared" si="5"/>
        <v>DISPATCH OK</v>
      </c>
      <c r="Y136" s="10" t="s">
        <v>2213</v>
      </c>
      <c r="Z136" s="10" t="s">
        <v>2210</v>
      </c>
      <c r="AA136" s="10" t="s">
        <v>2211</v>
      </c>
      <c r="AB136" s="4" t="s">
        <v>28</v>
      </c>
      <c r="AC136">
        <f>ROUND(AVERAGE(LARGE(B136:K136,{1,2,3})),0)</f>
        <v>4</v>
      </c>
      <c r="AD136">
        <f>ROUND(AVERAGE(LARGE(L136:U136,{1,2,3})),0)</f>
        <v>3</v>
      </c>
      <c r="AE136">
        <v>3</v>
      </c>
      <c r="AF136">
        <v>2</v>
      </c>
    </row>
    <row r="137" spans="1:32" ht="15" customHeight="1" x14ac:dyDescent="0.35">
      <c r="A137" s="10" t="s">
        <v>708</v>
      </c>
      <c r="B137" s="4">
        <v>3</v>
      </c>
      <c r="C137" s="4">
        <v>4</v>
      </c>
      <c r="D137" s="4">
        <v>4</v>
      </c>
      <c r="E137" s="4">
        <v>4</v>
      </c>
      <c r="F137" s="4">
        <v>3</v>
      </c>
      <c r="G137" s="4">
        <v>3</v>
      </c>
      <c r="H137" s="4">
        <v>2</v>
      </c>
      <c r="I137" s="4">
        <v>3</v>
      </c>
      <c r="J137" s="4">
        <v>4</v>
      </c>
      <c r="K137" s="4">
        <f>IFERROR(INDEX(AIRPORT_DB!$L:$L,MATCH($A137,AIRPORT_DB!$A:$A,0))+1,2)</f>
        <v>1</v>
      </c>
      <c r="L137" s="4">
        <v>2</v>
      </c>
      <c r="M137" s="4">
        <v>3</v>
      </c>
      <c r="N137" s="4">
        <v>3</v>
      </c>
      <c r="O137" s="4">
        <v>3</v>
      </c>
      <c r="P137" s="4">
        <v>2</v>
      </c>
      <c r="Q137" s="4">
        <v>2</v>
      </c>
      <c r="R137" s="4">
        <v>2</v>
      </c>
      <c r="S137" s="4">
        <v>2</v>
      </c>
      <c r="T137" s="4">
        <v>3</v>
      </c>
      <c r="U137" s="4">
        <f>IFERROR(INDEX(AIRPORT_DB!$L:$L,MATCH($A137,AIRPORT_DB!$A:$A,0))+1,2)</f>
        <v>1</v>
      </c>
      <c r="V137" s="4">
        <f>ROUND(AVERAGE(LARGE(B137:K137,{1,2,3}))+AVERAGE(LARGE(L137:U137,{1,2,3}))-1,0)+IF(INDEX(AIRPORT_DB!$L:$L,MATCH($A137,AIRPORT_DB!$A:$A,0))&gt;=1,1,0)+IF(AB137="C",1,0)</f>
        <v>6</v>
      </c>
      <c r="W137" s="4" t="str">
        <f t="shared" si="4"/>
        <v>LOW</v>
      </c>
      <c r="X137" s="4" t="str">
        <f t="shared" si="5"/>
        <v>DISPATCH OK</v>
      </c>
      <c r="Y137" s="10" t="s">
        <v>2214</v>
      </c>
      <c r="Z137" s="10" t="s">
        <v>2210</v>
      </c>
      <c r="AA137" s="10" t="s">
        <v>2211</v>
      </c>
      <c r="AB137" s="4" t="s">
        <v>42</v>
      </c>
      <c r="AC137">
        <f>ROUND(AVERAGE(LARGE(B137:K137,{1,2,3})),0)</f>
        <v>4</v>
      </c>
      <c r="AD137">
        <f>ROUND(AVERAGE(LARGE(L137:U137,{1,2,3})),0)</f>
        <v>3</v>
      </c>
      <c r="AE137">
        <v>3</v>
      </c>
      <c r="AF137">
        <v>2</v>
      </c>
    </row>
    <row r="138" spans="1:32" ht="15" customHeight="1" x14ac:dyDescent="0.35">
      <c r="A138" s="10" t="s">
        <v>712</v>
      </c>
      <c r="B138" s="4">
        <v>3</v>
      </c>
      <c r="C138" s="4">
        <v>4</v>
      </c>
      <c r="D138" s="4">
        <v>4</v>
      </c>
      <c r="E138" s="4">
        <v>4</v>
      </c>
      <c r="F138" s="4">
        <v>3</v>
      </c>
      <c r="G138" s="4">
        <v>3</v>
      </c>
      <c r="H138" s="4">
        <v>2</v>
      </c>
      <c r="I138" s="4">
        <v>3</v>
      </c>
      <c r="J138" s="4">
        <v>4</v>
      </c>
      <c r="K138" s="4">
        <f>IFERROR(INDEX(AIRPORT_DB!$L:$L,MATCH($A138,AIRPORT_DB!$A:$A,0))+1,2)</f>
        <v>1</v>
      </c>
      <c r="L138" s="4">
        <v>2</v>
      </c>
      <c r="M138" s="4">
        <v>3</v>
      </c>
      <c r="N138" s="4">
        <v>3</v>
      </c>
      <c r="O138" s="4">
        <v>3</v>
      </c>
      <c r="P138" s="4">
        <v>2</v>
      </c>
      <c r="Q138" s="4">
        <v>2</v>
      </c>
      <c r="R138" s="4">
        <v>2</v>
      </c>
      <c r="S138" s="4">
        <v>2</v>
      </c>
      <c r="T138" s="4">
        <v>3</v>
      </c>
      <c r="U138" s="4">
        <f>IFERROR(INDEX(AIRPORT_DB!$L:$L,MATCH($A138,AIRPORT_DB!$A:$A,0))+1,2)</f>
        <v>1</v>
      </c>
      <c r="V138" s="4">
        <f>ROUND(AVERAGE(LARGE(B138:K138,{1,2,3}))+AVERAGE(LARGE(L138:U138,{1,2,3}))-1,0)+IF(INDEX(AIRPORT_DB!$L:$L,MATCH($A138,AIRPORT_DB!$A:$A,0))&gt;=1,1,0)+IF(AB138="C",1,0)</f>
        <v>6</v>
      </c>
      <c r="W138" s="4" t="str">
        <f t="shared" si="4"/>
        <v>LOW</v>
      </c>
      <c r="X138" s="4" t="str">
        <f t="shared" si="5"/>
        <v>DISPATCH OK</v>
      </c>
      <c r="Y138" s="10" t="s">
        <v>2214</v>
      </c>
      <c r="Z138" s="10" t="s">
        <v>2210</v>
      </c>
      <c r="AA138" s="10" t="s">
        <v>2211</v>
      </c>
      <c r="AB138" s="4" t="s">
        <v>42</v>
      </c>
      <c r="AC138">
        <f>ROUND(AVERAGE(LARGE(B138:K138,{1,2,3})),0)</f>
        <v>4</v>
      </c>
      <c r="AD138">
        <f>ROUND(AVERAGE(LARGE(L138:U138,{1,2,3})),0)</f>
        <v>3</v>
      </c>
      <c r="AE138">
        <v>3</v>
      </c>
      <c r="AF138">
        <v>2</v>
      </c>
    </row>
    <row r="139" spans="1:32" ht="15" customHeight="1" x14ac:dyDescent="0.35">
      <c r="A139" s="10" t="s">
        <v>715</v>
      </c>
      <c r="B139" s="4">
        <v>3</v>
      </c>
      <c r="C139" s="4">
        <v>4</v>
      </c>
      <c r="D139" s="4">
        <v>4</v>
      </c>
      <c r="E139" s="4">
        <v>4</v>
      </c>
      <c r="F139" s="4">
        <v>3</v>
      </c>
      <c r="G139" s="4">
        <v>3</v>
      </c>
      <c r="H139" s="4">
        <v>2</v>
      </c>
      <c r="I139" s="4">
        <v>3</v>
      </c>
      <c r="J139" s="4">
        <v>4</v>
      </c>
      <c r="K139" s="4">
        <f>IFERROR(INDEX(AIRPORT_DB!$L:$L,MATCH($A139,AIRPORT_DB!$A:$A,0))+1,2)</f>
        <v>1</v>
      </c>
      <c r="L139" s="4">
        <v>2</v>
      </c>
      <c r="M139" s="4">
        <v>3</v>
      </c>
      <c r="N139" s="4">
        <v>3</v>
      </c>
      <c r="O139" s="4">
        <v>3</v>
      </c>
      <c r="P139" s="4">
        <v>2</v>
      </c>
      <c r="Q139" s="4">
        <v>2</v>
      </c>
      <c r="R139" s="4">
        <v>2</v>
      </c>
      <c r="S139" s="4">
        <v>2</v>
      </c>
      <c r="T139" s="4">
        <v>3</v>
      </c>
      <c r="U139" s="4">
        <f>IFERROR(INDEX(AIRPORT_DB!$L:$L,MATCH($A139,AIRPORT_DB!$A:$A,0))+1,2)</f>
        <v>1</v>
      </c>
      <c r="V139" s="4">
        <f>ROUND(AVERAGE(LARGE(B139:K139,{1,2,3}))+AVERAGE(LARGE(L139:U139,{1,2,3}))-1,0)+IF(INDEX(AIRPORT_DB!$L:$L,MATCH($A139,AIRPORT_DB!$A:$A,0))&gt;=1,1,0)+IF(AB139="C",1,0)</f>
        <v>6</v>
      </c>
      <c r="W139" s="4" t="str">
        <f t="shared" si="4"/>
        <v>LOW</v>
      </c>
      <c r="X139" s="4" t="str">
        <f t="shared" si="5"/>
        <v>DISPATCH OK</v>
      </c>
      <c r="Y139" s="10" t="s">
        <v>2214</v>
      </c>
      <c r="Z139" s="10" t="s">
        <v>2210</v>
      </c>
      <c r="AA139" s="10" t="s">
        <v>2211</v>
      </c>
      <c r="AB139" s="4" t="s">
        <v>42</v>
      </c>
      <c r="AC139">
        <f>ROUND(AVERAGE(LARGE(B139:K139,{1,2,3})),0)</f>
        <v>4</v>
      </c>
      <c r="AD139">
        <f>ROUND(AVERAGE(LARGE(L139:U139,{1,2,3})),0)</f>
        <v>3</v>
      </c>
      <c r="AE139">
        <v>3</v>
      </c>
      <c r="AF139">
        <v>2</v>
      </c>
    </row>
    <row r="140" spans="1:32" ht="15" customHeight="1" x14ac:dyDescent="0.35">
      <c r="A140" s="10" t="s">
        <v>719</v>
      </c>
      <c r="B140" s="4">
        <v>3</v>
      </c>
      <c r="C140" s="4">
        <v>4</v>
      </c>
      <c r="D140" s="4">
        <v>4</v>
      </c>
      <c r="E140" s="4">
        <v>4</v>
      </c>
      <c r="F140" s="4">
        <v>3</v>
      </c>
      <c r="G140" s="4">
        <v>3</v>
      </c>
      <c r="H140" s="4">
        <v>2</v>
      </c>
      <c r="I140" s="4">
        <v>3</v>
      </c>
      <c r="J140" s="4">
        <v>4</v>
      </c>
      <c r="K140" s="4">
        <f>IFERROR(INDEX(AIRPORT_DB!$L:$L,MATCH($A140,AIRPORT_DB!$A:$A,0))+1,2)</f>
        <v>1</v>
      </c>
      <c r="L140" s="4">
        <v>2</v>
      </c>
      <c r="M140" s="4">
        <v>3</v>
      </c>
      <c r="N140" s="4">
        <v>3</v>
      </c>
      <c r="O140" s="4">
        <v>3</v>
      </c>
      <c r="P140" s="4">
        <v>2</v>
      </c>
      <c r="Q140" s="4">
        <v>2</v>
      </c>
      <c r="R140" s="4">
        <v>2</v>
      </c>
      <c r="S140" s="4">
        <v>2</v>
      </c>
      <c r="T140" s="4">
        <v>3</v>
      </c>
      <c r="U140" s="4">
        <f>IFERROR(INDEX(AIRPORT_DB!$L:$L,MATCH($A140,AIRPORT_DB!$A:$A,0))+1,2)</f>
        <v>1</v>
      </c>
      <c r="V140" s="4">
        <f>ROUND(AVERAGE(LARGE(B140:K140,{1,2,3}))+AVERAGE(LARGE(L140:U140,{1,2,3}))-1,0)+IF(INDEX(AIRPORT_DB!$L:$L,MATCH($A140,AIRPORT_DB!$A:$A,0))&gt;=1,1,0)+IF(AB140="C",1,0)</f>
        <v>6</v>
      </c>
      <c r="W140" s="4" t="str">
        <f t="shared" si="4"/>
        <v>LOW</v>
      </c>
      <c r="X140" s="4" t="str">
        <f t="shared" si="5"/>
        <v>DISPATCH OK</v>
      </c>
      <c r="Y140" s="10" t="s">
        <v>2214</v>
      </c>
      <c r="Z140" s="10" t="s">
        <v>2210</v>
      </c>
      <c r="AA140" s="10" t="s">
        <v>2211</v>
      </c>
      <c r="AB140" s="4" t="s">
        <v>42</v>
      </c>
      <c r="AC140">
        <f>ROUND(AVERAGE(LARGE(B140:K140,{1,2,3})),0)</f>
        <v>4</v>
      </c>
      <c r="AD140">
        <f>ROUND(AVERAGE(LARGE(L140:U140,{1,2,3})),0)</f>
        <v>3</v>
      </c>
      <c r="AE140">
        <v>3</v>
      </c>
      <c r="AF140">
        <v>2</v>
      </c>
    </row>
    <row r="141" spans="1:32" ht="15" customHeight="1" x14ac:dyDescent="0.35">
      <c r="A141" s="10" t="s">
        <v>723</v>
      </c>
      <c r="B141" s="4">
        <v>3</v>
      </c>
      <c r="C141" s="4">
        <v>4</v>
      </c>
      <c r="D141" s="4">
        <v>4</v>
      </c>
      <c r="E141" s="4">
        <v>4</v>
      </c>
      <c r="F141" s="4">
        <v>3</v>
      </c>
      <c r="G141" s="4">
        <v>3</v>
      </c>
      <c r="H141" s="4">
        <v>2</v>
      </c>
      <c r="I141" s="4">
        <v>2</v>
      </c>
      <c r="J141" s="4">
        <v>4</v>
      </c>
      <c r="K141" s="4">
        <f>IFERROR(INDEX(AIRPORT_DB!$L:$L,MATCH($A141,AIRPORT_DB!$A:$A,0))+1,2)</f>
        <v>1</v>
      </c>
      <c r="L141" s="4">
        <v>2</v>
      </c>
      <c r="M141" s="4">
        <v>3</v>
      </c>
      <c r="N141" s="4">
        <v>3</v>
      </c>
      <c r="O141" s="4">
        <v>3</v>
      </c>
      <c r="P141" s="4">
        <v>2</v>
      </c>
      <c r="Q141" s="4">
        <v>2</v>
      </c>
      <c r="R141" s="4">
        <v>2</v>
      </c>
      <c r="S141" s="4">
        <v>2</v>
      </c>
      <c r="T141" s="4">
        <v>3</v>
      </c>
      <c r="U141" s="4">
        <f>IFERROR(INDEX(AIRPORT_DB!$L:$L,MATCH($A141,AIRPORT_DB!$A:$A,0))+1,2)</f>
        <v>1</v>
      </c>
      <c r="V141" s="4">
        <f>ROUND(AVERAGE(LARGE(B141:K141,{1,2,3}))+AVERAGE(LARGE(L141:U141,{1,2,3}))-1,0)+IF(INDEX(AIRPORT_DB!$L:$L,MATCH($A141,AIRPORT_DB!$A:$A,0))&gt;=1,1,0)+IF(AB141="C",1,0)</f>
        <v>6</v>
      </c>
      <c r="W141" s="4" t="str">
        <f t="shared" si="4"/>
        <v>LOW</v>
      </c>
      <c r="X141" s="4" t="str">
        <f t="shared" si="5"/>
        <v>DISPATCH OK</v>
      </c>
      <c r="Y141" s="10" t="s">
        <v>2214</v>
      </c>
      <c r="Z141" s="10" t="s">
        <v>2210</v>
      </c>
      <c r="AA141" s="10" t="s">
        <v>2211</v>
      </c>
      <c r="AB141" s="4" t="s">
        <v>42</v>
      </c>
      <c r="AC141">
        <f>ROUND(AVERAGE(LARGE(B141:K141,{1,2,3})),0)</f>
        <v>4</v>
      </c>
      <c r="AD141">
        <f>ROUND(AVERAGE(LARGE(L141:U141,{1,2,3})),0)</f>
        <v>3</v>
      </c>
      <c r="AE141">
        <v>3</v>
      </c>
      <c r="AF141">
        <v>2</v>
      </c>
    </row>
    <row r="142" spans="1:32" ht="15" customHeight="1" x14ac:dyDescent="0.35">
      <c r="A142" s="10" t="s">
        <v>729</v>
      </c>
      <c r="B142" s="4">
        <v>4</v>
      </c>
      <c r="C142" s="4">
        <v>4</v>
      </c>
      <c r="D142" s="4">
        <v>4</v>
      </c>
      <c r="E142" s="4">
        <v>4</v>
      </c>
      <c r="F142" s="4">
        <v>4</v>
      </c>
      <c r="G142" s="4">
        <v>4</v>
      </c>
      <c r="H142" s="4">
        <v>2</v>
      </c>
      <c r="I142" s="4">
        <v>2</v>
      </c>
      <c r="J142" s="4">
        <v>2</v>
      </c>
      <c r="K142" s="4">
        <f>IFERROR(INDEX(AIRPORT_DB!$L:$L,MATCH($A142,AIRPORT_DB!$A:$A,0))+1,2)</f>
        <v>1</v>
      </c>
      <c r="L142" s="4">
        <v>4</v>
      </c>
      <c r="M142" s="4">
        <v>3</v>
      </c>
      <c r="N142" s="4">
        <v>3</v>
      </c>
      <c r="O142" s="4">
        <v>3</v>
      </c>
      <c r="P142" s="4">
        <v>3</v>
      </c>
      <c r="Q142" s="4">
        <v>4</v>
      </c>
      <c r="R142" s="4">
        <v>2</v>
      </c>
      <c r="S142" s="4">
        <v>2</v>
      </c>
      <c r="T142" s="4">
        <v>2</v>
      </c>
      <c r="U142" s="4">
        <f>IFERROR(INDEX(AIRPORT_DB!$L:$L,MATCH($A142,AIRPORT_DB!$A:$A,0))+1,2)</f>
        <v>1</v>
      </c>
      <c r="V142" s="4">
        <f>ROUND(AVERAGE(LARGE(B142:K142,{1,2,3}))+AVERAGE(LARGE(L142:U142,{1,2,3}))-1,0)+IF(INDEX(AIRPORT_DB!$L:$L,MATCH($A142,AIRPORT_DB!$A:$A,0))&gt;=1,1,0)+IF(AB142="C",1,0)</f>
        <v>7</v>
      </c>
      <c r="W142" s="4" t="str">
        <f t="shared" si="4"/>
        <v>MEDIUM</v>
      </c>
      <c r="X142" s="4" t="str">
        <f t="shared" si="5"/>
        <v>DISPATCH OK</v>
      </c>
      <c r="Y142" s="10" t="s">
        <v>2215</v>
      </c>
      <c r="Z142" s="10" t="s">
        <v>2210</v>
      </c>
      <c r="AA142" s="10" t="s">
        <v>2211</v>
      </c>
      <c r="AB142" s="4" t="s">
        <v>28</v>
      </c>
      <c r="AC142">
        <f>ROUND(AVERAGE(LARGE(B142:K142,{1,2,3})),0)</f>
        <v>4</v>
      </c>
      <c r="AD142">
        <f>ROUND(AVERAGE(LARGE(L142:U142,{1,2,3})),0)</f>
        <v>4</v>
      </c>
      <c r="AE142">
        <v>2</v>
      </c>
      <c r="AF142">
        <v>2</v>
      </c>
    </row>
    <row r="143" spans="1:32" ht="15" customHeight="1" x14ac:dyDescent="0.35">
      <c r="A143" s="10" t="s">
        <v>734</v>
      </c>
      <c r="B143" s="4">
        <v>4</v>
      </c>
      <c r="C143" s="4">
        <v>4</v>
      </c>
      <c r="D143" s="4">
        <v>4</v>
      </c>
      <c r="E143" s="4">
        <v>4</v>
      </c>
      <c r="F143" s="4">
        <v>4</v>
      </c>
      <c r="G143" s="4">
        <v>3</v>
      </c>
      <c r="H143" s="4">
        <v>2</v>
      </c>
      <c r="I143" s="4">
        <v>2</v>
      </c>
      <c r="J143" s="4">
        <v>2</v>
      </c>
      <c r="K143" s="4">
        <f>IFERROR(INDEX(AIRPORT_DB!$L:$L,MATCH($A143,AIRPORT_DB!$A:$A,0))+1,2)</f>
        <v>1</v>
      </c>
      <c r="L143" s="4">
        <v>4</v>
      </c>
      <c r="M143" s="4">
        <v>3</v>
      </c>
      <c r="N143" s="4">
        <v>3</v>
      </c>
      <c r="O143" s="4">
        <v>3</v>
      </c>
      <c r="P143" s="4">
        <v>3</v>
      </c>
      <c r="Q143" s="4">
        <v>2</v>
      </c>
      <c r="R143" s="4">
        <v>2</v>
      </c>
      <c r="S143" s="4">
        <v>2</v>
      </c>
      <c r="T143" s="4">
        <v>2</v>
      </c>
      <c r="U143" s="4">
        <f>IFERROR(INDEX(AIRPORT_DB!$L:$L,MATCH($A143,AIRPORT_DB!$A:$A,0))+1,2)</f>
        <v>1</v>
      </c>
      <c r="V143" s="4">
        <f>ROUND(AVERAGE(LARGE(B143:K143,{1,2,3}))+AVERAGE(LARGE(L143:U143,{1,2,3}))-1,0)+IF(INDEX(AIRPORT_DB!$L:$L,MATCH($A143,AIRPORT_DB!$A:$A,0))&gt;=1,1,0)+IF(AB143="C",1,0)</f>
        <v>6</v>
      </c>
      <c r="W143" s="4" t="str">
        <f t="shared" si="4"/>
        <v>LOW</v>
      </c>
      <c r="X143" s="4" t="str">
        <f t="shared" si="5"/>
        <v>DISPATCH OK</v>
      </c>
      <c r="Y143" s="10" t="s">
        <v>2213</v>
      </c>
      <c r="Z143" s="10" t="s">
        <v>2210</v>
      </c>
      <c r="AA143" s="10" t="s">
        <v>2211</v>
      </c>
      <c r="AB143" s="4" t="s">
        <v>28</v>
      </c>
      <c r="AC143">
        <f>ROUND(AVERAGE(LARGE(B143:K143,{1,2,3})),0)</f>
        <v>4</v>
      </c>
      <c r="AD143">
        <f>ROUND(AVERAGE(LARGE(L143:U143,{1,2,3})),0)</f>
        <v>3</v>
      </c>
      <c r="AE143">
        <v>2</v>
      </c>
      <c r="AF143">
        <v>2</v>
      </c>
    </row>
    <row r="144" spans="1:32" ht="15" customHeight="1" x14ac:dyDescent="0.35">
      <c r="A144" s="10" t="s">
        <v>738</v>
      </c>
      <c r="B144" s="4">
        <v>3</v>
      </c>
      <c r="C144" s="4">
        <v>4</v>
      </c>
      <c r="D144" s="4">
        <v>4</v>
      </c>
      <c r="E144" s="4">
        <v>4</v>
      </c>
      <c r="F144" s="4">
        <v>3</v>
      </c>
      <c r="G144" s="4">
        <v>3</v>
      </c>
      <c r="H144" s="4">
        <v>2</v>
      </c>
      <c r="I144" s="4">
        <v>3</v>
      </c>
      <c r="J144" s="4">
        <v>4</v>
      </c>
      <c r="K144" s="4">
        <f>IFERROR(INDEX(AIRPORT_DB!$L:$L,MATCH($A144,AIRPORT_DB!$A:$A,0))+1,2)</f>
        <v>1</v>
      </c>
      <c r="L144" s="4">
        <v>2</v>
      </c>
      <c r="M144" s="4">
        <v>3</v>
      </c>
      <c r="N144" s="4">
        <v>3</v>
      </c>
      <c r="O144" s="4">
        <v>3</v>
      </c>
      <c r="P144" s="4">
        <v>2</v>
      </c>
      <c r="Q144" s="4">
        <v>2</v>
      </c>
      <c r="R144" s="4">
        <v>2</v>
      </c>
      <c r="S144" s="4">
        <v>2</v>
      </c>
      <c r="T144" s="4">
        <v>3</v>
      </c>
      <c r="U144" s="4">
        <f>IFERROR(INDEX(AIRPORT_DB!$L:$L,MATCH($A144,AIRPORT_DB!$A:$A,0))+1,2)</f>
        <v>1</v>
      </c>
      <c r="V144" s="4">
        <f>ROUND(AVERAGE(LARGE(B144:K144,{1,2,3}))+AVERAGE(LARGE(L144:U144,{1,2,3}))-1,0)+IF(INDEX(AIRPORT_DB!$L:$L,MATCH($A144,AIRPORT_DB!$A:$A,0))&gt;=1,1,0)+IF(AB144="C",1,0)</f>
        <v>6</v>
      </c>
      <c r="W144" s="4" t="str">
        <f t="shared" si="4"/>
        <v>LOW</v>
      </c>
      <c r="X144" s="4" t="str">
        <f t="shared" si="5"/>
        <v>DISPATCH OK</v>
      </c>
      <c r="Y144" s="10" t="s">
        <v>2214</v>
      </c>
      <c r="Z144" s="10" t="s">
        <v>2210</v>
      </c>
      <c r="AA144" s="10" t="s">
        <v>2211</v>
      </c>
      <c r="AB144" s="4" t="s">
        <v>42</v>
      </c>
      <c r="AC144">
        <f>ROUND(AVERAGE(LARGE(B144:K144,{1,2,3})),0)</f>
        <v>4</v>
      </c>
      <c r="AD144">
        <f>ROUND(AVERAGE(LARGE(L144:U144,{1,2,3})),0)</f>
        <v>3</v>
      </c>
      <c r="AE144">
        <v>3</v>
      </c>
      <c r="AF144">
        <v>2</v>
      </c>
    </row>
    <row r="145" spans="1:32" ht="15" customHeight="1" x14ac:dyDescent="0.35">
      <c r="A145" s="10" t="s">
        <v>741</v>
      </c>
      <c r="B145" s="4">
        <v>3</v>
      </c>
      <c r="C145" s="4">
        <v>4</v>
      </c>
      <c r="D145" s="4">
        <v>4</v>
      </c>
      <c r="E145" s="4">
        <v>4</v>
      </c>
      <c r="F145" s="4">
        <v>3</v>
      </c>
      <c r="G145" s="4">
        <v>3</v>
      </c>
      <c r="H145" s="4">
        <v>2</v>
      </c>
      <c r="I145" s="4">
        <v>3</v>
      </c>
      <c r="J145" s="4">
        <v>4</v>
      </c>
      <c r="K145" s="4">
        <f>IFERROR(INDEX(AIRPORT_DB!$L:$L,MATCH($A145,AIRPORT_DB!$A:$A,0))+1,2)</f>
        <v>1</v>
      </c>
      <c r="L145" s="4">
        <v>2</v>
      </c>
      <c r="M145" s="4">
        <v>3</v>
      </c>
      <c r="N145" s="4">
        <v>3</v>
      </c>
      <c r="O145" s="4">
        <v>3</v>
      </c>
      <c r="P145" s="4">
        <v>2</v>
      </c>
      <c r="Q145" s="4">
        <v>2</v>
      </c>
      <c r="R145" s="4">
        <v>2</v>
      </c>
      <c r="S145" s="4">
        <v>2</v>
      </c>
      <c r="T145" s="4">
        <v>3</v>
      </c>
      <c r="U145" s="4">
        <f>IFERROR(INDEX(AIRPORT_DB!$L:$L,MATCH($A145,AIRPORT_DB!$A:$A,0))+1,2)</f>
        <v>1</v>
      </c>
      <c r="V145" s="4">
        <f>ROUND(AVERAGE(LARGE(B145:K145,{1,2,3}))+AVERAGE(LARGE(L145:U145,{1,2,3}))-1,0)+IF(INDEX(AIRPORT_DB!$L:$L,MATCH($A145,AIRPORT_DB!$A:$A,0))&gt;=1,1,0)+IF(AB145="C",1,0)</f>
        <v>6</v>
      </c>
      <c r="W145" s="4" t="str">
        <f t="shared" si="4"/>
        <v>LOW</v>
      </c>
      <c r="X145" s="4" t="str">
        <f t="shared" si="5"/>
        <v>DISPATCH OK</v>
      </c>
      <c r="Y145" s="10" t="s">
        <v>2214</v>
      </c>
      <c r="Z145" s="10" t="s">
        <v>2210</v>
      </c>
      <c r="AA145" s="10" t="s">
        <v>2211</v>
      </c>
      <c r="AB145" s="4" t="s">
        <v>42</v>
      </c>
      <c r="AC145">
        <f>ROUND(AVERAGE(LARGE(B145:K145,{1,2,3})),0)</f>
        <v>4</v>
      </c>
      <c r="AD145">
        <f>ROUND(AVERAGE(LARGE(L145:U145,{1,2,3})),0)</f>
        <v>3</v>
      </c>
      <c r="AE145">
        <v>3</v>
      </c>
      <c r="AF145">
        <v>2</v>
      </c>
    </row>
    <row r="146" spans="1:32" ht="15" customHeight="1" x14ac:dyDescent="0.35">
      <c r="A146" s="10" t="s">
        <v>745</v>
      </c>
      <c r="B146" s="4">
        <v>3</v>
      </c>
      <c r="C146" s="4">
        <v>4</v>
      </c>
      <c r="D146" s="4">
        <v>4</v>
      </c>
      <c r="E146" s="4">
        <v>4</v>
      </c>
      <c r="F146" s="4">
        <v>3</v>
      </c>
      <c r="G146" s="4">
        <v>3</v>
      </c>
      <c r="H146" s="4">
        <v>2</v>
      </c>
      <c r="I146" s="4">
        <v>3</v>
      </c>
      <c r="J146" s="4">
        <v>4</v>
      </c>
      <c r="K146" s="4">
        <f>IFERROR(INDEX(AIRPORT_DB!$L:$L,MATCH($A146,AIRPORT_DB!$A:$A,0))+1,2)</f>
        <v>1</v>
      </c>
      <c r="L146" s="4">
        <v>2</v>
      </c>
      <c r="M146" s="4">
        <v>3</v>
      </c>
      <c r="N146" s="4">
        <v>3</v>
      </c>
      <c r="O146" s="4">
        <v>3</v>
      </c>
      <c r="P146" s="4">
        <v>2</v>
      </c>
      <c r="Q146" s="4">
        <v>2</v>
      </c>
      <c r="R146" s="4">
        <v>2</v>
      </c>
      <c r="S146" s="4">
        <v>2</v>
      </c>
      <c r="T146" s="4">
        <v>3</v>
      </c>
      <c r="U146" s="4">
        <f>IFERROR(INDEX(AIRPORT_DB!$L:$L,MATCH($A146,AIRPORT_DB!$A:$A,0))+1,2)</f>
        <v>1</v>
      </c>
      <c r="V146" s="4">
        <f>ROUND(AVERAGE(LARGE(B146:K146,{1,2,3}))+AVERAGE(LARGE(L146:U146,{1,2,3}))-1,0)+IF(INDEX(AIRPORT_DB!$L:$L,MATCH($A146,AIRPORT_DB!$A:$A,0))&gt;=1,1,0)+IF(AB146="C",1,0)</f>
        <v>6</v>
      </c>
      <c r="W146" s="4" t="str">
        <f t="shared" si="4"/>
        <v>LOW</v>
      </c>
      <c r="X146" s="4" t="str">
        <f t="shared" si="5"/>
        <v>DISPATCH OK</v>
      </c>
      <c r="Y146" s="10" t="s">
        <v>2214</v>
      </c>
      <c r="Z146" s="10" t="s">
        <v>2210</v>
      </c>
      <c r="AA146" s="10" t="s">
        <v>2211</v>
      </c>
      <c r="AB146" s="4" t="s">
        <v>42</v>
      </c>
      <c r="AC146">
        <f>ROUND(AVERAGE(LARGE(B146:K146,{1,2,3})),0)</f>
        <v>4</v>
      </c>
      <c r="AD146">
        <f>ROUND(AVERAGE(LARGE(L146:U146,{1,2,3})),0)</f>
        <v>3</v>
      </c>
      <c r="AE146">
        <v>3</v>
      </c>
      <c r="AF146">
        <v>2</v>
      </c>
    </row>
    <row r="147" spans="1:32" ht="15" customHeight="1" x14ac:dyDescent="0.35">
      <c r="A147" s="10" t="s">
        <v>749</v>
      </c>
      <c r="B147" s="4">
        <v>3</v>
      </c>
      <c r="C147" s="4">
        <v>4</v>
      </c>
      <c r="D147" s="4">
        <v>4</v>
      </c>
      <c r="E147" s="4">
        <v>4</v>
      </c>
      <c r="F147" s="4">
        <v>3</v>
      </c>
      <c r="G147" s="4">
        <v>3</v>
      </c>
      <c r="H147" s="4">
        <v>2</v>
      </c>
      <c r="I147" s="4">
        <v>3</v>
      </c>
      <c r="J147" s="4">
        <v>4</v>
      </c>
      <c r="K147" s="4">
        <f>IFERROR(INDEX(AIRPORT_DB!$L:$L,MATCH($A147,AIRPORT_DB!$A:$A,0))+1,2)</f>
        <v>1</v>
      </c>
      <c r="L147" s="4">
        <v>2</v>
      </c>
      <c r="M147" s="4">
        <v>3</v>
      </c>
      <c r="N147" s="4">
        <v>3</v>
      </c>
      <c r="O147" s="4">
        <v>3</v>
      </c>
      <c r="P147" s="4">
        <v>2</v>
      </c>
      <c r="Q147" s="4">
        <v>2</v>
      </c>
      <c r="R147" s="4">
        <v>2</v>
      </c>
      <c r="S147" s="4">
        <v>2</v>
      </c>
      <c r="T147" s="4">
        <v>3</v>
      </c>
      <c r="U147" s="4">
        <f>IFERROR(INDEX(AIRPORT_DB!$L:$L,MATCH($A147,AIRPORT_DB!$A:$A,0))+1,2)</f>
        <v>1</v>
      </c>
      <c r="V147" s="4">
        <f>ROUND(AVERAGE(LARGE(B147:K147,{1,2,3}))+AVERAGE(LARGE(L147:U147,{1,2,3}))-1,0)+IF(INDEX(AIRPORT_DB!$L:$L,MATCH($A147,AIRPORT_DB!$A:$A,0))&gt;=1,1,0)+IF(AB147="C",1,0)</f>
        <v>6</v>
      </c>
      <c r="W147" s="4" t="str">
        <f t="shared" si="4"/>
        <v>LOW</v>
      </c>
      <c r="X147" s="4" t="str">
        <f t="shared" si="5"/>
        <v>DISPATCH OK</v>
      </c>
      <c r="Y147" s="10" t="s">
        <v>2214</v>
      </c>
      <c r="Z147" s="10" t="s">
        <v>2210</v>
      </c>
      <c r="AA147" s="10" t="s">
        <v>2211</v>
      </c>
      <c r="AB147" s="4" t="s">
        <v>42</v>
      </c>
      <c r="AC147">
        <f>ROUND(AVERAGE(LARGE(B147:K147,{1,2,3})),0)</f>
        <v>4</v>
      </c>
      <c r="AD147">
        <f>ROUND(AVERAGE(LARGE(L147:U147,{1,2,3})),0)</f>
        <v>3</v>
      </c>
      <c r="AE147">
        <v>3</v>
      </c>
      <c r="AF147">
        <v>2</v>
      </c>
    </row>
    <row r="148" spans="1:32" ht="15" customHeight="1" x14ac:dyDescent="0.35">
      <c r="A148" s="10" t="s">
        <v>753</v>
      </c>
      <c r="B148" s="4">
        <v>3</v>
      </c>
      <c r="C148" s="4">
        <v>4</v>
      </c>
      <c r="D148" s="4">
        <v>4</v>
      </c>
      <c r="E148" s="4">
        <v>4</v>
      </c>
      <c r="F148" s="4">
        <v>3</v>
      </c>
      <c r="G148" s="4">
        <v>3</v>
      </c>
      <c r="H148" s="4">
        <v>2</v>
      </c>
      <c r="I148" s="4">
        <v>3</v>
      </c>
      <c r="J148" s="4">
        <v>4</v>
      </c>
      <c r="K148" s="4">
        <f>IFERROR(INDEX(AIRPORT_DB!$L:$L,MATCH($A148,AIRPORT_DB!$A:$A,0))+1,2)</f>
        <v>1</v>
      </c>
      <c r="L148" s="4">
        <v>2</v>
      </c>
      <c r="M148" s="4">
        <v>3</v>
      </c>
      <c r="N148" s="4">
        <v>3</v>
      </c>
      <c r="O148" s="4">
        <v>3</v>
      </c>
      <c r="P148" s="4">
        <v>2</v>
      </c>
      <c r="Q148" s="4">
        <v>2</v>
      </c>
      <c r="R148" s="4">
        <v>2</v>
      </c>
      <c r="S148" s="4">
        <v>2</v>
      </c>
      <c r="T148" s="4">
        <v>3</v>
      </c>
      <c r="U148" s="4">
        <f>IFERROR(INDEX(AIRPORT_DB!$L:$L,MATCH($A148,AIRPORT_DB!$A:$A,0))+1,2)</f>
        <v>1</v>
      </c>
      <c r="V148" s="4">
        <f>ROUND(AVERAGE(LARGE(B148:K148,{1,2,3}))+AVERAGE(LARGE(L148:U148,{1,2,3}))-1,0)+IF(INDEX(AIRPORT_DB!$L:$L,MATCH($A148,AIRPORT_DB!$A:$A,0))&gt;=1,1,0)+IF(AB148="C",1,0)</f>
        <v>6</v>
      </c>
      <c r="W148" s="4" t="str">
        <f t="shared" si="4"/>
        <v>LOW</v>
      </c>
      <c r="X148" s="4" t="str">
        <f t="shared" si="5"/>
        <v>DISPATCH OK</v>
      </c>
      <c r="Y148" s="10" t="s">
        <v>2214</v>
      </c>
      <c r="Z148" s="10" t="s">
        <v>2210</v>
      </c>
      <c r="AA148" s="10" t="s">
        <v>2211</v>
      </c>
      <c r="AB148" s="4" t="s">
        <v>42</v>
      </c>
      <c r="AC148">
        <f>ROUND(AVERAGE(LARGE(B148:K148,{1,2,3})),0)</f>
        <v>4</v>
      </c>
      <c r="AD148">
        <f>ROUND(AVERAGE(LARGE(L148:U148,{1,2,3})),0)</f>
        <v>3</v>
      </c>
      <c r="AE148">
        <v>3</v>
      </c>
      <c r="AF148">
        <v>2</v>
      </c>
    </row>
    <row r="149" spans="1:32" ht="15" customHeight="1" x14ac:dyDescent="0.35">
      <c r="A149" s="10" t="s">
        <v>757</v>
      </c>
      <c r="B149" s="4">
        <v>3</v>
      </c>
      <c r="C149" s="4">
        <v>2</v>
      </c>
      <c r="D149" s="4">
        <v>4</v>
      </c>
      <c r="E149" s="4">
        <v>4</v>
      </c>
      <c r="F149" s="4">
        <v>3</v>
      </c>
      <c r="G149" s="4">
        <v>3</v>
      </c>
      <c r="H149" s="4">
        <v>2</v>
      </c>
      <c r="I149" s="4">
        <v>2</v>
      </c>
      <c r="J149" s="4">
        <v>4</v>
      </c>
      <c r="K149" s="4">
        <f>IFERROR(INDEX(AIRPORT_DB!$L:$L,MATCH($A149,AIRPORT_DB!$A:$A,0))+1,2)</f>
        <v>1</v>
      </c>
      <c r="L149" s="4">
        <v>2</v>
      </c>
      <c r="M149" s="4">
        <v>2</v>
      </c>
      <c r="N149" s="4">
        <v>3</v>
      </c>
      <c r="O149" s="4">
        <v>3</v>
      </c>
      <c r="P149" s="4">
        <v>2</v>
      </c>
      <c r="Q149" s="4">
        <v>2</v>
      </c>
      <c r="R149" s="4">
        <v>2</v>
      </c>
      <c r="S149" s="4">
        <v>2</v>
      </c>
      <c r="T149" s="4">
        <v>3</v>
      </c>
      <c r="U149" s="4">
        <f>IFERROR(INDEX(AIRPORT_DB!$L:$L,MATCH($A149,AIRPORT_DB!$A:$A,0))+1,2)</f>
        <v>1</v>
      </c>
      <c r="V149" s="4">
        <f>ROUND(AVERAGE(LARGE(B149:K149,{1,2,3}))+AVERAGE(LARGE(L149:U149,{1,2,3}))-1,0)+IF(INDEX(AIRPORT_DB!$L:$L,MATCH($A149,AIRPORT_DB!$A:$A,0))&gt;=1,1,0)+IF(AB149="C",1,0)</f>
        <v>6</v>
      </c>
      <c r="W149" s="4" t="str">
        <f t="shared" si="4"/>
        <v>LOW</v>
      </c>
      <c r="X149" s="4" t="str">
        <f t="shared" si="5"/>
        <v>DISPATCH OK</v>
      </c>
      <c r="Y149" s="10" t="s">
        <v>2209</v>
      </c>
      <c r="Z149" s="10" t="s">
        <v>2210</v>
      </c>
      <c r="AA149" s="10" t="s">
        <v>2211</v>
      </c>
      <c r="AB149" s="4" t="s">
        <v>42</v>
      </c>
      <c r="AC149">
        <f>ROUND(AVERAGE(LARGE(B149:K149,{1,2,3})),0)</f>
        <v>4</v>
      </c>
      <c r="AD149">
        <f>ROUND(AVERAGE(LARGE(L149:U149,{1,2,3})),0)</f>
        <v>3</v>
      </c>
      <c r="AE149">
        <v>3</v>
      </c>
      <c r="AF149">
        <v>2</v>
      </c>
    </row>
    <row r="150" spans="1:32" ht="15" customHeight="1" x14ac:dyDescent="0.35">
      <c r="A150" s="10" t="s">
        <v>763</v>
      </c>
      <c r="B150" s="4">
        <v>3</v>
      </c>
      <c r="C150" s="4">
        <v>4</v>
      </c>
      <c r="D150" s="4">
        <v>4</v>
      </c>
      <c r="E150" s="4">
        <v>4</v>
      </c>
      <c r="F150" s="4">
        <v>3</v>
      </c>
      <c r="G150" s="4">
        <v>3</v>
      </c>
      <c r="H150" s="4">
        <v>2</v>
      </c>
      <c r="I150" s="4">
        <v>3</v>
      </c>
      <c r="J150" s="4">
        <v>4</v>
      </c>
      <c r="K150" s="4">
        <f>IFERROR(INDEX(AIRPORT_DB!$L:$L,MATCH($A150,AIRPORT_DB!$A:$A,0))+1,2)</f>
        <v>1</v>
      </c>
      <c r="L150" s="4">
        <v>2</v>
      </c>
      <c r="M150" s="4">
        <v>3</v>
      </c>
      <c r="N150" s="4">
        <v>3</v>
      </c>
      <c r="O150" s="4">
        <v>3</v>
      </c>
      <c r="P150" s="4">
        <v>2</v>
      </c>
      <c r="Q150" s="4">
        <v>2</v>
      </c>
      <c r="R150" s="4">
        <v>2</v>
      </c>
      <c r="S150" s="4">
        <v>2</v>
      </c>
      <c r="T150" s="4">
        <v>3</v>
      </c>
      <c r="U150" s="4">
        <f>IFERROR(INDEX(AIRPORT_DB!$L:$L,MATCH($A150,AIRPORT_DB!$A:$A,0))+1,2)</f>
        <v>1</v>
      </c>
      <c r="V150" s="4">
        <f>ROUND(AVERAGE(LARGE(B150:K150,{1,2,3}))+AVERAGE(LARGE(L150:U150,{1,2,3}))-1,0)+IF(INDEX(AIRPORT_DB!$L:$L,MATCH($A150,AIRPORT_DB!$A:$A,0))&gt;=1,1,0)+IF(AB150="C",1,0)</f>
        <v>6</v>
      </c>
      <c r="W150" s="4" t="str">
        <f t="shared" si="4"/>
        <v>LOW</v>
      </c>
      <c r="X150" s="4" t="str">
        <f t="shared" si="5"/>
        <v>DISPATCH OK</v>
      </c>
      <c r="Y150" s="10" t="s">
        <v>2214</v>
      </c>
      <c r="Z150" s="10" t="s">
        <v>2210</v>
      </c>
      <c r="AA150" s="10" t="s">
        <v>2211</v>
      </c>
      <c r="AB150" s="4" t="s">
        <v>42</v>
      </c>
      <c r="AC150">
        <f>ROUND(AVERAGE(LARGE(B150:K150,{1,2,3})),0)</f>
        <v>4</v>
      </c>
      <c r="AD150">
        <f>ROUND(AVERAGE(LARGE(L150:U150,{1,2,3})),0)</f>
        <v>3</v>
      </c>
      <c r="AE150">
        <v>3</v>
      </c>
      <c r="AF150">
        <v>2</v>
      </c>
    </row>
    <row r="151" spans="1:32" ht="15" customHeight="1" x14ac:dyDescent="0.35">
      <c r="A151" s="10" t="s">
        <v>767</v>
      </c>
      <c r="B151" s="4">
        <v>3</v>
      </c>
      <c r="C151" s="4">
        <v>4</v>
      </c>
      <c r="D151" s="4">
        <v>4</v>
      </c>
      <c r="E151" s="4">
        <v>4</v>
      </c>
      <c r="F151" s="4">
        <v>3</v>
      </c>
      <c r="G151" s="4">
        <v>3</v>
      </c>
      <c r="H151" s="4">
        <v>2</v>
      </c>
      <c r="I151" s="4">
        <v>3</v>
      </c>
      <c r="J151" s="4">
        <v>4</v>
      </c>
      <c r="K151" s="4">
        <f>IFERROR(INDEX(AIRPORT_DB!$L:$L,MATCH($A151,AIRPORT_DB!$A:$A,0))+1,2)</f>
        <v>1</v>
      </c>
      <c r="L151" s="4">
        <v>2</v>
      </c>
      <c r="M151" s="4">
        <v>3</v>
      </c>
      <c r="N151" s="4">
        <v>3</v>
      </c>
      <c r="O151" s="4">
        <v>3</v>
      </c>
      <c r="P151" s="4">
        <v>2</v>
      </c>
      <c r="Q151" s="4">
        <v>2</v>
      </c>
      <c r="R151" s="4">
        <v>2</v>
      </c>
      <c r="S151" s="4">
        <v>2</v>
      </c>
      <c r="T151" s="4">
        <v>3</v>
      </c>
      <c r="U151" s="4">
        <f>IFERROR(INDEX(AIRPORT_DB!$L:$L,MATCH($A151,AIRPORT_DB!$A:$A,0))+1,2)</f>
        <v>1</v>
      </c>
      <c r="V151" s="4">
        <f>ROUND(AVERAGE(LARGE(B151:K151,{1,2,3}))+AVERAGE(LARGE(L151:U151,{1,2,3}))-1,0)+IF(INDEX(AIRPORT_DB!$L:$L,MATCH($A151,AIRPORT_DB!$A:$A,0))&gt;=1,1,0)+IF(AB151="C",1,0)</f>
        <v>6</v>
      </c>
      <c r="W151" s="4" t="str">
        <f t="shared" si="4"/>
        <v>LOW</v>
      </c>
      <c r="X151" s="4" t="str">
        <f t="shared" si="5"/>
        <v>DISPATCH OK</v>
      </c>
      <c r="Y151" s="10" t="s">
        <v>2214</v>
      </c>
      <c r="Z151" s="10" t="s">
        <v>2210</v>
      </c>
      <c r="AA151" s="10" t="s">
        <v>2211</v>
      </c>
      <c r="AB151" s="4" t="s">
        <v>42</v>
      </c>
      <c r="AC151">
        <f>ROUND(AVERAGE(LARGE(B151:K151,{1,2,3})),0)</f>
        <v>4</v>
      </c>
      <c r="AD151">
        <f>ROUND(AVERAGE(LARGE(L151:U151,{1,2,3})),0)</f>
        <v>3</v>
      </c>
      <c r="AE151">
        <v>3</v>
      </c>
      <c r="AF151">
        <v>2</v>
      </c>
    </row>
    <row r="152" spans="1:32" ht="15" customHeight="1" x14ac:dyDescent="0.35">
      <c r="A152" s="10" t="s">
        <v>771</v>
      </c>
      <c r="B152" s="4">
        <v>3</v>
      </c>
      <c r="C152" s="4">
        <v>4</v>
      </c>
      <c r="D152" s="4">
        <v>4</v>
      </c>
      <c r="E152" s="4">
        <v>4</v>
      </c>
      <c r="F152" s="4">
        <v>3</v>
      </c>
      <c r="G152" s="4">
        <v>3</v>
      </c>
      <c r="H152" s="4">
        <v>2</v>
      </c>
      <c r="I152" s="4">
        <v>3</v>
      </c>
      <c r="J152" s="4">
        <v>4</v>
      </c>
      <c r="K152" s="4">
        <f>IFERROR(INDEX(AIRPORT_DB!$L:$L,MATCH($A152,AIRPORT_DB!$A:$A,0))+1,2)</f>
        <v>1</v>
      </c>
      <c r="L152" s="4">
        <v>2</v>
      </c>
      <c r="M152" s="4">
        <v>3</v>
      </c>
      <c r="N152" s="4">
        <v>3</v>
      </c>
      <c r="O152" s="4">
        <v>3</v>
      </c>
      <c r="P152" s="4">
        <v>2</v>
      </c>
      <c r="Q152" s="4">
        <v>2</v>
      </c>
      <c r="R152" s="4">
        <v>2</v>
      </c>
      <c r="S152" s="4">
        <v>2</v>
      </c>
      <c r="T152" s="4">
        <v>3</v>
      </c>
      <c r="U152" s="4">
        <f>IFERROR(INDEX(AIRPORT_DB!$L:$L,MATCH($A152,AIRPORT_DB!$A:$A,0))+1,2)</f>
        <v>1</v>
      </c>
      <c r="V152" s="4">
        <f>ROUND(AVERAGE(LARGE(B152:K152,{1,2,3}))+AVERAGE(LARGE(L152:U152,{1,2,3}))-1,0)+IF(INDEX(AIRPORT_DB!$L:$L,MATCH($A152,AIRPORT_DB!$A:$A,0))&gt;=1,1,0)+IF(AB152="C",1,0)</f>
        <v>6</v>
      </c>
      <c r="W152" s="4" t="str">
        <f t="shared" si="4"/>
        <v>LOW</v>
      </c>
      <c r="X152" s="4" t="str">
        <f t="shared" si="5"/>
        <v>DISPATCH OK</v>
      </c>
      <c r="Y152" s="10" t="s">
        <v>2214</v>
      </c>
      <c r="Z152" s="10" t="s">
        <v>2210</v>
      </c>
      <c r="AA152" s="10" t="s">
        <v>2211</v>
      </c>
      <c r="AB152" s="4" t="s">
        <v>42</v>
      </c>
      <c r="AC152">
        <f>ROUND(AVERAGE(LARGE(B152:K152,{1,2,3})),0)</f>
        <v>4</v>
      </c>
      <c r="AD152">
        <f>ROUND(AVERAGE(LARGE(L152:U152,{1,2,3})),0)</f>
        <v>3</v>
      </c>
      <c r="AE152">
        <v>3</v>
      </c>
      <c r="AF152">
        <v>2</v>
      </c>
    </row>
    <row r="153" spans="1:32" ht="15" customHeight="1" x14ac:dyDescent="0.35">
      <c r="A153" s="10" t="s">
        <v>775</v>
      </c>
      <c r="B153" s="4">
        <v>3</v>
      </c>
      <c r="C153" s="4">
        <v>4</v>
      </c>
      <c r="D153" s="4">
        <v>4</v>
      </c>
      <c r="E153" s="4">
        <v>4</v>
      </c>
      <c r="F153" s="4">
        <v>3</v>
      </c>
      <c r="G153" s="4">
        <v>3</v>
      </c>
      <c r="H153" s="4">
        <v>2</v>
      </c>
      <c r="I153" s="4">
        <v>3</v>
      </c>
      <c r="J153" s="4">
        <v>2</v>
      </c>
      <c r="K153" s="4">
        <f>IFERROR(INDEX(AIRPORT_DB!$L:$L,MATCH($A153,AIRPORT_DB!$A:$A,0))+1,2)</f>
        <v>1</v>
      </c>
      <c r="L153" s="4">
        <v>2</v>
      </c>
      <c r="M153" s="4">
        <v>3</v>
      </c>
      <c r="N153" s="4">
        <v>3</v>
      </c>
      <c r="O153" s="4">
        <v>3</v>
      </c>
      <c r="P153" s="4">
        <v>2</v>
      </c>
      <c r="Q153" s="4">
        <v>2</v>
      </c>
      <c r="R153" s="4">
        <v>2</v>
      </c>
      <c r="S153" s="4">
        <v>2</v>
      </c>
      <c r="T153" s="4">
        <v>2</v>
      </c>
      <c r="U153" s="4">
        <f>IFERROR(INDEX(AIRPORT_DB!$L:$L,MATCH($A153,AIRPORT_DB!$A:$A,0))+1,2)</f>
        <v>1</v>
      </c>
      <c r="V153" s="4">
        <f>ROUND(AVERAGE(LARGE(B153:K153,{1,2,3}))+AVERAGE(LARGE(L153:U153,{1,2,3}))-1,0)+IF(INDEX(AIRPORT_DB!$L:$L,MATCH($A153,AIRPORT_DB!$A:$A,0))&gt;=1,1,0)+IF(AB153="C",1,0)</f>
        <v>6</v>
      </c>
      <c r="W153" s="4" t="str">
        <f t="shared" si="4"/>
        <v>LOW</v>
      </c>
      <c r="X153" s="4" t="str">
        <f t="shared" si="5"/>
        <v>DISPATCH OK</v>
      </c>
      <c r="Y153" s="10" t="s">
        <v>2214</v>
      </c>
      <c r="Z153" s="10" t="s">
        <v>2210</v>
      </c>
      <c r="AA153" s="10" t="s">
        <v>2211</v>
      </c>
      <c r="AB153" s="4" t="s">
        <v>42</v>
      </c>
      <c r="AC153">
        <f>ROUND(AVERAGE(LARGE(B153:K153,{1,2,3})),0)</f>
        <v>4</v>
      </c>
      <c r="AD153">
        <f>ROUND(AVERAGE(LARGE(L153:U153,{1,2,3})),0)</f>
        <v>3</v>
      </c>
      <c r="AE153">
        <v>3</v>
      </c>
      <c r="AF153">
        <v>2</v>
      </c>
    </row>
    <row r="154" spans="1:32" ht="15" customHeight="1" x14ac:dyDescent="0.35">
      <c r="A154" s="10" t="s">
        <v>779</v>
      </c>
      <c r="B154" s="4">
        <v>3</v>
      </c>
      <c r="C154" s="4">
        <v>4</v>
      </c>
      <c r="D154" s="4">
        <v>4</v>
      </c>
      <c r="E154" s="4">
        <v>4</v>
      </c>
      <c r="F154" s="4">
        <v>3</v>
      </c>
      <c r="G154" s="4">
        <v>3</v>
      </c>
      <c r="H154" s="4">
        <v>2</v>
      </c>
      <c r="I154" s="4">
        <v>3</v>
      </c>
      <c r="J154" s="4">
        <v>4</v>
      </c>
      <c r="K154" s="4">
        <f>IFERROR(INDEX(AIRPORT_DB!$L:$L,MATCH($A154,AIRPORT_DB!$A:$A,0))+1,2)</f>
        <v>1</v>
      </c>
      <c r="L154" s="4">
        <v>2</v>
      </c>
      <c r="M154" s="4">
        <v>3</v>
      </c>
      <c r="N154" s="4">
        <v>3</v>
      </c>
      <c r="O154" s="4">
        <v>3</v>
      </c>
      <c r="P154" s="4">
        <v>2</v>
      </c>
      <c r="Q154" s="4">
        <v>2</v>
      </c>
      <c r="R154" s="4">
        <v>2</v>
      </c>
      <c r="S154" s="4">
        <v>2</v>
      </c>
      <c r="T154" s="4">
        <v>3</v>
      </c>
      <c r="U154" s="4">
        <f>IFERROR(INDEX(AIRPORT_DB!$L:$L,MATCH($A154,AIRPORT_DB!$A:$A,0))+1,2)</f>
        <v>1</v>
      </c>
      <c r="V154" s="4">
        <f>ROUND(AVERAGE(LARGE(B154:K154,{1,2,3}))+AVERAGE(LARGE(L154:U154,{1,2,3}))-1,0)+IF(INDEX(AIRPORT_DB!$L:$L,MATCH($A154,AIRPORT_DB!$A:$A,0))&gt;=1,1,0)+IF(AB154="C",1,0)</f>
        <v>6</v>
      </c>
      <c r="W154" s="4" t="str">
        <f t="shared" si="4"/>
        <v>LOW</v>
      </c>
      <c r="X154" s="4" t="str">
        <f t="shared" si="5"/>
        <v>DISPATCH OK</v>
      </c>
      <c r="Y154" s="10" t="s">
        <v>2214</v>
      </c>
      <c r="Z154" s="10" t="s">
        <v>2210</v>
      </c>
      <c r="AA154" s="10" t="s">
        <v>2211</v>
      </c>
      <c r="AB154" s="4" t="s">
        <v>42</v>
      </c>
      <c r="AC154">
        <f>ROUND(AVERAGE(LARGE(B154:K154,{1,2,3})),0)</f>
        <v>4</v>
      </c>
      <c r="AD154">
        <f>ROUND(AVERAGE(LARGE(L154:U154,{1,2,3})),0)</f>
        <v>3</v>
      </c>
      <c r="AE154">
        <v>3</v>
      </c>
      <c r="AF154">
        <v>2</v>
      </c>
    </row>
    <row r="155" spans="1:32" ht="15" customHeight="1" x14ac:dyDescent="0.35">
      <c r="A155" s="10" t="s">
        <v>784</v>
      </c>
      <c r="B155" s="4">
        <v>3</v>
      </c>
      <c r="C155" s="4">
        <v>4</v>
      </c>
      <c r="D155" s="4">
        <v>4</v>
      </c>
      <c r="E155" s="4">
        <v>4</v>
      </c>
      <c r="F155" s="4">
        <v>3</v>
      </c>
      <c r="G155" s="4">
        <v>3</v>
      </c>
      <c r="H155" s="4">
        <v>2</v>
      </c>
      <c r="I155" s="4">
        <v>3</v>
      </c>
      <c r="J155" s="4">
        <v>3</v>
      </c>
      <c r="K155" s="4">
        <f>IFERROR(INDEX(AIRPORT_DB!$L:$L,MATCH($A155,AIRPORT_DB!$A:$A,0))+1,2)</f>
        <v>1</v>
      </c>
      <c r="L155" s="4">
        <v>2</v>
      </c>
      <c r="M155" s="4">
        <v>3</v>
      </c>
      <c r="N155" s="4">
        <v>3</v>
      </c>
      <c r="O155" s="4">
        <v>3</v>
      </c>
      <c r="P155" s="4">
        <v>2</v>
      </c>
      <c r="Q155" s="4">
        <v>2</v>
      </c>
      <c r="R155" s="4">
        <v>2</v>
      </c>
      <c r="S155" s="4">
        <v>2</v>
      </c>
      <c r="T155" s="4">
        <v>2</v>
      </c>
      <c r="U155" s="4">
        <f>IFERROR(INDEX(AIRPORT_DB!$L:$L,MATCH($A155,AIRPORT_DB!$A:$A,0))+1,2)</f>
        <v>1</v>
      </c>
      <c r="V155" s="4">
        <f>ROUND(AVERAGE(LARGE(B155:K155,{1,2,3}))+AVERAGE(LARGE(L155:U155,{1,2,3}))-1,0)+IF(INDEX(AIRPORT_DB!$L:$L,MATCH($A155,AIRPORT_DB!$A:$A,0))&gt;=1,1,0)+IF(AB155="C",1,0)</f>
        <v>6</v>
      </c>
      <c r="W155" s="4" t="str">
        <f t="shared" si="4"/>
        <v>LOW</v>
      </c>
      <c r="X155" s="4" t="str">
        <f t="shared" si="5"/>
        <v>DISPATCH OK</v>
      </c>
      <c r="Y155" s="10" t="s">
        <v>2214</v>
      </c>
      <c r="Z155" s="10" t="s">
        <v>2210</v>
      </c>
      <c r="AA155" s="10" t="s">
        <v>2211</v>
      </c>
      <c r="AB155" s="4" t="s">
        <v>42</v>
      </c>
      <c r="AC155">
        <f>ROUND(AVERAGE(LARGE(B155:K155,{1,2,3})),0)</f>
        <v>4</v>
      </c>
      <c r="AD155">
        <f>ROUND(AVERAGE(LARGE(L155:U155,{1,2,3})),0)</f>
        <v>3</v>
      </c>
      <c r="AE155">
        <v>3</v>
      </c>
      <c r="AF155">
        <v>2</v>
      </c>
    </row>
    <row r="156" spans="1:32" ht="15" customHeight="1" x14ac:dyDescent="0.35">
      <c r="A156" s="10" t="s">
        <v>791</v>
      </c>
      <c r="B156" s="4">
        <v>3</v>
      </c>
      <c r="C156" s="4">
        <v>4</v>
      </c>
      <c r="D156" s="4">
        <v>4</v>
      </c>
      <c r="E156" s="4">
        <v>4</v>
      </c>
      <c r="F156" s="4">
        <v>3</v>
      </c>
      <c r="G156" s="4">
        <v>3</v>
      </c>
      <c r="H156" s="4">
        <v>2</v>
      </c>
      <c r="I156" s="4">
        <v>3</v>
      </c>
      <c r="J156" s="4">
        <v>3</v>
      </c>
      <c r="K156" s="4">
        <f>IFERROR(INDEX(AIRPORT_DB!$L:$L,MATCH($A156,AIRPORT_DB!$A:$A,0))+1,2)</f>
        <v>1</v>
      </c>
      <c r="L156" s="4">
        <v>2</v>
      </c>
      <c r="M156" s="4">
        <v>3</v>
      </c>
      <c r="N156" s="4">
        <v>3</v>
      </c>
      <c r="O156" s="4">
        <v>3</v>
      </c>
      <c r="P156" s="4">
        <v>2</v>
      </c>
      <c r="Q156" s="4">
        <v>2</v>
      </c>
      <c r="R156" s="4">
        <v>2</v>
      </c>
      <c r="S156" s="4">
        <v>2</v>
      </c>
      <c r="T156" s="4">
        <v>2</v>
      </c>
      <c r="U156" s="4">
        <f>IFERROR(INDEX(AIRPORT_DB!$L:$L,MATCH($A156,AIRPORT_DB!$A:$A,0))+1,2)</f>
        <v>1</v>
      </c>
      <c r="V156" s="4">
        <f>ROUND(AVERAGE(LARGE(B156:K156,{1,2,3}))+AVERAGE(LARGE(L156:U156,{1,2,3}))-1,0)+IF(INDEX(AIRPORT_DB!$L:$L,MATCH($A156,AIRPORT_DB!$A:$A,0))&gt;=1,1,0)+IF(AB156="C",1,0)</f>
        <v>6</v>
      </c>
      <c r="W156" s="4" t="str">
        <f t="shared" si="4"/>
        <v>LOW</v>
      </c>
      <c r="X156" s="4" t="str">
        <f t="shared" si="5"/>
        <v>DISPATCH OK</v>
      </c>
      <c r="Y156" s="10" t="s">
        <v>2214</v>
      </c>
      <c r="Z156" s="10" t="s">
        <v>2210</v>
      </c>
      <c r="AA156" s="10" t="s">
        <v>2211</v>
      </c>
      <c r="AB156" s="4" t="s">
        <v>42</v>
      </c>
      <c r="AC156">
        <f>ROUND(AVERAGE(LARGE(B156:K156,{1,2,3})),0)</f>
        <v>4</v>
      </c>
      <c r="AD156">
        <f>ROUND(AVERAGE(LARGE(L156:U156,{1,2,3})),0)</f>
        <v>3</v>
      </c>
      <c r="AE156">
        <v>3</v>
      </c>
      <c r="AF156">
        <v>2</v>
      </c>
    </row>
    <row r="157" spans="1:32" ht="15" customHeight="1" x14ac:dyDescent="0.35">
      <c r="A157" s="10" t="s">
        <v>795</v>
      </c>
      <c r="B157" s="4">
        <v>3</v>
      </c>
      <c r="C157" s="4">
        <v>4</v>
      </c>
      <c r="D157" s="4">
        <v>4</v>
      </c>
      <c r="E157" s="4">
        <v>4</v>
      </c>
      <c r="F157" s="4">
        <v>3</v>
      </c>
      <c r="G157" s="4">
        <v>3</v>
      </c>
      <c r="H157" s="4">
        <v>2</v>
      </c>
      <c r="I157" s="4">
        <v>3</v>
      </c>
      <c r="J157" s="4">
        <v>3</v>
      </c>
      <c r="K157" s="4">
        <f>IFERROR(INDEX(AIRPORT_DB!$L:$L,MATCH($A157,AIRPORT_DB!$A:$A,0))+1,2)</f>
        <v>1</v>
      </c>
      <c r="L157" s="4">
        <v>2</v>
      </c>
      <c r="M157" s="4">
        <v>3</v>
      </c>
      <c r="N157" s="4">
        <v>3</v>
      </c>
      <c r="O157" s="4">
        <v>3</v>
      </c>
      <c r="P157" s="4">
        <v>2</v>
      </c>
      <c r="Q157" s="4">
        <v>2</v>
      </c>
      <c r="R157" s="4">
        <v>2</v>
      </c>
      <c r="S157" s="4">
        <v>2</v>
      </c>
      <c r="T157" s="4">
        <v>2</v>
      </c>
      <c r="U157" s="4">
        <f>IFERROR(INDEX(AIRPORT_DB!$L:$L,MATCH($A157,AIRPORT_DB!$A:$A,0))+1,2)</f>
        <v>1</v>
      </c>
      <c r="V157" s="4">
        <f>ROUND(AVERAGE(LARGE(B157:K157,{1,2,3}))+AVERAGE(LARGE(L157:U157,{1,2,3}))-1,0)+IF(INDEX(AIRPORT_DB!$L:$L,MATCH($A157,AIRPORT_DB!$A:$A,0))&gt;=1,1,0)+IF(AB157="C",1,0)</f>
        <v>6</v>
      </c>
      <c r="W157" s="4" t="str">
        <f t="shared" si="4"/>
        <v>LOW</v>
      </c>
      <c r="X157" s="4" t="str">
        <f t="shared" si="5"/>
        <v>DISPATCH OK</v>
      </c>
      <c r="Y157" s="10" t="s">
        <v>2214</v>
      </c>
      <c r="Z157" s="10" t="s">
        <v>2210</v>
      </c>
      <c r="AA157" s="10" t="s">
        <v>2211</v>
      </c>
      <c r="AB157" s="4" t="s">
        <v>42</v>
      </c>
      <c r="AC157">
        <f>ROUND(AVERAGE(LARGE(B157:K157,{1,2,3})),0)</f>
        <v>4</v>
      </c>
      <c r="AD157">
        <f>ROUND(AVERAGE(LARGE(L157:U157,{1,2,3})),0)</f>
        <v>3</v>
      </c>
      <c r="AE157">
        <v>3</v>
      </c>
      <c r="AF157">
        <v>2</v>
      </c>
    </row>
    <row r="158" spans="1:32" ht="15" customHeight="1" x14ac:dyDescent="0.35">
      <c r="A158" s="10" t="s">
        <v>799</v>
      </c>
      <c r="B158" s="4">
        <v>3</v>
      </c>
      <c r="C158" s="4">
        <v>4</v>
      </c>
      <c r="D158" s="4">
        <v>4</v>
      </c>
      <c r="E158" s="4">
        <v>4</v>
      </c>
      <c r="F158" s="4">
        <v>3</v>
      </c>
      <c r="G158" s="4">
        <v>3</v>
      </c>
      <c r="H158" s="4">
        <v>2</v>
      </c>
      <c r="I158" s="4">
        <v>3</v>
      </c>
      <c r="J158" s="4">
        <v>3</v>
      </c>
      <c r="K158" s="4">
        <f>IFERROR(INDEX(AIRPORT_DB!$L:$L,MATCH($A158,AIRPORT_DB!$A:$A,0))+1,2)</f>
        <v>1</v>
      </c>
      <c r="L158" s="4">
        <v>2</v>
      </c>
      <c r="M158" s="4">
        <v>3</v>
      </c>
      <c r="N158" s="4">
        <v>3</v>
      </c>
      <c r="O158" s="4">
        <v>3</v>
      </c>
      <c r="P158" s="4">
        <v>2</v>
      </c>
      <c r="Q158" s="4">
        <v>2</v>
      </c>
      <c r="R158" s="4">
        <v>2</v>
      </c>
      <c r="S158" s="4">
        <v>2</v>
      </c>
      <c r="T158" s="4">
        <v>2</v>
      </c>
      <c r="U158" s="4">
        <f>IFERROR(INDEX(AIRPORT_DB!$L:$L,MATCH($A158,AIRPORT_DB!$A:$A,0))+1,2)</f>
        <v>1</v>
      </c>
      <c r="V158" s="4">
        <f>ROUND(AVERAGE(LARGE(B158:K158,{1,2,3}))+AVERAGE(LARGE(L158:U158,{1,2,3}))-1,0)+IF(INDEX(AIRPORT_DB!$L:$L,MATCH($A158,AIRPORT_DB!$A:$A,0))&gt;=1,1,0)+IF(AB158="C",1,0)</f>
        <v>6</v>
      </c>
      <c r="W158" s="4" t="str">
        <f t="shared" si="4"/>
        <v>LOW</v>
      </c>
      <c r="X158" s="4" t="str">
        <f t="shared" si="5"/>
        <v>DISPATCH OK</v>
      </c>
      <c r="Y158" s="10" t="s">
        <v>2214</v>
      </c>
      <c r="Z158" s="10" t="s">
        <v>2210</v>
      </c>
      <c r="AA158" s="10" t="s">
        <v>2211</v>
      </c>
      <c r="AB158" s="4" t="s">
        <v>42</v>
      </c>
      <c r="AC158">
        <f>ROUND(AVERAGE(LARGE(B158:K158,{1,2,3})),0)</f>
        <v>4</v>
      </c>
      <c r="AD158">
        <f>ROUND(AVERAGE(LARGE(L158:U158,{1,2,3})),0)</f>
        <v>3</v>
      </c>
      <c r="AE158">
        <v>3</v>
      </c>
      <c r="AF158">
        <v>2</v>
      </c>
    </row>
    <row r="159" spans="1:32" ht="15" customHeight="1" x14ac:dyDescent="0.35">
      <c r="A159" s="10" t="s">
        <v>803</v>
      </c>
      <c r="B159" s="4">
        <v>3</v>
      </c>
      <c r="C159" s="4">
        <v>4</v>
      </c>
      <c r="D159" s="4">
        <v>4</v>
      </c>
      <c r="E159" s="4">
        <v>4</v>
      </c>
      <c r="F159" s="4">
        <v>3</v>
      </c>
      <c r="G159" s="4">
        <v>3</v>
      </c>
      <c r="H159" s="4">
        <v>2</v>
      </c>
      <c r="I159" s="4">
        <v>3</v>
      </c>
      <c r="J159" s="4">
        <v>3</v>
      </c>
      <c r="K159" s="4">
        <f>IFERROR(INDEX(AIRPORT_DB!$L:$L,MATCH($A159,AIRPORT_DB!$A:$A,0))+1,2)</f>
        <v>1</v>
      </c>
      <c r="L159" s="4">
        <v>2</v>
      </c>
      <c r="M159" s="4">
        <v>3</v>
      </c>
      <c r="N159" s="4">
        <v>3</v>
      </c>
      <c r="O159" s="4">
        <v>3</v>
      </c>
      <c r="P159" s="4">
        <v>2</v>
      </c>
      <c r="Q159" s="4">
        <v>2</v>
      </c>
      <c r="R159" s="4">
        <v>2</v>
      </c>
      <c r="S159" s="4">
        <v>2</v>
      </c>
      <c r="T159" s="4">
        <v>2</v>
      </c>
      <c r="U159" s="4">
        <f>IFERROR(INDEX(AIRPORT_DB!$L:$L,MATCH($A159,AIRPORT_DB!$A:$A,0))+1,2)</f>
        <v>1</v>
      </c>
      <c r="V159" s="4">
        <f>ROUND(AVERAGE(LARGE(B159:K159,{1,2,3}))+AVERAGE(LARGE(L159:U159,{1,2,3}))-1,0)+IF(INDEX(AIRPORT_DB!$L:$L,MATCH($A159,AIRPORT_DB!$A:$A,0))&gt;=1,1,0)+IF(AB159="C",1,0)</f>
        <v>6</v>
      </c>
      <c r="W159" s="4" t="str">
        <f t="shared" si="4"/>
        <v>LOW</v>
      </c>
      <c r="X159" s="4" t="str">
        <f t="shared" si="5"/>
        <v>DISPATCH OK</v>
      </c>
      <c r="Y159" s="10" t="s">
        <v>2214</v>
      </c>
      <c r="Z159" s="10" t="s">
        <v>2210</v>
      </c>
      <c r="AA159" s="10" t="s">
        <v>2211</v>
      </c>
      <c r="AB159" s="4" t="s">
        <v>42</v>
      </c>
      <c r="AC159">
        <f>ROUND(AVERAGE(LARGE(B159:K159,{1,2,3})),0)</f>
        <v>4</v>
      </c>
      <c r="AD159">
        <f>ROUND(AVERAGE(LARGE(L159:U159,{1,2,3})),0)</f>
        <v>3</v>
      </c>
      <c r="AE159">
        <v>3</v>
      </c>
      <c r="AF159">
        <v>2</v>
      </c>
    </row>
    <row r="160" spans="1:32" ht="15" customHeight="1" x14ac:dyDescent="0.35">
      <c r="A160" s="10" t="s">
        <v>806</v>
      </c>
      <c r="B160" s="4">
        <v>3</v>
      </c>
      <c r="C160" s="4">
        <v>4</v>
      </c>
      <c r="D160" s="4">
        <v>4</v>
      </c>
      <c r="E160" s="4">
        <v>4</v>
      </c>
      <c r="F160" s="4">
        <v>3</v>
      </c>
      <c r="G160" s="4">
        <v>3</v>
      </c>
      <c r="H160" s="4">
        <v>2</v>
      </c>
      <c r="I160" s="4">
        <v>3</v>
      </c>
      <c r="J160" s="4">
        <v>3</v>
      </c>
      <c r="K160" s="4">
        <f>IFERROR(INDEX(AIRPORT_DB!$L:$L,MATCH($A160,AIRPORT_DB!$A:$A,0))+1,2)</f>
        <v>1</v>
      </c>
      <c r="L160" s="4">
        <v>2</v>
      </c>
      <c r="M160" s="4">
        <v>3</v>
      </c>
      <c r="N160" s="4">
        <v>3</v>
      </c>
      <c r="O160" s="4">
        <v>3</v>
      </c>
      <c r="P160" s="4">
        <v>2</v>
      </c>
      <c r="Q160" s="4">
        <v>2</v>
      </c>
      <c r="R160" s="4">
        <v>2</v>
      </c>
      <c r="S160" s="4">
        <v>2</v>
      </c>
      <c r="T160" s="4">
        <v>2</v>
      </c>
      <c r="U160" s="4">
        <f>IFERROR(INDEX(AIRPORT_DB!$L:$L,MATCH($A160,AIRPORT_DB!$A:$A,0))+1,2)</f>
        <v>1</v>
      </c>
      <c r="V160" s="4">
        <f>ROUND(AVERAGE(LARGE(B160:K160,{1,2,3}))+AVERAGE(LARGE(L160:U160,{1,2,3}))-1,0)+IF(INDEX(AIRPORT_DB!$L:$L,MATCH($A160,AIRPORT_DB!$A:$A,0))&gt;=1,1,0)+IF(AB160="C",1,0)</f>
        <v>6</v>
      </c>
      <c r="W160" s="4" t="str">
        <f t="shared" si="4"/>
        <v>LOW</v>
      </c>
      <c r="X160" s="4" t="str">
        <f t="shared" si="5"/>
        <v>DISPATCH OK</v>
      </c>
      <c r="Y160" s="10" t="s">
        <v>2214</v>
      </c>
      <c r="Z160" s="10" t="s">
        <v>2210</v>
      </c>
      <c r="AA160" s="10" t="s">
        <v>2211</v>
      </c>
      <c r="AB160" s="4" t="s">
        <v>42</v>
      </c>
      <c r="AC160">
        <f>ROUND(AVERAGE(LARGE(B160:K160,{1,2,3})),0)</f>
        <v>4</v>
      </c>
      <c r="AD160">
        <f>ROUND(AVERAGE(LARGE(L160:U160,{1,2,3})),0)</f>
        <v>3</v>
      </c>
      <c r="AE160">
        <v>3</v>
      </c>
      <c r="AF160">
        <v>2</v>
      </c>
    </row>
    <row r="161" spans="1:32" ht="15" customHeight="1" x14ac:dyDescent="0.35">
      <c r="A161" s="10" t="s">
        <v>810</v>
      </c>
      <c r="B161" s="4">
        <v>3</v>
      </c>
      <c r="C161" s="4">
        <v>4</v>
      </c>
      <c r="D161" s="4">
        <v>4</v>
      </c>
      <c r="E161" s="4">
        <v>4</v>
      </c>
      <c r="F161" s="4">
        <v>3</v>
      </c>
      <c r="G161" s="4">
        <v>3</v>
      </c>
      <c r="H161" s="4">
        <v>2</v>
      </c>
      <c r="I161" s="4">
        <v>3</v>
      </c>
      <c r="J161" s="4">
        <v>3</v>
      </c>
      <c r="K161" s="4">
        <f>IFERROR(INDEX(AIRPORT_DB!$L:$L,MATCH($A161,AIRPORT_DB!$A:$A,0))+1,2)</f>
        <v>1</v>
      </c>
      <c r="L161" s="4">
        <v>2</v>
      </c>
      <c r="M161" s="4">
        <v>3</v>
      </c>
      <c r="N161" s="4">
        <v>3</v>
      </c>
      <c r="O161" s="4">
        <v>3</v>
      </c>
      <c r="P161" s="4">
        <v>2</v>
      </c>
      <c r="Q161" s="4">
        <v>2</v>
      </c>
      <c r="R161" s="4">
        <v>2</v>
      </c>
      <c r="S161" s="4">
        <v>2</v>
      </c>
      <c r="T161" s="4">
        <v>2</v>
      </c>
      <c r="U161" s="4">
        <f>IFERROR(INDEX(AIRPORT_DB!$L:$L,MATCH($A161,AIRPORT_DB!$A:$A,0))+1,2)</f>
        <v>1</v>
      </c>
      <c r="V161" s="4">
        <f>ROUND(AVERAGE(LARGE(B161:K161,{1,2,3}))+AVERAGE(LARGE(L161:U161,{1,2,3}))-1,0)+IF(INDEX(AIRPORT_DB!$L:$L,MATCH($A161,AIRPORT_DB!$A:$A,0))&gt;=1,1,0)+IF(AB161="C",1,0)</f>
        <v>6</v>
      </c>
      <c r="W161" s="4" t="str">
        <f t="shared" si="4"/>
        <v>LOW</v>
      </c>
      <c r="X161" s="4" t="str">
        <f t="shared" si="5"/>
        <v>DISPATCH OK</v>
      </c>
      <c r="Y161" s="10" t="s">
        <v>2214</v>
      </c>
      <c r="Z161" s="10" t="s">
        <v>2210</v>
      </c>
      <c r="AA161" s="10" t="s">
        <v>2211</v>
      </c>
      <c r="AB161" s="4" t="s">
        <v>42</v>
      </c>
      <c r="AC161">
        <f>ROUND(AVERAGE(LARGE(B161:K161,{1,2,3})),0)</f>
        <v>4</v>
      </c>
      <c r="AD161">
        <f>ROUND(AVERAGE(LARGE(L161:U161,{1,2,3})),0)</f>
        <v>3</v>
      </c>
      <c r="AE161">
        <v>3</v>
      </c>
      <c r="AF161">
        <v>2</v>
      </c>
    </row>
    <row r="162" spans="1:32" ht="15" customHeight="1" x14ac:dyDescent="0.35">
      <c r="A162" s="10" t="s">
        <v>813</v>
      </c>
      <c r="B162" s="4">
        <v>3</v>
      </c>
      <c r="C162" s="4">
        <v>4</v>
      </c>
      <c r="D162" s="4">
        <v>4</v>
      </c>
      <c r="E162" s="4">
        <v>4</v>
      </c>
      <c r="F162" s="4">
        <v>3</v>
      </c>
      <c r="G162" s="4">
        <v>3</v>
      </c>
      <c r="H162" s="4">
        <v>2</v>
      </c>
      <c r="I162" s="4">
        <v>3</v>
      </c>
      <c r="J162" s="4">
        <v>3</v>
      </c>
      <c r="K162" s="4">
        <f>IFERROR(INDEX(AIRPORT_DB!$L:$L,MATCH($A162,AIRPORT_DB!$A:$A,0))+1,2)</f>
        <v>1</v>
      </c>
      <c r="L162" s="4">
        <v>2</v>
      </c>
      <c r="M162" s="4">
        <v>3</v>
      </c>
      <c r="N162" s="4">
        <v>3</v>
      </c>
      <c r="O162" s="4">
        <v>3</v>
      </c>
      <c r="P162" s="4">
        <v>2</v>
      </c>
      <c r="Q162" s="4">
        <v>2</v>
      </c>
      <c r="R162" s="4">
        <v>2</v>
      </c>
      <c r="S162" s="4">
        <v>2</v>
      </c>
      <c r="T162" s="4">
        <v>2</v>
      </c>
      <c r="U162" s="4">
        <f>IFERROR(INDEX(AIRPORT_DB!$L:$L,MATCH($A162,AIRPORT_DB!$A:$A,0))+1,2)</f>
        <v>1</v>
      </c>
      <c r="V162" s="4">
        <f>ROUND(AVERAGE(LARGE(B162:K162,{1,2,3}))+AVERAGE(LARGE(L162:U162,{1,2,3}))-1,0)+IF(INDEX(AIRPORT_DB!$L:$L,MATCH($A162,AIRPORT_DB!$A:$A,0))&gt;=1,1,0)+IF(AB162="C",1,0)</f>
        <v>6</v>
      </c>
      <c r="W162" s="4" t="str">
        <f t="shared" si="4"/>
        <v>LOW</v>
      </c>
      <c r="X162" s="4" t="str">
        <f t="shared" si="5"/>
        <v>DISPATCH OK</v>
      </c>
      <c r="Y162" s="10" t="s">
        <v>2214</v>
      </c>
      <c r="Z162" s="10" t="s">
        <v>2210</v>
      </c>
      <c r="AA162" s="10" t="s">
        <v>2211</v>
      </c>
      <c r="AB162" s="4" t="s">
        <v>42</v>
      </c>
      <c r="AC162">
        <f>ROUND(AVERAGE(LARGE(B162:K162,{1,2,3})),0)</f>
        <v>4</v>
      </c>
      <c r="AD162">
        <f>ROUND(AVERAGE(LARGE(L162:U162,{1,2,3})),0)</f>
        <v>3</v>
      </c>
      <c r="AE162">
        <v>3</v>
      </c>
      <c r="AF162">
        <v>2</v>
      </c>
    </row>
    <row r="163" spans="1:32" ht="15" customHeight="1" x14ac:dyDescent="0.35">
      <c r="A163" s="10" t="s">
        <v>817</v>
      </c>
      <c r="B163" s="4">
        <v>3</v>
      </c>
      <c r="C163" s="4">
        <v>4</v>
      </c>
      <c r="D163" s="4">
        <v>4</v>
      </c>
      <c r="E163" s="4">
        <v>4</v>
      </c>
      <c r="F163" s="4">
        <v>3</v>
      </c>
      <c r="G163" s="4">
        <v>3</v>
      </c>
      <c r="H163" s="4">
        <v>2</v>
      </c>
      <c r="I163" s="4">
        <v>3</v>
      </c>
      <c r="J163" s="4">
        <v>4</v>
      </c>
      <c r="K163" s="4">
        <f>IFERROR(INDEX(AIRPORT_DB!$L:$L,MATCH($A163,AIRPORT_DB!$A:$A,0))+1,2)</f>
        <v>1</v>
      </c>
      <c r="L163" s="4">
        <v>2</v>
      </c>
      <c r="M163" s="4">
        <v>3</v>
      </c>
      <c r="N163" s="4">
        <v>3</v>
      </c>
      <c r="O163" s="4">
        <v>3</v>
      </c>
      <c r="P163" s="4">
        <v>2</v>
      </c>
      <c r="Q163" s="4">
        <v>2</v>
      </c>
      <c r="R163" s="4">
        <v>2</v>
      </c>
      <c r="S163" s="4">
        <v>2</v>
      </c>
      <c r="T163" s="4">
        <v>3</v>
      </c>
      <c r="U163" s="4">
        <f>IFERROR(INDEX(AIRPORT_DB!$L:$L,MATCH($A163,AIRPORT_DB!$A:$A,0))+1,2)</f>
        <v>1</v>
      </c>
      <c r="V163" s="4">
        <f>ROUND(AVERAGE(LARGE(B163:K163,{1,2,3}))+AVERAGE(LARGE(L163:U163,{1,2,3}))-1,0)+IF(INDEX(AIRPORT_DB!$L:$L,MATCH($A163,AIRPORT_DB!$A:$A,0))&gt;=1,1,0)+IF(AB163="C",1,0)</f>
        <v>6</v>
      </c>
      <c r="W163" s="4" t="str">
        <f t="shared" si="4"/>
        <v>LOW</v>
      </c>
      <c r="X163" s="4" t="str">
        <f t="shared" si="5"/>
        <v>DISPATCH OK</v>
      </c>
      <c r="Y163" s="10" t="s">
        <v>2214</v>
      </c>
      <c r="Z163" s="10" t="s">
        <v>2210</v>
      </c>
      <c r="AA163" s="10" t="s">
        <v>2211</v>
      </c>
      <c r="AB163" s="4" t="s">
        <v>42</v>
      </c>
      <c r="AC163">
        <f>ROUND(AVERAGE(LARGE(B163:K163,{1,2,3})),0)</f>
        <v>4</v>
      </c>
      <c r="AD163">
        <f>ROUND(AVERAGE(LARGE(L163:U163,{1,2,3})),0)</f>
        <v>3</v>
      </c>
      <c r="AE163">
        <v>3</v>
      </c>
      <c r="AF163">
        <v>2</v>
      </c>
    </row>
    <row r="164" spans="1:32" ht="15" customHeight="1" x14ac:dyDescent="0.35">
      <c r="A164" s="10" t="s">
        <v>822</v>
      </c>
      <c r="B164" s="4">
        <v>4</v>
      </c>
      <c r="C164" s="4">
        <v>4</v>
      </c>
      <c r="D164" s="4">
        <v>4</v>
      </c>
      <c r="E164" s="4">
        <v>4</v>
      </c>
      <c r="F164" s="4">
        <v>4</v>
      </c>
      <c r="G164" s="4">
        <v>3</v>
      </c>
      <c r="H164" s="4">
        <v>2</v>
      </c>
      <c r="I164" s="4">
        <v>3</v>
      </c>
      <c r="J164" s="4">
        <v>4</v>
      </c>
      <c r="K164" s="4">
        <f>IFERROR(INDEX(AIRPORT_DB!$L:$L,MATCH($A164,AIRPORT_DB!$A:$A,0))+1,2)</f>
        <v>1</v>
      </c>
      <c r="L164" s="4">
        <v>4</v>
      </c>
      <c r="M164" s="4">
        <v>3</v>
      </c>
      <c r="N164" s="4">
        <v>3</v>
      </c>
      <c r="O164" s="4">
        <v>3</v>
      </c>
      <c r="P164" s="4">
        <v>3</v>
      </c>
      <c r="Q164" s="4">
        <v>2</v>
      </c>
      <c r="R164" s="4">
        <v>2</v>
      </c>
      <c r="S164" s="4">
        <v>2</v>
      </c>
      <c r="T164" s="4">
        <v>3</v>
      </c>
      <c r="U164" s="4">
        <f>IFERROR(INDEX(AIRPORT_DB!$L:$L,MATCH($A164,AIRPORT_DB!$A:$A,0))+1,2)</f>
        <v>1</v>
      </c>
      <c r="V164" s="4">
        <f>ROUND(AVERAGE(LARGE(B164:K164,{1,2,3}))+AVERAGE(LARGE(L164:U164,{1,2,3}))-1,0)+IF(INDEX(AIRPORT_DB!$L:$L,MATCH($A164,AIRPORT_DB!$A:$A,0))&gt;=1,1,0)+IF(AB164="C",1,0)</f>
        <v>6</v>
      </c>
      <c r="W164" s="4" t="str">
        <f t="shared" si="4"/>
        <v>LOW</v>
      </c>
      <c r="X164" s="4" t="str">
        <f t="shared" si="5"/>
        <v>DISPATCH OK</v>
      </c>
      <c r="Y164" s="10" t="s">
        <v>2213</v>
      </c>
      <c r="Z164" s="10" t="s">
        <v>2210</v>
      </c>
      <c r="AA164" s="10" t="s">
        <v>2211</v>
      </c>
      <c r="AB164" s="4" t="s">
        <v>28</v>
      </c>
      <c r="AC164">
        <f>ROUND(AVERAGE(LARGE(B164:K164,{1,2,3})),0)</f>
        <v>4</v>
      </c>
      <c r="AD164">
        <f>ROUND(AVERAGE(LARGE(L164:U164,{1,2,3})),0)</f>
        <v>3</v>
      </c>
      <c r="AE164">
        <v>3</v>
      </c>
      <c r="AF164">
        <v>2</v>
      </c>
    </row>
    <row r="165" spans="1:32" ht="15" customHeight="1" x14ac:dyDescent="0.35">
      <c r="A165" s="10" t="s">
        <v>826</v>
      </c>
      <c r="B165" s="4">
        <v>3</v>
      </c>
      <c r="C165" s="4">
        <v>4</v>
      </c>
      <c r="D165" s="4">
        <v>4</v>
      </c>
      <c r="E165" s="4">
        <v>4</v>
      </c>
      <c r="F165" s="4">
        <v>3</v>
      </c>
      <c r="G165" s="4">
        <v>3</v>
      </c>
      <c r="H165" s="4">
        <v>2</v>
      </c>
      <c r="I165" s="4">
        <v>3</v>
      </c>
      <c r="J165" s="4">
        <v>3</v>
      </c>
      <c r="K165" s="4">
        <f>IFERROR(INDEX(AIRPORT_DB!$L:$L,MATCH($A165,AIRPORT_DB!$A:$A,0))+1,2)</f>
        <v>1</v>
      </c>
      <c r="L165" s="4">
        <v>2</v>
      </c>
      <c r="M165" s="4">
        <v>3</v>
      </c>
      <c r="N165" s="4">
        <v>3</v>
      </c>
      <c r="O165" s="4">
        <v>3</v>
      </c>
      <c r="P165" s="4">
        <v>2</v>
      </c>
      <c r="Q165" s="4">
        <v>2</v>
      </c>
      <c r="R165" s="4">
        <v>2</v>
      </c>
      <c r="S165" s="4">
        <v>2</v>
      </c>
      <c r="T165" s="4">
        <v>2</v>
      </c>
      <c r="U165" s="4">
        <f>IFERROR(INDEX(AIRPORT_DB!$L:$L,MATCH($A165,AIRPORT_DB!$A:$A,0))+1,2)</f>
        <v>1</v>
      </c>
      <c r="V165" s="4">
        <f>ROUND(AVERAGE(LARGE(B165:K165,{1,2,3}))+AVERAGE(LARGE(L165:U165,{1,2,3}))-1,0)+IF(INDEX(AIRPORT_DB!$L:$L,MATCH($A165,AIRPORT_DB!$A:$A,0))&gt;=1,1,0)+IF(AB165="C",1,0)</f>
        <v>6</v>
      </c>
      <c r="W165" s="4" t="str">
        <f t="shared" si="4"/>
        <v>LOW</v>
      </c>
      <c r="X165" s="4" t="str">
        <f t="shared" si="5"/>
        <v>DISPATCH OK</v>
      </c>
      <c r="Y165" s="10" t="s">
        <v>2214</v>
      </c>
      <c r="Z165" s="10" t="s">
        <v>2210</v>
      </c>
      <c r="AA165" s="10" t="s">
        <v>2211</v>
      </c>
      <c r="AB165" s="4" t="s">
        <v>42</v>
      </c>
      <c r="AC165">
        <f>ROUND(AVERAGE(LARGE(B165:K165,{1,2,3})),0)</f>
        <v>4</v>
      </c>
      <c r="AD165">
        <f>ROUND(AVERAGE(LARGE(L165:U165,{1,2,3})),0)</f>
        <v>3</v>
      </c>
      <c r="AE165">
        <v>3</v>
      </c>
      <c r="AF165">
        <v>2</v>
      </c>
    </row>
    <row r="166" spans="1:32" ht="15" customHeight="1" x14ac:dyDescent="0.35">
      <c r="A166" s="10" t="s">
        <v>831</v>
      </c>
      <c r="B166" s="4">
        <v>3</v>
      </c>
      <c r="C166" s="4">
        <v>4</v>
      </c>
      <c r="D166" s="4">
        <v>4</v>
      </c>
      <c r="E166" s="4">
        <v>4</v>
      </c>
      <c r="F166" s="4">
        <v>3</v>
      </c>
      <c r="G166" s="4">
        <v>3</v>
      </c>
      <c r="H166" s="4">
        <v>2</v>
      </c>
      <c r="I166" s="4">
        <v>3</v>
      </c>
      <c r="J166" s="4">
        <v>3</v>
      </c>
      <c r="K166" s="4">
        <f>IFERROR(INDEX(AIRPORT_DB!$L:$L,MATCH($A166,AIRPORT_DB!$A:$A,0))+1,2)</f>
        <v>1</v>
      </c>
      <c r="L166" s="4">
        <v>2</v>
      </c>
      <c r="M166" s="4">
        <v>3</v>
      </c>
      <c r="N166" s="4">
        <v>3</v>
      </c>
      <c r="O166" s="4">
        <v>3</v>
      </c>
      <c r="P166" s="4">
        <v>2</v>
      </c>
      <c r="Q166" s="4">
        <v>2</v>
      </c>
      <c r="R166" s="4">
        <v>2</v>
      </c>
      <c r="S166" s="4">
        <v>2</v>
      </c>
      <c r="T166" s="4">
        <v>2</v>
      </c>
      <c r="U166" s="4">
        <f>IFERROR(INDEX(AIRPORT_DB!$L:$L,MATCH($A166,AIRPORT_DB!$A:$A,0))+1,2)</f>
        <v>1</v>
      </c>
      <c r="V166" s="4">
        <f>ROUND(AVERAGE(LARGE(B166:K166,{1,2,3}))+AVERAGE(LARGE(L166:U166,{1,2,3}))-1,0)+IF(INDEX(AIRPORT_DB!$L:$L,MATCH($A166,AIRPORT_DB!$A:$A,0))&gt;=1,1,0)+IF(AB166="C",1,0)</f>
        <v>6</v>
      </c>
      <c r="W166" s="4" t="str">
        <f t="shared" si="4"/>
        <v>LOW</v>
      </c>
      <c r="X166" s="4" t="str">
        <f t="shared" si="5"/>
        <v>DISPATCH OK</v>
      </c>
      <c r="Y166" s="10" t="s">
        <v>2214</v>
      </c>
      <c r="Z166" s="10" t="s">
        <v>2210</v>
      </c>
      <c r="AA166" s="10" t="s">
        <v>2211</v>
      </c>
      <c r="AB166" s="4" t="s">
        <v>42</v>
      </c>
      <c r="AC166">
        <f>ROUND(AVERAGE(LARGE(B166:K166,{1,2,3})),0)</f>
        <v>4</v>
      </c>
      <c r="AD166">
        <f>ROUND(AVERAGE(LARGE(L166:U166,{1,2,3})),0)</f>
        <v>3</v>
      </c>
      <c r="AE166">
        <v>3</v>
      </c>
      <c r="AF166">
        <v>2</v>
      </c>
    </row>
    <row r="167" spans="1:32" ht="15" customHeight="1" x14ac:dyDescent="0.35">
      <c r="A167" s="10" t="s">
        <v>835</v>
      </c>
      <c r="B167" s="4">
        <v>3</v>
      </c>
      <c r="C167" s="4">
        <v>4</v>
      </c>
      <c r="D167" s="4">
        <v>4</v>
      </c>
      <c r="E167" s="4">
        <v>4</v>
      </c>
      <c r="F167" s="4">
        <v>3</v>
      </c>
      <c r="G167" s="4">
        <v>3</v>
      </c>
      <c r="H167" s="4">
        <v>2</v>
      </c>
      <c r="I167" s="4">
        <v>3</v>
      </c>
      <c r="J167" s="4">
        <v>3</v>
      </c>
      <c r="K167" s="4">
        <f>IFERROR(INDEX(AIRPORT_DB!$L:$L,MATCH($A167,AIRPORT_DB!$A:$A,0))+1,2)</f>
        <v>1</v>
      </c>
      <c r="L167" s="4">
        <v>2</v>
      </c>
      <c r="M167" s="4">
        <v>3</v>
      </c>
      <c r="N167" s="4">
        <v>3</v>
      </c>
      <c r="O167" s="4">
        <v>3</v>
      </c>
      <c r="P167" s="4">
        <v>2</v>
      </c>
      <c r="Q167" s="4">
        <v>2</v>
      </c>
      <c r="R167" s="4">
        <v>2</v>
      </c>
      <c r="S167" s="4">
        <v>2</v>
      </c>
      <c r="T167" s="4">
        <v>2</v>
      </c>
      <c r="U167" s="4">
        <f>IFERROR(INDEX(AIRPORT_DB!$L:$L,MATCH($A167,AIRPORT_DB!$A:$A,0))+1,2)</f>
        <v>1</v>
      </c>
      <c r="V167" s="4">
        <f>ROUND(AVERAGE(LARGE(B167:K167,{1,2,3}))+AVERAGE(LARGE(L167:U167,{1,2,3}))-1,0)+IF(INDEX(AIRPORT_DB!$L:$L,MATCH($A167,AIRPORT_DB!$A:$A,0))&gt;=1,1,0)+IF(AB167="C",1,0)</f>
        <v>6</v>
      </c>
      <c r="W167" s="4" t="str">
        <f t="shared" si="4"/>
        <v>LOW</v>
      </c>
      <c r="X167" s="4" t="str">
        <f t="shared" si="5"/>
        <v>DISPATCH OK</v>
      </c>
      <c r="Y167" s="10" t="s">
        <v>2214</v>
      </c>
      <c r="Z167" s="10" t="s">
        <v>2210</v>
      </c>
      <c r="AA167" s="10" t="s">
        <v>2211</v>
      </c>
      <c r="AB167" s="4" t="s">
        <v>42</v>
      </c>
      <c r="AC167">
        <f>ROUND(AVERAGE(LARGE(B167:K167,{1,2,3})),0)</f>
        <v>4</v>
      </c>
      <c r="AD167">
        <f>ROUND(AVERAGE(LARGE(L167:U167,{1,2,3})),0)</f>
        <v>3</v>
      </c>
      <c r="AE167">
        <v>3</v>
      </c>
      <c r="AF167">
        <v>2</v>
      </c>
    </row>
    <row r="168" spans="1:32" ht="15" customHeight="1" x14ac:dyDescent="0.35">
      <c r="A168" s="10" t="s">
        <v>839</v>
      </c>
      <c r="B168" s="4">
        <v>3</v>
      </c>
      <c r="C168" s="4">
        <v>4</v>
      </c>
      <c r="D168" s="4">
        <v>4</v>
      </c>
      <c r="E168" s="4">
        <v>4</v>
      </c>
      <c r="F168" s="4">
        <v>3</v>
      </c>
      <c r="G168" s="4">
        <v>3</v>
      </c>
      <c r="H168" s="4">
        <v>2</v>
      </c>
      <c r="I168" s="4">
        <v>3</v>
      </c>
      <c r="J168" s="4">
        <v>3</v>
      </c>
      <c r="K168" s="4">
        <f>IFERROR(INDEX(AIRPORT_DB!$L:$L,MATCH($A168,AIRPORT_DB!$A:$A,0))+1,2)</f>
        <v>1</v>
      </c>
      <c r="L168" s="4">
        <v>2</v>
      </c>
      <c r="M168" s="4">
        <v>3</v>
      </c>
      <c r="N168" s="4">
        <v>3</v>
      </c>
      <c r="O168" s="4">
        <v>3</v>
      </c>
      <c r="P168" s="4">
        <v>2</v>
      </c>
      <c r="Q168" s="4">
        <v>2</v>
      </c>
      <c r="R168" s="4">
        <v>2</v>
      </c>
      <c r="S168" s="4">
        <v>2</v>
      </c>
      <c r="T168" s="4">
        <v>2</v>
      </c>
      <c r="U168" s="4">
        <f>IFERROR(INDEX(AIRPORT_DB!$L:$L,MATCH($A168,AIRPORT_DB!$A:$A,0))+1,2)</f>
        <v>1</v>
      </c>
      <c r="V168" s="4">
        <f>ROUND(AVERAGE(LARGE(B168:K168,{1,2,3}))+AVERAGE(LARGE(L168:U168,{1,2,3}))-1,0)+IF(INDEX(AIRPORT_DB!$L:$L,MATCH($A168,AIRPORT_DB!$A:$A,0))&gt;=1,1,0)+IF(AB168="C",1,0)</f>
        <v>6</v>
      </c>
      <c r="W168" s="4" t="str">
        <f t="shared" si="4"/>
        <v>LOW</v>
      </c>
      <c r="X168" s="4" t="str">
        <f t="shared" si="5"/>
        <v>DISPATCH OK</v>
      </c>
      <c r="Y168" s="10" t="s">
        <v>2214</v>
      </c>
      <c r="Z168" s="10" t="s">
        <v>2210</v>
      </c>
      <c r="AA168" s="10" t="s">
        <v>2211</v>
      </c>
      <c r="AB168" s="4" t="s">
        <v>42</v>
      </c>
      <c r="AC168">
        <f>ROUND(AVERAGE(LARGE(B168:K168,{1,2,3})),0)</f>
        <v>4</v>
      </c>
      <c r="AD168">
        <f>ROUND(AVERAGE(LARGE(L168:U168,{1,2,3})),0)</f>
        <v>3</v>
      </c>
      <c r="AE168">
        <v>3</v>
      </c>
      <c r="AF168">
        <v>2</v>
      </c>
    </row>
    <row r="169" spans="1:32" ht="15" customHeight="1" x14ac:dyDescent="0.35">
      <c r="A169" s="10" t="s">
        <v>843</v>
      </c>
      <c r="B169" s="4">
        <v>3</v>
      </c>
      <c r="C169" s="4">
        <v>4</v>
      </c>
      <c r="D169" s="4">
        <v>4</v>
      </c>
      <c r="E169" s="4">
        <v>4</v>
      </c>
      <c r="F169" s="4">
        <v>3</v>
      </c>
      <c r="G169" s="4">
        <v>3</v>
      </c>
      <c r="H169" s="4">
        <v>2</v>
      </c>
      <c r="I169" s="4">
        <v>3</v>
      </c>
      <c r="J169" s="4">
        <v>3</v>
      </c>
      <c r="K169" s="4">
        <f>IFERROR(INDEX(AIRPORT_DB!$L:$L,MATCH($A169,AIRPORT_DB!$A:$A,0))+1,2)</f>
        <v>1</v>
      </c>
      <c r="L169" s="4">
        <v>2</v>
      </c>
      <c r="M169" s="4">
        <v>3</v>
      </c>
      <c r="N169" s="4">
        <v>3</v>
      </c>
      <c r="O169" s="4">
        <v>3</v>
      </c>
      <c r="P169" s="4">
        <v>2</v>
      </c>
      <c r="Q169" s="4">
        <v>2</v>
      </c>
      <c r="R169" s="4">
        <v>2</v>
      </c>
      <c r="S169" s="4">
        <v>2</v>
      </c>
      <c r="T169" s="4">
        <v>2</v>
      </c>
      <c r="U169" s="4">
        <f>IFERROR(INDEX(AIRPORT_DB!$L:$L,MATCH($A169,AIRPORT_DB!$A:$A,0))+1,2)</f>
        <v>1</v>
      </c>
      <c r="V169" s="4">
        <f>ROUND(AVERAGE(LARGE(B169:K169,{1,2,3}))+AVERAGE(LARGE(L169:U169,{1,2,3}))-1,0)+IF(INDEX(AIRPORT_DB!$L:$L,MATCH($A169,AIRPORT_DB!$A:$A,0))&gt;=1,1,0)+IF(AB169="C",1,0)</f>
        <v>6</v>
      </c>
      <c r="W169" s="4" t="str">
        <f t="shared" si="4"/>
        <v>LOW</v>
      </c>
      <c r="X169" s="4" t="str">
        <f t="shared" si="5"/>
        <v>DISPATCH OK</v>
      </c>
      <c r="Y169" s="10" t="s">
        <v>2214</v>
      </c>
      <c r="Z169" s="10" t="s">
        <v>2210</v>
      </c>
      <c r="AA169" s="10" t="s">
        <v>2211</v>
      </c>
      <c r="AB169" s="4" t="s">
        <v>28</v>
      </c>
      <c r="AC169">
        <f>ROUND(AVERAGE(LARGE(B169:K169,{1,2,3})),0)</f>
        <v>4</v>
      </c>
      <c r="AD169">
        <f>ROUND(AVERAGE(LARGE(L169:U169,{1,2,3})),0)</f>
        <v>3</v>
      </c>
      <c r="AE169">
        <v>3</v>
      </c>
      <c r="AF169">
        <v>2</v>
      </c>
    </row>
    <row r="170" spans="1:32" ht="15" customHeight="1" x14ac:dyDescent="0.35">
      <c r="A170" s="10" t="s">
        <v>847</v>
      </c>
      <c r="B170" s="4">
        <v>3</v>
      </c>
      <c r="C170" s="4">
        <v>4</v>
      </c>
      <c r="D170" s="4">
        <v>4</v>
      </c>
      <c r="E170" s="4">
        <v>4</v>
      </c>
      <c r="F170" s="4">
        <v>3</v>
      </c>
      <c r="G170" s="4">
        <v>3</v>
      </c>
      <c r="H170" s="4">
        <v>2</v>
      </c>
      <c r="I170" s="4">
        <v>3</v>
      </c>
      <c r="J170" s="4">
        <v>3</v>
      </c>
      <c r="K170" s="4">
        <f>IFERROR(INDEX(AIRPORT_DB!$L:$L,MATCH($A170,AIRPORT_DB!$A:$A,0))+1,2)</f>
        <v>1</v>
      </c>
      <c r="L170" s="4">
        <v>2</v>
      </c>
      <c r="M170" s="4">
        <v>3</v>
      </c>
      <c r="N170" s="4">
        <v>3</v>
      </c>
      <c r="O170" s="4">
        <v>3</v>
      </c>
      <c r="P170" s="4">
        <v>2</v>
      </c>
      <c r="Q170" s="4">
        <v>2</v>
      </c>
      <c r="R170" s="4">
        <v>2</v>
      </c>
      <c r="S170" s="4">
        <v>2</v>
      </c>
      <c r="T170" s="4">
        <v>2</v>
      </c>
      <c r="U170" s="4">
        <f>IFERROR(INDEX(AIRPORT_DB!$L:$L,MATCH($A170,AIRPORT_DB!$A:$A,0))+1,2)</f>
        <v>1</v>
      </c>
      <c r="V170" s="4">
        <f>ROUND(AVERAGE(LARGE(B170:K170,{1,2,3}))+AVERAGE(LARGE(L170:U170,{1,2,3}))-1,0)+IF(INDEX(AIRPORT_DB!$L:$L,MATCH($A170,AIRPORT_DB!$A:$A,0))&gt;=1,1,0)+IF(AB170="C",1,0)</f>
        <v>6</v>
      </c>
      <c r="W170" s="4" t="str">
        <f t="shared" si="4"/>
        <v>LOW</v>
      </c>
      <c r="X170" s="4" t="str">
        <f t="shared" si="5"/>
        <v>DISPATCH OK</v>
      </c>
      <c r="Y170" s="10" t="s">
        <v>2214</v>
      </c>
      <c r="Z170" s="10" t="s">
        <v>2210</v>
      </c>
      <c r="AA170" s="10" t="s">
        <v>2211</v>
      </c>
      <c r="AB170" s="4" t="s">
        <v>42</v>
      </c>
      <c r="AC170">
        <f>ROUND(AVERAGE(LARGE(B170:K170,{1,2,3})),0)</f>
        <v>4</v>
      </c>
      <c r="AD170">
        <f>ROUND(AVERAGE(LARGE(L170:U170,{1,2,3})),0)</f>
        <v>3</v>
      </c>
      <c r="AE170">
        <v>3</v>
      </c>
      <c r="AF170">
        <v>2</v>
      </c>
    </row>
    <row r="171" spans="1:32" ht="15" customHeight="1" x14ac:dyDescent="0.35">
      <c r="A171" s="10" t="s">
        <v>851</v>
      </c>
      <c r="B171" s="4">
        <v>3</v>
      </c>
      <c r="C171" s="4">
        <v>4</v>
      </c>
      <c r="D171" s="4">
        <v>4</v>
      </c>
      <c r="E171" s="4">
        <v>4</v>
      </c>
      <c r="F171" s="4">
        <v>3</v>
      </c>
      <c r="G171" s="4">
        <v>3</v>
      </c>
      <c r="H171" s="4">
        <v>2</v>
      </c>
      <c r="I171" s="4">
        <v>3</v>
      </c>
      <c r="J171" s="4">
        <v>3</v>
      </c>
      <c r="K171" s="4">
        <f>IFERROR(INDEX(AIRPORT_DB!$L:$L,MATCH($A171,AIRPORT_DB!$A:$A,0))+1,2)</f>
        <v>1</v>
      </c>
      <c r="L171" s="4">
        <v>2</v>
      </c>
      <c r="M171" s="4">
        <v>3</v>
      </c>
      <c r="N171" s="4">
        <v>3</v>
      </c>
      <c r="O171" s="4">
        <v>3</v>
      </c>
      <c r="P171" s="4">
        <v>2</v>
      </c>
      <c r="Q171" s="4">
        <v>2</v>
      </c>
      <c r="R171" s="4">
        <v>2</v>
      </c>
      <c r="S171" s="4">
        <v>2</v>
      </c>
      <c r="T171" s="4">
        <v>2</v>
      </c>
      <c r="U171" s="4">
        <f>IFERROR(INDEX(AIRPORT_DB!$L:$L,MATCH($A171,AIRPORT_DB!$A:$A,0))+1,2)</f>
        <v>1</v>
      </c>
      <c r="V171" s="4">
        <f>ROUND(AVERAGE(LARGE(B171:K171,{1,2,3}))+AVERAGE(LARGE(L171:U171,{1,2,3}))-1,0)+IF(INDEX(AIRPORT_DB!$L:$L,MATCH($A171,AIRPORT_DB!$A:$A,0))&gt;=1,1,0)+IF(AB171="C",1,0)</f>
        <v>6</v>
      </c>
      <c r="W171" s="4" t="str">
        <f t="shared" si="4"/>
        <v>LOW</v>
      </c>
      <c r="X171" s="4" t="str">
        <f t="shared" si="5"/>
        <v>DISPATCH OK</v>
      </c>
      <c r="Y171" s="10" t="s">
        <v>2214</v>
      </c>
      <c r="Z171" s="10" t="s">
        <v>2210</v>
      </c>
      <c r="AA171" s="10" t="s">
        <v>2211</v>
      </c>
      <c r="AB171" s="4" t="s">
        <v>42</v>
      </c>
      <c r="AC171">
        <f>ROUND(AVERAGE(LARGE(B171:K171,{1,2,3})),0)</f>
        <v>4</v>
      </c>
      <c r="AD171">
        <f>ROUND(AVERAGE(LARGE(L171:U171,{1,2,3})),0)</f>
        <v>3</v>
      </c>
      <c r="AE171">
        <v>3</v>
      </c>
      <c r="AF171">
        <v>2</v>
      </c>
    </row>
    <row r="172" spans="1:32" ht="15" customHeight="1" x14ac:dyDescent="0.35">
      <c r="A172" s="10" t="s">
        <v>855</v>
      </c>
      <c r="B172" s="4">
        <v>3</v>
      </c>
      <c r="C172" s="4">
        <v>4</v>
      </c>
      <c r="D172" s="4">
        <v>4</v>
      </c>
      <c r="E172" s="4">
        <v>4</v>
      </c>
      <c r="F172" s="4">
        <v>3</v>
      </c>
      <c r="G172" s="4">
        <v>3</v>
      </c>
      <c r="H172" s="4">
        <v>2</v>
      </c>
      <c r="I172" s="4">
        <v>3</v>
      </c>
      <c r="J172" s="4">
        <v>3</v>
      </c>
      <c r="K172" s="4">
        <f>IFERROR(INDEX(AIRPORT_DB!$L:$L,MATCH($A172,AIRPORT_DB!$A:$A,0))+1,2)</f>
        <v>1</v>
      </c>
      <c r="L172" s="4">
        <v>2</v>
      </c>
      <c r="M172" s="4">
        <v>3</v>
      </c>
      <c r="N172" s="4">
        <v>3</v>
      </c>
      <c r="O172" s="4">
        <v>3</v>
      </c>
      <c r="P172" s="4">
        <v>2</v>
      </c>
      <c r="Q172" s="4">
        <v>2</v>
      </c>
      <c r="R172" s="4">
        <v>2</v>
      </c>
      <c r="S172" s="4">
        <v>2</v>
      </c>
      <c r="T172" s="4">
        <v>2</v>
      </c>
      <c r="U172" s="4">
        <f>IFERROR(INDEX(AIRPORT_DB!$L:$L,MATCH($A172,AIRPORT_DB!$A:$A,0))+1,2)</f>
        <v>1</v>
      </c>
      <c r="V172" s="4">
        <f>ROUND(AVERAGE(LARGE(B172:K172,{1,2,3}))+AVERAGE(LARGE(L172:U172,{1,2,3}))-1,0)+IF(INDEX(AIRPORT_DB!$L:$L,MATCH($A172,AIRPORT_DB!$A:$A,0))&gt;=1,1,0)+IF(AB172="C",1,0)</f>
        <v>6</v>
      </c>
      <c r="W172" s="4" t="str">
        <f t="shared" si="4"/>
        <v>LOW</v>
      </c>
      <c r="X172" s="4" t="str">
        <f t="shared" si="5"/>
        <v>DISPATCH OK</v>
      </c>
      <c r="Y172" s="10" t="s">
        <v>2214</v>
      </c>
      <c r="Z172" s="10" t="s">
        <v>2210</v>
      </c>
      <c r="AA172" s="10" t="s">
        <v>2211</v>
      </c>
      <c r="AB172" s="4" t="s">
        <v>42</v>
      </c>
      <c r="AC172">
        <f>ROUND(AVERAGE(LARGE(B172:K172,{1,2,3})),0)</f>
        <v>4</v>
      </c>
      <c r="AD172">
        <f>ROUND(AVERAGE(LARGE(L172:U172,{1,2,3})),0)</f>
        <v>3</v>
      </c>
      <c r="AE172">
        <v>3</v>
      </c>
      <c r="AF172">
        <v>2</v>
      </c>
    </row>
    <row r="173" spans="1:32" ht="15" customHeight="1" x14ac:dyDescent="0.35">
      <c r="A173" s="10" t="s">
        <v>859</v>
      </c>
      <c r="B173" s="4">
        <v>4</v>
      </c>
      <c r="C173" s="4">
        <v>4</v>
      </c>
      <c r="D173" s="4">
        <v>4</v>
      </c>
      <c r="E173" s="4">
        <v>4</v>
      </c>
      <c r="F173" s="4">
        <v>4</v>
      </c>
      <c r="G173" s="4">
        <v>4</v>
      </c>
      <c r="H173" s="4">
        <v>2</v>
      </c>
      <c r="I173" s="4">
        <v>3</v>
      </c>
      <c r="J173" s="4">
        <v>4</v>
      </c>
      <c r="K173" s="4">
        <f>IFERROR(INDEX(AIRPORT_DB!$L:$L,MATCH($A173,AIRPORT_DB!$A:$A,0))+1,2)</f>
        <v>1</v>
      </c>
      <c r="L173" s="4">
        <v>4</v>
      </c>
      <c r="M173" s="4">
        <v>3</v>
      </c>
      <c r="N173" s="4">
        <v>3</v>
      </c>
      <c r="O173" s="4">
        <v>3</v>
      </c>
      <c r="P173" s="4">
        <v>3</v>
      </c>
      <c r="Q173" s="4">
        <v>4</v>
      </c>
      <c r="R173" s="4">
        <v>2</v>
      </c>
      <c r="S173" s="4">
        <v>2</v>
      </c>
      <c r="T173" s="4">
        <v>3</v>
      </c>
      <c r="U173" s="4">
        <f>IFERROR(INDEX(AIRPORT_DB!$L:$L,MATCH($A173,AIRPORT_DB!$A:$A,0))+1,2)</f>
        <v>1</v>
      </c>
      <c r="V173" s="4">
        <f>ROUND(AVERAGE(LARGE(B173:K173,{1,2,3}))+AVERAGE(LARGE(L173:U173,{1,2,3}))-1,0)+IF(INDEX(AIRPORT_DB!$L:$L,MATCH($A173,AIRPORT_DB!$A:$A,0))&gt;=1,1,0)+IF(AB173="C",1,0)</f>
        <v>7</v>
      </c>
      <c r="W173" s="4" t="str">
        <f t="shared" si="4"/>
        <v>MEDIUM</v>
      </c>
      <c r="X173" s="4" t="str">
        <f t="shared" si="5"/>
        <v>DISPATCH OK</v>
      </c>
      <c r="Y173" s="10" t="s">
        <v>2215</v>
      </c>
      <c r="Z173" s="10" t="s">
        <v>2210</v>
      </c>
      <c r="AA173" s="10" t="s">
        <v>2211</v>
      </c>
      <c r="AB173" s="4" t="s">
        <v>28</v>
      </c>
      <c r="AC173">
        <f>ROUND(AVERAGE(LARGE(B173:K173,{1,2,3})),0)</f>
        <v>4</v>
      </c>
      <c r="AD173">
        <f>ROUND(AVERAGE(LARGE(L173:U173,{1,2,3})),0)</f>
        <v>4</v>
      </c>
      <c r="AE173">
        <v>3</v>
      </c>
      <c r="AF173">
        <v>2</v>
      </c>
    </row>
    <row r="174" spans="1:32" ht="15" customHeight="1" x14ac:dyDescent="0.35">
      <c r="A174" s="10" t="s">
        <v>864</v>
      </c>
      <c r="B174" s="4">
        <v>3</v>
      </c>
      <c r="C174" s="4">
        <v>4</v>
      </c>
      <c r="D174" s="4">
        <v>4</v>
      </c>
      <c r="E174" s="4">
        <v>4</v>
      </c>
      <c r="F174" s="4">
        <v>3</v>
      </c>
      <c r="G174" s="4">
        <v>3</v>
      </c>
      <c r="H174" s="4">
        <v>2</v>
      </c>
      <c r="I174" s="4">
        <v>3</v>
      </c>
      <c r="J174" s="4">
        <v>3</v>
      </c>
      <c r="K174" s="4">
        <f>IFERROR(INDEX(AIRPORT_DB!$L:$L,MATCH($A174,AIRPORT_DB!$A:$A,0))+1,2)</f>
        <v>1</v>
      </c>
      <c r="L174" s="4">
        <v>2</v>
      </c>
      <c r="M174" s="4">
        <v>3</v>
      </c>
      <c r="N174" s="4">
        <v>3</v>
      </c>
      <c r="O174" s="4">
        <v>3</v>
      </c>
      <c r="P174" s="4">
        <v>2</v>
      </c>
      <c r="Q174" s="4">
        <v>2</v>
      </c>
      <c r="R174" s="4">
        <v>2</v>
      </c>
      <c r="S174" s="4">
        <v>2</v>
      </c>
      <c r="T174" s="4">
        <v>2</v>
      </c>
      <c r="U174" s="4">
        <f>IFERROR(INDEX(AIRPORT_DB!$L:$L,MATCH($A174,AIRPORT_DB!$A:$A,0))+1,2)</f>
        <v>1</v>
      </c>
      <c r="V174" s="4">
        <f>ROUND(AVERAGE(LARGE(B174:K174,{1,2,3}))+AVERAGE(LARGE(L174:U174,{1,2,3}))-1,0)+IF(INDEX(AIRPORT_DB!$L:$L,MATCH($A174,AIRPORT_DB!$A:$A,0))&gt;=1,1,0)+IF(AB174="C",1,0)</f>
        <v>6</v>
      </c>
      <c r="W174" s="4" t="str">
        <f t="shared" si="4"/>
        <v>LOW</v>
      </c>
      <c r="X174" s="4" t="str">
        <f t="shared" si="5"/>
        <v>DISPATCH OK</v>
      </c>
      <c r="Y174" s="10" t="s">
        <v>2214</v>
      </c>
      <c r="Z174" s="10" t="s">
        <v>2210</v>
      </c>
      <c r="AA174" s="10" t="s">
        <v>2211</v>
      </c>
      <c r="AB174" s="4" t="s">
        <v>42</v>
      </c>
      <c r="AC174">
        <f>ROUND(AVERAGE(LARGE(B174:K174,{1,2,3})),0)</f>
        <v>4</v>
      </c>
      <c r="AD174">
        <f>ROUND(AVERAGE(LARGE(L174:U174,{1,2,3})),0)</f>
        <v>3</v>
      </c>
      <c r="AE174">
        <v>3</v>
      </c>
      <c r="AF174">
        <v>2</v>
      </c>
    </row>
    <row r="175" spans="1:32" ht="15" customHeight="1" x14ac:dyDescent="0.35">
      <c r="A175" s="10" t="s">
        <v>868</v>
      </c>
      <c r="B175" s="4">
        <v>3</v>
      </c>
      <c r="C175" s="4">
        <v>4</v>
      </c>
      <c r="D175" s="4">
        <v>4</v>
      </c>
      <c r="E175" s="4">
        <v>4</v>
      </c>
      <c r="F175" s="4">
        <v>3</v>
      </c>
      <c r="G175" s="4">
        <v>3</v>
      </c>
      <c r="H175" s="4">
        <v>2</v>
      </c>
      <c r="I175" s="4">
        <v>3</v>
      </c>
      <c r="J175" s="4">
        <v>4</v>
      </c>
      <c r="K175" s="4">
        <f>IFERROR(INDEX(AIRPORT_DB!$L:$L,MATCH($A175,AIRPORT_DB!$A:$A,0))+1,2)</f>
        <v>1</v>
      </c>
      <c r="L175" s="4">
        <v>2</v>
      </c>
      <c r="M175" s="4">
        <v>3</v>
      </c>
      <c r="N175" s="4">
        <v>3</v>
      </c>
      <c r="O175" s="4">
        <v>3</v>
      </c>
      <c r="P175" s="4">
        <v>2</v>
      </c>
      <c r="Q175" s="4">
        <v>2</v>
      </c>
      <c r="R175" s="4">
        <v>2</v>
      </c>
      <c r="S175" s="4">
        <v>2</v>
      </c>
      <c r="T175" s="4">
        <v>3</v>
      </c>
      <c r="U175" s="4">
        <f>IFERROR(INDEX(AIRPORT_DB!$L:$L,MATCH($A175,AIRPORT_DB!$A:$A,0))+1,2)</f>
        <v>1</v>
      </c>
      <c r="V175" s="4">
        <f>ROUND(AVERAGE(LARGE(B175:K175,{1,2,3}))+AVERAGE(LARGE(L175:U175,{1,2,3}))-1,0)+IF(INDEX(AIRPORT_DB!$L:$L,MATCH($A175,AIRPORT_DB!$A:$A,0))&gt;=1,1,0)+IF(AB175="C",1,0)</f>
        <v>6</v>
      </c>
      <c r="W175" s="4" t="str">
        <f t="shared" si="4"/>
        <v>LOW</v>
      </c>
      <c r="X175" s="4" t="str">
        <f t="shared" si="5"/>
        <v>DISPATCH OK</v>
      </c>
      <c r="Y175" s="10" t="s">
        <v>2214</v>
      </c>
      <c r="Z175" s="10" t="s">
        <v>2210</v>
      </c>
      <c r="AA175" s="10" t="s">
        <v>2211</v>
      </c>
      <c r="AB175" s="4" t="s">
        <v>42</v>
      </c>
      <c r="AC175">
        <f>ROUND(AVERAGE(LARGE(B175:K175,{1,2,3})),0)</f>
        <v>4</v>
      </c>
      <c r="AD175">
        <f>ROUND(AVERAGE(LARGE(L175:U175,{1,2,3})),0)</f>
        <v>3</v>
      </c>
      <c r="AE175">
        <v>3</v>
      </c>
      <c r="AF175">
        <v>2</v>
      </c>
    </row>
    <row r="176" spans="1:32" ht="15" customHeight="1" x14ac:dyDescent="0.35">
      <c r="A176" s="10" t="s">
        <v>873</v>
      </c>
      <c r="B176" s="4">
        <v>3</v>
      </c>
      <c r="C176" s="4">
        <v>4</v>
      </c>
      <c r="D176" s="4">
        <v>4</v>
      </c>
      <c r="E176" s="4">
        <v>4</v>
      </c>
      <c r="F176" s="4">
        <v>3</v>
      </c>
      <c r="G176" s="4">
        <v>3</v>
      </c>
      <c r="H176" s="4">
        <v>2</v>
      </c>
      <c r="I176" s="4">
        <v>3</v>
      </c>
      <c r="J176" s="4">
        <v>3</v>
      </c>
      <c r="K176" s="4">
        <f>IFERROR(INDEX(AIRPORT_DB!$L:$L,MATCH($A176,AIRPORT_DB!$A:$A,0))+1,2)</f>
        <v>1</v>
      </c>
      <c r="L176" s="4">
        <v>2</v>
      </c>
      <c r="M176" s="4">
        <v>3</v>
      </c>
      <c r="N176" s="4">
        <v>3</v>
      </c>
      <c r="O176" s="4">
        <v>3</v>
      </c>
      <c r="P176" s="4">
        <v>2</v>
      </c>
      <c r="Q176" s="4">
        <v>2</v>
      </c>
      <c r="R176" s="4">
        <v>2</v>
      </c>
      <c r="S176" s="4">
        <v>2</v>
      </c>
      <c r="T176" s="4">
        <v>2</v>
      </c>
      <c r="U176" s="4">
        <f>IFERROR(INDEX(AIRPORT_DB!$L:$L,MATCH($A176,AIRPORT_DB!$A:$A,0))+1,2)</f>
        <v>1</v>
      </c>
      <c r="V176" s="4">
        <f>ROUND(AVERAGE(LARGE(B176:K176,{1,2,3}))+AVERAGE(LARGE(L176:U176,{1,2,3}))-1,0)+IF(INDEX(AIRPORT_DB!$L:$L,MATCH($A176,AIRPORT_DB!$A:$A,0))&gt;=1,1,0)+IF(AB176="C",1,0)</f>
        <v>6</v>
      </c>
      <c r="W176" s="4" t="str">
        <f t="shared" si="4"/>
        <v>LOW</v>
      </c>
      <c r="X176" s="4" t="str">
        <f t="shared" si="5"/>
        <v>DISPATCH OK</v>
      </c>
      <c r="Y176" s="10" t="s">
        <v>2214</v>
      </c>
      <c r="Z176" s="10" t="s">
        <v>2210</v>
      </c>
      <c r="AA176" s="10" t="s">
        <v>2211</v>
      </c>
      <c r="AB176" s="4" t="s">
        <v>42</v>
      </c>
      <c r="AC176">
        <f>ROUND(AVERAGE(LARGE(B176:K176,{1,2,3})),0)</f>
        <v>4</v>
      </c>
      <c r="AD176">
        <f>ROUND(AVERAGE(LARGE(L176:U176,{1,2,3})),0)</f>
        <v>3</v>
      </c>
      <c r="AE176">
        <v>3</v>
      </c>
      <c r="AF176">
        <v>2</v>
      </c>
    </row>
    <row r="177" spans="1:32" ht="15" customHeight="1" x14ac:dyDescent="0.35">
      <c r="A177" s="10" t="s">
        <v>876</v>
      </c>
      <c r="B177" s="4">
        <v>3</v>
      </c>
      <c r="C177" s="4">
        <v>4</v>
      </c>
      <c r="D177" s="4">
        <v>4</v>
      </c>
      <c r="E177" s="4">
        <v>4</v>
      </c>
      <c r="F177" s="4">
        <v>3</v>
      </c>
      <c r="G177" s="4">
        <v>3</v>
      </c>
      <c r="H177" s="4">
        <v>2</v>
      </c>
      <c r="I177" s="4">
        <v>3</v>
      </c>
      <c r="J177" s="4">
        <v>3</v>
      </c>
      <c r="K177" s="4">
        <f>IFERROR(INDEX(AIRPORT_DB!$L:$L,MATCH($A177,AIRPORT_DB!$A:$A,0))+1,2)</f>
        <v>1</v>
      </c>
      <c r="L177" s="4">
        <v>2</v>
      </c>
      <c r="M177" s="4">
        <v>3</v>
      </c>
      <c r="N177" s="4">
        <v>3</v>
      </c>
      <c r="O177" s="4">
        <v>3</v>
      </c>
      <c r="P177" s="4">
        <v>2</v>
      </c>
      <c r="Q177" s="4">
        <v>2</v>
      </c>
      <c r="R177" s="4">
        <v>2</v>
      </c>
      <c r="S177" s="4">
        <v>2</v>
      </c>
      <c r="T177" s="4">
        <v>2</v>
      </c>
      <c r="U177" s="4">
        <f>IFERROR(INDEX(AIRPORT_DB!$L:$L,MATCH($A177,AIRPORT_DB!$A:$A,0))+1,2)</f>
        <v>1</v>
      </c>
      <c r="V177" s="4">
        <f>ROUND(AVERAGE(LARGE(B177:K177,{1,2,3}))+AVERAGE(LARGE(L177:U177,{1,2,3}))-1,0)+IF(INDEX(AIRPORT_DB!$L:$L,MATCH($A177,AIRPORT_DB!$A:$A,0))&gt;=1,1,0)+IF(AB177="C",1,0)</f>
        <v>6</v>
      </c>
      <c r="W177" s="4" t="str">
        <f t="shared" si="4"/>
        <v>LOW</v>
      </c>
      <c r="X177" s="4" t="str">
        <f t="shared" si="5"/>
        <v>DISPATCH OK</v>
      </c>
      <c r="Y177" s="10" t="s">
        <v>2214</v>
      </c>
      <c r="Z177" s="10" t="s">
        <v>2210</v>
      </c>
      <c r="AA177" s="10" t="s">
        <v>2211</v>
      </c>
      <c r="AB177" s="4" t="s">
        <v>42</v>
      </c>
      <c r="AC177">
        <f>ROUND(AVERAGE(LARGE(B177:K177,{1,2,3})),0)</f>
        <v>4</v>
      </c>
      <c r="AD177">
        <f>ROUND(AVERAGE(LARGE(L177:U177,{1,2,3})),0)</f>
        <v>3</v>
      </c>
      <c r="AE177">
        <v>3</v>
      </c>
      <c r="AF177">
        <v>2</v>
      </c>
    </row>
    <row r="178" spans="1:32" ht="15" customHeight="1" x14ac:dyDescent="0.35">
      <c r="A178" s="10" t="s">
        <v>880</v>
      </c>
      <c r="B178" s="4">
        <v>3</v>
      </c>
      <c r="C178" s="4">
        <v>4</v>
      </c>
      <c r="D178" s="4">
        <v>4</v>
      </c>
      <c r="E178" s="4">
        <v>4</v>
      </c>
      <c r="F178" s="4">
        <v>3</v>
      </c>
      <c r="G178" s="4">
        <v>3</v>
      </c>
      <c r="H178" s="4">
        <v>2</v>
      </c>
      <c r="I178" s="4">
        <v>3</v>
      </c>
      <c r="J178" s="4">
        <v>3</v>
      </c>
      <c r="K178" s="4">
        <f>IFERROR(INDEX(AIRPORT_DB!$L:$L,MATCH($A178,AIRPORT_DB!$A:$A,0))+1,2)</f>
        <v>1</v>
      </c>
      <c r="L178" s="4">
        <v>2</v>
      </c>
      <c r="M178" s="4">
        <v>3</v>
      </c>
      <c r="N178" s="4">
        <v>3</v>
      </c>
      <c r="O178" s="4">
        <v>3</v>
      </c>
      <c r="P178" s="4">
        <v>2</v>
      </c>
      <c r="Q178" s="4">
        <v>2</v>
      </c>
      <c r="R178" s="4">
        <v>2</v>
      </c>
      <c r="S178" s="4">
        <v>2</v>
      </c>
      <c r="T178" s="4">
        <v>2</v>
      </c>
      <c r="U178" s="4">
        <f>IFERROR(INDEX(AIRPORT_DB!$L:$L,MATCH($A178,AIRPORT_DB!$A:$A,0))+1,2)</f>
        <v>1</v>
      </c>
      <c r="V178" s="4">
        <f>ROUND(AVERAGE(LARGE(B178:K178,{1,2,3}))+AVERAGE(LARGE(L178:U178,{1,2,3}))-1,0)+IF(INDEX(AIRPORT_DB!$L:$L,MATCH($A178,AIRPORT_DB!$A:$A,0))&gt;=1,1,0)+IF(AB178="C",1,0)</f>
        <v>6</v>
      </c>
      <c r="W178" s="4" t="str">
        <f t="shared" si="4"/>
        <v>LOW</v>
      </c>
      <c r="X178" s="4" t="str">
        <f t="shared" si="5"/>
        <v>DISPATCH OK</v>
      </c>
      <c r="Y178" s="10" t="s">
        <v>2214</v>
      </c>
      <c r="Z178" s="10" t="s">
        <v>2210</v>
      </c>
      <c r="AA178" s="10" t="s">
        <v>2211</v>
      </c>
      <c r="AB178" s="4" t="s">
        <v>42</v>
      </c>
      <c r="AC178">
        <f>ROUND(AVERAGE(LARGE(B178:K178,{1,2,3})),0)</f>
        <v>4</v>
      </c>
      <c r="AD178">
        <f>ROUND(AVERAGE(LARGE(L178:U178,{1,2,3})),0)</f>
        <v>3</v>
      </c>
      <c r="AE178">
        <v>3</v>
      </c>
      <c r="AF178">
        <v>2</v>
      </c>
    </row>
    <row r="179" spans="1:32" ht="15" customHeight="1" x14ac:dyDescent="0.35">
      <c r="A179" s="10" t="s">
        <v>883</v>
      </c>
      <c r="B179" s="4">
        <v>3</v>
      </c>
      <c r="C179" s="4">
        <v>4</v>
      </c>
      <c r="D179" s="4">
        <v>4</v>
      </c>
      <c r="E179" s="4">
        <v>4</v>
      </c>
      <c r="F179" s="4">
        <v>3</v>
      </c>
      <c r="G179" s="4">
        <v>3</v>
      </c>
      <c r="H179" s="4">
        <v>2</v>
      </c>
      <c r="I179" s="4">
        <v>3</v>
      </c>
      <c r="J179" s="4">
        <v>3</v>
      </c>
      <c r="K179" s="4">
        <f>IFERROR(INDEX(AIRPORT_DB!$L:$L,MATCH($A179,AIRPORT_DB!$A:$A,0))+1,2)</f>
        <v>1</v>
      </c>
      <c r="L179" s="4">
        <v>2</v>
      </c>
      <c r="M179" s="4">
        <v>3</v>
      </c>
      <c r="N179" s="4">
        <v>3</v>
      </c>
      <c r="O179" s="4">
        <v>3</v>
      </c>
      <c r="P179" s="4">
        <v>2</v>
      </c>
      <c r="Q179" s="4">
        <v>2</v>
      </c>
      <c r="R179" s="4">
        <v>2</v>
      </c>
      <c r="S179" s="4">
        <v>2</v>
      </c>
      <c r="T179" s="4">
        <v>2</v>
      </c>
      <c r="U179" s="4">
        <f>IFERROR(INDEX(AIRPORT_DB!$L:$L,MATCH($A179,AIRPORT_DB!$A:$A,0))+1,2)</f>
        <v>1</v>
      </c>
      <c r="V179" s="4">
        <f>ROUND(AVERAGE(LARGE(B179:K179,{1,2,3}))+AVERAGE(LARGE(L179:U179,{1,2,3}))-1,0)+IF(INDEX(AIRPORT_DB!$L:$L,MATCH($A179,AIRPORT_DB!$A:$A,0))&gt;=1,1,0)+IF(AB179="C",1,0)</f>
        <v>6</v>
      </c>
      <c r="W179" s="4" t="str">
        <f t="shared" si="4"/>
        <v>LOW</v>
      </c>
      <c r="X179" s="4" t="str">
        <f t="shared" si="5"/>
        <v>DISPATCH OK</v>
      </c>
      <c r="Y179" s="10" t="s">
        <v>2214</v>
      </c>
      <c r="Z179" s="10" t="s">
        <v>2210</v>
      </c>
      <c r="AA179" s="10" t="s">
        <v>2211</v>
      </c>
      <c r="AB179" s="4" t="s">
        <v>42</v>
      </c>
      <c r="AC179">
        <f>ROUND(AVERAGE(LARGE(B179:K179,{1,2,3})),0)</f>
        <v>4</v>
      </c>
      <c r="AD179">
        <f>ROUND(AVERAGE(LARGE(L179:U179,{1,2,3})),0)</f>
        <v>3</v>
      </c>
      <c r="AE179">
        <v>3</v>
      </c>
      <c r="AF179">
        <v>2</v>
      </c>
    </row>
    <row r="180" spans="1:32" ht="15" customHeight="1" x14ac:dyDescent="0.35">
      <c r="A180" s="10" t="s">
        <v>887</v>
      </c>
      <c r="B180" s="4">
        <v>3</v>
      </c>
      <c r="C180" s="4">
        <v>4</v>
      </c>
      <c r="D180" s="4">
        <v>4</v>
      </c>
      <c r="E180" s="4">
        <v>4</v>
      </c>
      <c r="F180" s="4">
        <v>3</v>
      </c>
      <c r="G180" s="4">
        <v>3</v>
      </c>
      <c r="H180" s="4">
        <v>2</v>
      </c>
      <c r="I180" s="4">
        <v>3</v>
      </c>
      <c r="J180" s="4">
        <v>3</v>
      </c>
      <c r="K180" s="4">
        <f>IFERROR(INDEX(AIRPORT_DB!$L:$L,MATCH($A180,AIRPORT_DB!$A:$A,0))+1,2)</f>
        <v>1</v>
      </c>
      <c r="L180" s="4">
        <v>2</v>
      </c>
      <c r="M180" s="4">
        <v>3</v>
      </c>
      <c r="N180" s="4">
        <v>3</v>
      </c>
      <c r="O180" s="4">
        <v>3</v>
      </c>
      <c r="P180" s="4">
        <v>2</v>
      </c>
      <c r="Q180" s="4">
        <v>2</v>
      </c>
      <c r="R180" s="4">
        <v>2</v>
      </c>
      <c r="S180" s="4">
        <v>2</v>
      </c>
      <c r="T180" s="4">
        <v>2</v>
      </c>
      <c r="U180" s="4">
        <f>IFERROR(INDEX(AIRPORT_DB!$L:$L,MATCH($A180,AIRPORT_DB!$A:$A,0))+1,2)</f>
        <v>1</v>
      </c>
      <c r="V180" s="4">
        <f>ROUND(AVERAGE(LARGE(B180:K180,{1,2,3}))+AVERAGE(LARGE(L180:U180,{1,2,3}))-1,0)+IF(INDEX(AIRPORT_DB!$L:$L,MATCH($A180,AIRPORT_DB!$A:$A,0))&gt;=1,1,0)+IF(AB180="C",1,0)</f>
        <v>6</v>
      </c>
      <c r="W180" s="4" t="str">
        <f t="shared" si="4"/>
        <v>LOW</v>
      </c>
      <c r="X180" s="4" t="str">
        <f t="shared" si="5"/>
        <v>DISPATCH OK</v>
      </c>
      <c r="Y180" s="10" t="s">
        <v>2214</v>
      </c>
      <c r="Z180" s="10" t="s">
        <v>2210</v>
      </c>
      <c r="AA180" s="10" t="s">
        <v>2211</v>
      </c>
      <c r="AB180" s="4" t="s">
        <v>42</v>
      </c>
      <c r="AC180">
        <f>ROUND(AVERAGE(LARGE(B180:K180,{1,2,3})),0)</f>
        <v>4</v>
      </c>
      <c r="AD180">
        <f>ROUND(AVERAGE(LARGE(L180:U180,{1,2,3})),0)</f>
        <v>3</v>
      </c>
      <c r="AE180">
        <v>3</v>
      </c>
      <c r="AF180">
        <v>2</v>
      </c>
    </row>
    <row r="181" spans="1:32" ht="15" customHeight="1" x14ac:dyDescent="0.35">
      <c r="A181" s="10" t="s">
        <v>891</v>
      </c>
      <c r="B181" s="4">
        <v>3</v>
      </c>
      <c r="C181" s="4">
        <v>4</v>
      </c>
      <c r="D181" s="4">
        <v>4</v>
      </c>
      <c r="E181" s="4">
        <v>4</v>
      </c>
      <c r="F181" s="4">
        <v>3</v>
      </c>
      <c r="G181" s="4">
        <v>3</v>
      </c>
      <c r="H181" s="4">
        <v>2</v>
      </c>
      <c r="I181" s="4">
        <v>3</v>
      </c>
      <c r="J181" s="4">
        <v>3</v>
      </c>
      <c r="K181" s="4">
        <f>IFERROR(INDEX(AIRPORT_DB!$L:$L,MATCH($A181,AIRPORT_DB!$A:$A,0))+1,2)</f>
        <v>1</v>
      </c>
      <c r="L181" s="4">
        <v>2</v>
      </c>
      <c r="M181" s="4">
        <v>3</v>
      </c>
      <c r="N181" s="4">
        <v>3</v>
      </c>
      <c r="O181" s="4">
        <v>3</v>
      </c>
      <c r="P181" s="4">
        <v>2</v>
      </c>
      <c r="Q181" s="4">
        <v>2</v>
      </c>
      <c r="R181" s="4">
        <v>2</v>
      </c>
      <c r="S181" s="4">
        <v>2</v>
      </c>
      <c r="T181" s="4">
        <v>2</v>
      </c>
      <c r="U181" s="4">
        <f>IFERROR(INDEX(AIRPORT_DB!$L:$L,MATCH($A181,AIRPORT_DB!$A:$A,0))+1,2)</f>
        <v>1</v>
      </c>
      <c r="V181" s="4">
        <f>ROUND(AVERAGE(LARGE(B181:K181,{1,2,3}))+AVERAGE(LARGE(L181:U181,{1,2,3}))-1,0)+IF(INDEX(AIRPORT_DB!$L:$L,MATCH($A181,AIRPORT_DB!$A:$A,0))&gt;=1,1,0)+IF(AB181="C",1,0)</f>
        <v>6</v>
      </c>
      <c r="W181" s="4" t="str">
        <f t="shared" si="4"/>
        <v>LOW</v>
      </c>
      <c r="X181" s="4" t="str">
        <f t="shared" si="5"/>
        <v>DISPATCH OK</v>
      </c>
      <c r="Y181" s="10" t="s">
        <v>2214</v>
      </c>
      <c r="Z181" s="10" t="s">
        <v>2210</v>
      </c>
      <c r="AA181" s="10" t="s">
        <v>2211</v>
      </c>
      <c r="AB181" s="4" t="s">
        <v>28</v>
      </c>
      <c r="AC181">
        <f>ROUND(AVERAGE(LARGE(B181:K181,{1,2,3})),0)</f>
        <v>4</v>
      </c>
      <c r="AD181">
        <f>ROUND(AVERAGE(LARGE(L181:U181,{1,2,3})),0)</f>
        <v>3</v>
      </c>
      <c r="AE181">
        <v>3</v>
      </c>
      <c r="AF181">
        <v>2</v>
      </c>
    </row>
    <row r="182" spans="1:32" ht="15" customHeight="1" x14ac:dyDescent="0.35">
      <c r="A182" s="10" t="s">
        <v>897</v>
      </c>
      <c r="B182" s="4">
        <v>4</v>
      </c>
      <c r="C182" s="4">
        <v>4</v>
      </c>
      <c r="D182" s="4">
        <v>4</v>
      </c>
      <c r="E182" s="4">
        <v>4</v>
      </c>
      <c r="F182" s="4">
        <v>4</v>
      </c>
      <c r="G182" s="4">
        <v>3</v>
      </c>
      <c r="H182" s="4">
        <v>2</v>
      </c>
      <c r="I182" s="4">
        <v>2</v>
      </c>
      <c r="J182" s="4">
        <v>3</v>
      </c>
      <c r="K182" s="4">
        <f>IFERROR(INDEX(AIRPORT_DB!$L:$L,MATCH($A182,AIRPORT_DB!$A:$A,0))+1,2)</f>
        <v>1</v>
      </c>
      <c r="L182" s="4">
        <v>4</v>
      </c>
      <c r="M182" s="4">
        <v>3</v>
      </c>
      <c r="N182" s="4">
        <v>3</v>
      </c>
      <c r="O182" s="4">
        <v>3</v>
      </c>
      <c r="P182" s="4">
        <v>3</v>
      </c>
      <c r="Q182" s="4">
        <v>2</v>
      </c>
      <c r="R182" s="4">
        <v>2</v>
      </c>
      <c r="S182" s="4">
        <v>2</v>
      </c>
      <c r="T182" s="4">
        <v>2</v>
      </c>
      <c r="U182" s="4">
        <f>IFERROR(INDEX(AIRPORT_DB!$L:$L,MATCH($A182,AIRPORT_DB!$A:$A,0))+1,2)</f>
        <v>1</v>
      </c>
      <c r="V182" s="4">
        <f>ROUND(AVERAGE(LARGE(B182:K182,{1,2,3}))+AVERAGE(LARGE(L182:U182,{1,2,3}))-1,0)+IF(INDEX(AIRPORT_DB!$L:$L,MATCH($A182,AIRPORT_DB!$A:$A,0))&gt;=1,1,0)+IF(AB182="C",1,0)</f>
        <v>6</v>
      </c>
      <c r="W182" s="4" t="str">
        <f t="shared" si="4"/>
        <v>LOW</v>
      </c>
      <c r="X182" s="4" t="str">
        <f t="shared" si="5"/>
        <v>DISPATCH OK</v>
      </c>
      <c r="Y182" s="10" t="s">
        <v>2213</v>
      </c>
      <c r="Z182" s="10" t="s">
        <v>2210</v>
      </c>
      <c r="AA182" s="10" t="s">
        <v>2211</v>
      </c>
      <c r="AB182" s="4" t="s">
        <v>28</v>
      </c>
      <c r="AC182">
        <f>ROUND(AVERAGE(LARGE(B182:K182,{1,2,3})),0)</f>
        <v>4</v>
      </c>
      <c r="AD182">
        <f>ROUND(AVERAGE(LARGE(L182:U182,{1,2,3})),0)</f>
        <v>3</v>
      </c>
      <c r="AE182">
        <v>3</v>
      </c>
      <c r="AF182">
        <v>2</v>
      </c>
    </row>
    <row r="183" spans="1:32" ht="15" customHeight="1" x14ac:dyDescent="0.35">
      <c r="A183" s="10" t="s">
        <v>900</v>
      </c>
      <c r="B183" s="4">
        <v>4</v>
      </c>
      <c r="C183" s="4">
        <v>4</v>
      </c>
      <c r="D183" s="4">
        <v>4</v>
      </c>
      <c r="E183" s="4">
        <v>4</v>
      </c>
      <c r="F183" s="4">
        <v>4</v>
      </c>
      <c r="G183" s="4">
        <v>3</v>
      </c>
      <c r="H183" s="4">
        <v>2</v>
      </c>
      <c r="I183" s="4">
        <v>4</v>
      </c>
      <c r="J183" s="4">
        <v>3</v>
      </c>
      <c r="K183" s="4">
        <f>IFERROR(INDEX(AIRPORT_DB!$L:$L,MATCH($A183,AIRPORT_DB!$A:$A,0))+1,2)</f>
        <v>1</v>
      </c>
      <c r="L183" s="4">
        <v>4</v>
      </c>
      <c r="M183" s="4">
        <v>3</v>
      </c>
      <c r="N183" s="4">
        <v>3</v>
      </c>
      <c r="O183" s="4">
        <v>3</v>
      </c>
      <c r="P183" s="4">
        <v>3</v>
      </c>
      <c r="Q183" s="4">
        <v>2</v>
      </c>
      <c r="R183" s="4">
        <v>2</v>
      </c>
      <c r="S183" s="4">
        <v>3</v>
      </c>
      <c r="T183" s="4">
        <v>2</v>
      </c>
      <c r="U183" s="4">
        <f>IFERROR(INDEX(AIRPORT_DB!$L:$L,MATCH($A183,AIRPORT_DB!$A:$A,0))+1,2)</f>
        <v>1</v>
      </c>
      <c r="V183" s="4">
        <f>ROUND(AVERAGE(LARGE(B183:K183,{1,2,3}))+AVERAGE(LARGE(L183:U183,{1,2,3}))-1,0)+IF(INDEX(AIRPORT_DB!$L:$L,MATCH($A183,AIRPORT_DB!$A:$A,0))&gt;=1,1,0)+IF(AB183="C",1,0)</f>
        <v>6</v>
      </c>
      <c r="W183" s="4" t="str">
        <f t="shared" si="4"/>
        <v>LOW</v>
      </c>
      <c r="X183" s="4" t="str">
        <f t="shared" si="5"/>
        <v>DISPATCH OK</v>
      </c>
      <c r="Y183" s="10" t="s">
        <v>2213</v>
      </c>
      <c r="Z183" s="10" t="s">
        <v>2210</v>
      </c>
      <c r="AA183" s="10" t="s">
        <v>2211</v>
      </c>
      <c r="AB183" s="4" t="s">
        <v>28</v>
      </c>
      <c r="AC183">
        <f>ROUND(AVERAGE(LARGE(B183:K183,{1,2,3})),0)</f>
        <v>4</v>
      </c>
      <c r="AD183">
        <f>ROUND(AVERAGE(LARGE(L183:U183,{1,2,3})),0)</f>
        <v>3</v>
      </c>
      <c r="AE183">
        <v>3</v>
      </c>
      <c r="AF183">
        <v>2</v>
      </c>
    </row>
    <row r="184" spans="1:32" ht="15" customHeight="1" x14ac:dyDescent="0.35">
      <c r="A184" s="10" t="s">
        <v>904</v>
      </c>
      <c r="B184" s="4">
        <v>3</v>
      </c>
      <c r="C184" s="4">
        <v>4</v>
      </c>
      <c r="D184" s="4">
        <v>4</v>
      </c>
      <c r="E184" s="4">
        <v>4</v>
      </c>
      <c r="F184" s="4">
        <v>3</v>
      </c>
      <c r="G184" s="4">
        <v>3</v>
      </c>
      <c r="H184" s="4">
        <v>2</v>
      </c>
      <c r="I184" s="4">
        <v>3</v>
      </c>
      <c r="J184" s="4">
        <v>3</v>
      </c>
      <c r="K184" s="4">
        <f>IFERROR(INDEX(AIRPORT_DB!$L:$L,MATCH($A184,AIRPORT_DB!$A:$A,0))+1,2)</f>
        <v>1</v>
      </c>
      <c r="L184" s="4">
        <v>2</v>
      </c>
      <c r="M184" s="4">
        <v>3</v>
      </c>
      <c r="N184" s="4">
        <v>3</v>
      </c>
      <c r="O184" s="4">
        <v>3</v>
      </c>
      <c r="P184" s="4">
        <v>2</v>
      </c>
      <c r="Q184" s="4">
        <v>2</v>
      </c>
      <c r="R184" s="4">
        <v>2</v>
      </c>
      <c r="S184" s="4">
        <v>2</v>
      </c>
      <c r="T184" s="4">
        <v>2</v>
      </c>
      <c r="U184" s="4">
        <f>IFERROR(INDEX(AIRPORT_DB!$L:$L,MATCH($A184,AIRPORT_DB!$A:$A,0))+1,2)</f>
        <v>1</v>
      </c>
      <c r="V184" s="4">
        <f>ROUND(AVERAGE(LARGE(B184:K184,{1,2,3}))+AVERAGE(LARGE(L184:U184,{1,2,3}))-1,0)+IF(INDEX(AIRPORT_DB!$L:$L,MATCH($A184,AIRPORT_DB!$A:$A,0))&gt;=1,1,0)+IF(AB184="C",1,0)</f>
        <v>6</v>
      </c>
      <c r="W184" s="4" t="str">
        <f t="shared" si="4"/>
        <v>LOW</v>
      </c>
      <c r="X184" s="4" t="str">
        <f t="shared" si="5"/>
        <v>DISPATCH OK</v>
      </c>
      <c r="Y184" s="10" t="s">
        <v>2214</v>
      </c>
      <c r="Z184" s="10" t="s">
        <v>2210</v>
      </c>
      <c r="AA184" s="10" t="s">
        <v>2211</v>
      </c>
      <c r="AB184" s="4" t="s">
        <v>42</v>
      </c>
      <c r="AC184">
        <f>ROUND(AVERAGE(LARGE(B184:K184,{1,2,3})),0)</f>
        <v>4</v>
      </c>
      <c r="AD184">
        <f>ROUND(AVERAGE(LARGE(L184:U184,{1,2,3})),0)</f>
        <v>3</v>
      </c>
      <c r="AE184">
        <v>3</v>
      </c>
      <c r="AF184">
        <v>2</v>
      </c>
    </row>
    <row r="185" spans="1:32" ht="15" customHeight="1" x14ac:dyDescent="0.35">
      <c r="A185" s="10" t="s">
        <v>908</v>
      </c>
      <c r="B185" s="4">
        <v>3</v>
      </c>
      <c r="C185" s="4">
        <v>4</v>
      </c>
      <c r="D185" s="4">
        <v>2</v>
      </c>
      <c r="E185" s="4">
        <v>4</v>
      </c>
      <c r="F185" s="4">
        <v>3</v>
      </c>
      <c r="G185" s="4">
        <v>3</v>
      </c>
      <c r="H185" s="4">
        <v>2</v>
      </c>
      <c r="I185" s="4">
        <v>3</v>
      </c>
      <c r="J185" s="4">
        <v>3</v>
      </c>
      <c r="K185" s="4">
        <f>IFERROR(INDEX(AIRPORT_DB!$L:$L,MATCH($A185,AIRPORT_DB!$A:$A,0))+1,2)</f>
        <v>1</v>
      </c>
      <c r="L185" s="4">
        <v>2</v>
      </c>
      <c r="M185" s="4">
        <v>3</v>
      </c>
      <c r="N185" s="4">
        <v>2</v>
      </c>
      <c r="O185" s="4">
        <v>3</v>
      </c>
      <c r="P185" s="4">
        <v>2</v>
      </c>
      <c r="Q185" s="4">
        <v>2</v>
      </c>
      <c r="R185" s="4">
        <v>2</v>
      </c>
      <c r="S185" s="4">
        <v>2</v>
      </c>
      <c r="T185" s="4">
        <v>2</v>
      </c>
      <c r="U185" s="4">
        <f>IFERROR(INDEX(AIRPORT_DB!$L:$L,MATCH($A185,AIRPORT_DB!$A:$A,0))+1,2)</f>
        <v>1</v>
      </c>
      <c r="V185" s="4">
        <f>ROUND(AVERAGE(LARGE(B185:K185,{1,2,3}))+AVERAGE(LARGE(L185:U185,{1,2,3}))-1,0)+IF(INDEX(AIRPORT_DB!$L:$L,MATCH($A185,AIRPORT_DB!$A:$A,0))&gt;=1,1,0)+IF(AB185="C",1,0)</f>
        <v>5</v>
      </c>
      <c r="W185" s="4" t="str">
        <f t="shared" si="4"/>
        <v>LOW</v>
      </c>
      <c r="X185" s="4" t="str">
        <f t="shared" si="5"/>
        <v>DISPATCH OK</v>
      </c>
      <c r="Y185" s="10" t="s">
        <v>2212</v>
      </c>
      <c r="Z185" s="10" t="s">
        <v>2210</v>
      </c>
      <c r="AA185" s="10" t="s">
        <v>2211</v>
      </c>
      <c r="AB185" s="4" t="s">
        <v>42</v>
      </c>
      <c r="AC185">
        <f>ROUND(AVERAGE(LARGE(B185:K185,{1,2,3})),0)</f>
        <v>4</v>
      </c>
      <c r="AD185">
        <f>ROUND(AVERAGE(LARGE(L185:U185,{1,2,3})),0)</f>
        <v>3</v>
      </c>
      <c r="AE185">
        <v>3</v>
      </c>
      <c r="AF185">
        <v>2</v>
      </c>
    </row>
    <row r="186" spans="1:32" ht="15" customHeight="1" x14ac:dyDescent="0.35">
      <c r="A186" s="10" t="s">
        <v>912</v>
      </c>
      <c r="B186" s="4">
        <v>3</v>
      </c>
      <c r="C186" s="4">
        <v>4</v>
      </c>
      <c r="D186" s="4">
        <v>2</v>
      </c>
      <c r="E186" s="4">
        <v>4</v>
      </c>
      <c r="F186" s="4">
        <v>3</v>
      </c>
      <c r="G186" s="4">
        <v>3</v>
      </c>
      <c r="H186" s="4">
        <v>2</v>
      </c>
      <c r="I186" s="4">
        <v>3</v>
      </c>
      <c r="J186" s="4">
        <v>3</v>
      </c>
      <c r="K186" s="4">
        <f>IFERROR(INDEX(AIRPORT_DB!$L:$L,MATCH($A186,AIRPORT_DB!$A:$A,0))+1,2)</f>
        <v>1</v>
      </c>
      <c r="L186" s="4">
        <v>2</v>
      </c>
      <c r="M186" s="4">
        <v>3</v>
      </c>
      <c r="N186" s="4">
        <v>2</v>
      </c>
      <c r="O186" s="4">
        <v>3</v>
      </c>
      <c r="P186" s="4">
        <v>2</v>
      </c>
      <c r="Q186" s="4">
        <v>2</v>
      </c>
      <c r="R186" s="4">
        <v>2</v>
      </c>
      <c r="S186" s="4">
        <v>2</v>
      </c>
      <c r="T186" s="4">
        <v>2</v>
      </c>
      <c r="U186" s="4">
        <f>IFERROR(INDEX(AIRPORT_DB!$L:$L,MATCH($A186,AIRPORT_DB!$A:$A,0))+1,2)</f>
        <v>1</v>
      </c>
      <c r="V186" s="4">
        <f>ROUND(AVERAGE(LARGE(B186:K186,{1,2,3}))+AVERAGE(LARGE(L186:U186,{1,2,3}))-1,0)+IF(INDEX(AIRPORT_DB!$L:$L,MATCH($A186,AIRPORT_DB!$A:$A,0))&gt;=1,1,0)+IF(AB186="C",1,0)</f>
        <v>5</v>
      </c>
      <c r="W186" s="4" t="str">
        <f t="shared" si="4"/>
        <v>LOW</v>
      </c>
      <c r="X186" s="4" t="str">
        <f t="shared" si="5"/>
        <v>DISPATCH OK</v>
      </c>
      <c r="Y186" s="10" t="s">
        <v>2212</v>
      </c>
      <c r="Z186" s="10" t="s">
        <v>2210</v>
      </c>
      <c r="AA186" s="10" t="s">
        <v>2211</v>
      </c>
      <c r="AB186" s="4" t="s">
        <v>42</v>
      </c>
      <c r="AC186">
        <f>ROUND(AVERAGE(LARGE(B186:K186,{1,2,3})),0)</f>
        <v>4</v>
      </c>
      <c r="AD186">
        <f>ROUND(AVERAGE(LARGE(L186:U186,{1,2,3})),0)</f>
        <v>3</v>
      </c>
      <c r="AE186">
        <v>3</v>
      </c>
      <c r="AF186">
        <v>2</v>
      </c>
    </row>
    <row r="187" spans="1:32" ht="15" customHeight="1" x14ac:dyDescent="0.35">
      <c r="A187" s="10" t="s">
        <v>916</v>
      </c>
      <c r="B187" s="4">
        <v>3</v>
      </c>
      <c r="C187" s="4">
        <v>4</v>
      </c>
      <c r="D187" s="4">
        <v>2</v>
      </c>
      <c r="E187" s="4">
        <v>4</v>
      </c>
      <c r="F187" s="4">
        <v>3</v>
      </c>
      <c r="G187" s="4">
        <v>3</v>
      </c>
      <c r="H187" s="4">
        <v>2</v>
      </c>
      <c r="I187" s="4">
        <v>3</v>
      </c>
      <c r="J187" s="4">
        <v>3</v>
      </c>
      <c r="K187" s="4">
        <f>IFERROR(INDEX(AIRPORT_DB!$L:$L,MATCH($A187,AIRPORT_DB!$A:$A,0))+1,2)</f>
        <v>1</v>
      </c>
      <c r="L187" s="4">
        <v>2</v>
      </c>
      <c r="M187" s="4">
        <v>3</v>
      </c>
      <c r="N187" s="4">
        <v>2</v>
      </c>
      <c r="O187" s="4">
        <v>3</v>
      </c>
      <c r="P187" s="4">
        <v>2</v>
      </c>
      <c r="Q187" s="4">
        <v>2</v>
      </c>
      <c r="R187" s="4">
        <v>2</v>
      </c>
      <c r="S187" s="4">
        <v>2</v>
      </c>
      <c r="T187" s="4">
        <v>2</v>
      </c>
      <c r="U187" s="4">
        <f>IFERROR(INDEX(AIRPORT_DB!$L:$L,MATCH($A187,AIRPORT_DB!$A:$A,0))+1,2)</f>
        <v>1</v>
      </c>
      <c r="V187" s="4">
        <f>ROUND(AVERAGE(LARGE(B187:K187,{1,2,3}))+AVERAGE(LARGE(L187:U187,{1,2,3}))-1,0)+IF(INDEX(AIRPORT_DB!$L:$L,MATCH($A187,AIRPORT_DB!$A:$A,0))&gt;=1,1,0)+IF(AB187="C",1,0)</f>
        <v>5</v>
      </c>
      <c r="W187" s="4" t="str">
        <f t="shared" si="4"/>
        <v>LOW</v>
      </c>
      <c r="X187" s="4" t="str">
        <f t="shared" si="5"/>
        <v>DISPATCH OK</v>
      </c>
      <c r="Y187" s="10" t="s">
        <v>2212</v>
      </c>
      <c r="Z187" s="10" t="s">
        <v>2210</v>
      </c>
      <c r="AA187" s="10" t="s">
        <v>2211</v>
      </c>
      <c r="AB187" s="4" t="s">
        <v>42</v>
      </c>
      <c r="AC187">
        <f>ROUND(AVERAGE(LARGE(B187:K187,{1,2,3})),0)</f>
        <v>4</v>
      </c>
      <c r="AD187">
        <f>ROUND(AVERAGE(LARGE(L187:U187,{1,2,3})),0)</f>
        <v>3</v>
      </c>
      <c r="AE187">
        <v>3</v>
      </c>
      <c r="AF187">
        <v>2</v>
      </c>
    </row>
    <row r="188" spans="1:32" ht="15" customHeight="1" x14ac:dyDescent="0.35">
      <c r="A188" s="10" t="s">
        <v>920</v>
      </c>
      <c r="B188" s="4">
        <v>3</v>
      </c>
      <c r="C188" s="4">
        <v>4</v>
      </c>
      <c r="D188" s="4">
        <v>2</v>
      </c>
      <c r="E188" s="4">
        <v>4</v>
      </c>
      <c r="F188" s="4">
        <v>3</v>
      </c>
      <c r="G188" s="4">
        <v>3</v>
      </c>
      <c r="H188" s="4">
        <v>2</v>
      </c>
      <c r="I188" s="4">
        <v>3</v>
      </c>
      <c r="J188" s="4">
        <v>4</v>
      </c>
      <c r="K188" s="4">
        <f>IFERROR(INDEX(AIRPORT_DB!$L:$L,MATCH($A188,AIRPORT_DB!$A:$A,0))+1,2)</f>
        <v>1</v>
      </c>
      <c r="L188" s="4">
        <v>2</v>
      </c>
      <c r="M188" s="4">
        <v>3</v>
      </c>
      <c r="N188" s="4">
        <v>2</v>
      </c>
      <c r="O188" s="4">
        <v>3</v>
      </c>
      <c r="P188" s="4">
        <v>2</v>
      </c>
      <c r="Q188" s="4">
        <v>2</v>
      </c>
      <c r="R188" s="4">
        <v>2</v>
      </c>
      <c r="S188" s="4">
        <v>2</v>
      </c>
      <c r="T188" s="4">
        <v>3</v>
      </c>
      <c r="U188" s="4">
        <f>IFERROR(INDEX(AIRPORT_DB!$L:$L,MATCH($A188,AIRPORT_DB!$A:$A,0))+1,2)</f>
        <v>1</v>
      </c>
      <c r="V188" s="4">
        <f>ROUND(AVERAGE(LARGE(B188:K188,{1,2,3}))+AVERAGE(LARGE(L188:U188,{1,2,3}))-1,0)+IF(INDEX(AIRPORT_DB!$L:$L,MATCH($A188,AIRPORT_DB!$A:$A,0))&gt;=1,1,0)+IF(AB188="C",1,0)</f>
        <v>6</v>
      </c>
      <c r="W188" s="4" t="str">
        <f t="shared" si="4"/>
        <v>LOW</v>
      </c>
      <c r="X188" s="4" t="str">
        <f t="shared" si="5"/>
        <v>DISPATCH OK</v>
      </c>
      <c r="Y188" s="10" t="s">
        <v>2212</v>
      </c>
      <c r="Z188" s="10" t="s">
        <v>2210</v>
      </c>
      <c r="AA188" s="10" t="s">
        <v>2211</v>
      </c>
      <c r="AB188" s="4" t="s">
        <v>42</v>
      </c>
      <c r="AC188">
        <f>ROUND(AVERAGE(LARGE(B188:K188,{1,2,3})),0)</f>
        <v>4</v>
      </c>
      <c r="AD188">
        <f>ROUND(AVERAGE(LARGE(L188:U188,{1,2,3})),0)</f>
        <v>3</v>
      </c>
      <c r="AE188">
        <v>3</v>
      </c>
      <c r="AF188">
        <v>2</v>
      </c>
    </row>
    <row r="189" spans="1:32" ht="15" customHeight="1" x14ac:dyDescent="0.35">
      <c r="A189" s="10" t="s">
        <v>924</v>
      </c>
      <c r="B189" s="4">
        <v>3</v>
      </c>
      <c r="C189" s="4">
        <v>4</v>
      </c>
      <c r="D189" s="4">
        <v>2</v>
      </c>
      <c r="E189" s="4">
        <v>4</v>
      </c>
      <c r="F189" s="4">
        <v>3</v>
      </c>
      <c r="G189" s="4">
        <v>3</v>
      </c>
      <c r="H189" s="4">
        <v>2</v>
      </c>
      <c r="I189" s="4">
        <v>3</v>
      </c>
      <c r="J189" s="4">
        <v>3</v>
      </c>
      <c r="K189" s="4">
        <f>IFERROR(INDEX(AIRPORT_DB!$L:$L,MATCH($A189,AIRPORT_DB!$A:$A,0))+1,2)</f>
        <v>1</v>
      </c>
      <c r="L189" s="4">
        <v>2</v>
      </c>
      <c r="M189" s="4">
        <v>3</v>
      </c>
      <c r="N189" s="4">
        <v>2</v>
      </c>
      <c r="O189" s="4">
        <v>3</v>
      </c>
      <c r="P189" s="4">
        <v>2</v>
      </c>
      <c r="Q189" s="4">
        <v>2</v>
      </c>
      <c r="R189" s="4">
        <v>2</v>
      </c>
      <c r="S189" s="4">
        <v>2</v>
      </c>
      <c r="T189" s="4">
        <v>2</v>
      </c>
      <c r="U189" s="4">
        <f>IFERROR(INDEX(AIRPORT_DB!$L:$L,MATCH($A189,AIRPORT_DB!$A:$A,0))+1,2)</f>
        <v>1</v>
      </c>
      <c r="V189" s="4">
        <f>ROUND(AVERAGE(LARGE(B189:K189,{1,2,3}))+AVERAGE(LARGE(L189:U189,{1,2,3}))-1,0)+IF(INDEX(AIRPORT_DB!$L:$L,MATCH($A189,AIRPORT_DB!$A:$A,0))&gt;=1,1,0)+IF(AB189="C",1,0)</f>
        <v>5</v>
      </c>
      <c r="W189" s="4" t="str">
        <f t="shared" si="4"/>
        <v>LOW</v>
      </c>
      <c r="X189" s="4" t="str">
        <f t="shared" si="5"/>
        <v>DISPATCH OK</v>
      </c>
      <c r="Y189" s="10" t="s">
        <v>2212</v>
      </c>
      <c r="Z189" s="10" t="s">
        <v>2210</v>
      </c>
      <c r="AA189" s="10" t="s">
        <v>2211</v>
      </c>
      <c r="AB189" s="4" t="s">
        <v>42</v>
      </c>
      <c r="AC189">
        <f>ROUND(AVERAGE(LARGE(B189:K189,{1,2,3})),0)</f>
        <v>4</v>
      </c>
      <c r="AD189">
        <f>ROUND(AVERAGE(LARGE(L189:U189,{1,2,3})),0)</f>
        <v>3</v>
      </c>
      <c r="AE189">
        <v>3</v>
      </c>
      <c r="AF189">
        <v>2</v>
      </c>
    </row>
    <row r="190" spans="1:32" ht="15" customHeight="1" x14ac:dyDescent="0.35">
      <c r="A190" s="10" t="s">
        <v>928</v>
      </c>
      <c r="B190" s="4">
        <v>3</v>
      </c>
      <c r="C190" s="4">
        <v>4</v>
      </c>
      <c r="D190" s="4">
        <v>2</v>
      </c>
      <c r="E190" s="4">
        <v>4</v>
      </c>
      <c r="F190" s="4">
        <v>3</v>
      </c>
      <c r="G190" s="4">
        <v>3</v>
      </c>
      <c r="H190" s="4">
        <v>2</v>
      </c>
      <c r="I190" s="4">
        <v>3</v>
      </c>
      <c r="J190" s="4">
        <v>4</v>
      </c>
      <c r="K190" s="4">
        <f>IFERROR(INDEX(AIRPORT_DB!$L:$L,MATCH($A190,AIRPORT_DB!$A:$A,0))+1,2)</f>
        <v>1</v>
      </c>
      <c r="L190" s="4">
        <v>2</v>
      </c>
      <c r="M190" s="4">
        <v>3</v>
      </c>
      <c r="N190" s="4">
        <v>2</v>
      </c>
      <c r="O190" s="4">
        <v>3</v>
      </c>
      <c r="P190" s="4">
        <v>2</v>
      </c>
      <c r="Q190" s="4">
        <v>2</v>
      </c>
      <c r="R190" s="4">
        <v>2</v>
      </c>
      <c r="S190" s="4">
        <v>2</v>
      </c>
      <c r="T190" s="4">
        <v>3</v>
      </c>
      <c r="U190" s="4">
        <f>IFERROR(INDEX(AIRPORT_DB!$L:$L,MATCH($A190,AIRPORT_DB!$A:$A,0))+1,2)</f>
        <v>1</v>
      </c>
      <c r="V190" s="4">
        <f>ROUND(AVERAGE(LARGE(B190:K190,{1,2,3}))+AVERAGE(LARGE(L190:U190,{1,2,3}))-1,0)+IF(INDEX(AIRPORT_DB!$L:$L,MATCH($A190,AIRPORT_DB!$A:$A,0))&gt;=1,1,0)+IF(AB190="C",1,0)</f>
        <v>6</v>
      </c>
      <c r="W190" s="4" t="str">
        <f t="shared" si="4"/>
        <v>LOW</v>
      </c>
      <c r="X190" s="4" t="str">
        <f t="shared" si="5"/>
        <v>DISPATCH OK</v>
      </c>
      <c r="Y190" s="10" t="s">
        <v>2212</v>
      </c>
      <c r="Z190" s="10" t="s">
        <v>2210</v>
      </c>
      <c r="AA190" s="10" t="s">
        <v>2211</v>
      </c>
      <c r="AB190" s="4" t="s">
        <v>28</v>
      </c>
      <c r="AC190">
        <f>ROUND(AVERAGE(LARGE(B190:K190,{1,2,3})),0)</f>
        <v>4</v>
      </c>
      <c r="AD190">
        <f>ROUND(AVERAGE(LARGE(L190:U190,{1,2,3})),0)</f>
        <v>3</v>
      </c>
      <c r="AE190">
        <v>2</v>
      </c>
      <c r="AF190">
        <v>2</v>
      </c>
    </row>
    <row r="191" spans="1:32" ht="15" customHeight="1" x14ac:dyDescent="0.35">
      <c r="A191" s="10" t="s">
        <v>933</v>
      </c>
      <c r="B191" s="4">
        <v>3</v>
      </c>
      <c r="C191" s="4">
        <v>4</v>
      </c>
      <c r="D191" s="4">
        <v>4</v>
      </c>
      <c r="E191" s="4">
        <v>4</v>
      </c>
      <c r="F191" s="4">
        <v>3</v>
      </c>
      <c r="G191" s="4">
        <v>3</v>
      </c>
      <c r="H191" s="4">
        <v>2</v>
      </c>
      <c r="I191" s="4">
        <v>3</v>
      </c>
      <c r="J191" s="4">
        <v>4</v>
      </c>
      <c r="K191" s="4">
        <f>IFERROR(INDEX(AIRPORT_DB!$L:$L,MATCH($A191,AIRPORT_DB!$A:$A,0))+1,2)</f>
        <v>1</v>
      </c>
      <c r="L191" s="4">
        <v>2</v>
      </c>
      <c r="M191" s="4">
        <v>3</v>
      </c>
      <c r="N191" s="4">
        <v>3</v>
      </c>
      <c r="O191" s="4">
        <v>3</v>
      </c>
      <c r="P191" s="4">
        <v>2</v>
      </c>
      <c r="Q191" s="4">
        <v>2</v>
      </c>
      <c r="R191" s="4">
        <v>2</v>
      </c>
      <c r="S191" s="4">
        <v>2</v>
      </c>
      <c r="T191" s="4">
        <v>3</v>
      </c>
      <c r="U191" s="4">
        <f>IFERROR(INDEX(AIRPORT_DB!$L:$L,MATCH($A191,AIRPORT_DB!$A:$A,0))+1,2)</f>
        <v>1</v>
      </c>
      <c r="V191" s="4">
        <f>ROUND(AVERAGE(LARGE(B191:K191,{1,2,3}))+AVERAGE(LARGE(L191:U191,{1,2,3}))-1,0)+IF(INDEX(AIRPORT_DB!$L:$L,MATCH($A191,AIRPORT_DB!$A:$A,0))&gt;=1,1,0)+IF(AB191="C",1,0)</f>
        <v>6</v>
      </c>
      <c r="W191" s="4" t="str">
        <f t="shared" si="4"/>
        <v>LOW</v>
      </c>
      <c r="X191" s="4" t="str">
        <f t="shared" si="5"/>
        <v>DISPATCH OK</v>
      </c>
      <c r="Y191" s="10" t="s">
        <v>2214</v>
      </c>
      <c r="Z191" s="10" t="s">
        <v>2210</v>
      </c>
      <c r="AA191" s="10" t="s">
        <v>2211</v>
      </c>
      <c r="AB191" s="4" t="s">
        <v>42</v>
      </c>
      <c r="AC191">
        <f>ROUND(AVERAGE(LARGE(B191:K191,{1,2,3})),0)</f>
        <v>4</v>
      </c>
      <c r="AD191">
        <f>ROUND(AVERAGE(LARGE(L191:U191,{1,2,3})),0)</f>
        <v>3</v>
      </c>
      <c r="AE191">
        <v>3</v>
      </c>
      <c r="AF191">
        <v>2</v>
      </c>
    </row>
    <row r="192" spans="1:32" ht="15" customHeight="1" x14ac:dyDescent="0.35">
      <c r="A192" s="10" t="s">
        <v>938</v>
      </c>
      <c r="B192" s="4">
        <v>3</v>
      </c>
      <c r="C192" s="4">
        <v>4</v>
      </c>
      <c r="D192" s="4">
        <v>4</v>
      </c>
      <c r="E192" s="4">
        <v>4</v>
      </c>
      <c r="F192" s="4">
        <v>3</v>
      </c>
      <c r="G192" s="4">
        <v>3</v>
      </c>
      <c r="H192" s="4">
        <v>2</v>
      </c>
      <c r="I192" s="4">
        <v>3</v>
      </c>
      <c r="J192" s="4">
        <v>3</v>
      </c>
      <c r="K192" s="4">
        <f>IFERROR(INDEX(AIRPORT_DB!$L:$L,MATCH($A192,AIRPORT_DB!$A:$A,0))+1,2)</f>
        <v>1</v>
      </c>
      <c r="L192" s="4">
        <v>2</v>
      </c>
      <c r="M192" s="4">
        <v>3</v>
      </c>
      <c r="N192" s="4">
        <v>3</v>
      </c>
      <c r="O192" s="4">
        <v>3</v>
      </c>
      <c r="P192" s="4">
        <v>2</v>
      </c>
      <c r="Q192" s="4">
        <v>2</v>
      </c>
      <c r="R192" s="4">
        <v>2</v>
      </c>
      <c r="S192" s="4">
        <v>2</v>
      </c>
      <c r="T192" s="4">
        <v>2</v>
      </c>
      <c r="U192" s="4">
        <f>IFERROR(INDEX(AIRPORT_DB!$L:$L,MATCH($A192,AIRPORT_DB!$A:$A,0))+1,2)</f>
        <v>1</v>
      </c>
      <c r="V192" s="4">
        <f>ROUND(AVERAGE(LARGE(B192:K192,{1,2,3}))+AVERAGE(LARGE(L192:U192,{1,2,3}))-1,0)+IF(INDEX(AIRPORT_DB!$L:$L,MATCH($A192,AIRPORT_DB!$A:$A,0))&gt;=1,1,0)+IF(AB192="C",1,0)</f>
        <v>6</v>
      </c>
      <c r="W192" s="4" t="str">
        <f t="shared" si="4"/>
        <v>LOW</v>
      </c>
      <c r="X192" s="4" t="str">
        <f t="shared" si="5"/>
        <v>DISPATCH OK</v>
      </c>
      <c r="Y192" s="10" t="s">
        <v>2214</v>
      </c>
      <c r="Z192" s="10" t="s">
        <v>2210</v>
      </c>
      <c r="AA192" s="10" t="s">
        <v>2211</v>
      </c>
      <c r="AB192" s="4" t="s">
        <v>42</v>
      </c>
      <c r="AC192">
        <f>ROUND(AVERAGE(LARGE(B192:K192,{1,2,3})),0)</f>
        <v>4</v>
      </c>
      <c r="AD192">
        <f>ROUND(AVERAGE(LARGE(L192:U192,{1,2,3})),0)</f>
        <v>3</v>
      </c>
      <c r="AE192">
        <v>3</v>
      </c>
      <c r="AF192">
        <v>2</v>
      </c>
    </row>
    <row r="193" spans="1:32" ht="15" customHeight="1" x14ac:dyDescent="0.35">
      <c r="A193" s="10" t="s">
        <v>943</v>
      </c>
      <c r="B193" s="4">
        <v>3</v>
      </c>
      <c r="C193" s="4">
        <v>4</v>
      </c>
      <c r="D193" s="4">
        <v>4</v>
      </c>
      <c r="E193" s="4">
        <v>4</v>
      </c>
      <c r="F193" s="4">
        <v>3</v>
      </c>
      <c r="G193" s="4">
        <v>3</v>
      </c>
      <c r="H193" s="4">
        <v>2</v>
      </c>
      <c r="I193" s="4">
        <v>3</v>
      </c>
      <c r="J193" s="4">
        <v>4</v>
      </c>
      <c r="K193" s="4">
        <f>IFERROR(INDEX(AIRPORT_DB!$L:$L,MATCH($A193,AIRPORT_DB!$A:$A,0))+1,2)</f>
        <v>2</v>
      </c>
      <c r="L193" s="4">
        <v>2</v>
      </c>
      <c r="M193" s="4">
        <v>3</v>
      </c>
      <c r="N193" s="4">
        <v>3</v>
      </c>
      <c r="O193" s="4">
        <v>3</v>
      </c>
      <c r="P193" s="4">
        <v>2</v>
      </c>
      <c r="Q193" s="4">
        <v>2</v>
      </c>
      <c r="R193" s="4">
        <v>2</v>
      </c>
      <c r="S193" s="4">
        <v>2</v>
      </c>
      <c r="T193" s="4">
        <v>3</v>
      </c>
      <c r="U193" s="4">
        <f>IFERROR(INDEX(AIRPORT_DB!$L:$L,MATCH($A193,AIRPORT_DB!$A:$A,0))+1,2)</f>
        <v>2</v>
      </c>
      <c r="V193" s="4">
        <f>ROUND(AVERAGE(LARGE(B193:K193,{1,2,3}))+AVERAGE(LARGE(L193:U193,{1,2,3}))-1,0)+IF(INDEX(AIRPORT_DB!$L:$L,MATCH($A193,AIRPORT_DB!$A:$A,0))&gt;=1,1,0)+IF(AB193="C",1,0)</f>
        <v>8</v>
      </c>
      <c r="W193" s="4" t="str">
        <f t="shared" si="4"/>
        <v>MEDIUM</v>
      </c>
      <c r="X193" s="4" t="str">
        <f t="shared" si="5"/>
        <v>DISPATCH OK</v>
      </c>
      <c r="Y193" s="10" t="s">
        <v>2214</v>
      </c>
      <c r="Z193" s="10" t="s">
        <v>2210</v>
      </c>
      <c r="AA193" s="10" t="s">
        <v>2211</v>
      </c>
      <c r="AB193" s="4" t="s">
        <v>950</v>
      </c>
      <c r="AC193">
        <f>ROUND(AVERAGE(LARGE(B193:K193,{1,2,3})),0)</f>
        <v>4</v>
      </c>
      <c r="AD193">
        <f>ROUND(AVERAGE(LARGE(L193:U193,{1,2,3})),0)</f>
        <v>3</v>
      </c>
      <c r="AE193">
        <v>3</v>
      </c>
      <c r="AF193">
        <v>2</v>
      </c>
    </row>
    <row r="194" spans="1:32" ht="15" customHeight="1" x14ac:dyDescent="0.35">
      <c r="A194" s="10" t="s">
        <v>951</v>
      </c>
      <c r="B194" s="4">
        <v>3</v>
      </c>
      <c r="C194" s="4">
        <v>4</v>
      </c>
      <c r="D194" s="4">
        <v>4</v>
      </c>
      <c r="E194" s="4">
        <v>4</v>
      </c>
      <c r="F194" s="4">
        <v>3</v>
      </c>
      <c r="G194" s="4">
        <v>3</v>
      </c>
      <c r="H194" s="4">
        <v>2</v>
      </c>
      <c r="I194" s="4">
        <v>3</v>
      </c>
      <c r="J194" s="4">
        <v>3</v>
      </c>
      <c r="K194" s="4">
        <f>IFERROR(INDEX(AIRPORT_DB!$L:$L,MATCH($A194,AIRPORT_DB!$A:$A,0))+1,2)</f>
        <v>1</v>
      </c>
      <c r="L194" s="4">
        <v>2</v>
      </c>
      <c r="M194" s="4">
        <v>3</v>
      </c>
      <c r="N194" s="4">
        <v>3</v>
      </c>
      <c r="O194" s="4">
        <v>3</v>
      </c>
      <c r="P194" s="4">
        <v>2</v>
      </c>
      <c r="Q194" s="4">
        <v>2</v>
      </c>
      <c r="R194" s="4">
        <v>2</v>
      </c>
      <c r="S194" s="4">
        <v>2</v>
      </c>
      <c r="T194" s="4">
        <v>2</v>
      </c>
      <c r="U194" s="4">
        <f>IFERROR(INDEX(AIRPORT_DB!$L:$L,MATCH($A194,AIRPORT_DB!$A:$A,0))+1,2)</f>
        <v>1</v>
      </c>
      <c r="V194" s="4">
        <f>ROUND(AVERAGE(LARGE(B194:K194,{1,2,3}))+AVERAGE(LARGE(L194:U194,{1,2,3}))-1,0)+IF(INDEX(AIRPORT_DB!$L:$L,MATCH($A194,AIRPORT_DB!$A:$A,0))&gt;=1,1,0)+IF(AB194="C",1,0)</f>
        <v>6</v>
      </c>
      <c r="W194" s="4" t="str">
        <f t="shared" ref="W194:W257" si="6">IF(V194&lt;=6,"LOW",IF(V194&lt;=9,"MEDIUM",IF(V194&lt;=12,"HIGH","EXTREME")))</f>
        <v>LOW</v>
      </c>
      <c r="X194" s="4" t="str">
        <f t="shared" ref="X194:X257" si="7">IF(W194="EXTREME","OPS MANAGER APPROVAL REQUIRED",IF(AND(W194="HIGH",AB194="C"),"OPS MANAGER APPROVAL REQUIRED",IF(W194="HIGH","CAPTAIN REVIEW / DISPATCH COORDINATION","DISPATCH OK")))</f>
        <v>DISPATCH OK</v>
      </c>
      <c r="Y194" s="10" t="s">
        <v>2214</v>
      </c>
      <c r="Z194" s="10" t="s">
        <v>2210</v>
      </c>
      <c r="AA194" s="10" t="s">
        <v>2211</v>
      </c>
      <c r="AB194" s="4" t="s">
        <v>42</v>
      </c>
      <c r="AC194">
        <f>ROUND(AVERAGE(LARGE(B194:K194,{1,2,3})),0)</f>
        <v>4</v>
      </c>
      <c r="AD194">
        <f>ROUND(AVERAGE(LARGE(L194:U194,{1,2,3})),0)</f>
        <v>3</v>
      </c>
      <c r="AE194">
        <v>3</v>
      </c>
      <c r="AF194">
        <v>2</v>
      </c>
    </row>
    <row r="195" spans="1:32" ht="15" customHeight="1" x14ac:dyDescent="0.35">
      <c r="A195" s="10" t="s">
        <v>955</v>
      </c>
      <c r="B195" s="4">
        <v>3</v>
      </c>
      <c r="C195" s="4">
        <v>4</v>
      </c>
      <c r="D195" s="4">
        <v>4</v>
      </c>
      <c r="E195" s="4">
        <v>4</v>
      </c>
      <c r="F195" s="4">
        <v>3</v>
      </c>
      <c r="G195" s="4">
        <v>3</v>
      </c>
      <c r="H195" s="4">
        <v>2</v>
      </c>
      <c r="I195" s="4">
        <v>3</v>
      </c>
      <c r="J195" s="4">
        <v>4</v>
      </c>
      <c r="K195" s="4">
        <f>IFERROR(INDEX(AIRPORT_DB!$L:$L,MATCH($A195,AIRPORT_DB!$A:$A,0))+1,2)</f>
        <v>1</v>
      </c>
      <c r="L195" s="4">
        <v>2</v>
      </c>
      <c r="M195" s="4">
        <v>3</v>
      </c>
      <c r="N195" s="4">
        <v>3</v>
      </c>
      <c r="O195" s="4">
        <v>3</v>
      </c>
      <c r="P195" s="4">
        <v>2</v>
      </c>
      <c r="Q195" s="4">
        <v>2</v>
      </c>
      <c r="R195" s="4">
        <v>2</v>
      </c>
      <c r="S195" s="4">
        <v>2</v>
      </c>
      <c r="T195" s="4">
        <v>3</v>
      </c>
      <c r="U195" s="4">
        <f>IFERROR(INDEX(AIRPORT_DB!$L:$L,MATCH($A195,AIRPORT_DB!$A:$A,0))+1,2)</f>
        <v>1</v>
      </c>
      <c r="V195" s="4">
        <f>ROUND(AVERAGE(LARGE(B195:K195,{1,2,3}))+AVERAGE(LARGE(L195:U195,{1,2,3}))-1,0)+IF(INDEX(AIRPORT_DB!$L:$L,MATCH($A195,AIRPORT_DB!$A:$A,0))&gt;=1,1,0)+IF(AB195="C",1,0)</f>
        <v>6</v>
      </c>
      <c r="W195" s="4" t="str">
        <f t="shared" si="6"/>
        <v>LOW</v>
      </c>
      <c r="X195" s="4" t="str">
        <f t="shared" si="7"/>
        <v>DISPATCH OK</v>
      </c>
      <c r="Y195" s="10" t="s">
        <v>2214</v>
      </c>
      <c r="Z195" s="10" t="s">
        <v>2210</v>
      </c>
      <c r="AA195" s="10" t="s">
        <v>2211</v>
      </c>
      <c r="AB195" s="4" t="s">
        <v>42</v>
      </c>
      <c r="AC195">
        <f>ROUND(AVERAGE(LARGE(B195:K195,{1,2,3})),0)</f>
        <v>4</v>
      </c>
      <c r="AD195">
        <f>ROUND(AVERAGE(LARGE(L195:U195,{1,2,3})),0)</f>
        <v>3</v>
      </c>
      <c r="AE195">
        <v>3</v>
      </c>
      <c r="AF195">
        <v>2</v>
      </c>
    </row>
    <row r="196" spans="1:32" ht="15" customHeight="1" x14ac:dyDescent="0.35">
      <c r="A196" s="10" t="s">
        <v>959</v>
      </c>
      <c r="B196" s="4">
        <v>3</v>
      </c>
      <c r="C196" s="4">
        <v>4</v>
      </c>
      <c r="D196" s="4">
        <v>4</v>
      </c>
      <c r="E196" s="4">
        <v>4</v>
      </c>
      <c r="F196" s="4">
        <v>3</v>
      </c>
      <c r="G196" s="4">
        <v>3</v>
      </c>
      <c r="H196" s="4">
        <v>2</v>
      </c>
      <c r="I196" s="4">
        <v>3</v>
      </c>
      <c r="J196" s="4">
        <v>3</v>
      </c>
      <c r="K196" s="4">
        <f>IFERROR(INDEX(AIRPORT_DB!$L:$L,MATCH($A196,AIRPORT_DB!$A:$A,0))+1,2)</f>
        <v>1</v>
      </c>
      <c r="L196" s="4">
        <v>2</v>
      </c>
      <c r="M196" s="4">
        <v>3</v>
      </c>
      <c r="N196" s="4">
        <v>3</v>
      </c>
      <c r="O196" s="4">
        <v>3</v>
      </c>
      <c r="P196" s="4">
        <v>2</v>
      </c>
      <c r="Q196" s="4">
        <v>2</v>
      </c>
      <c r="R196" s="4">
        <v>2</v>
      </c>
      <c r="S196" s="4">
        <v>2</v>
      </c>
      <c r="T196" s="4">
        <v>2</v>
      </c>
      <c r="U196" s="4">
        <f>IFERROR(INDEX(AIRPORT_DB!$L:$L,MATCH($A196,AIRPORT_DB!$A:$A,0))+1,2)</f>
        <v>1</v>
      </c>
      <c r="V196" s="4">
        <f>ROUND(AVERAGE(LARGE(B196:K196,{1,2,3}))+AVERAGE(LARGE(L196:U196,{1,2,3}))-1,0)+IF(INDEX(AIRPORT_DB!$L:$L,MATCH($A196,AIRPORT_DB!$A:$A,0))&gt;=1,1,0)+IF(AB196="C",1,0)</f>
        <v>6</v>
      </c>
      <c r="W196" s="4" t="str">
        <f t="shared" si="6"/>
        <v>LOW</v>
      </c>
      <c r="X196" s="4" t="str">
        <f t="shared" si="7"/>
        <v>DISPATCH OK</v>
      </c>
      <c r="Y196" s="10" t="s">
        <v>2214</v>
      </c>
      <c r="Z196" s="10" t="s">
        <v>2210</v>
      </c>
      <c r="AA196" s="10" t="s">
        <v>2211</v>
      </c>
      <c r="AB196" s="4" t="s">
        <v>42</v>
      </c>
      <c r="AC196">
        <f>ROUND(AVERAGE(LARGE(B196:K196,{1,2,3})),0)</f>
        <v>4</v>
      </c>
      <c r="AD196">
        <f>ROUND(AVERAGE(LARGE(L196:U196,{1,2,3})),0)</f>
        <v>3</v>
      </c>
      <c r="AE196">
        <v>3</v>
      </c>
      <c r="AF196">
        <v>2</v>
      </c>
    </row>
    <row r="197" spans="1:32" ht="15" customHeight="1" x14ac:dyDescent="0.35">
      <c r="A197" s="10" t="s">
        <v>963</v>
      </c>
      <c r="B197" s="4">
        <v>4</v>
      </c>
      <c r="C197" s="4">
        <v>4</v>
      </c>
      <c r="D197" s="4">
        <v>4</v>
      </c>
      <c r="E197" s="4">
        <v>4</v>
      </c>
      <c r="F197" s="4">
        <v>4</v>
      </c>
      <c r="G197" s="4">
        <v>3</v>
      </c>
      <c r="H197" s="4">
        <v>2</v>
      </c>
      <c r="I197" s="4">
        <v>3</v>
      </c>
      <c r="J197" s="4">
        <v>3</v>
      </c>
      <c r="K197" s="4">
        <f>IFERROR(INDEX(AIRPORT_DB!$L:$L,MATCH($A197,AIRPORT_DB!$A:$A,0))+1,2)</f>
        <v>1</v>
      </c>
      <c r="L197" s="4">
        <v>4</v>
      </c>
      <c r="M197" s="4">
        <v>3</v>
      </c>
      <c r="N197" s="4">
        <v>3</v>
      </c>
      <c r="O197" s="4">
        <v>3</v>
      </c>
      <c r="P197" s="4">
        <v>3</v>
      </c>
      <c r="Q197" s="4">
        <v>2</v>
      </c>
      <c r="R197" s="4">
        <v>2</v>
      </c>
      <c r="S197" s="4">
        <v>2</v>
      </c>
      <c r="T197" s="4">
        <v>2</v>
      </c>
      <c r="U197" s="4">
        <f>IFERROR(INDEX(AIRPORT_DB!$L:$L,MATCH($A197,AIRPORT_DB!$A:$A,0))+1,2)</f>
        <v>1</v>
      </c>
      <c r="V197" s="4">
        <f>ROUND(AVERAGE(LARGE(B197:K197,{1,2,3}))+AVERAGE(LARGE(L197:U197,{1,2,3}))-1,0)+IF(INDEX(AIRPORT_DB!$L:$L,MATCH($A197,AIRPORT_DB!$A:$A,0))&gt;=1,1,0)+IF(AB197="C",1,0)</f>
        <v>6</v>
      </c>
      <c r="W197" s="4" t="str">
        <f t="shared" si="6"/>
        <v>LOW</v>
      </c>
      <c r="X197" s="4" t="str">
        <f t="shared" si="7"/>
        <v>DISPATCH OK</v>
      </c>
      <c r="Y197" s="10" t="s">
        <v>2213</v>
      </c>
      <c r="Z197" s="10" t="s">
        <v>2210</v>
      </c>
      <c r="AA197" s="10" t="s">
        <v>2211</v>
      </c>
      <c r="AB197" s="4" t="s">
        <v>28</v>
      </c>
      <c r="AC197">
        <f>ROUND(AVERAGE(LARGE(B197:K197,{1,2,3})),0)</f>
        <v>4</v>
      </c>
      <c r="AD197">
        <f>ROUND(AVERAGE(LARGE(L197:U197,{1,2,3})),0)</f>
        <v>3</v>
      </c>
      <c r="AE197">
        <v>2</v>
      </c>
      <c r="AF197">
        <v>2</v>
      </c>
    </row>
    <row r="198" spans="1:32" ht="15" customHeight="1" x14ac:dyDescent="0.35">
      <c r="A198" s="10" t="s">
        <v>968</v>
      </c>
      <c r="B198" s="4">
        <v>3</v>
      </c>
      <c r="C198" s="4">
        <v>4</v>
      </c>
      <c r="D198" s="4">
        <v>4</v>
      </c>
      <c r="E198" s="4">
        <v>4</v>
      </c>
      <c r="F198" s="4">
        <v>3</v>
      </c>
      <c r="G198" s="4">
        <v>3</v>
      </c>
      <c r="H198" s="4">
        <v>2</v>
      </c>
      <c r="I198" s="4">
        <v>3</v>
      </c>
      <c r="J198" s="4">
        <v>3</v>
      </c>
      <c r="K198" s="4">
        <f>IFERROR(INDEX(AIRPORT_DB!$L:$L,MATCH($A198,AIRPORT_DB!$A:$A,0))+1,2)</f>
        <v>1</v>
      </c>
      <c r="L198" s="4">
        <v>2</v>
      </c>
      <c r="M198" s="4">
        <v>3</v>
      </c>
      <c r="N198" s="4">
        <v>3</v>
      </c>
      <c r="O198" s="4">
        <v>3</v>
      </c>
      <c r="P198" s="4">
        <v>2</v>
      </c>
      <c r="Q198" s="4">
        <v>2</v>
      </c>
      <c r="R198" s="4">
        <v>2</v>
      </c>
      <c r="S198" s="4">
        <v>2</v>
      </c>
      <c r="T198" s="4">
        <v>2</v>
      </c>
      <c r="U198" s="4">
        <f>IFERROR(INDEX(AIRPORT_DB!$L:$L,MATCH($A198,AIRPORT_DB!$A:$A,0))+1,2)</f>
        <v>1</v>
      </c>
      <c r="V198" s="4">
        <f>ROUND(AVERAGE(LARGE(B198:K198,{1,2,3}))+AVERAGE(LARGE(L198:U198,{1,2,3}))-1,0)+IF(INDEX(AIRPORT_DB!$L:$L,MATCH($A198,AIRPORT_DB!$A:$A,0))&gt;=1,1,0)+IF(AB198="C",1,0)</f>
        <v>6</v>
      </c>
      <c r="W198" s="4" t="str">
        <f t="shared" si="6"/>
        <v>LOW</v>
      </c>
      <c r="X198" s="4" t="str">
        <f t="shared" si="7"/>
        <v>DISPATCH OK</v>
      </c>
      <c r="Y198" s="10" t="s">
        <v>2214</v>
      </c>
      <c r="Z198" s="10" t="s">
        <v>2210</v>
      </c>
      <c r="AA198" s="10" t="s">
        <v>2211</v>
      </c>
      <c r="AB198" s="4" t="s">
        <v>42</v>
      </c>
      <c r="AC198">
        <f>ROUND(AVERAGE(LARGE(B198:K198,{1,2,3})),0)</f>
        <v>4</v>
      </c>
      <c r="AD198">
        <f>ROUND(AVERAGE(LARGE(L198:U198,{1,2,3})),0)</f>
        <v>3</v>
      </c>
      <c r="AE198">
        <v>3</v>
      </c>
      <c r="AF198">
        <v>2</v>
      </c>
    </row>
    <row r="199" spans="1:32" ht="15" customHeight="1" x14ac:dyDescent="0.35">
      <c r="A199" s="10" t="s">
        <v>971</v>
      </c>
      <c r="B199" s="4">
        <v>3</v>
      </c>
      <c r="C199" s="4">
        <v>4</v>
      </c>
      <c r="D199" s="4">
        <v>4</v>
      </c>
      <c r="E199" s="4">
        <v>4</v>
      </c>
      <c r="F199" s="4">
        <v>3</v>
      </c>
      <c r="G199" s="4">
        <v>3</v>
      </c>
      <c r="H199" s="4">
        <v>2</v>
      </c>
      <c r="I199" s="4">
        <v>3</v>
      </c>
      <c r="J199" s="4">
        <v>3</v>
      </c>
      <c r="K199" s="4">
        <f>IFERROR(INDEX(AIRPORT_DB!$L:$L,MATCH($A199,AIRPORT_DB!$A:$A,0))+1,2)</f>
        <v>1</v>
      </c>
      <c r="L199" s="4">
        <v>2</v>
      </c>
      <c r="M199" s="4">
        <v>3</v>
      </c>
      <c r="N199" s="4">
        <v>3</v>
      </c>
      <c r="O199" s="4">
        <v>3</v>
      </c>
      <c r="P199" s="4">
        <v>2</v>
      </c>
      <c r="Q199" s="4">
        <v>2</v>
      </c>
      <c r="R199" s="4">
        <v>2</v>
      </c>
      <c r="S199" s="4">
        <v>2</v>
      </c>
      <c r="T199" s="4">
        <v>2</v>
      </c>
      <c r="U199" s="4">
        <f>IFERROR(INDEX(AIRPORT_DB!$L:$L,MATCH($A199,AIRPORT_DB!$A:$A,0))+1,2)</f>
        <v>1</v>
      </c>
      <c r="V199" s="4">
        <f>ROUND(AVERAGE(LARGE(B199:K199,{1,2,3}))+AVERAGE(LARGE(L199:U199,{1,2,3}))-1,0)+IF(INDEX(AIRPORT_DB!$L:$L,MATCH($A199,AIRPORT_DB!$A:$A,0))&gt;=1,1,0)+IF(AB199="C",1,0)</f>
        <v>7</v>
      </c>
      <c r="W199" s="4" t="str">
        <f t="shared" si="6"/>
        <v>MEDIUM</v>
      </c>
      <c r="X199" s="4" t="str">
        <f t="shared" si="7"/>
        <v>DISPATCH OK</v>
      </c>
      <c r="Y199" s="10" t="s">
        <v>2214</v>
      </c>
      <c r="Z199" s="10" t="s">
        <v>2210</v>
      </c>
      <c r="AA199" s="10" t="s">
        <v>2211</v>
      </c>
      <c r="AB199" s="4" t="s">
        <v>950</v>
      </c>
      <c r="AC199">
        <f>ROUND(AVERAGE(LARGE(B199:K199,{1,2,3})),0)</f>
        <v>4</v>
      </c>
      <c r="AD199">
        <f>ROUND(AVERAGE(LARGE(L199:U199,{1,2,3})),0)</f>
        <v>3</v>
      </c>
      <c r="AE199">
        <v>3</v>
      </c>
      <c r="AF199">
        <v>2</v>
      </c>
    </row>
    <row r="200" spans="1:32" ht="15" customHeight="1" x14ac:dyDescent="0.35">
      <c r="A200" s="10" t="s">
        <v>975</v>
      </c>
      <c r="B200" s="4">
        <v>3</v>
      </c>
      <c r="C200" s="4">
        <v>4</v>
      </c>
      <c r="D200" s="4">
        <v>4</v>
      </c>
      <c r="E200" s="4">
        <v>4</v>
      </c>
      <c r="F200" s="4">
        <v>3</v>
      </c>
      <c r="G200" s="4">
        <v>3</v>
      </c>
      <c r="H200" s="4">
        <v>2</v>
      </c>
      <c r="I200" s="4">
        <v>3</v>
      </c>
      <c r="J200" s="4">
        <v>3</v>
      </c>
      <c r="K200" s="4">
        <f>IFERROR(INDEX(AIRPORT_DB!$L:$L,MATCH($A200,AIRPORT_DB!$A:$A,0))+1,2)</f>
        <v>1</v>
      </c>
      <c r="L200" s="4">
        <v>2</v>
      </c>
      <c r="M200" s="4">
        <v>3</v>
      </c>
      <c r="N200" s="4">
        <v>3</v>
      </c>
      <c r="O200" s="4">
        <v>3</v>
      </c>
      <c r="P200" s="4">
        <v>2</v>
      </c>
      <c r="Q200" s="4">
        <v>2</v>
      </c>
      <c r="R200" s="4">
        <v>2</v>
      </c>
      <c r="S200" s="4">
        <v>2</v>
      </c>
      <c r="T200" s="4">
        <v>2</v>
      </c>
      <c r="U200" s="4">
        <f>IFERROR(INDEX(AIRPORT_DB!$L:$L,MATCH($A200,AIRPORT_DB!$A:$A,0))+1,2)</f>
        <v>1</v>
      </c>
      <c r="V200" s="4">
        <f>ROUND(AVERAGE(LARGE(B200:K200,{1,2,3}))+AVERAGE(LARGE(L200:U200,{1,2,3}))-1,0)+IF(INDEX(AIRPORT_DB!$L:$L,MATCH($A200,AIRPORT_DB!$A:$A,0))&gt;=1,1,0)+IF(AB200="C",1,0)</f>
        <v>6</v>
      </c>
      <c r="W200" s="4" t="str">
        <f t="shared" si="6"/>
        <v>LOW</v>
      </c>
      <c r="X200" s="4" t="str">
        <f t="shared" si="7"/>
        <v>DISPATCH OK</v>
      </c>
      <c r="Y200" s="10" t="s">
        <v>2214</v>
      </c>
      <c r="Z200" s="10" t="s">
        <v>2210</v>
      </c>
      <c r="AA200" s="10" t="s">
        <v>2211</v>
      </c>
      <c r="AB200" s="4" t="s">
        <v>42</v>
      </c>
      <c r="AC200">
        <f>ROUND(AVERAGE(LARGE(B200:K200,{1,2,3})),0)</f>
        <v>4</v>
      </c>
      <c r="AD200">
        <f>ROUND(AVERAGE(LARGE(L200:U200,{1,2,3})),0)</f>
        <v>3</v>
      </c>
      <c r="AE200">
        <v>3</v>
      </c>
      <c r="AF200">
        <v>2</v>
      </c>
    </row>
    <row r="201" spans="1:32" ht="15" customHeight="1" x14ac:dyDescent="0.35">
      <c r="A201" s="10" t="s">
        <v>981</v>
      </c>
      <c r="B201" s="4">
        <v>3</v>
      </c>
      <c r="C201" s="4">
        <v>4</v>
      </c>
      <c r="D201" s="4">
        <v>4</v>
      </c>
      <c r="E201" s="4">
        <v>4</v>
      </c>
      <c r="F201" s="4">
        <v>3</v>
      </c>
      <c r="G201" s="4">
        <v>3</v>
      </c>
      <c r="H201" s="4">
        <v>2</v>
      </c>
      <c r="I201" s="4">
        <v>3</v>
      </c>
      <c r="J201" s="4">
        <v>4</v>
      </c>
      <c r="K201" s="4">
        <f>IFERROR(INDEX(AIRPORT_DB!$L:$L,MATCH($A201,AIRPORT_DB!$A:$A,0))+1,2)</f>
        <v>1</v>
      </c>
      <c r="L201" s="4">
        <v>2</v>
      </c>
      <c r="M201" s="4">
        <v>3</v>
      </c>
      <c r="N201" s="4">
        <v>3</v>
      </c>
      <c r="O201" s="4">
        <v>3</v>
      </c>
      <c r="P201" s="4">
        <v>2</v>
      </c>
      <c r="Q201" s="4">
        <v>2</v>
      </c>
      <c r="R201" s="4">
        <v>2</v>
      </c>
      <c r="S201" s="4">
        <v>2</v>
      </c>
      <c r="T201" s="4">
        <v>3</v>
      </c>
      <c r="U201" s="4">
        <f>IFERROR(INDEX(AIRPORT_DB!$L:$L,MATCH($A201,AIRPORT_DB!$A:$A,0))+1,2)</f>
        <v>1</v>
      </c>
      <c r="V201" s="4">
        <f>ROUND(AVERAGE(LARGE(B201:K201,{1,2,3}))+AVERAGE(LARGE(L201:U201,{1,2,3}))-1,0)+IF(INDEX(AIRPORT_DB!$L:$L,MATCH($A201,AIRPORT_DB!$A:$A,0))&gt;=1,1,0)+IF(AB201="C",1,0)</f>
        <v>6</v>
      </c>
      <c r="W201" s="4" t="str">
        <f t="shared" si="6"/>
        <v>LOW</v>
      </c>
      <c r="X201" s="4" t="str">
        <f t="shared" si="7"/>
        <v>DISPATCH OK</v>
      </c>
      <c r="Y201" s="10" t="s">
        <v>2214</v>
      </c>
      <c r="Z201" s="10" t="s">
        <v>2210</v>
      </c>
      <c r="AA201" s="10" t="s">
        <v>2211</v>
      </c>
      <c r="AB201" s="4" t="s">
        <v>28</v>
      </c>
      <c r="AC201">
        <f>ROUND(AVERAGE(LARGE(B201:K201,{1,2,3})),0)</f>
        <v>4</v>
      </c>
      <c r="AD201">
        <f>ROUND(AVERAGE(LARGE(L201:U201,{1,2,3})),0)</f>
        <v>3</v>
      </c>
      <c r="AE201">
        <v>3</v>
      </c>
      <c r="AF201">
        <v>2</v>
      </c>
    </row>
    <row r="202" spans="1:32" ht="15" customHeight="1" x14ac:dyDescent="0.35">
      <c r="A202" s="10" t="s">
        <v>985</v>
      </c>
      <c r="B202" s="4">
        <v>3</v>
      </c>
      <c r="C202" s="4">
        <v>4</v>
      </c>
      <c r="D202" s="4">
        <v>4</v>
      </c>
      <c r="E202" s="4">
        <v>4</v>
      </c>
      <c r="F202" s="4">
        <v>3</v>
      </c>
      <c r="G202" s="4">
        <v>3</v>
      </c>
      <c r="H202" s="4">
        <v>2</v>
      </c>
      <c r="I202" s="4">
        <v>3</v>
      </c>
      <c r="J202" s="4">
        <v>3</v>
      </c>
      <c r="K202" s="4">
        <f>IFERROR(INDEX(AIRPORT_DB!$L:$L,MATCH($A202,AIRPORT_DB!$A:$A,0))+1,2)</f>
        <v>1</v>
      </c>
      <c r="L202" s="4">
        <v>2</v>
      </c>
      <c r="M202" s="4">
        <v>3</v>
      </c>
      <c r="N202" s="4">
        <v>3</v>
      </c>
      <c r="O202" s="4">
        <v>3</v>
      </c>
      <c r="P202" s="4">
        <v>2</v>
      </c>
      <c r="Q202" s="4">
        <v>2</v>
      </c>
      <c r="R202" s="4">
        <v>2</v>
      </c>
      <c r="S202" s="4">
        <v>2</v>
      </c>
      <c r="T202" s="4">
        <v>2</v>
      </c>
      <c r="U202" s="4">
        <f>IFERROR(INDEX(AIRPORT_DB!$L:$L,MATCH($A202,AIRPORT_DB!$A:$A,0))+1,2)</f>
        <v>1</v>
      </c>
      <c r="V202" s="4">
        <f>ROUND(AVERAGE(LARGE(B202:K202,{1,2,3}))+AVERAGE(LARGE(L202:U202,{1,2,3}))-1,0)+IF(INDEX(AIRPORT_DB!$L:$L,MATCH($A202,AIRPORT_DB!$A:$A,0))&gt;=1,1,0)+IF(AB202="C",1,0)</f>
        <v>6</v>
      </c>
      <c r="W202" s="4" t="str">
        <f t="shared" si="6"/>
        <v>LOW</v>
      </c>
      <c r="X202" s="4" t="str">
        <f t="shared" si="7"/>
        <v>DISPATCH OK</v>
      </c>
      <c r="Y202" s="10" t="s">
        <v>2214</v>
      </c>
      <c r="Z202" s="10" t="s">
        <v>2210</v>
      </c>
      <c r="AA202" s="10" t="s">
        <v>2211</v>
      </c>
      <c r="AB202" s="4" t="s">
        <v>42</v>
      </c>
      <c r="AC202">
        <f>ROUND(AVERAGE(LARGE(B202:K202,{1,2,3})),0)</f>
        <v>4</v>
      </c>
      <c r="AD202">
        <f>ROUND(AVERAGE(LARGE(L202:U202,{1,2,3})),0)</f>
        <v>3</v>
      </c>
      <c r="AE202">
        <v>3</v>
      </c>
      <c r="AF202">
        <v>2</v>
      </c>
    </row>
    <row r="203" spans="1:32" ht="15" customHeight="1" x14ac:dyDescent="0.35">
      <c r="A203" s="10" t="s">
        <v>991</v>
      </c>
      <c r="B203" s="4">
        <v>3</v>
      </c>
      <c r="C203" s="4">
        <v>4</v>
      </c>
      <c r="D203" s="4">
        <v>4</v>
      </c>
      <c r="E203" s="4">
        <v>4</v>
      </c>
      <c r="F203" s="4">
        <v>3</v>
      </c>
      <c r="G203" s="4">
        <v>3</v>
      </c>
      <c r="H203" s="4">
        <v>2</v>
      </c>
      <c r="I203" s="4">
        <v>3</v>
      </c>
      <c r="J203" s="4">
        <v>3</v>
      </c>
      <c r="K203" s="4">
        <f>IFERROR(INDEX(AIRPORT_DB!$L:$L,MATCH($A203,AIRPORT_DB!$A:$A,0))+1,2)</f>
        <v>1</v>
      </c>
      <c r="L203" s="4">
        <v>2</v>
      </c>
      <c r="M203" s="4">
        <v>3</v>
      </c>
      <c r="N203" s="4">
        <v>3</v>
      </c>
      <c r="O203" s="4">
        <v>3</v>
      </c>
      <c r="P203" s="4">
        <v>2</v>
      </c>
      <c r="Q203" s="4">
        <v>2</v>
      </c>
      <c r="R203" s="4">
        <v>2</v>
      </c>
      <c r="S203" s="4">
        <v>2</v>
      </c>
      <c r="T203" s="4">
        <v>2</v>
      </c>
      <c r="U203" s="4">
        <f>IFERROR(INDEX(AIRPORT_DB!$L:$L,MATCH($A203,AIRPORT_DB!$A:$A,0))+1,2)</f>
        <v>1</v>
      </c>
      <c r="V203" s="4">
        <f>ROUND(AVERAGE(LARGE(B203:K203,{1,2,3}))+AVERAGE(LARGE(L203:U203,{1,2,3}))-1,0)+IF(INDEX(AIRPORT_DB!$L:$L,MATCH($A203,AIRPORT_DB!$A:$A,0))&gt;=1,1,0)+IF(AB203="C",1,0)</f>
        <v>6</v>
      </c>
      <c r="W203" s="4" t="str">
        <f t="shared" si="6"/>
        <v>LOW</v>
      </c>
      <c r="X203" s="4" t="str">
        <f t="shared" si="7"/>
        <v>DISPATCH OK</v>
      </c>
      <c r="Y203" s="10" t="s">
        <v>2214</v>
      </c>
      <c r="Z203" s="10" t="s">
        <v>2210</v>
      </c>
      <c r="AA203" s="10" t="s">
        <v>2211</v>
      </c>
      <c r="AB203" s="4" t="s">
        <v>42</v>
      </c>
      <c r="AC203">
        <f>ROUND(AVERAGE(LARGE(B203:K203,{1,2,3})),0)</f>
        <v>4</v>
      </c>
      <c r="AD203">
        <f>ROUND(AVERAGE(LARGE(L203:U203,{1,2,3})),0)</f>
        <v>3</v>
      </c>
      <c r="AE203">
        <v>3</v>
      </c>
      <c r="AF203">
        <v>2</v>
      </c>
    </row>
    <row r="204" spans="1:32" ht="15" customHeight="1" x14ac:dyDescent="0.35">
      <c r="A204" s="10" t="s">
        <v>995</v>
      </c>
      <c r="B204" s="4">
        <v>3</v>
      </c>
      <c r="C204" s="4">
        <v>4</v>
      </c>
      <c r="D204" s="4">
        <v>4</v>
      </c>
      <c r="E204" s="4">
        <v>4</v>
      </c>
      <c r="F204" s="4">
        <v>3</v>
      </c>
      <c r="G204" s="4">
        <v>3</v>
      </c>
      <c r="H204" s="4">
        <v>2</v>
      </c>
      <c r="I204" s="4">
        <v>3</v>
      </c>
      <c r="J204" s="4">
        <v>3</v>
      </c>
      <c r="K204" s="4">
        <f>IFERROR(INDEX(AIRPORT_DB!$L:$L,MATCH($A204,AIRPORT_DB!$A:$A,0))+1,2)</f>
        <v>1</v>
      </c>
      <c r="L204" s="4">
        <v>2</v>
      </c>
      <c r="M204" s="4">
        <v>3</v>
      </c>
      <c r="N204" s="4">
        <v>3</v>
      </c>
      <c r="O204" s="4">
        <v>3</v>
      </c>
      <c r="P204" s="4">
        <v>2</v>
      </c>
      <c r="Q204" s="4">
        <v>2</v>
      </c>
      <c r="R204" s="4">
        <v>2</v>
      </c>
      <c r="S204" s="4">
        <v>2</v>
      </c>
      <c r="T204" s="4">
        <v>2</v>
      </c>
      <c r="U204" s="4">
        <f>IFERROR(INDEX(AIRPORT_DB!$L:$L,MATCH($A204,AIRPORT_DB!$A:$A,0))+1,2)</f>
        <v>1</v>
      </c>
      <c r="V204" s="4">
        <f>ROUND(AVERAGE(LARGE(B204:K204,{1,2,3}))+AVERAGE(LARGE(L204:U204,{1,2,3}))-1,0)+IF(INDEX(AIRPORT_DB!$L:$L,MATCH($A204,AIRPORT_DB!$A:$A,0))&gt;=1,1,0)+IF(AB204="C",1,0)</f>
        <v>6</v>
      </c>
      <c r="W204" s="4" t="str">
        <f t="shared" si="6"/>
        <v>LOW</v>
      </c>
      <c r="X204" s="4" t="str">
        <f t="shared" si="7"/>
        <v>DISPATCH OK</v>
      </c>
      <c r="Y204" s="10" t="s">
        <v>2214</v>
      </c>
      <c r="Z204" s="10" t="s">
        <v>2210</v>
      </c>
      <c r="AA204" s="10" t="s">
        <v>2211</v>
      </c>
      <c r="AB204" s="4" t="s">
        <v>42</v>
      </c>
      <c r="AC204">
        <f>ROUND(AVERAGE(LARGE(B204:K204,{1,2,3})),0)</f>
        <v>4</v>
      </c>
      <c r="AD204">
        <f>ROUND(AVERAGE(LARGE(L204:U204,{1,2,3})),0)</f>
        <v>3</v>
      </c>
      <c r="AE204">
        <v>3</v>
      </c>
      <c r="AF204">
        <v>2</v>
      </c>
    </row>
    <row r="205" spans="1:32" ht="15" customHeight="1" x14ac:dyDescent="0.35">
      <c r="A205" s="10" t="s">
        <v>999</v>
      </c>
      <c r="B205" s="4">
        <v>3</v>
      </c>
      <c r="C205" s="4">
        <v>4</v>
      </c>
      <c r="D205" s="4">
        <v>4</v>
      </c>
      <c r="E205" s="4">
        <v>4</v>
      </c>
      <c r="F205" s="4">
        <v>3</v>
      </c>
      <c r="G205" s="4">
        <v>3</v>
      </c>
      <c r="H205" s="4">
        <v>2</v>
      </c>
      <c r="I205" s="4">
        <v>3</v>
      </c>
      <c r="J205" s="4">
        <v>3</v>
      </c>
      <c r="K205" s="4">
        <f>IFERROR(INDEX(AIRPORT_DB!$L:$L,MATCH($A205,AIRPORT_DB!$A:$A,0))+1,2)</f>
        <v>1</v>
      </c>
      <c r="L205" s="4">
        <v>2</v>
      </c>
      <c r="M205" s="4">
        <v>3</v>
      </c>
      <c r="N205" s="4">
        <v>3</v>
      </c>
      <c r="O205" s="4">
        <v>3</v>
      </c>
      <c r="P205" s="4">
        <v>2</v>
      </c>
      <c r="Q205" s="4">
        <v>2</v>
      </c>
      <c r="R205" s="4">
        <v>2</v>
      </c>
      <c r="S205" s="4">
        <v>2</v>
      </c>
      <c r="T205" s="4">
        <v>2</v>
      </c>
      <c r="U205" s="4">
        <f>IFERROR(INDEX(AIRPORT_DB!$L:$L,MATCH($A205,AIRPORT_DB!$A:$A,0))+1,2)</f>
        <v>1</v>
      </c>
      <c r="V205" s="4">
        <f>ROUND(AVERAGE(LARGE(B205:K205,{1,2,3}))+AVERAGE(LARGE(L205:U205,{1,2,3}))-1,0)+IF(INDEX(AIRPORT_DB!$L:$L,MATCH($A205,AIRPORT_DB!$A:$A,0))&gt;=1,1,0)+IF(AB205="C",1,0)</f>
        <v>6</v>
      </c>
      <c r="W205" s="4" t="str">
        <f t="shared" si="6"/>
        <v>LOW</v>
      </c>
      <c r="X205" s="4" t="str">
        <f t="shared" si="7"/>
        <v>DISPATCH OK</v>
      </c>
      <c r="Y205" s="10" t="s">
        <v>2214</v>
      </c>
      <c r="Z205" s="10" t="s">
        <v>2210</v>
      </c>
      <c r="AA205" s="10" t="s">
        <v>2211</v>
      </c>
      <c r="AB205" s="4" t="s">
        <v>42</v>
      </c>
      <c r="AC205">
        <f>ROUND(AVERAGE(LARGE(B205:K205,{1,2,3})),0)</f>
        <v>4</v>
      </c>
      <c r="AD205">
        <f>ROUND(AVERAGE(LARGE(L205:U205,{1,2,3})),0)</f>
        <v>3</v>
      </c>
      <c r="AE205">
        <v>3</v>
      </c>
      <c r="AF205">
        <v>2</v>
      </c>
    </row>
    <row r="206" spans="1:32" ht="15" customHeight="1" x14ac:dyDescent="0.35">
      <c r="A206" s="10" t="s">
        <v>1003</v>
      </c>
      <c r="B206" s="4">
        <v>3</v>
      </c>
      <c r="C206" s="4">
        <v>4</v>
      </c>
      <c r="D206" s="4">
        <v>4</v>
      </c>
      <c r="E206" s="4">
        <v>4</v>
      </c>
      <c r="F206" s="4">
        <v>3</v>
      </c>
      <c r="G206" s="4">
        <v>3</v>
      </c>
      <c r="H206" s="4">
        <v>2</v>
      </c>
      <c r="I206" s="4">
        <v>3</v>
      </c>
      <c r="J206" s="4">
        <v>3</v>
      </c>
      <c r="K206" s="4">
        <f>IFERROR(INDEX(AIRPORT_DB!$L:$L,MATCH($A206,AIRPORT_DB!$A:$A,0))+1,2)</f>
        <v>1</v>
      </c>
      <c r="L206" s="4">
        <v>2</v>
      </c>
      <c r="M206" s="4">
        <v>3</v>
      </c>
      <c r="N206" s="4">
        <v>3</v>
      </c>
      <c r="O206" s="4">
        <v>3</v>
      </c>
      <c r="P206" s="4">
        <v>2</v>
      </c>
      <c r="Q206" s="4">
        <v>2</v>
      </c>
      <c r="R206" s="4">
        <v>2</v>
      </c>
      <c r="S206" s="4">
        <v>2</v>
      </c>
      <c r="T206" s="4">
        <v>2</v>
      </c>
      <c r="U206" s="4">
        <f>IFERROR(INDEX(AIRPORT_DB!$L:$L,MATCH($A206,AIRPORT_DB!$A:$A,0))+1,2)</f>
        <v>1</v>
      </c>
      <c r="V206" s="4">
        <f>ROUND(AVERAGE(LARGE(B206:K206,{1,2,3}))+AVERAGE(LARGE(L206:U206,{1,2,3}))-1,0)+IF(INDEX(AIRPORT_DB!$L:$L,MATCH($A206,AIRPORT_DB!$A:$A,0))&gt;=1,1,0)+IF(AB206="C",1,0)</f>
        <v>6</v>
      </c>
      <c r="W206" s="4" t="str">
        <f t="shared" si="6"/>
        <v>LOW</v>
      </c>
      <c r="X206" s="4" t="str">
        <f t="shared" si="7"/>
        <v>DISPATCH OK</v>
      </c>
      <c r="Y206" s="10" t="s">
        <v>2214</v>
      </c>
      <c r="Z206" s="10" t="s">
        <v>2210</v>
      </c>
      <c r="AA206" s="10" t="s">
        <v>2211</v>
      </c>
      <c r="AB206" s="4" t="s">
        <v>42</v>
      </c>
      <c r="AC206">
        <f>ROUND(AVERAGE(LARGE(B206:K206,{1,2,3})),0)</f>
        <v>4</v>
      </c>
      <c r="AD206">
        <f>ROUND(AVERAGE(LARGE(L206:U206,{1,2,3})),0)</f>
        <v>3</v>
      </c>
      <c r="AE206">
        <v>3</v>
      </c>
      <c r="AF206">
        <v>2</v>
      </c>
    </row>
    <row r="207" spans="1:32" ht="15" customHeight="1" x14ac:dyDescent="0.35">
      <c r="A207" s="10" t="s">
        <v>1007</v>
      </c>
      <c r="B207" s="4">
        <v>3</v>
      </c>
      <c r="C207" s="4">
        <v>4</v>
      </c>
      <c r="D207" s="4">
        <v>4</v>
      </c>
      <c r="E207" s="4">
        <v>4</v>
      </c>
      <c r="F207" s="4">
        <v>3</v>
      </c>
      <c r="G207" s="4">
        <v>3</v>
      </c>
      <c r="H207" s="4">
        <v>2</v>
      </c>
      <c r="I207" s="4">
        <v>3</v>
      </c>
      <c r="J207" s="4">
        <v>3</v>
      </c>
      <c r="K207" s="4">
        <f>IFERROR(INDEX(AIRPORT_DB!$L:$L,MATCH($A207,AIRPORT_DB!$A:$A,0))+1,2)</f>
        <v>1</v>
      </c>
      <c r="L207" s="4">
        <v>2</v>
      </c>
      <c r="M207" s="4">
        <v>3</v>
      </c>
      <c r="N207" s="4">
        <v>3</v>
      </c>
      <c r="O207" s="4">
        <v>3</v>
      </c>
      <c r="P207" s="4">
        <v>2</v>
      </c>
      <c r="Q207" s="4">
        <v>2</v>
      </c>
      <c r="R207" s="4">
        <v>2</v>
      </c>
      <c r="S207" s="4">
        <v>2</v>
      </c>
      <c r="T207" s="4">
        <v>2</v>
      </c>
      <c r="U207" s="4">
        <f>IFERROR(INDEX(AIRPORT_DB!$L:$L,MATCH($A207,AIRPORT_DB!$A:$A,0))+1,2)</f>
        <v>1</v>
      </c>
      <c r="V207" s="4">
        <f>ROUND(AVERAGE(LARGE(B207:K207,{1,2,3}))+AVERAGE(LARGE(L207:U207,{1,2,3}))-1,0)+IF(INDEX(AIRPORT_DB!$L:$L,MATCH($A207,AIRPORT_DB!$A:$A,0))&gt;=1,1,0)+IF(AB207="C",1,0)</f>
        <v>6</v>
      </c>
      <c r="W207" s="4" t="str">
        <f t="shared" si="6"/>
        <v>LOW</v>
      </c>
      <c r="X207" s="4" t="str">
        <f t="shared" si="7"/>
        <v>DISPATCH OK</v>
      </c>
      <c r="Y207" s="10" t="s">
        <v>2214</v>
      </c>
      <c r="Z207" s="10" t="s">
        <v>2210</v>
      </c>
      <c r="AA207" s="10" t="s">
        <v>2211</v>
      </c>
      <c r="AB207" s="4" t="s">
        <v>42</v>
      </c>
      <c r="AC207">
        <f>ROUND(AVERAGE(LARGE(B207:K207,{1,2,3})),0)</f>
        <v>4</v>
      </c>
      <c r="AD207">
        <f>ROUND(AVERAGE(LARGE(L207:U207,{1,2,3})),0)</f>
        <v>3</v>
      </c>
      <c r="AE207">
        <v>3</v>
      </c>
      <c r="AF207">
        <v>2</v>
      </c>
    </row>
    <row r="208" spans="1:32" ht="15" customHeight="1" x14ac:dyDescent="0.35">
      <c r="A208" s="10" t="s">
        <v>1011</v>
      </c>
      <c r="B208" s="4">
        <v>3</v>
      </c>
      <c r="C208" s="4">
        <v>4</v>
      </c>
      <c r="D208" s="4">
        <v>4</v>
      </c>
      <c r="E208" s="4">
        <v>4</v>
      </c>
      <c r="F208" s="4">
        <v>3</v>
      </c>
      <c r="G208" s="4">
        <v>3</v>
      </c>
      <c r="H208" s="4">
        <v>2</v>
      </c>
      <c r="I208" s="4">
        <v>2</v>
      </c>
      <c r="J208" s="4">
        <v>4</v>
      </c>
      <c r="K208" s="4">
        <f>IFERROR(INDEX(AIRPORT_DB!$L:$L,MATCH($A208,AIRPORT_DB!$A:$A,0))+1,2)</f>
        <v>1</v>
      </c>
      <c r="L208" s="4">
        <v>2</v>
      </c>
      <c r="M208" s="4">
        <v>3</v>
      </c>
      <c r="N208" s="4">
        <v>3</v>
      </c>
      <c r="O208" s="4">
        <v>3</v>
      </c>
      <c r="P208" s="4">
        <v>2</v>
      </c>
      <c r="Q208" s="4">
        <v>2</v>
      </c>
      <c r="R208" s="4">
        <v>2</v>
      </c>
      <c r="S208" s="4">
        <v>2</v>
      </c>
      <c r="T208" s="4">
        <v>3</v>
      </c>
      <c r="U208" s="4">
        <f>IFERROR(INDEX(AIRPORT_DB!$L:$L,MATCH($A208,AIRPORT_DB!$A:$A,0))+1,2)</f>
        <v>1</v>
      </c>
      <c r="V208" s="4">
        <f>ROUND(AVERAGE(LARGE(B208:K208,{1,2,3}))+AVERAGE(LARGE(L208:U208,{1,2,3}))-1,0)+IF(INDEX(AIRPORT_DB!$L:$L,MATCH($A208,AIRPORT_DB!$A:$A,0))&gt;=1,1,0)+IF(AB208="C",1,0)</f>
        <v>6</v>
      </c>
      <c r="W208" s="4" t="str">
        <f t="shared" si="6"/>
        <v>LOW</v>
      </c>
      <c r="X208" s="4" t="str">
        <f t="shared" si="7"/>
        <v>DISPATCH OK</v>
      </c>
      <c r="Y208" s="10" t="s">
        <v>2214</v>
      </c>
      <c r="Z208" s="10" t="s">
        <v>2210</v>
      </c>
      <c r="AA208" s="10" t="s">
        <v>2211</v>
      </c>
      <c r="AB208" s="4" t="s">
        <v>42</v>
      </c>
      <c r="AC208">
        <f>ROUND(AVERAGE(LARGE(B208:K208,{1,2,3})),0)</f>
        <v>4</v>
      </c>
      <c r="AD208">
        <f>ROUND(AVERAGE(LARGE(L208:U208,{1,2,3})),0)</f>
        <v>3</v>
      </c>
      <c r="AE208">
        <v>3</v>
      </c>
      <c r="AF208">
        <v>2</v>
      </c>
    </row>
    <row r="209" spans="1:32" ht="15" customHeight="1" x14ac:dyDescent="0.35">
      <c r="A209" s="10" t="s">
        <v>1017</v>
      </c>
      <c r="B209" s="4">
        <v>4</v>
      </c>
      <c r="C209" s="4">
        <v>4</v>
      </c>
      <c r="D209" s="4">
        <v>4</v>
      </c>
      <c r="E209" s="4">
        <v>4</v>
      </c>
      <c r="F209" s="4">
        <v>4</v>
      </c>
      <c r="G209" s="4">
        <v>3</v>
      </c>
      <c r="H209" s="4">
        <v>2</v>
      </c>
      <c r="I209" s="4">
        <v>2</v>
      </c>
      <c r="J209" s="4">
        <v>2</v>
      </c>
      <c r="K209" s="4">
        <f>IFERROR(INDEX(AIRPORT_DB!$L:$L,MATCH($A209,AIRPORT_DB!$A:$A,0))+1,2)</f>
        <v>1</v>
      </c>
      <c r="L209" s="4">
        <v>4</v>
      </c>
      <c r="M209" s="4">
        <v>3</v>
      </c>
      <c r="N209" s="4">
        <v>3</v>
      </c>
      <c r="O209" s="4">
        <v>3</v>
      </c>
      <c r="P209" s="4">
        <v>3</v>
      </c>
      <c r="Q209" s="4">
        <v>2</v>
      </c>
      <c r="R209" s="4">
        <v>2</v>
      </c>
      <c r="S209" s="4">
        <v>2</v>
      </c>
      <c r="T209" s="4">
        <v>2</v>
      </c>
      <c r="U209" s="4">
        <f>IFERROR(INDEX(AIRPORT_DB!$L:$L,MATCH($A209,AIRPORT_DB!$A:$A,0))+1,2)</f>
        <v>1</v>
      </c>
      <c r="V209" s="4">
        <f>ROUND(AVERAGE(LARGE(B209:K209,{1,2,3}))+AVERAGE(LARGE(L209:U209,{1,2,3}))-1,0)+IF(INDEX(AIRPORT_DB!$L:$L,MATCH($A209,AIRPORT_DB!$A:$A,0))&gt;=1,1,0)+IF(AB209="C",1,0)</f>
        <v>6</v>
      </c>
      <c r="W209" s="4" t="str">
        <f t="shared" si="6"/>
        <v>LOW</v>
      </c>
      <c r="X209" s="4" t="str">
        <f t="shared" si="7"/>
        <v>DISPATCH OK</v>
      </c>
      <c r="Y209" s="10" t="s">
        <v>2213</v>
      </c>
      <c r="Z209" s="10" t="s">
        <v>2210</v>
      </c>
      <c r="AA209" s="10" t="s">
        <v>2211</v>
      </c>
      <c r="AB209" s="4" t="s">
        <v>28</v>
      </c>
      <c r="AC209">
        <f>ROUND(AVERAGE(LARGE(B209:K209,{1,2,3})),0)</f>
        <v>4</v>
      </c>
      <c r="AD209">
        <f>ROUND(AVERAGE(LARGE(L209:U209,{1,2,3})),0)</f>
        <v>3</v>
      </c>
      <c r="AE209">
        <v>2</v>
      </c>
      <c r="AF209">
        <v>2</v>
      </c>
    </row>
    <row r="210" spans="1:32" ht="15" customHeight="1" x14ac:dyDescent="0.35">
      <c r="A210" s="10" t="s">
        <v>1021</v>
      </c>
      <c r="B210" s="4">
        <v>4</v>
      </c>
      <c r="C210" s="4">
        <v>4</v>
      </c>
      <c r="D210" s="4">
        <v>4</v>
      </c>
      <c r="E210" s="4">
        <v>4</v>
      </c>
      <c r="F210" s="4">
        <v>4</v>
      </c>
      <c r="G210" s="4">
        <v>3</v>
      </c>
      <c r="H210" s="4">
        <v>2</v>
      </c>
      <c r="I210" s="4">
        <v>2</v>
      </c>
      <c r="J210" s="4">
        <v>4</v>
      </c>
      <c r="K210" s="4">
        <f>IFERROR(INDEX(AIRPORT_DB!$L:$L,MATCH($A210,AIRPORT_DB!$A:$A,0))+1,2)</f>
        <v>1</v>
      </c>
      <c r="L210" s="4">
        <v>4</v>
      </c>
      <c r="M210" s="4">
        <v>3</v>
      </c>
      <c r="N210" s="4">
        <v>3</v>
      </c>
      <c r="O210" s="4">
        <v>3</v>
      </c>
      <c r="P210" s="4">
        <v>3</v>
      </c>
      <c r="Q210" s="4">
        <v>2</v>
      </c>
      <c r="R210" s="4">
        <v>2</v>
      </c>
      <c r="S210" s="4">
        <v>2</v>
      </c>
      <c r="T210" s="4">
        <v>3</v>
      </c>
      <c r="U210" s="4">
        <f>IFERROR(INDEX(AIRPORT_DB!$L:$L,MATCH($A210,AIRPORT_DB!$A:$A,0))+1,2)</f>
        <v>1</v>
      </c>
      <c r="V210" s="4">
        <f>ROUND(AVERAGE(LARGE(B210:K210,{1,2,3}))+AVERAGE(LARGE(L210:U210,{1,2,3}))-1,0)+IF(INDEX(AIRPORT_DB!$L:$L,MATCH($A210,AIRPORT_DB!$A:$A,0))&gt;=1,1,0)+IF(AB210="C",1,0)</f>
        <v>6</v>
      </c>
      <c r="W210" s="4" t="str">
        <f t="shared" si="6"/>
        <v>LOW</v>
      </c>
      <c r="X210" s="4" t="str">
        <f t="shared" si="7"/>
        <v>DISPATCH OK</v>
      </c>
      <c r="Y210" s="10" t="s">
        <v>2213</v>
      </c>
      <c r="Z210" s="10" t="s">
        <v>2210</v>
      </c>
      <c r="AA210" s="10" t="s">
        <v>2211</v>
      </c>
      <c r="AB210" s="4" t="s">
        <v>28</v>
      </c>
      <c r="AC210">
        <f>ROUND(AVERAGE(LARGE(B210:K210,{1,2,3})),0)</f>
        <v>4</v>
      </c>
      <c r="AD210">
        <f>ROUND(AVERAGE(LARGE(L210:U210,{1,2,3})),0)</f>
        <v>3</v>
      </c>
      <c r="AE210">
        <v>2</v>
      </c>
      <c r="AF210">
        <v>2</v>
      </c>
    </row>
    <row r="211" spans="1:32" ht="15" customHeight="1" x14ac:dyDescent="0.35">
      <c r="A211" s="10" t="s">
        <v>1027</v>
      </c>
      <c r="B211" s="4">
        <v>3</v>
      </c>
      <c r="C211" s="4">
        <v>4</v>
      </c>
      <c r="D211" s="4">
        <v>4</v>
      </c>
      <c r="E211" s="4">
        <v>4</v>
      </c>
      <c r="F211" s="4">
        <v>3</v>
      </c>
      <c r="G211" s="4">
        <v>3</v>
      </c>
      <c r="H211" s="4">
        <v>2</v>
      </c>
      <c r="I211" s="4">
        <v>3</v>
      </c>
      <c r="J211" s="4">
        <v>4</v>
      </c>
      <c r="K211" s="4">
        <f>IFERROR(INDEX(AIRPORT_DB!$L:$L,MATCH($A211,AIRPORT_DB!$A:$A,0))+1,2)</f>
        <v>1</v>
      </c>
      <c r="L211" s="4">
        <v>2</v>
      </c>
      <c r="M211" s="4">
        <v>3</v>
      </c>
      <c r="N211" s="4">
        <v>3</v>
      </c>
      <c r="O211" s="4">
        <v>3</v>
      </c>
      <c r="P211" s="4">
        <v>2</v>
      </c>
      <c r="Q211" s="4">
        <v>2</v>
      </c>
      <c r="R211" s="4">
        <v>2</v>
      </c>
      <c r="S211" s="4">
        <v>2</v>
      </c>
      <c r="T211" s="4">
        <v>3</v>
      </c>
      <c r="U211" s="4">
        <f>IFERROR(INDEX(AIRPORT_DB!$L:$L,MATCH($A211,AIRPORT_DB!$A:$A,0))+1,2)</f>
        <v>1</v>
      </c>
      <c r="V211" s="4">
        <f>ROUND(AVERAGE(LARGE(B211:K211,{1,2,3}))+AVERAGE(LARGE(L211:U211,{1,2,3}))-1,0)+IF(INDEX(AIRPORT_DB!$L:$L,MATCH($A211,AIRPORT_DB!$A:$A,0))&gt;=1,1,0)+IF(AB211="C",1,0)</f>
        <v>6</v>
      </c>
      <c r="W211" s="4" t="str">
        <f t="shared" si="6"/>
        <v>LOW</v>
      </c>
      <c r="X211" s="4" t="str">
        <f t="shared" si="7"/>
        <v>DISPATCH OK</v>
      </c>
      <c r="Y211" s="10" t="s">
        <v>2214</v>
      </c>
      <c r="Z211" s="10" t="s">
        <v>2210</v>
      </c>
      <c r="AA211" s="10" t="s">
        <v>2211</v>
      </c>
      <c r="AB211" s="4" t="s">
        <v>28</v>
      </c>
      <c r="AC211">
        <f>ROUND(AVERAGE(LARGE(B211:K211,{1,2,3})),0)</f>
        <v>4</v>
      </c>
      <c r="AD211">
        <f>ROUND(AVERAGE(LARGE(L211:U211,{1,2,3})),0)</f>
        <v>3</v>
      </c>
      <c r="AE211">
        <v>2</v>
      </c>
      <c r="AF211">
        <v>2</v>
      </c>
    </row>
    <row r="212" spans="1:32" ht="15" customHeight="1" x14ac:dyDescent="0.35">
      <c r="A212" s="10" t="s">
        <v>1033</v>
      </c>
      <c r="B212" s="4">
        <v>3</v>
      </c>
      <c r="C212" s="4">
        <v>4</v>
      </c>
      <c r="D212" s="4">
        <v>4</v>
      </c>
      <c r="E212" s="4">
        <v>4</v>
      </c>
      <c r="F212" s="4">
        <v>3</v>
      </c>
      <c r="G212" s="4">
        <v>3</v>
      </c>
      <c r="H212" s="4">
        <v>2</v>
      </c>
      <c r="I212" s="4">
        <v>3</v>
      </c>
      <c r="J212" s="4">
        <v>3</v>
      </c>
      <c r="K212" s="4">
        <f>IFERROR(INDEX(AIRPORT_DB!$L:$L,MATCH($A212,AIRPORT_DB!$A:$A,0))+1,2)</f>
        <v>1</v>
      </c>
      <c r="L212" s="4">
        <v>2</v>
      </c>
      <c r="M212" s="4">
        <v>3</v>
      </c>
      <c r="N212" s="4">
        <v>3</v>
      </c>
      <c r="O212" s="4">
        <v>3</v>
      </c>
      <c r="P212" s="4">
        <v>2</v>
      </c>
      <c r="Q212" s="4">
        <v>2</v>
      </c>
      <c r="R212" s="4">
        <v>2</v>
      </c>
      <c r="S212" s="4">
        <v>2</v>
      </c>
      <c r="T212" s="4">
        <v>2</v>
      </c>
      <c r="U212" s="4">
        <f>IFERROR(INDEX(AIRPORT_DB!$L:$L,MATCH($A212,AIRPORT_DB!$A:$A,0))+1,2)</f>
        <v>1</v>
      </c>
      <c r="V212" s="4">
        <f>ROUND(AVERAGE(LARGE(B212:K212,{1,2,3}))+AVERAGE(LARGE(L212:U212,{1,2,3}))-1,0)+IF(INDEX(AIRPORT_DB!$L:$L,MATCH($A212,AIRPORT_DB!$A:$A,0))&gt;=1,1,0)+IF(AB212="C",1,0)</f>
        <v>6</v>
      </c>
      <c r="W212" s="4" t="str">
        <f t="shared" si="6"/>
        <v>LOW</v>
      </c>
      <c r="X212" s="4" t="str">
        <f t="shared" si="7"/>
        <v>DISPATCH OK</v>
      </c>
      <c r="Y212" s="10" t="s">
        <v>2214</v>
      </c>
      <c r="Z212" s="10" t="s">
        <v>2210</v>
      </c>
      <c r="AA212" s="10" t="s">
        <v>2211</v>
      </c>
      <c r="AB212" s="4" t="s">
        <v>28</v>
      </c>
      <c r="AC212">
        <f>ROUND(AVERAGE(LARGE(B212:K212,{1,2,3})),0)</f>
        <v>4</v>
      </c>
      <c r="AD212">
        <f>ROUND(AVERAGE(LARGE(L212:U212,{1,2,3})),0)</f>
        <v>3</v>
      </c>
      <c r="AE212">
        <v>3</v>
      </c>
      <c r="AF212">
        <v>2</v>
      </c>
    </row>
    <row r="213" spans="1:32" ht="15" customHeight="1" x14ac:dyDescent="0.35">
      <c r="A213" s="10" t="s">
        <v>1037</v>
      </c>
      <c r="B213" s="4">
        <v>3</v>
      </c>
      <c r="C213" s="4">
        <v>4</v>
      </c>
      <c r="D213" s="4">
        <v>4</v>
      </c>
      <c r="E213" s="4">
        <v>4</v>
      </c>
      <c r="F213" s="4">
        <v>3</v>
      </c>
      <c r="G213" s="4">
        <v>3</v>
      </c>
      <c r="H213" s="4">
        <v>2</v>
      </c>
      <c r="I213" s="4">
        <v>3</v>
      </c>
      <c r="J213" s="4">
        <v>3</v>
      </c>
      <c r="K213" s="4">
        <f>IFERROR(INDEX(AIRPORT_DB!$L:$L,MATCH($A213,AIRPORT_DB!$A:$A,0))+1,2)</f>
        <v>1</v>
      </c>
      <c r="L213" s="4">
        <v>2</v>
      </c>
      <c r="M213" s="4">
        <v>3</v>
      </c>
      <c r="N213" s="4">
        <v>3</v>
      </c>
      <c r="O213" s="4">
        <v>3</v>
      </c>
      <c r="P213" s="4">
        <v>2</v>
      </c>
      <c r="Q213" s="4">
        <v>2</v>
      </c>
      <c r="R213" s="4">
        <v>2</v>
      </c>
      <c r="S213" s="4">
        <v>2</v>
      </c>
      <c r="T213" s="4">
        <v>2</v>
      </c>
      <c r="U213" s="4">
        <f>IFERROR(INDEX(AIRPORT_DB!$L:$L,MATCH($A213,AIRPORT_DB!$A:$A,0))+1,2)</f>
        <v>1</v>
      </c>
      <c r="V213" s="4">
        <f>ROUND(AVERAGE(LARGE(B213:K213,{1,2,3}))+AVERAGE(LARGE(L213:U213,{1,2,3}))-1,0)+IF(INDEX(AIRPORT_DB!$L:$L,MATCH($A213,AIRPORT_DB!$A:$A,0))&gt;=1,1,0)+IF(AB213="C",1,0)</f>
        <v>6</v>
      </c>
      <c r="W213" s="4" t="str">
        <f t="shared" si="6"/>
        <v>LOW</v>
      </c>
      <c r="X213" s="4" t="str">
        <f t="shared" si="7"/>
        <v>DISPATCH OK</v>
      </c>
      <c r="Y213" s="10" t="s">
        <v>2214</v>
      </c>
      <c r="Z213" s="10" t="s">
        <v>2210</v>
      </c>
      <c r="AA213" s="10" t="s">
        <v>2211</v>
      </c>
      <c r="AB213" s="4" t="s">
        <v>28</v>
      </c>
      <c r="AC213">
        <f>ROUND(AVERAGE(LARGE(B213:K213,{1,2,3})),0)</f>
        <v>4</v>
      </c>
      <c r="AD213">
        <f>ROUND(AVERAGE(LARGE(L213:U213,{1,2,3})),0)</f>
        <v>3</v>
      </c>
      <c r="AE213">
        <v>3</v>
      </c>
      <c r="AF213">
        <v>2</v>
      </c>
    </row>
    <row r="214" spans="1:32" ht="15" customHeight="1" x14ac:dyDescent="0.35">
      <c r="A214" s="10" t="s">
        <v>1041</v>
      </c>
      <c r="B214" s="4">
        <v>3</v>
      </c>
      <c r="C214" s="4">
        <v>4</v>
      </c>
      <c r="D214" s="4">
        <v>4</v>
      </c>
      <c r="E214" s="4">
        <v>4</v>
      </c>
      <c r="F214" s="4">
        <v>3</v>
      </c>
      <c r="G214" s="4">
        <v>3</v>
      </c>
      <c r="H214" s="4">
        <v>2</v>
      </c>
      <c r="I214" s="4">
        <v>3</v>
      </c>
      <c r="J214" s="4">
        <v>3</v>
      </c>
      <c r="K214" s="4">
        <f>IFERROR(INDEX(AIRPORT_DB!$L:$L,MATCH($A214,AIRPORT_DB!$A:$A,0))+1,2)</f>
        <v>1</v>
      </c>
      <c r="L214" s="4">
        <v>2</v>
      </c>
      <c r="M214" s="4">
        <v>3</v>
      </c>
      <c r="N214" s="4">
        <v>3</v>
      </c>
      <c r="O214" s="4">
        <v>3</v>
      </c>
      <c r="P214" s="4">
        <v>2</v>
      </c>
      <c r="Q214" s="4">
        <v>2</v>
      </c>
      <c r="R214" s="4">
        <v>2</v>
      </c>
      <c r="S214" s="4">
        <v>2</v>
      </c>
      <c r="T214" s="4">
        <v>2</v>
      </c>
      <c r="U214" s="4">
        <f>IFERROR(INDEX(AIRPORT_DB!$L:$L,MATCH($A214,AIRPORT_DB!$A:$A,0))+1,2)</f>
        <v>1</v>
      </c>
      <c r="V214" s="4">
        <f>ROUND(AVERAGE(LARGE(B214:K214,{1,2,3}))+AVERAGE(LARGE(L214:U214,{1,2,3}))-1,0)+IF(INDEX(AIRPORT_DB!$L:$L,MATCH($A214,AIRPORT_DB!$A:$A,0))&gt;=1,1,0)+IF(AB214="C",1,0)</f>
        <v>6</v>
      </c>
      <c r="W214" s="4" t="str">
        <f t="shared" si="6"/>
        <v>LOW</v>
      </c>
      <c r="X214" s="4" t="str">
        <f t="shared" si="7"/>
        <v>DISPATCH OK</v>
      </c>
      <c r="Y214" s="10" t="s">
        <v>2214</v>
      </c>
      <c r="Z214" s="10" t="s">
        <v>2210</v>
      </c>
      <c r="AA214" s="10" t="s">
        <v>2211</v>
      </c>
      <c r="AB214" s="4" t="s">
        <v>28</v>
      </c>
      <c r="AC214">
        <f>ROUND(AVERAGE(LARGE(B214:K214,{1,2,3})),0)</f>
        <v>4</v>
      </c>
      <c r="AD214">
        <f>ROUND(AVERAGE(LARGE(L214:U214,{1,2,3})),0)</f>
        <v>3</v>
      </c>
      <c r="AE214">
        <v>3</v>
      </c>
      <c r="AF214">
        <v>2</v>
      </c>
    </row>
    <row r="215" spans="1:32" ht="15" customHeight="1" x14ac:dyDescent="0.35">
      <c r="A215" s="10" t="s">
        <v>1044</v>
      </c>
      <c r="B215" s="4">
        <v>3</v>
      </c>
      <c r="C215" s="4">
        <v>4</v>
      </c>
      <c r="D215" s="4">
        <v>4</v>
      </c>
      <c r="E215" s="4">
        <v>4</v>
      </c>
      <c r="F215" s="4">
        <v>3</v>
      </c>
      <c r="G215" s="4">
        <v>3</v>
      </c>
      <c r="H215" s="4">
        <v>2</v>
      </c>
      <c r="I215" s="4">
        <v>3</v>
      </c>
      <c r="J215" s="4">
        <v>3</v>
      </c>
      <c r="K215" s="4">
        <f>IFERROR(INDEX(AIRPORT_DB!$L:$L,MATCH($A215,AIRPORT_DB!$A:$A,0))+1,2)</f>
        <v>2</v>
      </c>
      <c r="L215" s="4">
        <v>2</v>
      </c>
      <c r="M215" s="4">
        <v>3</v>
      </c>
      <c r="N215" s="4">
        <v>3</v>
      </c>
      <c r="O215" s="4">
        <v>3</v>
      </c>
      <c r="P215" s="4">
        <v>2</v>
      </c>
      <c r="Q215" s="4">
        <v>2</v>
      </c>
      <c r="R215" s="4">
        <v>2</v>
      </c>
      <c r="S215" s="4">
        <v>2</v>
      </c>
      <c r="T215" s="4">
        <v>2</v>
      </c>
      <c r="U215" s="4">
        <f>IFERROR(INDEX(AIRPORT_DB!$L:$L,MATCH($A215,AIRPORT_DB!$A:$A,0))+1,2)</f>
        <v>2</v>
      </c>
      <c r="V215" s="4">
        <f>ROUND(AVERAGE(LARGE(B215:K215,{1,2,3}))+AVERAGE(LARGE(L215:U215,{1,2,3}))-1,0)+IF(INDEX(AIRPORT_DB!$L:$L,MATCH($A215,AIRPORT_DB!$A:$A,0))&gt;=1,1,0)+IF(AB215="C",1,0)</f>
        <v>7</v>
      </c>
      <c r="W215" s="4" t="str">
        <f t="shared" si="6"/>
        <v>MEDIUM</v>
      </c>
      <c r="X215" s="4" t="str">
        <f t="shared" si="7"/>
        <v>DISPATCH OK</v>
      </c>
      <c r="Y215" s="10" t="s">
        <v>2214</v>
      </c>
      <c r="Z215" s="10" t="s">
        <v>2210</v>
      </c>
      <c r="AA215" s="10" t="s">
        <v>2211</v>
      </c>
      <c r="AB215" s="4" t="s">
        <v>28</v>
      </c>
      <c r="AC215">
        <f>ROUND(AVERAGE(LARGE(B215:K215,{1,2,3})),0)</f>
        <v>4</v>
      </c>
      <c r="AD215">
        <f>ROUND(AVERAGE(LARGE(L215:U215,{1,2,3})),0)</f>
        <v>3</v>
      </c>
      <c r="AE215">
        <v>3</v>
      </c>
      <c r="AF215">
        <v>2</v>
      </c>
    </row>
    <row r="216" spans="1:32" ht="15" customHeight="1" x14ac:dyDescent="0.35">
      <c r="A216" s="10" t="s">
        <v>1048</v>
      </c>
      <c r="B216" s="4">
        <v>3</v>
      </c>
      <c r="C216" s="4">
        <v>4</v>
      </c>
      <c r="D216" s="4">
        <v>4</v>
      </c>
      <c r="E216" s="4">
        <v>4</v>
      </c>
      <c r="F216" s="4">
        <v>3</v>
      </c>
      <c r="G216" s="4">
        <v>3</v>
      </c>
      <c r="H216" s="4">
        <v>2</v>
      </c>
      <c r="I216" s="4">
        <v>3</v>
      </c>
      <c r="J216" s="4">
        <v>3</v>
      </c>
      <c r="K216" s="4">
        <f>IFERROR(INDEX(AIRPORT_DB!$L:$L,MATCH($A216,AIRPORT_DB!$A:$A,0))+1,2)</f>
        <v>1</v>
      </c>
      <c r="L216" s="4">
        <v>2</v>
      </c>
      <c r="M216" s="4">
        <v>3</v>
      </c>
      <c r="N216" s="4">
        <v>3</v>
      </c>
      <c r="O216" s="4">
        <v>3</v>
      </c>
      <c r="P216" s="4">
        <v>2</v>
      </c>
      <c r="Q216" s="4">
        <v>2</v>
      </c>
      <c r="R216" s="4">
        <v>2</v>
      </c>
      <c r="S216" s="4">
        <v>2</v>
      </c>
      <c r="T216" s="4">
        <v>2</v>
      </c>
      <c r="U216" s="4">
        <f>IFERROR(INDEX(AIRPORT_DB!$L:$L,MATCH($A216,AIRPORT_DB!$A:$A,0))+1,2)</f>
        <v>1</v>
      </c>
      <c r="V216" s="4">
        <f>ROUND(AVERAGE(LARGE(B216:K216,{1,2,3}))+AVERAGE(LARGE(L216:U216,{1,2,3}))-1,0)+IF(INDEX(AIRPORT_DB!$L:$L,MATCH($A216,AIRPORT_DB!$A:$A,0))&gt;=1,1,0)+IF(AB216="C",1,0)</f>
        <v>6</v>
      </c>
      <c r="W216" s="4" t="str">
        <f t="shared" si="6"/>
        <v>LOW</v>
      </c>
      <c r="X216" s="4" t="str">
        <f t="shared" si="7"/>
        <v>DISPATCH OK</v>
      </c>
      <c r="Y216" s="10" t="s">
        <v>2214</v>
      </c>
      <c r="Z216" s="10" t="s">
        <v>2210</v>
      </c>
      <c r="AA216" s="10" t="s">
        <v>2211</v>
      </c>
      <c r="AB216" s="4" t="s">
        <v>28</v>
      </c>
      <c r="AC216">
        <f>ROUND(AVERAGE(LARGE(B216:K216,{1,2,3})),0)</f>
        <v>4</v>
      </c>
      <c r="AD216">
        <f>ROUND(AVERAGE(LARGE(L216:U216,{1,2,3})),0)</f>
        <v>3</v>
      </c>
      <c r="AE216">
        <v>3</v>
      </c>
      <c r="AF216">
        <v>2</v>
      </c>
    </row>
    <row r="217" spans="1:32" ht="15" customHeight="1" x14ac:dyDescent="0.35">
      <c r="A217" s="10" t="s">
        <v>1052</v>
      </c>
      <c r="B217" s="4">
        <v>3</v>
      </c>
      <c r="C217" s="4">
        <v>4</v>
      </c>
      <c r="D217" s="4">
        <v>4</v>
      </c>
      <c r="E217" s="4">
        <v>4</v>
      </c>
      <c r="F217" s="4">
        <v>3</v>
      </c>
      <c r="G217" s="4">
        <v>3</v>
      </c>
      <c r="H217" s="4">
        <v>2</v>
      </c>
      <c r="I217" s="4">
        <v>3</v>
      </c>
      <c r="J217" s="4">
        <v>3</v>
      </c>
      <c r="K217" s="4">
        <f>IFERROR(INDEX(AIRPORT_DB!$L:$L,MATCH($A217,AIRPORT_DB!$A:$A,0))+1,2)</f>
        <v>1</v>
      </c>
      <c r="L217" s="4">
        <v>2</v>
      </c>
      <c r="M217" s="4">
        <v>3</v>
      </c>
      <c r="N217" s="4">
        <v>3</v>
      </c>
      <c r="O217" s="4">
        <v>3</v>
      </c>
      <c r="P217" s="4">
        <v>2</v>
      </c>
      <c r="Q217" s="4">
        <v>2</v>
      </c>
      <c r="R217" s="4">
        <v>2</v>
      </c>
      <c r="S217" s="4">
        <v>2</v>
      </c>
      <c r="T217" s="4">
        <v>2</v>
      </c>
      <c r="U217" s="4">
        <f>IFERROR(INDEX(AIRPORT_DB!$L:$L,MATCH($A217,AIRPORT_DB!$A:$A,0))+1,2)</f>
        <v>1</v>
      </c>
      <c r="V217" s="4">
        <f>ROUND(AVERAGE(LARGE(B217:K217,{1,2,3}))+AVERAGE(LARGE(L217:U217,{1,2,3}))-1,0)+IF(INDEX(AIRPORT_DB!$L:$L,MATCH($A217,AIRPORT_DB!$A:$A,0))&gt;=1,1,0)+IF(AB217="C",1,0)</f>
        <v>6</v>
      </c>
      <c r="W217" s="4" t="str">
        <f t="shared" si="6"/>
        <v>LOW</v>
      </c>
      <c r="X217" s="4" t="str">
        <f t="shared" si="7"/>
        <v>DISPATCH OK</v>
      </c>
      <c r="Y217" s="10" t="s">
        <v>2214</v>
      </c>
      <c r="Z217" s="10" t="s">
        <v>2210</v>
      </c>
      <c r="AA217" s="10" t="s">
        <v>2211</v>
      </c>
      <c r="AB217" s="4" t="s">
        <v>28</v>
      </c>
      <c r="AC217">
        <f>ROUND(AVERAGE(LARGE(B217:K217,{1,2,3})),0)</f>
        <v>4</v>
      </c>
      <c r="AD217">
        <f>ROUND(AVERAGE(LARGE(L217:U217,{1,2,3})),0)</f>
        <v>3</v>
      </c>
      <c r="AE217">
        <v>3</v>
      </c>
      <c r="AF217">
        <v>2</v>
      </c>
    </row>
    <row r="218" spans="1:32" ht="15" customHeight="1" x14ac:dyDescent="0.35">
      <c r="A218" s="10" t="s">
        <v>1056</v>
      </c>
      <c r="B218" s="4">
        <v>3</v>
      </c>
      <c r="C218" s="4">
        <v>4</v>
      </c>
      <c r="D218" s="4">
        <v>4</v>
      </c>
      <c r="E218" s="4">
        <v>4</v>
      </c>
      <c r="F218" s="4">
        <v>3</v>
      </c>
      <c r="G218" s="4">
        <v>3</v>
      </c>
      <c r="H218" s="4">
        <v>2</v>
      </c>
      <c r="I218" s="4">
        <v>3</v>
      </c>
      <c r="J218" s="4">
        <v>3</v>
      </c>
      <c r="K218" s="4">
        <f>IFERROR(INDEX(AIRPORT_DB!$L:$L,MATCH($A218,AIRPORT_DB!$A:$A,0))+1,2)</f>
        <v>1</v>
      </c>
      <c r="L218" s="4">
        <v>2</v>
      </c>
      <c r="M218" s="4">
        <v>3</v>
      </c>
      <c r="N218" s="4">
        <v>3</v>
      </c>
      <c r="O218" s="4">
        <v>3</v>
      </c>
      <c r="P218" s="4">
        <v>2</v>
      </c>
      <c r="Q218" s="4">
        <v>2</v>
      </c>
      <c r="R218" s="4">
        <v>2</v>
      </c>
      <c r="S218" s="4">
        <v>2</v>
      </c>
      <c r="T218" s="4">
        <v>2</v>
      </c>
      <c r="U218" s="4">
        <f>IFERROR(INDEX(AIRPORT_DB!$L:$L,MATCH($A218,AIRPORT_DB!$A:$A,0))+1,2)</f>
        <v>1</v>
      </c>
      <c r="V218" s="4">
        <f>ROUND(AVERAGE(LARGE(B218:K218,{1,2,3}))+AVERAGE(LARGE(L218:U218,{1,2,3}))-1,0)+IF(INDEX(AIRPORT_DB!$L:$L,MATCH($A218,AIRPORT_DB!$A:$A,0))&gt;=1,1,0)+IF(AB218="C",1,0)</f>
        <v>6</v>
      </c>
      <c r="W218" s="4" t="str">
        <f t="shared" si="6"/>
        <v>LOW</v>
      </c>
      <c r="X218" s="4" t="str">
        <f t="shared" si="7"/>
        <v>DISPATCH OK</v>
      </c>
      <c r="Y218" s="10" t="s">
        <v>2214</v>
      </c>
      <c r="Z218" s="10" t="s">
        <v>2210</v>
      </c>
      <c r="AA218" s="10" t="s">
        <v>2211</v>
      </c>
      <c r="AB218" s="4" t="s">
        <v>28</v>
      </c>
      <c r="AC218">
        <f>ROUND(AVERAGE(LARGE(B218:K218,{1,2,3})),0)</f>
        <v>4</v>
      </c>
      <c r="AD218">
        <f>ROUND(AVERAGE(LARGE(L218:U218,{1,2,3})),0)</f>
        <v>3</v>
      </c>
      <c r="AE218">
        <v>3</v>
      </c>
      <c r="AF218">
        <v>2</v>
      </c>
    </row>
    <row r="219" spans="1:32" ht="15" customHeight="1" x14ac:dyDescent="0.35">
      <c r="A219" s="10" t="s">
        <v>1060</v>
      </c>
      <c r="B219" s="4">
        <v>3</v>
      </c>
      <c r="C219" s="4">
        <v>4</v>
      </c>
      <c r="D219" s="4">
        <v>4</v>
      </c>
      <c r="E219" s="4">
        <v>4</v>
      </c>
      <c r="F219" s="4">
        <v>3</v>
      </c>
      <c r="G219" s="4">
        <v>3</v>
      </c>
      <c r="H219" s="4">
        <v>2</v>
      </c>
      <c r="I219" s="4">
        <v>3</v>
      </c>
      <c r="J219" s="4">
        <v>3</v>
      </c>
      <c r="K219" s="4">
        <f>IFERROR(INDEX(AIRPORT_DB!$L:$L,MATCH($A219,AIRPORT_DB!$A:$A,0))+1,2)</f>
        <v>1</v>
      </c>
      <c r="L219" s="4">
        <v>2</v>
      </c>
      <c r="M219" s="4">
        <v>3</v>
      </c>
      <c r="N219" s="4">
        <v>3</v>
      </c>
      <c r="O219" s="4">
        <v>3</v>
      </c>
      <c r="P219" s="4">
        <v>2</v>
      </c>
      <c r="Q219" s="4">
        <v>2</v>
      </c>
      <c r="R219" s="4">
        <v>2</v>
      </c>
      <c r="S219" s="4">
        <v>2</v>
      </c>
      <c r="T219" s="4">
        <v>2</v>
      </c>
      <c r="U219" s="4">
        <f>IFERROR(INDEX(AIRPORT_DB!$L:$L,MATCH($A219,AIRPORT_DB!$A:$A,0))+1,2)</f>
        <v>1</v>
      </c>
      <c r="V219" s="4">
        <f>ROUND(AVERAGE(LARGE(B219:K219,{1,2,3}))+AVERAGE(LARGE(L219:U219,{1,2,3}))-1,0)+IF(INDEX(AIRPORT_DB!$L:$L,MATCH($A219,AIRPORT_DB!$A:$A,0))&gt;=1,1,0)+IF(AB219="C",1,0)</f>
        <v>6</v>
      </c>
      <c r="W219" s="4" t="str">
        <f t="shared" si="6"/>
        <v>LOW</v>
      </c>
      <c r="X219" s="4" t="str">
        <f t="shared" si="7"/>
        <v>DISPATCH OK</v>
      </c>
      <c r="Y219" s="10" t="s">
        <v>2214</v>
      </c>
      <c r="Z219" s="10" t="s">
        <v>2210</v>
      </c>
      <c r="AA219" s="10" t="s">
        <v>2211</v>
      </c>
      <c r="AB219" s="4" t="s">
        <v>28</v>
      </c>
      <c r="AC219">
        <f>ROUND(AVERAGE(LARGE(B219:K219,{1,2,3})),0)</f>
        <v>4</v>
      </c>
      <c r="AD219">
        <f>ROUND(AVERAGE(LARGE(L219:U219,{1,2,3})),0)</f>
        <v>3</v>
      </c>
      <c r="AE219">
        <v>3</v>
      </c>
      <c r="AF219">
        <v>2</v>
      </c>
    </row>
    <row r="220" spans="1:32" ht="15" customHeight="1" x14ac:dyDescent="0.35">
      <c r="A220" s="10" t="s">
        <v>1064</v>
      </c>
      <c r="B220" s="4">
        <v>3</v>
      </c>
      <c r="C220" s="4">
        <v>4</v>
      </c>
      <c r="D220" s="4">
        <v>4</v>
      </c>
      <c r="E220" s="4">
        <v>4</v>
      </c>
      <c r="F220" s="4">
        <v>3</v>
      </c>
      <c r="G220" s="4">
        <v>3</v>
      </c>
      <c r="H220" s="4">
        <v>2</v>
      </c>
      <c r="I220" s="4">
        <v>3</v>
      </c>
      <c r="J220" s="4">
        <v>3</v>
      </c>
      <c r="K220" s="4">
        <f>IFERROR(INDEX(AIRPORT_DB!$L:$L,MATCH($A220,AIRPORT_DB!$A:$A,0))+1,2)</f>
        <v>1</v>
      </c>
      <c r="L220" s="4">
        <v>2</v>
      </c>
      <c r="M220" s="4">
        <v>3</v>
      </c>
      <c r="N220" s="4">
        <v>3</v>
      </c>
      <c r="O220" s="4">
        <v>3</v>
      </c>
      <c r="P220" s="4">
        <v>2</v>
      </c>
      <c r="Q220" s="4">
        <v>2</v>
      </c>
      <c r="R220" s="4">
        <v>2</v>
      </c>
      <c r="S220" s="4">
        <v>2</v>
      </c>
      <c r="T220" s="4">
        <v>2</v>
      </c>
      <c r="U220" s="4">
        <f>IFERROR(INDEX(AIRPORT_DB!$L:$L,MATCH($A220,AIRPORT_DB!$A:$A,0))+1,2)</f>
        <v>1</v>
      </c>
      <c r="V220" s="4">
        <f>ROUND(AVERAGE(LARGE(B220:K220,{1,2,3}))+AVERAGE(LARGE(L220:U220,{1,2,3}))-1,0)+IF(INDEX(AIRPORT_DB!$L:$L,MATCH($A220,AIRPORT_DB!$A:$A,0))&gt;=1,1,0)+IF(AB220="C",1,0)</f>
        <v>6</v>
      </c>
      <c r="W220" s="4" t="str">
        <f t="shared" si="6"/>
        <v>LOW</v>
      </c>
      <c r="X220" s="4" t="str">
        <f t="shared" si="7"/>
        <v>DISPATCH OK</v>
      </c>
      <c r="Y220" s="10" t="s">
        <v>2214</v>
      </c>
      <c r="Z220" s="10" t="s">
        <v>2210</v>
      </c>
      <c r="AA220" s="10" t="s">
        <v>2211</v>
      </c>
      <c r="AB220" s="4" t="s">
        <v>28</v>
      </c>
      <c r="AC220">
        <f>ROUND(AVERAGE(LARGE(B220:K220,{1,2,3})),0)</f>
        <v>4</v>
      </c>
      <c r="AD220">
        <f>ROUND(AVERAGE(LARGE(L220:U220,{1,2,3})),0)</f>
        <v>3</v>
      </c>
      <c r="AE220">
        <v>3</v>
      </c>
      <c r="AF220">
        <v>2</v>
      </c>
    </row>
    <row r="221" spans="1:32" ht="15" customHeight="1" x14ac:dyDescent="0.35">
      <c r="A221" s="10" t="s">
        <v>1068</v>
      </c>
      <c r="B221" s="4">
        <v>3</v>
      </c>
      <c r="C221" s="4">
        <v>4</v>
      </c>
      <c r="D221" s="4">
        <v>4</v>
      </c>
      <c r="E221" s="4">
        <v>4</v>
      </c>
      <c r="F221" s="4">
        <v>3</v>
      </c>
      <c r="G221" s="4">
        <v>3</v>
      </c>
      <c r="H221" s="4">
        <v>2</v>
      </c>
      <c r="I221" s="4">
        <v>3</v>
      </c>
      <c r="J221" s="4">
        <v>3</v>
      </c>
      <c r="K221" s="4">
        <f>IFERROR(INDEX(AIRPORT_DB!$L:$L,MATCH($A221,AIRPORT_DB!$A:$A,0))+1,2)</f>
        <v>1</v>
      </c>
      <c r="L221" s="4">
        <v>2</v>
      </c>
      <c r="M221" s="4">
        <v>3</v>
      </c>
      <c r="N221" s="4">
        <v>3</v>
      </c>
      <c r="O221" s="4">
        <v>3</v>
      </c>
      <c r="P221" s="4">
        <v>2</v>
      </c>
      <c r="Q221" s="4">
        <v>2</v>
      </c>
      <c r="R221" s="4">
        <v>2</v>
      </c>
      <c r="S221" s="4">
        <v>2</v>
      </c>
      <c r="T221" s="4">
        <v>2</v>
      </c>
      <c r="U221" s="4">
        <f>IFERROR(INDEX(AIRPORT_DB!$L:$L,MATCH($A221,AIRPORT_DB!$A:$A,0))+1,2)</f>
        <v>1</v>
      </c>
      <c r="V221" s="4">
        <f>ROUND(AVERAGE(LARGE(B221:K221,{1,2,3}))+AVERAGE(LARGE(L221:U221,{1,2,3}))-1,0)+IF(INDEX(AIRPORT_DB!$L:$L,MATCH($A221,AIRPORT_DB!$A:$A,0))&gt;=1,1,0)+IF(AB221="C",1,0)</f>
        <v>6</v>
      </c>
      <c r="W221" s="4" t="str">
        <f t="shared" si="6"/>
        <v>LOW</v>
      </c>
      <c r="X221" s="4" t="str">
        <f t="shared" si="7"/>
        <v>DISPATCH OK</v>
      </c>
      <c r="Y221" s="10" t="s">
        <v>2214</v>
      </c>
      <c r="Z221" s="10" t="s">
        <v>2210</v>
      </c>
      <c r="AA221" s="10" t="s">
        <v>2211</v>
      </c>
      <c r="AB221" s="4" t="s">
        <v>28</v>
      </c>
      <c r="AC221">
        <f>ROUND(AVERAGE(LARGE(B221:K221,{1,2,3})),0)</f>
        <v>4</v>
      </c>
      <c r="AD221">
        <f>ROUND(AVERAGE(LARGE(L221:U221,{1,2,3})),0)</f>
        <v>3</v>
      </c>
      <c r="AE221">
        <v>3</v>
      </c>
      <c r="AF221">
        <v>2</v>
      </c>
    </row>
    <row r="222" spans="1:32" ht="15" customHeight="1" x14ac:dyDescent="0.35">
      <c r="A222" s="10" t="s">
        <v>1074</v>
      </c>
      <c r="B222" s="4">
        <v>3</v>
      </c>
      <c r="C222" s="4">
        <v>4</v>
      </c>
      <c r="D222" s="4">
        <v>4</v>
      </c>
      <c r="E222" s="4">
        <v>4</v>
      </c>
      <c r="F222" s="4">
        <v>3</v>
      </c>
      <c r="G222" s="4">
        <v>3</v>
      </c>
      <c r="H222" s="4">
        <v>2</v>
      </c>
      <c r="I222" s="4">
        <v>3</v>
      </c>
      <c r="J222" s="4">
        <v>3</v>
      </c>
      <c r="K222" s="4">
        <f>IFERROR(INDEX(AIRPORT_DB!$L:$L,MATCH($A222,AIRPORT_DB!$A:$A,0))+1,2)</f>
        <v>1</v>
      </c>
      <c r="L222" s="4">
        <v>2</v>
      </c>
      <c r="M222" s="4">
        <v>3</v>
      </c>
      <c r="N222" s="4">
        <v>3</v>
      </c>
      <c r="O222" s="4">
        <v>3</v>
      </c>
      <c r="P222" s="4">
        <v>2</v>
      </c>
      <c r="Q222" s="4">
        <v>2</v>
      </c>
      <c r="R222" s="4">
        <v>2</v>
      </c>
      <c r="S222" s="4">
        <v>2</v>
      </c>
      <c r="T222" s="4">
        <v>2</v>
      </c>
      <c r="U222" s="4">
        <f>IFERROR(INDEX(AIRPORT_DB!$L:$L,MATCH($A222,AIRPORT_DB!$A:$A,0))+1,2)</f>
        <v>1</v>
      </c>
      <c r="V222" s="4">
        <f>ROUND(AVERAGE(LARGE(B222:K222,{1,2,3}))+AVERAGE(LARGE(L222:U222,{1,2,3}))-1,0)+IF(INDEX(AIRPORT_DB!$L:$L,MATCH($A222,AIRPORT_DB!$A:$A,0))&gt;=1,1,0)+IF(AB222="C",1,0)</f>
        <v>6</v>
      </c>
      <c r="W222" s="4" t="str">
        <f t="shared" si="6"/>
        <v>LOW</v>
      </c>
      <c r="X222" s="4" t="str">
        <f t="shared" si="7"/>
        <v>DISPATCH OK</v>
      </c>
      <c r="Y222" s="10" t="s">
        <v>2214</v>
      </c>
      <c r="Z222" s="10" t="s">
        <v>2210</v>
      </c>
      <c r="AA222" s="10" t="s">
        <v>2211</v>
      </c>
      <c r="AB222" s="4" t="s">
        <v>28</v>
      </c>
      <c r="AC222">
        <f>ROUND(AVERAGE(LARGE(B222:K222,{1,2,3})),0)</f>
        <v>4</v>
      </c>
      <c r="AD222">
        <f>ROUND(AVERAGE(LARGE(L222:U222,{1,2,3})),0)</f>
        <v>3</v>
      </c>
      <c r="AE222">
        <v>3</v>
      </c>
      <c r="AF222">
        <v>2</v>
      </c>
    </row>
    <row r="223" spans="1:32" ht="15" customHeight="1" x14ac:dyDescent="0.35">
      <c r="A223" s="10" t="s">
        <v>1078</v>
      </c>
      <c r="B223" s="4">
        <v>3</v>
      </c>
      <c r="C223" s="4">
        <v>4</v>
      </c>
      <c r="D223" s="4">
        <v>4</v>
      </c>
      <c r="E223" s="4">
        <v>4</v>
      </c>
      <c r="F223" s="4">
        <v>3</v>
      </c>
      <c r="G223" s="4">
        <v>3</v>
      </c>
      <c r="H223" s="4">
        <v>2</v>
      </c>
      <c r="I223" s="4">
        <v>3</v>
      </c>
      <c r="J223" s="4">
        <v>4</v>
      </c>
      <c r="K223" s="4">
        <f>IFERROR(INDEX(AIRPORT_DB!$L:$L,MATCH($A223,AIRPORT_DB!$A:$A,0))+1,2)</f>
        <v>1</v>
      </c>
      <c r="L223" s="4">
        <v>2</v>
      </c>
      <c r="M223" s="4">
        <v>3</v>
      </c>
      <c r="N223" s="4">
        <v>3</v>
      </c>
      <c r="O223" s="4">
        <v>3</v>
      </c>
      <c r="P223" s="4">
        <v>2</v>
      </c>
      <c r="Q223" s="4">
        <v>2</v>
      </c>
      <c r="R223" s="4">
        <v>2</v>
      </c>
      <c r="S223" s="4">
        <v>2</v>
      </c>
      <c r="T223" s="4">
        <v>3</v>
      </c>
      <c r="U223" s="4">
        <f>IFERROR(INDEX(AIRPORT_DB!$L:$L,MATCH($A223,AIRPORT_DB!$A:$A,0))+1,2)</f>
        <v>1</v>
      </c>
      <c r="V223" s="4">
        <f>ROUND(AVERAGE(LARGE(B223:K223,{1,2,3}))+AVERAGE(LARGE(L223:U223,{1,2,3}))-1,0)+IF(INDEX(AIRPORT_DB!$L:$L,MATCH($A223,AIRPORT_DB!$A:$A,0))&gt;=1,1,0)+IF(AB223="C",1,0)</f>
        <v>6</v>
      </c>
      <c r="W223" s="4" t="str">
        <f t="shared" si="6"/>
        <v>LOW</v>
      </c>
      <c r="X223" s="4" t="str">
        <f t="shared" si="7"/>
        <v>DISPATCH OK</v>
      </c>
      <c r="Y223" s="10" t="s">
        <v>2214</v>
      </c>
      <c r="Z223" s="10" t="s">
        <v>2210</v>
      </c>
      <c r="AA223" s="10" t="s">
        <v>2211</v>
      </c>
      <c r="AB223" s="4" t="s">
        <v>28</v>
      </c>
      <c r="AC223">
        <f>ROUND(AVERAGE(LARGE(B223:K223,{1,2,3})),0)</f>
        <v>4</v>
      </c>
      <c r="AD223">
        <f>ROUND(AVERAGE(LARGE(L223:U223,{1,2,3})),0)</f>
        <v>3</v>
      </c>
      <c r="AE223">
        <v>2</v>
      </c>
      <c r="AF223">
        <v>2</v>
      </c>
    </row>
    <row r="224" spans="1:32" ht="15" customHeight="1" x14ac:dyDescent="0.35">
      <c r="A224" s="10" t="s">
        <v>1084</v>
      </c>
      <c r="B224" s="4">
        <v>3</v>
      </c>
      <c r="C224" s="4">
        <v>4</v>
      </c>
      <c r="D224" s="4">
        <v>4</v>
      </c>
      <c r="E224" s="4">
        <v>4</v>
      </c>
      <c r="F224" s="4">
        <v>3</v>
      </c>
      <c r="G224" s="4">
        <v>3</v>
      </c>
      <c r="H224" s="4">
        <v>2</v>
      </c>
      <c r="I224" s="4">
        <v>3</v>
      </c>
      <c r="J224" s="4">
        <v>3</v>
      </c>
      <c r="K224" s="4">
        <f>IFERROR(INDEX(AIRPORT_DB!$L:$L,MATCH($A224,AIRPORT_DB!$A:$A,0))+1,2)</f>
        <v>1</v>
      </c>
      <c r="L224" s="4">
        <v>2</v>
      </c>
      <c r="M224" s="4">
        <v>3</v>
      </c>
      <c r="N224" s="4">
        <v>3</v>
      </c>
      <c r="O224" s="4">
        <v>3</v>
      </c>
      <c r="P224" s="4">
        <v>2</v>
      </c>
      <c r="Q224" s="4">
        <v>2</v>
      </c>
      <c r="R224" s="4">
        <v>2</v>
      </c>
      <c r="S224" s="4">
        <v>2</v>
      </c>
      <c r="T224" s="4">
        <v>2</v>
      </c>
      <c r="U224" s="4">
        <f>IFERROR(INDEX(AIRPORT_DB!$L:$L,MATCH($A224,AIRPORT_DB!$A:$A,0))+1,2)</f>
        <v>1</v>
      </c>
      <c r="V224" s="4">
        <f>ROUND(AVERAGE(LARGE(B224:K224,{1,2,3}))+AVERAGE(LARGE(L224:U224,{1,2,3}))-1,0)+IF(INDEX(AIRPORT_DB!$L:$L,MATCH($A224,AIRPORT_DB!$A:$A,0))&gt;=1,1,0)+IF(AB224="C",1,0)</f>
        <v>6</v>
      </c>
      <c r="W224" s="4" t="str">
        <f t="shared" si="6"/>
        <v>LOW</v>
      </c>
      <c r="X224" s="4" t="str">
        <f t="shared" si="7"/>
        <v>DISPATCH OK</v>
      </c>
      <c r="Y224" s="10" t="s">
        <v>2214</v>
      </c>
      <c r="Z224" s="10" t="s">
        <v>2210</v>
      </c>
      <c r="AA224" s="10" t="s">
        <v>2211</v>
      </c>
      <c r="AB224" s="4" t="s">
        <v>28</v>
      </c>
      <c r="AC224">
        <f>ROUND(AVERAGE(LARGE(B224:K224,{1,2,3})),0)</f>
        <v>4</v>
      </c>
      <c r="AD224">
        <f>ROUND(AVERAGE(LARGE(L224:U224,{1,2,3})),0)</f>
        <v>3</v>
      </c>
      <c r="AE224">
        <v>3</v>
      </c>
      <c r="AF224">
        <v>2</v>
      </c>
    </row>
    <row r="225" spans="1:32" ht="15" customHeight="1" x14ac:dyDescent="0.35">
      <c r="A225" s="10" t="s">
        <v>1088</v>
      </c>
      <c r="B225" s="4">
        <v>3</v>
      </c>
      <c r="C225" s="4">
        <v>4</v>
      </c>
      <c r="D225" s="4">
        <v>4</v>
      </c>
      <c r="E225" s="4">
        <v>4</v>
      </c>
      <c r="F225" s="4">
        <v>3</v>
      </c>
      <c r="G225" s="4">
        <v>3</v>
      </c>
      <c r="H225" s="4">
        <v>2</v>
      </c>
      <c r="I225" s="4">
        <v>3</v>
      </c>
      <c r="J225" s="4">
        <v>3</v>
      </c>
      <c r="K225" s="4">
        <f>IFERROR(INDEX(AIRPORT_DB!$L:$L,MATCH($A225,AIRPORT_DB!$A:$A,0))+1,2)</f>
        <v>1</v>
      </c>
      <c r="L225" s="4">
        <v>2</v>
      </c>
      <c r="M225" s="4">
        <v>3</v>
      </c>
      <c r="N225" s="4">
        <v>3</v>
      </c>
      <c r="O225" s="4">
        <v>3</v>
      </c>
      <c r="P225" s="4">
        <v>2</v>
      </c>
      <c r="Q225" s="4">
        <v>2</v>
      </c>
      <c r="R225" s="4">
        <v>2</v>
      </c>
      <c r="S225" s="4">
        <v>2</v>
      </c>
      <c r="T225" s="4">
        <v>2</v>
      </c>
      <c r="U225" s="4">
        <f>IFERROR(INDEX(AIRPORT_DB!$L:$L,MATCH($A225,AIRPORT_DB!$A:$A,0))+1,2)</f>
        <v>1</v>
      </c>
      <c r="V225" s="4">
        <f>ROUND(AVERAGE(LARGE(B225:K225,{1,2,3}))+AVERAGE(LARGE(L225:U225,{1,2,3}))-1,0)+IF(INDEX(AIRPORT_DB!$L:$L,MATCH($A225,AIRPORT_DB!$A:$A,0))&gt;=1,1,0)+IF(AB225="C",1,0)</f>
        <v>6</v>
      </c>
      <c r="W225" s="4" t="str">
        <f t="shared" si="6"/>
        <v>LOW</v>
      </c>
      <c r="X225" s="4" t="str">
        <f t="shared" si="7"/>
        <v>DISPATCH OK</v>
      </c>
      <c r="Y225" s="10" t="s">
        <v>2214</v>
      </c>
      <c r="Z225" s="10" t="s">
        <v>2210</v>
      </c>
      <c r="AA225" s="10" t="s">
        <v>2211</v>
      </c>
      <c r="AB225" s="4" t="s">
        <v>28</v>
      </c>
      <c r="AC225">
        <f>ROUND(AVERAGE(LARGE(B225:K225,{1,2,3})),0)</f>
        <v>4</v>
      </c>
      <c r="AD225">
        <f>ROUND(AVERAGE(LARGE(L225:U225,{1,2,3})),0)</f>
        <v>3</v>
      </c>
      <c r="AE225">
        <v>3</v>
      </c>
      <c r="AF225">
        <v>2</v>
      </c>
    </row>
    <row r="226" spans="1:32" ht="15" customHeight="1" x14ac:dyDescent="0.35">
      <c r="A226" s="10" t="s">
        <v>1094</v>
      </c>
      <c r="B226" s="4">
        <v>3</v>
      </c>
      <c r="C226" s="4">
        <v>4</v>
      </c>
      <c r="D226" s="4">
        <v>4</v>
      </c>
      <c r="E226" s="4">
        <v>4</v>
      </c>
      <c r="F226" s="4">
        <v>3</v>
      </c>
      <c r="G226" s="4">
        <v>3</v>
      </c>
      <c r="H226" s="4">
        <v>2</v>
      </c>
      <c r="I226" s="4">
        <v>3</v>
      </c>
      <c r="J226" s="4">
        <v>3</v>
      </c>
      <c r="K226" s="4">
        <f>IFERROR(INDEX(AIRPORT_DB!$L:$L,MATCH($A226,AIRPORT_DB!$A:$A,0))+1,2)</f>
        <v>1</v>
      </c>
      <c r="L226" s="4">
        <v>2</v>
      </c>
      <c r="M226" s="4">
        <v>3</v>
      </c>
      <c r="N226" s="4">
        <v>3</v>
      </c>
      <c r="O226" s="4">
        <v>3</v>
      </c>
      <c r="P226" s="4">
        <v>2</v>
      </c>
      <c r="Q226" s="4">
        <v>2</v>
      </c>
      <c r="R226" s="4">
        <v>2</v>
      </c>
      <c r="S226" s="4">
        <v>2</v>
      </c>
      <c r="T226" s="4">
        <v>2</v>
      </c>
      <c r="U226" s="4">
        <f>IFERROR(INDEX(AIRPORT_DB!$L:$L,MATCH($A226,AIRPORT_DB!$A:$A,0))+1,2)</f>
        <v>1</v>
      </c>
      <c r="V226" s="4">
        <f>ROUND(AVERAGE(LARGE(B226:K226,{1,2,3}))+AVERAGE(LARGE(L226:U226,{1,2,3}))-1,0)+IF(INDEX(AIRPORT_DB!$L:$L,MATCH($A226,AIRPORT_DB!$A:$A,0))&gt;=1,1,0)+IF(AB226="C",1,0)</f>
        <v>6</v>
      </c>
      <c r="W226" s="4" t="str">
        <f t="shared" si="6"/>
        <v>LOW</v>
      </c>
      <c r="X226" s="4" t="str">
        <f t="shared" si="7"/>
        <v>DISPATCH OK</v>
      </c>
      <c r="Y226" s="10" t="s">
        <v>2214</v>
      </c>
      <c r="Z226" s="10" t="s">
        <v>2210</v>
      </c>
      <c r="AA226" s="10" t="s">
        <v>2211</v>
      </c>
      <c r="AB226" s="4" t="s">
        <v>28</v>
      </c>
      <c r="AC226">
        <f>ROUND(AVERAGE(LARGE(B226:K226,{1,2,3})),0)</f>
        <v>4</v>
      </c>
      <c r="AD226">
        <f>ROUND(AVERAGE(LARGE(L226:U226,{1,2,3})),0)</f>
        <v>3</v>
      </c>
      <c r="AE226">
        <v>3</v>
      </c>
      <c r="AF226">
        <v>2</v>
      </c>
    </row>
    <row r="227" spans="1:32" ht="15" customHeight="1" x14ac:dyDescent="0.35">
      <c r="A227" s="10" t="s">
        <v>1097</v>
      </c>
      <c r="B227" s="4">
        <v>3</v>
      </c>
      <c r="C227" s="4">
        <v>4</v>
      </c>
      <c r="D227" s="4">
        <v>4</v>
      </c>
      <c r="E227" s="4">
        <v>4</v>
      </c>
      <c r="F227" s="4">
        <v>3</v>
      </c>
      <c r="G227" s="4">
        <v>3</v>
      </c>
      <c r="H227" s="4">
        <v>2</v>
      </c>
      <c r="I227" s="4">
        <v>3</v>
      </c>
      <c r="J227" s="4">
        <v>3</v>
      </c>
      <c r="K227" s="4">
        <f>IFERROR(INDEX(AIRPORT_DB!$L:$L,MATCH($A227,AIRPORT_DB!$A:$A,0))+1,2)</f>
        <v>1</v>
      </c>
      <c r="L227" s="4">
        <v>2</v>
      </c>
      <c r="M227" s="4">
        <v>3</v>
      </c>
      <c r="N227" s="4">
        <v>3</v>
      </c>
      <c r="O227" s="4">
        <v>3</v>
      </c>
      <c r="P227" s="4">
        <v>2</v>
      </c>
      <c r="Q227" s="4">
        <v>2</v>
      </c>
      <c r="R227" s="4">
        <v>2</v>
      </c>
      <c r="S227" s="4">
        <v>2</v>
      </c>
      <c r="T227" s="4">
        <v>2</v>
      </c>
      <c r="U227" s="4">
        <f>IFERROR(INDEX(AIRPORT_DB!$L:$L,MATCH($A227,AIRPORT_DB!$A:$A,0))+1,2)</f>
        <v>1</v>
      </c>
      <c r="V227" s="4">
        <f>ROUND(AVERAGE(LARGE(B227:K227,{1,2,3}))+AVERAGE(LARGE(L227:U227,{1,2,3}))-1,0)+IF(INDEX(AIRPORT_DB!$L:$L,MATCH($A227,AIRPORT_DB!$A:$A,0))&gt;=1,1,0)+IF(AB227="C",1,0)</f>
        <v>6</v>
      </c>
      <c r="W227" s="4" t="str">
        <f t="shared" si="6"/>
        <v>LOW</v>
      </c>
      <c r="X227" s="4" t="str">
        <f t="shared" si="7"/>
        <v>DISPATCH OK</v>
      </c>
      <c r="Y227" s="10" t="s">
        <v>2214</v>
      </c>
      <c r="Z227" s="10" t="s">
        <v>2210</v>
      </c>
      <c r="AA227" s="10" t="s">
        <v>2211</v>
      </c>
      <c r="AB227" s="4" t="s">
        <v>28</v>
      </c>
      <c r="AC227">
        <f>ROUND(AVERAGE(LARGE(B227:K227,{1,2,3})),0)</f>
        <v>4</v>
      </c>
      <c r="AD227">
        <f>ROUND(AVERAGE(LARGE(L227:U227,{1,2,3})),0)</f>
        <v>3</v>
      </c>
      <c r="AE227">
        <v>2</v>
      </c>
      <c r="AF227">
        <v>2</v>
      </c>
    </row>
    <row r="228" spans="1:32" ht="15" customHeight="1" x14ac:dyDescent="0.35">
      <c r="A228" s="10" t="s">
        <v>1104</v>
      </c>
      <c r="B228" s="4">
        <v>3</v>
      </c>
      <c r="C228" s="4">
        <v>4</v>
      </c>
      <c r="D228" s="4">
        <v>4</v>
      </c>
      <c r="E228" s="4">
        <v>4</v>
      </c>
      <c r="F228" s="4">
        <v>3</v>
      </c>
      <c r="G228" s="4">
        <v>3</v>
      </c>
      <c r="H228" s="4">
        <v>2</v>
      </c>
      <c r="I228" s="4">
        <v>3</v>
      </c>
      <c r="J228" s="4">
        <v>3</v>
      </c>
      <c r="K228" s="4">
        <f>IFERROR(INDEX(AIRPORT_DB!$L:$L,MATCH($A228,AIRPORT_DB!$A:$A,0))+1,2)</f>
        <v>1</v>
      </c>
      <c r="L228" s="4">
        <v>2</v>
      </c>
      <c r="M228" s="4">
        <v>3</v>
      </c>
      <c r="N228" s="4">
        <v>3</v>
      </c>
      <c r="O228" s="4">
        <v>3</v>
      </c>
      <c r="P228" s="4">
        <v>2</v>
      </c>
      <c r="Q228" s="4">
        <v>2</v>
      </c>
      <c r="R228" s="4">
        <v>2</v>
      </c>
      <c r="S228" s="4">
        <v>2</v>
      </c>
      <c r="T228" s="4">
        <v>2</v>
      </c>
      <c r="U228" s="4">
        <f>IFERROR(INDEX(AIRPORT_DB!$L:$L,MATCH($A228,AIRPORT_DB!$A:$A,0))+1,2)</f>
        <v>1</v>
      </c>
      <c r="V228" s="4">
        <f>ROUND(AVERAGE(LARGE(B228:K228,{1,2,3}))+AVERAGE(LARGE(L228:U228,{1,2,3}))-1,0)+IF(INDEX(AIRPORT_DB!$L:$L,MATCH($A228,AIRPORT_DB!$A:$A,0))&gt;=1,1,0)+IF(AB228="C",1,0)</f>
        <v>6</v>
      </c>
      <c r="W228" s="4" t="str">
        <f t="shared" si="6"/>
        <v>LOW</v>
      </c>
      <c r="X228" s="4" t="str">
        <f t="shared" si="7"/>
        <v>DISPATCH OK</v>
      </c>
      <c r="Y228" s="10" t="s">
        <v>2214</v>
      </c>
      <c r="Z228" s="10" t="s">
        <v>2210</v>
      </c>
      <c r="AA228" s="10" t="s">
        <v>2211</v>
      </c>
      <c r="AB228" s="4" t="s">
        <v>28</v>
      </c>
      <c r="AC228">
        <f>ROUND(AVERAGE(LARGE(B228:K228,{1,2,3})),0)</f>
        <v>4</v>
      </c>
      <c r="AD228">
        <f>ROUND(AVERAGE(LARGE(L228:U228,{1,2,3})),0)</f>
        <v>3</v>
      </c>
      <c r="AE228">
        <v>2</v>
      </c>
      <c r="AF228">
        <v>2</v>
      </c>
    </row>
    <row r="229" spans="1:32" ht="15" customHeight="1" x14ac:dyDescent="0.35">
      <c r="A229" s="10" t="s">
        <v>1107</v>
      </c>
      <c r="B229" s="4">
        <v>3</v>
      </c>
      <c r="C229" s="4">
        <v>4</v>
      </c>
      <c r="D229" s="4">
        <v>4</v>
      </c>
      <c r="E229" s="4">
        <v>4</v>
      </c>
      <c r="F229" s="4">
        <v>3</v>
      </c>
      <c r="G229" s="4">
        <v>3</v>
      </c>
      <c r="H229" s="4">
        <v>2</v>
      </c>
      <c r="I229" s="4">
        <v>3</v>
      </c>
      <c r="J229" s="4">
        <v>3</v>
      </c>
      <c r="K229" s="4">
        <f>IFERROR(INDEX(AIRPORT_DB!$L:$L,MATCH($A229,AIRPORT_DB!$A:$A,0))+1,2)</f>
        <v>2</v>
      </c>
      <c r="L229" s="4">
        <v>2</v>
      </c>
      <c r="M229" s="4">
        <v>3</v>
      </c>
      <c r="N229" s="4">
        <v>3</v>
      </c>
      <c r="O229" s="4">
        <v>3</v>
      </c>
      <c r="P229" s="4">
        <v>2</v>
      </c>
      <c r="Q229" s="4">
        <v>2</v>
      </c>
      <c r="R229" s="4">
        <v>2</v>
      </c>
      <c r="S229" s="4">
        <v>2</v>
      </c>
      <c r="T229" s="4">
        <v>2</v>
      </c>
      <c r="U229" s="4">
        <f>IFERROR(INDEX(AIRPORT_DB!$L:$L,MATCH($A229,AIRPORT_DB!$A:$A,0))+1,2)</f>
        <v>2</v>
      </c>
      <c r="V229" s="4">
        <f>ROUND(AVERAGE(LARGE(B229:K229,{1,2,3}))+AVERAGE(LARGE(L229:U229,{1,2,3}))-1,0)+IF(INDEX(AIRPORT_DB!$L:$L,MATCH($A229,AIRPORT_DB!$A:$A,0))&gt;=1,1,0)+IF(AB229="C",1,0)</f>
        <v>7</v>
      </c>
      <c r="W229" s="4" t="str">
        <f t="shared" si="6"/>
        <v>MEDIUM</v>
      </c>
      <c r="X229" s="4" t="str">
        <f t="shared" si="7"/>
        <v>DISPATCH OK</v>
      </c>
      <c r="Y229" s="10" t="s">
        <v>2214</v>
      </c>
      <c r="Z229" s="10" t="s">
        <v>2210</v>
      </c>
      <c r="AA229" s="10" t="s">
        <v>2211</v>
      </c>
      <c r="AB229" s="4" t="s">
        <v>28</v>
      </c>
      <c r="AC229">
        <f>ROUND(AVERAGE(LARGE(B229:K229,{1,2,3})),0)</f>
        <v>4</v>
      </c>
      <c r="AD229">
        <f>ROUND(AVERAGE(LARGE(L229:U229,{1,2,3})),0)</f>
        <v>3</v>
      </c>
      <c r="AE229">
        <v>2</v>
      </c>
      <c r="AF229">
        <v>2</v>
      </c>
    </row>
    <row r="230" spans="1:32" ht="15" customHeight="1" x14ac:dyDescent="0.35">
      <c r="A230" s="10" t="s">
        <v>1110</v>
      </c>
      <c r="B230" s="4">
        <v>3</v>
      </c>
      <c r="C230" s="4">
        <v>4</v>
      </c>
      <c r="D230" s="4">
        <v>4</v>
      </c>
      <c r="E230" s="4">
        <v>4</v>
      </c>
      <c r="F230" s="4">
        <v>3</v>
      </c>
      <c r="G230" s="4">
        <v>3</v>
      </c>
      <c r="H230" s="4">
        <v>2</v>
      </c>
      <c r="I230" s="4">
        <v>3</v>
      </c>
      <c r="J230" s="4">
        <v>3</v>
      </c>
      <c r="K230" s="4">
        <f>IFERROR(INDEX(AIRPORT_DB!$L:$L,MATCH($A230,AIRPORT_DB!$A:$A,0))+1,2)</f>
        <v>1</v>
      </c>
      <c r="L230" s="4">
        <v>2</v>
      </c>
      <c r="M230" s="4">
        <v>3</v>
      </c>
      <c r="N230" s="4">
        <v>3</v>
      </c>
      <c r="O230" s="4">
        <v>3</v>
      </c>
      <c r="P230" s="4">
        <v>2</v>
      </c>
      <c r="Q230" s="4">
        <v>2</v>
      </c>
      <c r="R230" s="4">
        <v>2</v>
      </c>
      <c r="S230" s="4">
        <v>2</v>
      </c>
      <c r="T230" s="4">
        <v>2</v>
      </c>
      <c r="U230" s="4">
        <f>IFERROR(INDEX(AIRPORT_DB!$L:$L,MATCH($A230,AIRPORT_DB!$A:$A,0))+1,2)</f>
        <v>1</v>
      </c>
      <c r="V230" s="4">
        <f>ROUND(AVERAGE(LARGE(B230:K230,{1,2,3}))+AVERAGE(LARGE(L230:U230,{1,2,3}))-1,0)+IF(INDEX(AIRPORT_DB!$L:$L,MATCH($A230,AIRPORT_DB!$A:$A,0))&gt;=1,1,0)+IF(AB230="C",1,0)</f>
        <v>6</v>
      </c>
      <c r="W230" s="4" t="str">
        <f t="shared" si="6"/>
        <v>LOW</v>
      </c>
      <c r="X230" s="4" t="str">
        <f t="shared" si="7"/>
        <v>DISPATCH OK</v>
      </c>
      <c r="Y230" s="10" t="s">
        <v>2214</v>
      </c>
      <c r="Z230" s="10" t="s">
        <v>2210</v>
      </c>
      <c r="AA230" s="10" t="s">
        <v>2211</v>
      </c>
      <c r="AB230" s="4" t="s">
        <v>28</v>
      </c>
      <c r="AC230">
        <f>ROUND(AVERAGE(LARGE(B230:K230,{1,2,3})),0)</f>
        <v>4</v>
      </c>
      <c r="AD230">
        <f>ROUND(AVERAGE(LARGE(L230:U230,{1,2,3})),0)</f>
        <v>3</v>
      </c>
      <c r="AE230">
        <v>2</v>
      </c>
      <c r="AF230">
        <v>2</v>
      </c>
    </row>
    <row r="231" spans="1:32" ht="15" customHeight="1" x14ac:dyDescent="0.35">
      <c r="A231" s="10" t="s">
        <v>1116</v>
      </c>
      <c r="B231" s="4">
        <v>3</v>
      </c>
      <c r="C231" s="4">
        <v>4</v>
      </c>
      <c r="D231" s="4">
        <v>4</v>
      </c>
      <c r="E231" s="4">
        <v>4</v>
      </c>
      <c r="F231" s="4">
        <v>3</v>
      </c>
      <c r="G231" s="4">
        <v>3</v>
      </c>
      <c r="H231" s="4">
        <v>2</v>
      </c>
      <c r="I231" s="4">
        <v>3</v>
      </c>
      <c r="J231" s="4">
        <v>3</v>
      </c>
      <c r="K231" s="4">
        <f>IFERROR(INDEX(AIRPORT_DB!$L:$L,MATCH($A231,AIRPORT_DB!$A:$A,0))+1,2)</f>
        <v>2</v>
      </c>
      <c r="L231" s="4">
        <v>2</v>
      </c>
      <c r="M231" s="4">
        <v>3</v>
      </c>
      <c r="N231" s="4">
        <v>3</v>
      </c>
      <c r="O231" s="4">
        <v>3</v>
      </c>
      <c r="P231" s="4">
        <v>2</v>
      </c>
      <c r="Q231" s="4">
        <v>2</v>
      </c>
      <c r="R231" s="4">
        <v>2</v>
      </c>
      <c r="S231" s="4">
        <v>2</v>
      </c>
      <c r="T231" s="4">
        <v>2</v>
      </c>
      <c r="U231" s="4">
        <f>IFERROR(INDEX(AIRPORT_DB!$L:$L,MATCH($A231,AIRPORT_DB!$A:$A,0))+1,2)</f>
        <v>2</v>
      </c>
      <c r="V231" s="4">
        <f>ROUND(AVERAGE(LARGE(B231:K231,{1,2,3}))+AVERAGE(LARGE(L231:U231,{1,2,3}))-1,0)+IF(INDEX(AIRPORT_DB!$L:$L,MATCH($A231,AIRPORT_DB!$A:$A,0))&gt;=1,1,0)+IF(AB231="C",1,0)</f>
        <v>7</v>
      </c>
      <c r="W231" s="4" t="str">
        <f t="shared" si="6"/>
        <v>MEDIUM</v>
      </c>
      <c r="X231" s="4" t="str">
        <f t="shared" si="7"/>
        <v>DISPATCH OK</v>
      </c>
      <c r="Y231" s="10" t="s">
        <v>2214</v>
      </c>
      <c r="Z231" s="10" t="s">
        <v>2210</v>
      </c>
      <c r="AA231" s="10" t="s">
        <v>2211</v>
      </c>
      <c r="AB231" s="4" t="s">
        <v>28</v>
      </c>
      <c r="AC231">
        <f>ROUND(AVERAGE(LARGE(B231:K231,{1,2,3})),0)</f>
        <v>4</v>
      </c>
      <c r="AD231">
        <f>ROUND(AVERAGE(LARGE(L231:U231,{1,2,3})),0)</f>
        <v>3</v>
      </c>
      <c r="AE231">
        <v>2</v>
      </c>
      <c r="AF231">
        <v>2</v>
      </c>
    </row>
    <row r="232" spans="1:32" ht="15" customHeight="1" x14ac:dyDescent="0.35">
      <c r="A232" s="10" t="s">
        <v>1119</v>
      </c>
      <c r="B232" s="4">
        <v>3</v>
      </c>
      <c r="C232" s="4">
        <v>4</v>
      </c>
      <c r="D232" s="4">
        <v>4</v>
      </c>
      <c r="E232" s="4">
        <v>4</v>
      </c>
      <c r="F232" s="4">
        <v>3</v>
      </c>
      <c r="G232" s="4">
        <v>3</v>
      </c>
      <c r="H232" s="4">
        <v>2</v>
      </c>
      <c r="I232" s="4">
        <v>3</v>
      </c>
      <c r="J232" s="4">
        <v>3</v>
      </c>
      <c r="K232" s="4">
        <f>IFERROR(INDEX(AIRPORT_DB!$L:$L,MATCH($A232,AIRPORT_DB!$A:$A,0))+1,2)</f>
        <v>1</v>
      </c>
      <c r="L232" s="4">
        <v>2</v>
      </c>
      <c r="M232" s="4">
        <v>3</v>
      </c>
      <c r="N232" s="4">
        <v>3</v>
      </c>
      <c r="O232" s="4">
        <v>3</v>
      </c>
      <c r="P232" s="4">
        <v>2</v>
      </c>
      <c r="Q232" s="4">
        <v>2</v>
      </c>
      <c r="R232" s="4">
        <v>2</v>
      </c>
      <c r="S232" s="4">
        <v>2</v>
      </c>
      <c r="T232" s="4">
        <v>2</v>
      </c>
      <c r="U232" s="4">
        <f>IFERROR(INDEX(AIRPORT_DB!$L:$L,MATCH($A232,AIRPORT_DB!$A:$A,0))+1,2)</f>
        <v>1</v>
      </c>
      <c r="V232" s="4">
        <f>ROUND(AVERAGE(LARGE(B232:K232,{1,2,3}))+AVERAGE(LARGE(L232:U232,{1,2,3}))-1,0)+IF(INDEX(AIRPORT_DB!$L:$L,MATCH($A232,AIRPORT_DB!$A:$A,0))&gt;=1,1,0)+IF(AB232="C",1,0)</f>
        <v>6</v>
      </c>
      <c r="W232" s="4" t="str">
        <f t="shared" si="6"/>
        <v>LOW</v>
      </c>
      <c r="X232" s="4" t="str">
        <f t="shared" si="7"/>
        <v>DISPATCH OK</v>
      </c>
      <c r="Y232" s="10" t="s">
        <v>2214</v>
      </c>
      <c r="Z232" s="10" t="s">
        <v>2210</v>
      </c>
      <c r="AA232" s="10" t="s">
        <v>2211</v>
      </c>
      <c r="AB232" s="4" t="s">
        <v>28</v>
      </c>
      <c r="AC232">
        <f>ROUND(AVERAGE(LARGE(B232:K232,{1,2,3})),0)</f>
        <v>4</v>
      </c>
      <c r="AD232">
        <f>ROUND(AVERAGE(LARGE(L232:U232,{1,2,3})),0)</f>
        <v>3</v>
      </c>
      <c r="AE232">
        <v>2</v>
      </c>
      <c r="AF232">
        <v>2</v>
      </c>
    </row>
    <row r="233" spans="1:32" ht="15" customHeight="1" x14ac:dyDescent="0.35">
      <c r="A233" s="10" t="s">
        <v>1122</v>
      </c>
      <c r="B233" s="4">
        <v>3</v>
      </c>
      <c r="C233" s="4">
        <v>4</v>
      </c>
      <c r="D233" s="4">
        <v>4</v>
      </c>
      <c r="E233" s="4">
        <v>4</v>
      </c>
      <c r="F233" s="4">
        <v>3</v>
      </c>
      <c r="G233" s="4">
        <v>3</v>
      </c>
      <c r="H233" s="4">
        <v>2</v>
      </c>
      <c r="I233" s="4">
        <v>3</v>
      </c>
      <c r="J233" s="4">
        <v>3</v>
      </c>
      <c r="K233" s="4">
        <f>IFERROR(INDEX(AIRPORT_DB!$L:$L,MATCH($A233,AIRPORT_DB!$A:$A,0))+1,2)</f>
        <v>1</v>
      </c>
      <c r="L233" s="4">
        <v>2</v>
      </c>
      <c r="M233" s="4">
        <v>3</v>
      </c>
      <c r="N233" s="4">
        <v>3</v>
      </c>
      <c r="O233" s="4">
        <v>3</v>
      </c>
      <c r="P233" s="4">
        <v>2</v>
      </c>
      <c r="Q233" s="4">
        <v>2</v>
      </c>
      <c r="R233" s="4">
        <v>2</v>
      </c>
      <c r="S233" s="4">
        <v>2</v>
      </c>
      <c r="T233" s="4">
        <v>2</v>
      </c>
      <c r="U233" s="4">
        <f>IFERROR(INDEX(AIRPORT_DB!$L:$L,MATCH($A233,AIRPORT_DB!$A:$A,0))+1,2)</f>
        <v>1</v>
      </c>
      <c r="V233" s="4">
        <f>ROUND(AVERAGE(LARGE(B233:K233,{1,2,3}))+AVERAGE(LARGE(L233:U233,{1,2,3}))-1,0)+IF(INDEX(AIRPORT_DB!$L:$L,MATCH($A233,AIRPORT_DB!$A:$A,0))&gt;=1,1,0)+IF(AB233="C",1,0)</f>
        <v>6</v>
      </c>
      <c r="W233" s="4" t="str">
        <f t="shared" si="6"/>
        <v>LOW</v>
      </c>
      <c r="X233" s="4" t="str">
        <f t="shared" si="7"/>
        <v>DISPATCH OK</v>
      </c>
      <c r="Y233" s="10" t="s">
        <v>2214</v>
      </c>
      <c r="Z233" s="10" t="s">
        <v>2210</v>
      </c>
      <c r="AA233" s="10" t="s">
        <v>2211</v>
      </c>
      <c r="AB233" s="4" t="s">
        <v>28</v>
      </c>
      <c r="AC233">
        <f>ROUND(AVERAGE(LARGE(B233:K233,{1,2,3})),0)</f>
        <v>4</v>
      </c>
      <c r="AD233">
        <f>ROUND(AVERAGE(LARGE(L233:U233,{1,2,3})),0)</f>
        <v>3</v>
      </c>
      <c r="AE233">
        <v>2</v>
      </c>
      <c r="AF233">
        <v>2</v>
      </c>
    </row>
    <row r="234" spans="1:32" ht="15" customHeight="1" x14ac:dyDescent="0.35">
      <c r="A234" s="10" t="s">
        <v>1125</v>
      </c>
      <c r="B234" s="4">
        <v>3</v>
      </c>
      <c r="C234" s="4">
        <v>4</v>
      </c>
      <c r="D234" s="4">
        <v>4</v>
      </c>
      <c r="E234" s="4">
        <v>4</v>
      </c>
      <c r="F234" s="4">
        <v>3</v>
      </c>
      <c r="G234" s="4">
        <v>3</v>
      </c>
      <c r="H234" s="4">
        <v>2</v>
      </c>
      <c r="I234" s="4">
        <v>3</v>
      </c>
      <c r="J234" s="4">
        <v>3</v>
      </c>
      <c r="K234" s="4">
        <f>IFERROR(INDEX(AIRPORT_DB!$L:$L,MATCH($A234,AIRPORT_DB!$A:$A,0))+1,2)</f>
        <v>2</v>
      </c>
      <c r="L234" s="4">
        <v>2</v>
      </c>
      <c r="M234" s="4">
        <v>3</v>
      </c>
      <c r="N234" s="4">
        <v>3</v>
      </c>
      <c r="O234" s="4">
        <v>3</v>
      </c>
      <c r="P234" s="4">
        <v>2</v>
      </c>
      <c r="Q234" s="4">
        <v>2</v>
      </c>
      <c r="R234" s="4">
        <v>2</v>
      </c>
      <c r="S234" s="4">
        <v>2</v>
      </c>
      <c r="T234" s="4">
        <v>2</v>
      </c>
      <c r="U234" s="4">
        <f>IFERROR(INDEX(AIRPORT_DB!$L:$L,MATCH($A234,AIRPORT_DB!$A:$A,0))+1,2)</f>
        <v>2</v>
      </c>
      <c r="V234" s="4">
        <f>ROUND(AVERAGE(LARGE(B234:K234,{1,2,3}))+AVERAGE(LARGE(L234:U234,{1,2,3}))-1,0)+IF(INDEX(AIRPORT_DB!$L:$L,MATCH($A234,AIRPORT_DB!$A:$A,0))&gt;=1,1,0)+IF(AB234="C",1,0)</f>
        <v>7</v>
      </c>
      <c r="W234" s="4" t="str">
        <f t="shared" si="6"/>
        <v>MEDIUM</v>
      </c>
      <c r="X234" s="4" t="str">
        <f t="shared" si="7"/>
        <v>DISPATCH OK</v>
      </c>
      <c r="Y234" s="10" t="s">
        <v>2214</v>
      </c>
      <c r="Z234" s="10" t="s">
        <v>2210</v>
      </c>
      <c r="AA234" s="10" t="s">
        <v>2211</v>
      </c>
      <c r="AB234" s="4" t="s">
        <v>28</v>
      </c>
      <c r="AC234">
        <f>ROUND(AVERAGE(LARGE(B234:K234,{1,2,3})),0)</f>
        <v>4</v>
      </c>
      <c r="AD234">
        <f>ROUND(AVERAGE(LARGE(L234:U234,{1,2,3})),0)</f>
        <v>3</v>
      </c>
      <c r="AE234">
        <v>2</v>
      </c>
      <c r="AF234">
        <v>2</v>
      </c>
    </row>
    <row r="235" spans="1:32" ht="15" customHeight="1" x14ac:dyDescent="0.35">
      <c r="A235" s="10" t="s">
        <v>1128</v>
      </c>
      <c r="B235" s="4">
        <v>3</v>
      </c>
      <c r="C235" s="4">
        <v>4</v>
      </c>
      <c r="D235" s="4">
        <v>4</v>
      </c>
      <c r="E235" s="4">
        <v>4</v>
      </c>
      <c r="F235" s="4">
        <v>3</v>
      </c>
      <c r="G235" s="4">
        <v>3</v>
      </c>
      <c r="H235" s="4">
        <v>2</v>
      </c>
      <c r="I235" s="4">
        <v>3</v>
      </c>
      <c r="J235" s="4">
        <v>3</v>
      </c>
      <c r="K235" s="4">
        <f>IFERROR(INDEX(AIRPORT_DB!$L:$L,MATCH($A235,AIRPORT_DB!$A:$A,0))+1,2)</f>
        <v>1</v>
      </c>
      <c r="L235" s="4">
        <v>2</v>
      </c>
      <c r="M235" s="4">
        <v>3</v>
      </c>
      <c r="N235" s="4">
        <v>3</v>
      </c>
      <c r="O235" s="4">
        <v>3</v>
      </c>
      <c r="P235" s="4">
        <v>2</v>
      </c>
      <c r="Q235" s="4">
        <v>2</v>
      </c>
      <c r="R235" s="4">
        <v>2</v>
      </c>
      <c r="S235" s="4">
        <v>2</v>
      </c>
      <c r="T235" s="4">
        <v>2</v>
      </c>
      <c r="U235" s="4">
        <f>IFERROR(INDEX(AIRPORT_DB!$L:$L,MATCH($A235,AIRPORT_DB!$A:$A,0))+1,2)</f>
        <v>1</v>
      </c>
      <c r="V235" s="4">
        <f>ROUND(AVERAGE(LARGE(B235:K235,{1,2,3}))+AVERAGE(LARGE(L235:U235,{1,2,3}))-1,0)+IF(INDEX(AIRPORT_DB!$L:$L,MATCH($A235,AIRPORT_DB!$A:$A,0))&gt;=1,1,0)+IF(AB235="C",1,0)</f>
        <v>6</v>
      </c>
      <c r="W235" s="4" t="str">
        <f t="shared" si="6"/>
        <v>LOW</v>
      </c>
      <c r="X235" s="4" t="str">
        <f t="shared" si="7"/>
        <v>DISPATCH OK</v>
      </c>
      <c r="Y235" s="10" t="s">
        <v>2214</v>
      </c>
      <c r="Z235" s="10" t="s">
        <v>2210</v>
      </c>
      <c r="AA235" s="10" t="s">
        <v>2211</v>
      </c>
      <c r="AB235" s="4" t="s">
        <v>42</v>
      </c>
      <c r="AC235">
        <f>ROUND(AVERAGE(LARGE(B235:K235,{1,2,3})),0)</f>
        <v>4</v>
      </c>
      <c r="AD235">
        <f>ROUND(AVERAGE(LARGE(L235:U235,{1,2,3})),0)</f>
        <v>3</v>
      </c>
      <c r="AE235">
        <v>2</v>
      </c>
      <c r="AF235">
        <v>2</v>
      </c>
    </row>
    <row r="236" spans="1:32" ht="15" customHeight="1" x14ac:dyDescent="0.35">
      <c r="A236" s="10" t="s">
        <v>1131</v>
      </c>
      <c r="B236" s="4">
        <v>3</v>
      </c>
      <c r="C236" s="4">
        <v>4</v>
      </c>
      <c r="D236" s="4">
        <v>4</v>
      </c>
      <c r="E236" s="4">
        <v>4</v>
      </c>
      <c r="F236" s="4">
        <v>3</v>
      </c>
      <c r="G236" s="4">
        <v>3</v>
      </c>
      <c r="H236" s="4">
        <v>2</v>
      </c>
      <c r="I236" s="4">
        <v>3</v>
      </c>
      <c r="J236" s="4">
        <v>3</v>
      </c>
      <c r="K236" s="4">
        <f>IFERROR(INDEX(AIRPORT_DB!$L:$L,MATCH($A236,AIRPORT_DB!$A:$A,0))+1,2)</f>
        <v>1</v>
      </c>
      <c r="L236" s="4">
        <v>2</v>
      </c>
      <c r="M236" s="4">
        <v>3</v>
      </c>
      <c r="N236" s="4">
        <v>3</v>
      </c>
      <c r="O236" s="4">
        <v>3</v>
      </c>
      <c r="P236" s="4">
        <v>2</v>
      </c>
      <c r="Q236" s="4">
        <v>2</v>
      </c>
      <c r="R236" s="4">
        <v>2</v>
      </c>
      <c r="S236" s="4">
        <v>2</v>
      </c>
      <c r="T236" s="4">
        <v>2</v>
      </c>
      <c r="U236" s="4">
        <f>IFERROR(INDEX(AIRPORT_DB!$L:$L,MATCH($A236,AIRPORT_DB!$A:$A,0))+1,2)</f>
        <v>1</v>
      </c>
      <c r="V236" s="4">
        <f>ROUND(AVERAGE(LARGE(B236:K236,{1,2,3}))+AVERAGE(LARGE(L236:U236,{1,2,3}))-1,0)+IF(INDEX(AIRPORT_DB!$L:$L,MATCH($A236,AIRPORT_DB!$A:$A,0))&gt;=1,1,0)+IF(AB236="C",1,0)</f>
        <v>6</v>
      </c>
      <c r="W236" s="4" t="str">
        <f t="shared" si="6"/>
        <v>LOW</v>
      </c>
      <c r="X236" s="4" t="str">
        <f t="shared" si="7"/>
        <v>DISPATCH OK</v>
      </c>
      <c r="Y236" s="10" t="s">
        <v>2214</v>
      </c>
      <c r="Z236" s="10" t="s">
        <v>2210</v>
      </c>
      <c r="AA236" s="10" t="s">
        <v>2211</v>
      </c>
      <c r="AB236" s="4" t="s">
        <v>28</v>
      </c>
      <c r="AC236">
        <f>ROUND(AVERAGE(LARGE(B236:K236,{1,2,3})),0)</f>
        <v>4</v>
      </c>
      <c r="AD236">
        <f>ROUND(AVERAGE(LARGE(L236:U236,{1,2,3})),0)</f>
        <v>3</v>
      </c>
      <c r="AE236">
        <v>2</v>
      </c>
      <c r="AF236">
        <v>2</v>
      </c>
    </row>
    <row r="237" spans="1:32" ht="15" customHeight="1" x14ac:dyDescent="0.35">
      <c r="A237" s="10" t="s">
        <v>1134</v>
      </c>
      <c r="B237" s="4">
        <v>3</v>
      </c>
      <c r="C237" s="4">
        <v>4</v>
      </c>
      <c r="D237" s="4">
        <v>4</v>
      </c>
      <c r="E237" s="4">
        <v>4</v>
      </c>
      <c r="F237" s="4">
        <v>3</v>
      </c>
      <c r="G237" s="4">
        <v>3</v>
      </c>
      <c r="H237" s="4">
        <v>2</v>
      </c>
      <c r="I237" s="4">
        <v>3</v>
      </c>
      <c r="J237" s="4">
        <v>3</v>
      </c>
      <c r="K237" s="4">
        <f>IFERROR(INDEX(AIRPORT_DB!$L:$L,MATCH($A237,AIRPORT_DB!$A:$A,0))+1,2)</f>
        <v>1</v>
      </c>
      <c r="L237" s="4">
        <v>2</v>
      </c>
      <c r="M237" s="4">
        <v>3</v>
      </c>
      <c r="N237" s="4">
        <v>3</v>
      </c>
      <c r="O237" s="4">
        <v>3</v>
      </c>
      <c r="P237" s="4">
        <v>2</v>
      </c>
      <c r="Q237" s="4">
        <v>2</v>
      </c>
      <c r="R237" s="4">
        <v>2</v>
      </c>
      <c r="S237" s="4">
        <v>2</v>
      </c>
      <c r="T237" s="4">
        <v>2</v>
      </c>
      <c r="U237" s="4">
        <f>IFERROR(INDEX(AIRPORT_DB!$L:$L,MATCH($A237,AIRPORT_DB!$A:$A,0))+1,2)</f>
        <v>1</v>
      </c>
      <c r="V237" s="4">
        <f>ROUND(AVERAGE(LARGE(B237:K237,{1,2,3}))+AVERAGE(LARGE(L237:U237,{1,2,3}))-1,0)+IF(INDEX(AIRPORT_DB!$L:$L,MATCH($A237,AIRPORT_DB!$A:$A,0))&gt;=1,1,0)+IF(AB237="C",1,0)</f>
        <v>6</v>
      </c>
      <c r="W237" s="4" t="str">
        <f t="shared" si="6"/>
        <v>LOW</v>
      </c>
      <c r="X237" s="4" t="str">
        <f t="shared" si="7"/>
        <v>DISPATCH OK</v>
      </c>
      <c r="Y237" s="10" t="s">
        <v>2214</v>
      </c>
      <c r="Z237" s="10" t="s">
        <v>2210</v>
      </c>
      <c r="AA237" s="10" t="s">
        <v>2211</v>
      </c>
      <c r="AB237" s="4" t="s">
        <v>28</v>
      </c>
      <c r="AC237">
        <f>ROUND(AVERAGE(LARGE(B237:K237,{1,2,3})),0)</f>
        <v>4</v>
      </c>
      <c r="AD237">
        <f>ROUND(AVERAGE(LARGE(L237:U237,{1,2,3})),0)</f>
        <v>3</v>
      </c>
      <c r="AE237">
        <v>2</v>
      </c>
      <c r="AF237">
        <v>2</v>
      </c>
    </row>
    <row r="238" spans="1:32" ht="15" customHeight="1" x14ac:dyDescent="0.35">
      <c r="A238" s="10" t="s">
        <v>1137</v>
      </c>
      <c r="B238" s="4">
        <v>3</v>
      </c>
      <c r="C238" s="4">
        <v>4</v>
      </c>
      <c r="D238" s="4">
        <v>4</v>
      </c>
      <c r="E238" s="4">
        <v>4</v>
      </c>
      <c r="F238" s="4">
        <v>3</v>
      </c>
      <c r="G238" s="4">
        <v>3</v>
      </c>
      <c r="H238" s="4">
        <v>2</v>
      </c>
      <c r="I238" s="4">
        <v>3</v>
      </c>
      <c r="J238" s="4">
        <v>3</v>
      </c>
      <c r="K238" s="4">
        <f>IFERROR(INDEX(AIRPORT_DB!$L:$L,MATCH($A238,AIRPORT_DB!$A:$A,0))+1,2)</f>
        <v>1</v>
      </c>
      <c r="L238" s="4">
        <v>2</v>
      </c>
      <c r="M238" s="4">
        <v>3</v>
      </c>
      <c r="N238" s="4">
        <v>3</v>
      </c>
      <c r="O238" s="4">
        <v>3</v>
      </c>
      <c r="P238" s="4">
        <v>2</v>
      </c>
      <c r="Q238" s="4">
        <v>2</v>
      </c>
      <c r="R238" s="4">
        <v>2</v>
      </c>
      <c r="S238" s="4">
        <v>2</v>
      </c>
      <c r="T238" s="4">
        <v>2</v>
      </c>
      <c r="U238" s="4">
        <f>IFERROR(INDEX(AIRPORT_DB!$L:$L,MATCH($A238,AIRPORT_DB!$A:$A,0))+1,2)</f>
        <v>1</v>
      </c>
      <c r="V238" s="4">
        <f>ROUND(AVERAGE(LARGE(B238:K238,{1,2,3}))+AVERAGE(LARGE(L238:U238,{1,2,3}))-1,0)+IF(INDEX(AIRPORT_DB!$L:$L,MATCH($A238,AIRPORT_DB!$A:$A,0))&gt;=1,1,0)+IF(AB238="C",1,0)</f>
        <v>6</v>
      </c>
      <c r="W238" s="4" t="str">
        <f t="shared" si="6"/>
        <v>LOW</v>
      </c>
      <c r="X238" s="4" t="str">
        <f t="shared" si="7"/>
        <v>DISPATCH OK</v>
      </c>
      <c r="Y238" s="10" t="s">
        <v>2214</v>
      </c>
      <c r="Z238" s="10" t="s">
        <v>2210</v>
      </c>
      <c r="AA238" s="10" t="s">
        <v>2211</v>
      </c>
      <c r="AB238" s="4" t="s">
        <v>28</v>
      </c>
      <c r="AC238">
        <f>ROUND(AVERAGE(LARGE(B238:K238,{1,2,3})),0)</f>
        <v>4</v>
      </c>
      <c r="AD238">
        <f>ROUND(AVERAGE(LARGE(L238:U238,{1,2,3})),0)</f>
        <v>3</v>
      </c>
      <c r="AE238">
        <v>2</v>
      </c>
      <c r="AF238">
        <v>2</v>
      </c>
    </row>
    <row r="239" spans="1:32" ht="15" customHeight="1" x14ac:dyDescent="0.35">
      <c r="A239" s="10" t="s">
        <v>1140</v>
      </c>
      <c r="B239" s="4">
        <v>3</v>
      </c>
      <c r="C239" s="4">
        <v>4</v>
      </c>
      <c r="D239" s="4">
        <v>4</v>
      </c>
      <c r="E239" s="4">
        <v>4</v>
      </c>
      <c r="F239" s="4">
        <v>3</v>
      </c>
      <c r="G239" s="4">
        <v>3</v>
      </c>
      <c r="H239" s="4">
        <v>2</v>
      </c>
      <c r="I239" s="4">
        <v>3</v>
      </c>
      <c r="J239" s="4">
        <v>3</v>
      </c>
      <c r="K239" s="4">
        <f>IFERROR(INDEX(AIRPORT_DB!$L:$L,MATCH($A239,AIRPORT_DB!$A:$A,0))+1,2)</f>
        <v>1</v>
      </c>
      <c r="L239" s="4">
        <v>2</v>
      </c>
      <c r="M239" s="4">
        <v>3</v>
      </c>
      <c r="N239" s="4">
        <v>3</v>
      </c>
      <c r="O239" s="4">
        <v>3</v>
      </c>
      <c r="P239" s="4">
        <v>2</v>
      </c>
      <c r="Q239" s="4">
        <v>2</v>
      </c>
      <c r="R239" s="4">
        <v>2</v>
      </c>
      <c r="S239" s="4">
        <v>2</v>
      </c>
      <c r="T239" s="4">
        <v>2</v>
      </c>
      <c r="U239" s="4">
        <f>IFERROR(INDEX(AIRPORT_DB!$L:$L,MATCH($A239,AIRPORT_DB!$A:$A,0))+1,2)</f>
        <v>1</v>
      </c>
      <c r="V239" s="4">
        <f>ROUND(AVERAGE(LARGE(B239:K239,{1,2,3}))+AVERAGE(LARGE(L239:U239,{1,2,3}))-1,0)+IF(INDEX(AIRPORT_DB!$L:$L,MATCH($A239,AIRPORT_DB!$A:$A,0))&gt;=1,1,0)+IF(AB239="C",1,0)</f>
        <v>6</v>
      </c>
      <c r="W239" s="4" t="str">
        <f t="shared" si="6"/>
        <v>LOW</v>
      </c>
      <c r="X239" s="4" t="str">
        <f t="shared" si="7"/>
        <v>DISPATCH OK</v>
      </c>
      <c r="Y239" s="10" t="s">
        <v>2214</v>
      </c>
      <c r="Z239" s="10" t="s">
        <v>2210</v>
      </c>
      <c r="AA239" s="10" t="s">
        <v>2211</v>
      </c>
      <c r="AB239" s="4" t="s">
        <v>28</v>
      </c>
      <c r="AC239">
        <f>ROUND(AVERAGE(LARGE(B239:K239,{1,2,3})),0)</f>
        <v>4</v>
      </c>
      <c r="AD239">
        <f>ROUND(AVERAGE(LARGE(L239:U239,{1,2,3})),0)</f>
        <v>3</v>
      </c>
      <c r="AE239">
        <v>2</v>
      </c>
      <c r="AF239">
        <v>2</v>
      </c>
    </row>
    <row r="240" spans="1:32" ht="15" customHeight="1" x14ac:dyDescent="0.35">
      <c r="A240" s="10" t="s">
        <v>1143</v>
      </c>
      <c r="B240" s="4">
        <v>3</v>
      </c>
      <c r="C240" s="4">
        <v>4</v>
      </c>
      <c r="D240" s="4">
        <v>4</v>
      </c>
      <c r="E240" s="4">
        <v>4</v>
      </c>
      <c r="F240" s="4">
        <v>3</v>
      </c>
      <c r="G240" s="4">
        <v>3</v>
      </c>
      <c r="H240" s="4">
        <v>2</v>
      </c>
      <c r="I240" s="4">
        <v>3</v>
      </c>
      <c r="J240" s="4">
        <v>3</v>
      </c>
      <c r="K240" s="4">
        <f>IFERROR(INDEX(AIRPORT_DB!$L:$L,MATCH($A240,AIRPORT_DB!$A:$A,0))+1,2)</f>
        <v>1</v>
      </c>
      <c r="L240" s="4">
        <v>2</v>
      </c>
      <c r="M240" s="4">
        <v>3</v>
      </c>
      <c r="N240" s="4">
        <v>3</v>
      </c>
      <c r="O240" s="4">
        <v>3</v>
      </c>
      <c r="P240" s="4">
        <v>2</v>
      </c>
      <c r="Q240" s="4">
        <v>2</v>
      </c>
      <c r="R240" s="4">
        <v>2</v>
      </c>
      <c r="S240" s="4">
        <v>2</v>
      </c>
      <c r="T240" s="4">
        <v>2</v>
      </c>
      <c r="U240" s="4">
        <f>IFERROR(INDEX(AIRPORT_DB!$L:$L,MATCH($A240,AIRPORT_DB!$A:$A,0))+1,2)</f>
        <v>1</v>
      </c>
      <c r="V240" s="4">
        <f>ROUND(AVERAGE(LARGE(B240:K240,{1,2,3}))+AVERAGE(LARGE(L240:U240,{1,2,3}))-1,0)+IF(INDEX(AIRPORT_DB!$L:$L,MATCH($A240,AIRPORT_DB!$A:$A,0))&gt;=1,1,0)+IF(AB240="C",1,0)</f>
        <v>6</v>
      </c>
      <c r="W240" s="4" t="str">
        <f t="shared" si="6"/>
        <v>LOW</v>
      </c>
      <c r="X240" s="4" t="str">
        <f t="shared" si="7"/>
        <v>DISPATCH OK</v>
      </c>
      <c r="Y240" s="10" t="s">
        <v>2214</v>
      </c>
      <c r="Z240" s="10" t="s">
        <v>2210</v>
      </c>
      <c r="AA240" s="10" t="s">
        <v>2211</v>
      </c>
      <c r="AB240" s="4" t="s">
        <v>28</v>
      </c>
      <c r="AC240">
        <f>ROUND(AVERAGE(LARGE(B240:K240,{1,2,3})),0)</f>
        <v>4</v>
      </c>
      <c r="AD240">
        <f>ROUND(AVERAGE(LARGE(L240:U240,{1,2,3})),0)</f>
        <v>3</v>
      </c>
      <c r="AE240">
        <v>2</v>
      </c>
      <c r="AF240">
        <v>2</v>
      </c>
    </row>
    <row r="241" spans="1:32" ht="15" customHeight="1" x14ac:dyDescent="0.35">
      <c r="A241" s="10" t="s">
        <v>1</v>
      </c>
      <c r="B241" s="4">
        <v>3</v>
      </c>
      <c r="C241" s="4">
        <v>4</v>
      </c>
      <c r="D241" s="4">
        <v>4</v>
      </c>
      <c r="E241" s="4">
        <v>4</v>
      </c>
      <c r="F241" s="4">
        <v>3</v>
      </c>
      <c r="G241" s="4">
        <v>3</v>
      </c>
      <c r="H241" s="4">
        <v>2</v>
      </c>
      <c r="I241" s="4">
        <v>3</v>
      </c>
      <c r="J241" s="4">
        <v>4</v>
      </c>
      <c r="K241" s="4">
        <f>IFERROR(INDEX(AIRPORT_DB!$L:$L,MATCH($A241,AIRPORT_DB!$A:$A,0))+1,2)</f>
        <v>1</v>
      </c>
      <c r="L241" s="4">
        <v>2</v>
      </c>
      <c r="M241" s="4">
        <v>3</v>
      </c>
      <c r="N241" s="4">
        <v>3</v>
      </c>
      <c r="O241" s="4">
        <v>3</v>
      </c>
      <c r="P241" s="4">
        <v>2</v>
      </c>
      <c r="Q241" s="4">
        <v>2</v>
      </c>
      <c r="R241" s="4">
        <v>2</v>
      </c>
      <c r="S241" s="4">
        <v>2</v>
      </c>
      <c r="T241" s="4">
        <v>3</v>
      </c>
      <c r="U241" s="4">
        <f>IFERROR(INDEX(AIRPORT_DB!$L:$L,MATCH($A241,AIRPORT_DB!$A:$A,0))+1,2)</f>
        <v>1</v>
      </c>
      <c r="V241" s="4">
        <f>ROUND(AVERAGE(LARGE(B241:K241,{1,2,3}))+AVERAGE(LARGE(L241:U241,{1,2,3}))-1,0)+IF(INDEX(AIRPORT_DB!$L:$L,MATCH($A241,AIRPORT_DB!$A:$A,0))&gt;=1,1,0)+IF(AB241="C",1,0)</f>
        <v>6</v>
      </c>
      <c r="W241" s="4" t="str">
        <f t="shared" si="6"/>
        <v>LOW</v>
      </c>
      <c r="X241" s="4" t="str">
        <f t="shared" si="7"/>
        <v>DISPATCH OK</v>
      </c>
      <c r="Y241" s="10" t="s">
        <v>2214</v>
      </c>
      <c r="Z241" s="10" t="s">
        <v>2210</v>
      </c>
      <c r="AA241" s="10" t="s">
        <v>2211</v>
      </c>
      <c r="AB241" s="4" t="s">
        <v>28</v>
      </c>
      <c r="AC241">
        <f>ROUND(AVERAGE(LARGE(B241:K241,{1,2,3})),0)</f>
        <v>4</v>
      </c>
      <c r="AD241">
        <f>ROUND(AVERAGE(LARGE(L241:U241,{1,2,3})),0)</f>
        <v>3</v>
      </c>
      <c r="AE241">
        <v>3</v>
      </c>
      <c r="AF241">
        <v>2</v>
      </c>
    </row>
    <row r="242" spans="1:32" ht="15" customHeight="1" x14ac:dyDescent="0.35">
      <c r="A242" s="10" t="s">
        <v>1151</v>
      </c>
      <c r="B242" s="4">
        <v>3</v>
      </c>
      <c r="C242" s="4">
        <v>4</v>
      </c>
      <c r="D242" s="4">
        <v>4</v>
      </c>
      <c r="E242" s="4">
        <v>4</v>
      </c>
      <c r="F242" s="4">
        <v>3</v>
      </c>
      <c r="G242" s="4">
        <v>3</v>
      </c>
      <c r="H242" s="4">
        <v>2</v>
      </c>
      <c r="I242" s="4">
        <v>3</v>
      </c>
      <c r="J242" s="4">
        <v>3</v>
      </c>
      <c r="K242" s="4">
        <f>IFERROR(INDEX(AIRPORT_DB!$L:$L,MATCH($A242,AIRPORT_DB!$A:$A,0))+1,2)</f>
        <v>1</v>
      </c>
      <c r="L242" s="4">
        <v>2</v>
      </c>
      <c r="M242" s="4">
        <v>3</v>
      </c>
      <c r="N242" s="4">
        <v>3</v>
      </c>
      <c r="O242" s="4">
        <v>3</v>
      </c>
      <c r="P242" s="4">
        <v>2</v>
      </c>
      <c r="Q242" s="4">
        <v>2</v>
      </c>
      <c r="R242" s="4">
        <v>2</v>
      </c>
      <c r="S242" s="4">
        <v>2</v>
      </c>
      <c r="T242" s="4">
        <v>2</v>
      </c>
      <c r="U242" s="4">
        <f>IFERROR(INDEX(AIRPORT_DB!$L:$L,MATCH($A242,AIRPORT_DB!$A:$A,0))+1,2)</f>
        <v>1</v>
      </c>
      <c r="V242" s="4">
        <f>ROUND(AVERAGE(LARGE(B242:K242,{1,2,3}))+AVERAGE(LARGE(L242:U242,{1,2,3}))-1,0)+IF(INDEX(AIRPORT_DB!$L:$L,MATCH($A242,AIRPORT_DB!$A:$A,0))&gt;=1,1,0)+IF(AB242="C",1,0)</f>
        <v>6</v>
      </c>
      <c r="W242" s="4" t="str">
        <f t="shared" si="6"/>
        <v>LOW</v>
      </c>
      <c r="X242" s="4" t="str">
        <f t="shared" si="7"/>
        <v>DISPATCH OK</v>
      </c>
      <c r="Y242" s="10" t="s">
        <v>2214</v>
      </c>
      <c r="Z242" s="10" t="s">
        <v>2210</v>
      </c>
      <c r="AA242" s="10" t="s">
        <v>2211</v>
      </c>
      <c r="AB242" s="4" t="s">
        <v>28</v>
      </c>
      <c r="AC242">
        <f>ROUND(AVERAGE(LARGE(B242:K242,{1,2,3})),0)</f>
        <v>4</v>
      </c>
      <c r="AD242">
        <f>ROUND(AVERAGE(LARGE(L242:U242,{1,2,3})),0)</f>
        <v>3</v>
      </c>
      <c r="AE242">
        <v>2</v>
      </c>
      <c r="AF242">
        <v>2</v>
      </c>
    </row>
    <row r="243" spans="1:32" ht="15" customHeight="1" x14ac:dyDescent="0.35">
      <c r="A243" s="10" t="s">
        <v>1154</v>
      </c>
      <c r="B243" s="4">
        <v>3</v>
      </c>
      <c r="C243" s="4">
        <v>2</v>
      </c>
      <c r="D243" s="4">
        <v>4</v>
      </c>
      <c r="E243" s="4">
        <v>2</v>
      </c>
      <c r="F243" s="4">
        <v>2</v>
      </c>
      <c r="G243" s="4">
        <v>3</v>
      </c>
      <c r="H243" s="4">
        <v>2</v>
      </c>
      <c r="I243" s="4">
        <v>2</v>
      </c>
      <c r="J243" s="4">
        <v>4</v>
      </c>
      <c r="K243" s="4">
        <f>IFERROR(INDEX(AIRPORT_DB!$L:$L,MATCH($A243,AIRPORT_DB!$A:$A,0))+1,2)</f>
        <v>1</v>
      </c>
      <c r="L243" s="4">
        <v>2</v>
      </c>
      <c r="M243" s="4">
        <v>2</v>
      </c>
      <c r="N243" s="4">
        <v>3</v>
      </c>
      <c r="O243" s="4">
        <v>2</v>
      </c>
      <c r="P243" s="4">
        <v>2</v>
      </c>
      <c r="Q243" s="4">
        <v>2</v>
      </c>
      <c r="R243" s="4">
        <v>2</v>
      </c>
      <c r="S243" s="4">
        <v>2</v>
      </c>
      <c r="T243" s="4">
        <v>3</v>
      </c>
      <c r="U243" s="4">
        <f>IFERROR(INDEX(AIRPORT_DB!$L:$L,MATCH($A243,AIRPORT_DB!$A:$A,0))+1,2)</f>
        <v>1</v>
      </c>
      <c r="V243" s="4">
        <f>ROUND(AVERAGE(LARGE(B243:K243,{1,2,3}))+AVERAGE(LARGE(L243:U243,{1,2,3}))-1,0)+IF(INDEX(AIRPORT_DB!$L:$L,MATCH($A243,AIRPORT_DB!$A:$A,0))&gt;=1,1,0)+IF(AB243="C",1,0)</f>
        <v>5</v>
      </c>
      <c r="W243" s="4" t="str">
        <f t="shared" si="6"/>
        <v>LOW</v>
      </c>
      <c r="X243" s="4" t="str">
        <f t="shared" si="7"/>
        <v>DISPATCH OK</v>
      </c>
      <c r="Y243" s="10" t="s">
        <v>2216</v>
      </c>
      <c r="Z243" s="10" t="s">
        <v>2210</v>
      </c>
      <c r="AA243" s="10" t="s">
        <v>2211</v>
      </c>
      <c r="AB243" s="4" t="s">
        <v>28</v>
      </c>
      <c r="AC243">
        <f>ROUND(AVERAGE(LARGE(B243:K243,{1,2,3})),0)</f>
        <v>4</v>
      </c>
      <c r="AD243">
        <f>ROUND(AVERAGE(LARGE(L243:U243,{1,2,3})),0)</f>
        <v>3</v>
      </c>
      <c r="AE243">
        <v>2</v>
      </c>
      <c r="AF243">
        <v>2</v>
      </c>
    </row>
    <row r="244" spans="1:32" ht="15" customHeight="1" x14ac:dyDescent="0.35">
      <c r="A244" s="10" t="s">
        <v>1159</v>
      </c>
      <c r="B244" s="4">
        <v>3</v>
      </c>
      <c r="C244" s="4">
        <v>4</v>
      </c>
      <c r="D244" s="4">
        <v>4</v>
      </c>
      <c r="E244" s="4">
        <v>4</v>
      </c>
      <c r="F244" s="4">
        <v>3</v>
      </c>
      <c r="G244" s="4">
        <v>3</v>
      </c>
      <c r="H244" s="4">
        <v>2</v>
      </c>
      <c r="I244" s="4">
        <v>3</v>
      </c>
      <c r="J244" s="4">
        <v>3</v>
      </c>
      <c r="K244" s="4">
        <f>IFERROR(INDEX(AIRPORT_DB!$L:$L,MATCH($A244,AIRPORT_DB!$A:$A,0))+1,2)</f>
        <v>1</v>
      </c>
      <c r="L244" s="4">
        <v>2</v>
      </c>
      <c r="M244" s="4">
        <v>3</v>
      </c>
      <c r="N244" s="4">
        <v>3</v>
      </c>
      <c r="O244" s="4">
        <v>3</v>
      </c>
      <c r="P244" s="4">
        <v>2</v>
      </c>
      <c r="Q244" s="4">
        <v>2</v>
      </c>
      <c r="R244" s="4">
        <v>2</v>
      </c>
      <c r="S244" s="4">
        <v>2</v>
      </c>
      <c r="T244" s="4">
        <v>2</v>
      </c>
      <c r="U244" s="4">
        <f>IFERROR(INDEX(AIRPORT_DB!$L:$L,MATCH($A244,AIRPORT_DB!$A:$A,0))+1,2)</f>
        <v>1</v>
      </c>
      <c r="V244" s="4">
        <f>ROUND(AVERAGE(LARGE(B244:K244,{1,2,3}))+AVERAGE(LARGE(L244:U244,{1,2,3}))-1,0)+IF(INDEX(AIRPORT_DB!$L:$L,MATCH($A244,AIRPORT_DB!$A:$A,0))&gt;=1,1,0)+IF(AB244="C",1,0)</f>
        <v>6</v>
      </c>
      <c r="W244" s="4" t="str">
        <f t="shared" si="6"/>
        <v>LOW</v>
      </c>
      <c r="X244" s="4" t="str">
        <f t="shared" si="7"/>
        <v>DISPATCH OK</v>
      </c>
      <c r="Y244" s="10" t="s">
        <v>2214</v>
      </c>
      <c r="Z244" s="10" t="s">
        <v>2210</v>
      </c>
      <c r="AA244" s="10" t="s">
        <v>2211</v>
      </c>
      <c r="AB244" s="4" t="s">
        <v>42</v>
      </c>
      <c r="AC244">
        <f>ROUND(AVERAGE(LARGE(B244:K244,{1,2,3})),0)</f>
        <v>4</v>
      </c>
      <c r="AD244">
        <f>ROUND(AVERAGE(LARGE(L244:U244,{1,2,3})),0)</f>
        <v>3</v>
      </c>
      <c r="AE244">
        <v>2</v>
      </c>
      <c r="AF244">
        <v>2</v>
      </c>
    </row>
    <row r="245" spans="1:32" ht="15" customHeight="1" x14ac:dyDescent="0.35">
      <c r="A245" s="10" t="s">
        <v>1162</v>
      </c>
      <c r="B245" s="4">
        <v>3</v>
      </c>
      <c r="C245" s="4">
        <v>4</v>
      </c>
      <c r="D245" s="4">
        <v>4</v>
      </c>
      <c r="E245" s="4">
        <v>4</v>
      </c>
      <c r="F245" s="4">
        <v>3</v>
      </c>
      <c r="G245" s="4">
        <v>3</v>
      </c>
      <c r="H245" s="4">
        <v>2</v>
      </c>
      <c r="I245" s="4">
        <v>3</v>
      </c>
      <c r="J245" s="4">
        <v>3</v>
      </c>
      <c r="K245" s="4">
        <f>IFERROR(INDEX(AIRPORT_DB!$L:$L,MATCH($A245,AIRPORT_DB!$A:$A,0))+1,2)</f>
        <v>1</v>
      </c>
      <c r="L245" s="4">
        <v>2</v>
      </c>
      <c r="M245" s="4">
        <v>3</v>
      </c>
      <c r="N245" s="4">
        <v>3</v>
      </c>
      <c r="O245" s="4">
        <v>3</v>
      </c>
      <c r="P245" s="4">
        <v>2</v>
      </c>
      <c r="Q245" s="4">
        <v>2</v>
      </c>
      <c r="R245" s="4">
        <v>2</v>
      </c>
      <c r="S245" s="4">
        <v>2</v>
      </c>
      <c r="T245" s="4">
        <v>2</v>
      </c>
      <c r="U245" s="4">
        <f>IFERROR(INDEX(AIRPORT_DB!$L:$L,MATCH($A245,AIRPORT_DB!$A:$A,0))+1,2)</f>
        <v>1</v>
      </c>
      <c r="V245" s="4">
        <f>ROUND(AVERAGE(LARGE(B245:K245,{1,2,3}))+AVERAGE(LARGE(L245:U245,{1,2,3}))-1,0)+IF(INDEX(AIRPORT_DB!$L:$L,MATCH($A245,AIRPORT_DB!$A:$A,0))&gt;=1,1,0)+IF(AB245="C",1,0)</f>
        <v>6</v>
      </c>
      <c r="W245" s="4" t="str">
        <f t="shared" si="6"/>
        <v>LOW</v>
      </c>
      <c r="X245" s="4" t="str">
        <f t="shared" si="7"/>
        <v>DISPATCH OK</v>
      </c>
      <c r="Y245" s="10" t="s">
        <v>2214</v>
      </c>
      <c r="Z245" s="10" t="s">
        <v>2210</v>
      </c>
      <c r="AA245" s="10" t="s">
        <v>2211</v>
      </c>
      <c r="AB245" s="4" t="s">
        <v>28</v>
      </c>
      <c r="AC245">
        <f>ROUND(AVERAGE(LARGE(B245:K245,{1,2,3})),0)</f>
        <v>4</v>
      </c>
      <c r="AD245">
        <f>ROUND(AVERAGE(LARGE(L245:U245,{1,2,3})),0)</f>
        <v>3</v>
      </c>
      <c r="AE245">
        <v>2</v>
      </c>
      <c r="AF245">
        <v>2</v>
      </c>
    </row>
    <row r="246" spans="1:32" ht="15" customHeight="1" x14ac:dyDescent="0.35">
      <c r="A246" s="10" t="s">
        <v>1165</v>
      </c>
      <c r="B246" s="4">
        <v>4</v>
      </c>
      <c r="C246" s="4">
        <v>4</v>
      </c>
      <c r="D246" s="4">
        <v>4</v>
      </c>
      <c r="E246" s="4">
        <v>4</v>
      </c>
      <c r="F246" s="4">
        <v>4</v>
      </c>
      <c r="G246" s="4">
        <v>3</v>
      </c>
      <c r="H246" s="4">
        <v>2</v>
      </c>
      <c r="I246" s="4">
        <v>3</v>
      </c>
      <c r="J246" s="4">
        <v>3</v>
      </c>
      <c r="K246" s="4">
        <f>IFERROR(INDEX(AIRPORT_DB!$L:$L,MATCH($A246,AIRPORT_DB!$A:$A,0))+1,2)</f>
        <v>1</v>
      </c>
      <c r="L246" s="4">
        <v>4</v>
      </c>
      <c r="M246" s="4">
        <v>3</v>
      </c>
      <c r="N246" s="4">
        <v>3</v>
      </c>
      <c r="O246" s="4">
        <v>3</v>
      </c>
      <c r="P246" s="4">
        <v>3</v>
      </c>
      <c r="Q246" s="4">
        <v>2</v>
      </c>
      <c r="R246" s="4">
        <v>2</v>
      </c>
      <c r="S246" s="4">
        <v>2</v>
      </c>
      <c r="T246" s="4">
        <v>2</v>
      </c>
      <c r="U246" s="4">
        <f>IFERROR(INDEX(AIRPORT_DB!$L:$L,MATCH($A246,AIRPORT_DB!$A:$A,0))+1,2)</f>
        <v>1</v>
      </c>
      <c r="V246" s="4">
        <f>ROUND(AVERAGE(LARGE(B246:K246,{1,2,3}))+AVERAGE(LARGE(L246:U246,{1,2,3}))-1,0)+IF(INDEX(AIRPORT_DB!$L:$L,MATCH($A246,AIRPORT_DB!$A:$A,0))&gt;=1,1,0)+IF(AB246="C",1,0)</f>
        <v>6</v>
      </c>
      <c r="W246" s="4" t="str">
        <f t="shared" si="6"/>
        <v>LOW</v>
      </c>
      <c r="X246" s="4" t="str">
        <f t="shared" si="7"/>
        <v>DISPATCH OK</v>
      </c>
      <c r="Y246" s="10" t="s">
        <v>2213</v>
      </c>
      <c r="Z246" s="10" t="s">
        <v>2210</v>
      </c>
      <c r="AA246" s="10" t="s">
        <v>2211</v>
      </c>
      <c r="AB246" s="4" t="s">
        <v>28</v>
      </c>
      <c r="AC246">
        <f>ROUND(AVERAGE(LARGE(B246:K246,{1,2,3})),0)</f>
        <v>4</v>
      </c>
      <c r="AD246">
        <f>ROUND(AVERAGE(LARGE(L246:U246,{1,2,3})),0)</f>
        <v>3</v>
      </c>
      <c r="AE246">
        <v>2</v>
      </c>
      <c r="AF246">
        <v>2</v>
      </c>
    </row>
    <row r="247" spans="1:32" ht="15" customHeight="1" x14ac:dyDescent="0.35">
      <c r="A247" s="10" t="s">
        <v>1168</v>
      </c>
      <c r="B247" s="4">
        <v>4</v>
      </c>
      <c r="C247" s="4">
        <v>4</v>
      </c>
      <c r="D247" s="4">
        <v>4</v>
      </c>
      <c r="E247" s="4">
        <v>4</v>
      </c>
      <c r="F247" s="4">
        <v>4</v>
      </c>
      <c r="G247" s="4">
        <v>3</v>
      </c>
      <c r="H247" s="4">
        <v>2</v>
      </c>
      <c r="I247" s="4">
        <v>3</v>
      </c>
      <c r="J247" s="4">
        <v>3</v>
      </c>
      <c r="K247" s="4">
        <f>IFERROR(INDEX(AIRPORT_DB!$L:$L,MATCH($A247,AIRPORT_DB!$A:$A,0))+1,2)</f>
        <v>1</v>
      </c>
      <c r="L247" s="4">
        <v>4</v>
      </c>
      <c r="M247" s="4">
        <v>3</v>
      </c>
      <c r="N247" s="4">
        <v>3</v>
      </c>
      <c r="O247" s="4">
        <v>3</v>
      </c>
      <c r="P247" s="4">
        <v>3</v>
      </c>
      <c r="Q247" s="4">
        <v>2</v>
      </c>
      <c r="R247" s="4">
        <v>2</v>
      </c>
      <c r="S247" s="4">
        <v>2</v>
      </c>
      <c r="T247" s="4">
        <v>2</v>
      </c>
      <c r="U247" s="4">
        <f>IFERROR(INDEX(AIRPORT_DB!$L:$L,MATCH($A247,AIRPORT_DB!$A:$A,0))+1,2)</f>
        <v>1</v>
      </c>
      <c r="V247" s="4">
        <f>ROUND(AVERAGE(LARGE(B247:K247,{1,2,3}))+AVERAGE(LARGE(L247:U247,{1,2,3}))-1,0)+IF(INDEX(AIRPORT_DB!$L:$L,MATCH($A247,AIRPORT_DB!$A:$A,0))&gt;=1,1,0)+IF(AB247="C",1,0)</f>
        <v>6</v>
      </c>
      <c r="W247" s="4" t="str">
        <f t="shared" si="6"/>
        <v>LOW</v>
      </c>
      <c r="X247" s="4" t="str">
        <f t="shared" si="7"/>
        <v>DISPATCH OK</v>
      </c>
      <c r="Y247" s="10" t="s">
        <v>2213</v>
      </c>
      <c r="Z247" s="10" t="s">
        <v>2210</v>
      </c>
      <c r="AA247" s="10" t="s">
        <v>2211</v>
      </c>
      <c r="AB247" s="4" t="s">
        <v>28</v>
      </c>
      <c r="AC247">
        <f>ROUND(AVERAGE(LARGE(B247:K247,{1,2,3})),0)</f>
        <v>4</v>
      </c>
      <c r="AD247">
        <f>ROUND(AVERAGE(LARGE(L247:U247,{1,2,3})),0)</f>
        <v>3</v>
      </c>
      <c r="AE247">
        <v>2</v>
      </c>
      <c r="AF247">
        <v>2</v>
      </c>
    </row>
    <row r="248" spans="1:32" ht="15" customHeight="1" x14ac:dyDescent="0.35">
      <c r="A248" s="10" t="s">
        <v>1170</v>
      </c>
      <c r="B248" s="4">
        <v>3</v>
      </c>
      <c r="C248" s="4">
        <v>4</v>
      </c>
      <c r="D248" s="4">
        <v>4</v>
      </c>
      <c r="E248" s="4">
        <v>4</v>
      </c>
      <c r="F248" s="4">
        <v>3</v>
      </c>
      <c r="G248" s="4">
        <v>3</v>
      </c>
      <c r="H248" s="4">
        <v>2</v>
      </c>
      <c r="I248" s="4">
        <v>3</v>
      </c>
      <c r="J248" s="4">
        <v>3</v>
      </c>
      <c r="K248" s="4">
        <f>IFERROR(INDEX(AIRPORT_DB!$L:$L,MATCH($A248,AIRPORT_DB!$A:$A,0))+1,2)</f>
        <v>1</v>
      </c>
      <c r="L248" s="4">
        <v>2</v>
      </c>
      <c r="M248" s="4">
        <v>3</v>
      </c>
      <c r="N248" s="4">
        <v>3</v>
      </c>
      <c r="O248" s="4">
        <v>3</v>
      </c>
      <c r="P248" s="4">
        <v>2</v>
      </c>
      <c r="Q248" s="4">
        <v>2</v>
      </c>
      <c r="R248" s="4">
        <v>2</v>
      </c>
      <c r="S248" s="4">
        <v>2</v>
      </c>
      <c r="T248" s="4">
        <v>2</v>
      </c>
      <c r="U248" s="4">
        <f>IFERROR(INDEX(AIRPORT_DB!$L:$L,MATCH($A248,AIRPORT_DB!$A:$A,0))+1,2)</f>
        <v>1</v>
      </c>
      <c r="V248" s="4">
        <f>ROUND(AVERAGE(LARGE(B248:K248,{1,2,3}))+AVERAGE(LARGE(L248:U248,{1,2,3}))-1,0)+IF(INDEX(AIRPORT_DB!$L:$L,MATCH($A248,AIRPORT_DB!$A:$A,0))&gt;=1,1,0)+IF(AB248="C",1,0)</f>
        <v>6</v>
      </c>
      <c r="W248" s="4" t="str">
        <f t="shared" si="6"/>
        <v>LOW</v>
      </c>
      <c r="X248" s="4" t="str">
        <f t="shared" si="7"/>
        <v>DISPATCH OK</v>
      </c>
      <c r="Y248" s="10" t="s">
        <v>2214</v>
      </c>
      <c r="Z248" s="10" t="s">
        <v>2210</v>
      </c>
      <c r="AA248" s="10" t="s">
        <v>2211</v>
      </c>
      <c r="AB248" s="4" t="s">
        <v>28</v>
      </c>
      <c r="AC248">
        <f>ROUND(AVERAGE(LARGE(B248:K248,{1,2,3})),0)</f>
        <v>4</v>
      </c>
      <c r="AD248">
        <f>ROUND(AVERAGE(LARGE(L248:U248,{1,2,3})),0)</f>
        <v>3</v>
      </c>
      <c r="AE248">
        <v>2</v>
      </c>
      <c r="AF248">
        <v>2</v>
      </c>
    </row>
    <row r="249" spans="1:32" ht="15" customHeight="1" x14ac:dyDescent="0.35">
      <c r="A249" s="10" t="s">
        <v>1173</v>
      </c>
      <c r="B249" s="4">
        <v>3</v>
      </c>
      <c r="C249" s="4">
        <v>4</v>
      </c>
      <c r="D249" s="4">
        <v>2</v>
      </c>
      <c r="E249" s="4">
        <v>4</v>
      </c>
      <c r="F249" s="4">
        <v>3</v>
      </c>
      <c r="G249" s="4">
        <v>3</v>
      </c>
      <c r="H249" s="4">
        <v>2</v>
      </c>
      <c r="I249" s="4">
        <v>3</v>
      </c>
      <c r="J249" s="4">
        <v>3</v>
      </c>
      <c r="K249" s="4">
        <f>IFERROR(INDEX(AIRPORT_DB!$L:$L,MATCH($A249,AIRPORT_DB!$A:$A,0))+1,2)</f>
        <v>1</v>
      </c>
      <c r="L249" s="4">
        <v>2</v>
      </c>
      <c r="M249" s="4">
        <v>3</v>
      </c>
      <c r="N249" s="4">
        <v>2</v>
      </c>
      <c r="O249" s="4">
        <v>3</v>
      </c>
      <c r="P249" s="4">
        <v>2</v>
      </c>
      <c r="Q249" s="4">
        <v>2</v>
      </c>
      <c r="R249" s="4">
        <v>2</v>
      </c>
      <c r="S249" s="4">
        <v>2</v>
      </c>
      <c r="T249" s="4">
        <v>2</v>
      </c>
      <c r="U249" s="4">
        <f>IFERROR(INDEX(AIRPORT_DB!$L:$L,MATCH($A249,AIRPORT_DB!$A:$A,0))+1,2)</f>
        <v>1</v>
      </c>
      <c r="V249" s="4">
        <f>ROUND(AVERAGE(LARGE(B249:K249,{1,2,3}))+AVERAGE(LARGE(L249:U249,{1,2,3}))-1,0)+IF(INDEX(AIRPORT_DB!$L:$L,MATCH($A249,AIRPORT_DB!$A:$A,0))&gt;=1,1,0)+IF(AB249="C",1,0)</f>
        <v>5</v>
      </c>
      <c r="W249" s="4" t="str">
        <f t="shared" si="6"/>
        <v>LOW</v>
      </c>
      <c r="X249" s="4" t="str">
        <f t="shared" si="7"/>
        <v>DISPATCH OK</v>
      </c>
      <c r="Y249" s="10" t="s">
        <v>2212</v>
      </c>
      <c r="Z249" s="10" t="s">
        <v>2210</v>
      </c>
      <c r="AA249" s="10" t="s">
        <v>2211</v>
      </c>
      <c r="AB249" s="4" t="s">
        <v>42</v>
      </c>
      <c r="AC249">
        <f>ROUND(AVERAGE(LARGE(B249:K249,{1,2,3})),0)</f>
        <v>4</v>
      </c>
      <c r="AD249">
        <f>ROUND(AVERAGE(LARGE(L249:U249,{1,2,3})),0)</f>
        <v>3</v>
      </c>
      <c r="AE249">
        <v>2</v>
      </c>
      <c r="AF249">
        <v>2</v>
      </c>
    </row>
    <row r="250" spans="1:32" ht="15" customHeight="1" x14ac:dyDescent="0.35">
      <c r="A250" s="10" t="s">
        <v>1179</v>
      </c>
      <c r="B250" s="4">
        <v>3</v>
      </c>
      <c r="C250" s="4">
        <v>4</v>
      </c>
      <c r="D250" s="4">
        <v>2</v>
      </c>
      <c r="E250" s="4">
        <v>4</v>
      </c>
      <c r="F250" s="4">
        <v>3</v>
      </c>
      <c r="G250" s="4">
        <v>3</v>
      </c>
      <c r="H250" s="4">
        <v>2</v>
      </c>
      <c r="I250" s="4">
        <v>3</v>
      </c>
      <c r="J250" s="4">
        <v>3</v>
      </c>
      <c r="K250" s="4">
        <f>IFERROR(INDEX(AIRPORT_DB!$L:$L,MATCH($A250,AIRPORT_DB!$A:$A,0))+1,2)</f>
        <v>1</v>
      </c>
      <c r="L250" s="4">
        <v>2</v>
      </c>
      <c r="M250" s="4">
        <v>3</v>
      </c>
      <c r="N250" s="4">
        <v>2</v>
      </c>
      <c r="O250" s="4">
        <v>3</v>
      </c>
      <c r="P250" s="4">
        <v>2</v>
      </c>
      <c r="Q250" s="4">
        <v>2</v>
      </c>
      <c r="R250" s="4">
        <v>2</v>
      </c>
      <c r="S250" s="4">
        <v>2</v>
      </c>
      <c r="T250" s="4">
        <v>2</v>
      </c>
      <c r="U250" s="4">
        <f>IFERROR(INDEX(AIRPORT_DB!$L:$L,MATCH($A250,AIRPORT_DB!$A:$A,0))+1,2)</f>
        <v>1</v>
      </c>
      <c r="V250" s="4">
        <f>ROUND(AVERAGE(LARGE(B250:K250,{1,2,3}))+AVERAGE(LARGE(L250:U250,{1,2,3}))-1,0)+IF(INDEX(AIRPORT_DB!$L:$L,MATCH($A250,AIRPORT_DB!$A:$A,0))&gt;=1,1,0)+IF(AB250="C",1,0)</f>
        <v>5</v>
      </c>
      <c r="W250" s="4" t="str">
        <f t="shared" si="6"/>
        <v>LOW</v>
      </c>
      <c r="X250" s="4" t="str">
        <f t="shared" si="7"/>
        <v>DISPATCH OK</v>
      </c>
      <c r="Y250" s="10" t="s">
        <v>2212</v>
      </c>
      <c r="Z250" s="10" t="s">
        <v>2210</v>
      </c>
      <c r="AA250" s="10" t="s">
        <v>2211</v>
      </c>
      <c r="AB250" s="4" t="s">
        <v>42</v>
      </c>
      <c r="AC250">
        <f>ROUND(AVERAGE(LARGE(B250:K250,{1,2,3})),0)</f>
        <v>4</v>
      </c>
      <c r="AD250">
        <f>ROUND(AVERAGE(LARGE(L250:U250,{1,2,3})),0)</f>
        <v>3</v>
      </c>
      <c r="AE250">
        <v>2</v>
      </c>
      <c r="AF250">
        <v>2</v>
      </c>
    </row>
    <row r="251" spans="1:32" ht="15" customHeight="1" x14ac:dyDescent="0.35">
      <c r="A251" s="10" t="s">
        <v>1185</v>
      </c>
      <c r="B251" s="4">
        <v>3</v>
      </c>
      <c r="C251" s="4">
        <v>4</v>
      </c>
      <c r="D251" s="4">
        <v>2</v>
      </c>
      <c r="E251" s="4">
        <v>4</v>
      </c>
      <c r="F251" s="4">
        <v>3</v>
      </c>
      <c r="G251" s="4">
        <v>3</v>
      </c>
      <c r="H251" s="4">
        <v>2</v>
      </c>
      <c r="I251" s="4">
        <v>3</v>
      </c>
      <c r="J251" s="4">
        <v>3</v>
      </c>
      <c r="K251" s="4">
        <f>IFERROR(INDEX(AIRPORT_DB!$L:$L,MATCH($A251,AIRPORT_DB!$A:$A,0))+1,2)</f>
        <v>1</v>
      </c>
      <c r="L251" s="4">
        <v>2</v>
      </c>
      <c r="M251" s="4">
        <v>3</v>
      </c>
      <c r="N251" s="4">
        <v>2</v>
      </c>
      <c r="O251" s="4">
        <v>3</v>
      </c>
      <c r="P251" s="4">
        <v>2</v>
      </c>
      <c r="Q251" s="4">
        <v>2</v>
      </c>
      <c r="R251" s="4">
        <v>2</v>
      </c>
      <c r="S251" s="4">
        <v>2</v>
      </c>
      <c r="T251" s="4">
        <v>2</v>
      </c>
      <c r="U251" s="4">
        <f>IFERROR(INDEX(AIRPORT_DB!$L:$L,MATCH($A251,AIRPORT_DB!$A:$A,0))+1,2)</f>
        <v>1</v>
      </c>
      <c r="V251" s="4">
        <f>ROUND(AVERAGE(LARGE(B251:K251,{1,2,3}))+AVERAGE(LARGE(L251:U251,{1,2,3}))-1,0)+IF(INDEX(AIRPORT_DB!$L:$L,MATCH($A251,AIRPORT_DB!$A:$A,0))&gt;=1,1,0)+IF(AB251="C",1,0)</f>
        <v>5</v>
      </c>
      <c r="W251" s="4" t="str">
        <f t="shared" si="6"/>
        <v>LOW</v>
      </c>
      <c r="X251" s="4" t="str">
        <f t="shared" si="7"/>
        <v>DISPATCH OK</v>
      </c>
      <c r="Y251" s="10" t="s">
        <v>2212</v>
      </c>
      <c r="Z251" s="10" t="s">
        <v>2210</v>
      </c>
      <c r="AA251" s="10" t="s">
        <v>2211</v>
      </c>
      <c r="AB251" s="4" t="s">
        <v>42</v>
      </c>
      <c r="AC251">
        <f>ROUND(AVERAGE(LARGE(B251:K251,{1,2,3})),0)</f>
        <v>4</v>
      </c>
      <c r="AD251">
        <f>ROUND(AVERAGE(LARGE(L251:U251,{1,2,3})),0)</f>
        <v>3</v>
      </c>
      <c r="AE251">
        <v>2</v>
      </c>
      <c r="AF251">
        <v>2</v>
      </c>
    </row>
    <row r="252" spans="1:32" ht="15" customHeight="1" x14ac:dyDescent="0.35">
      <c r="A252" s="10" t="s">
        <v>1190</v>
      </c>
      <c r="B252" s="4">
        <v>3</v>
      </c>
      <c r="C252" s="4">
        <v>4</v>
      </c>
      <c r="D252" s="4">
        <v>4</v>
      </c>
      <c r="E252" s="4">
        <v>4</v>
      </c>
      <c r="F252" s="4">
        <v>3</v>
      </c>
      <c r="G252" s="4">
        <v>3</v>
      </c>
      <c r="H252" s="4">
        <v>2</v>
      </c>
      <c r="I252" s="4">
        <v>3</v>
      </c>
      <c r="J252" s="4">
        <v>3</v>
      </c>
      <c r="K252" s="4">
        <f>IFERROR(INDEX(AIRPORT_DB!$L:$L,MATCH($A252,AIRPORT_DB!$A:$A,0))+1,2)</f>
        <v>1</v>
      </c>
      <c r="L252" s="4">
        <v>2</v>
      </c>
      <c r="M252" s="4">
        <v>3</v>
      </c>
      <c r="N252" s="4">
        <v>3</v>
      </c>
      <c r="O252" s="4">
        <v>3</v>
      </c>
      <c r="P252" s="4">
        <v>2</v>
      </c>
      <c r="Q252" s="4">
        <v>2</v>
      </c>
      <c r="R252" s="4">
        <v>2</v>
      </c>
      <c r="S252" s="4">
        <v>2</v>
      </c>
      <c r="T252" s="4">
        <v>2</v>
      </c>
      <c r="U252" s="4">
        <f>IFERROR(INDEX(AIRPORT_DB!$L:$L,MATCH($A252,AIRPORT_DB!$A:$A,0))+1,2)</f>
        <v>1</v>
      </c>
      <c r="V252" s="4">
        <f>ROUND(AVERAGE(LARGE(B252:K252,{1,2,3}))+AVERAGE(LARGE(L252:U252,{1,2,3}))-1,0)+IF(INDEX(AIRPORT_DB!$L:$L,MATCH($A252,AIRPORT_DB!$A:$A,0))&gt;=1,1,0)+IF(AB252="C",1,0)</f>
        <v>6</v>
      </c>
      <c r="W252" s="4" t="str">
        <f t="shared" si="6"/>
        <v>LOW</v>
      </c>
      <c r="X252" s="4" t="str">
        <f t="shared" si="7"/>
        <v>DISPATCH OK</v>
      </c>
      <c r="Y252" s="10" t="s">
        <v>2214</v>
      </c>
      <c r="Z252" s="10" t="s">
        <v>2210</v>
      </c>
      <c r="AA252" s="10" t="s">
        <v>2211</v>
      </c>
      <c r="AB252" s="4" t="s">
        <v>42</v>
      </c>
      <c r="AC252">
        <f>ROUND(AVERAGE(LARGE(B252:K252,{1,2,3})),0)</f>
        <v>4</v>
      </c>
      <c r="AD252">
        <f>ROUND(AVERAGE(LARGE(L252:U252,{1,2,3})),0)</f>
        <v>3</v>
      </c>
      <c r="AE252">
        <v>2</v>
      </c>
      <c r="AF252">
        <v>2</v>
      </c>
    </row>
    <row r="253" spans="1:32" ht="15" customHeight="1" x14ac:dyDescent="0.35">
      <c r="A253" s="10" t="s">
        <v>1196</v>
      </c>
      <c r="B253" s="4">
        <v>3</v>
      </c>
      <c r="C253" s="4">
        <v>4</v>
      </c>
      <c r="D253" s="4">
        <v>4</v>
      </c>
      <c r="E253" s="4">
        <v>4</v>
      </c>
      <c r="F253" s="4">
        <v>3</v>
      </c>
      <c r="G253" s="4">
        <v>3</v>
      </c>
      <c r="H253" s="4">
        <v>2</v>
      </c>
      <c r="I253" s="4">
        <v>3</v>
      </c>
      <c r="J253" s="4">
        <v>3</v>
      </c>
      <c r="K253" s="4">
        <f>IFERROR(INDEX(AIRPORT_DB!$L:$L,MATCH($A253,AIRPORT_DB!$A:$A,0))+1,2)</f>
        <v>1</v>
      </c>
      <c r="L253" s="4">
        <v>2</v>
      </c>
      <c r="M253" s="4">
        <v>3</v>
      </c>
      <c r="N253" s="4">
        <v>3</v>
      </c>
      <c r="O253" s="4">
        <v>3</v>
      </c>
      <c r="P253" s="4">
        <v>2</v>
      </c>
      <c r="Q253" s="4">
        <v>2</v>
      </c>
      <c r="R253" s="4">
        <v>2</v>
      </c>
      <c r="S253" s="4">
        <v>2</v>
      </c>
      <c r="T253" s="4">
        <v>2</v>
      </c>
      <c r="U253" s="4">
        <f>IFERROR(INDEX(AIRPORT_DB!$L:$L,MATCH($A253,AIRPORT_DB!$A:$A,0))+1,2)</f>
        <v>1</v>
      </c>
      <c r="V253" s="4">
        <f>ROUND(AVERAGE(LARGE(B253:K253,{1,2,3}))+AVERAGE(LARGE(L253:U253,{1,2,3}))-1,0)+IF(INDEX(AIRPORT_DB!$L:$L,MATCH($A253,AIRPORT_DB!$A:$A,0))&gt;=1,1,0)+IF(AB253="C",1,0)</f>
        <v>6</v>
      </c>
      <c r="W253" s="4" t="str">
        <f t="shared" si="6"/>
        <v>LOW</v>
      </c>
      <c r="X253" s="4" t="str">
        <f t="shared" si="7"/>
        <v>DISPATCH OK</v>
      </c>
      <c r="Y253" s="10" t="s">
        <v>2214</v>
      </c>
      <c r="Z253" s="10" t="s">
        <v>2210</v>
      </c>
      <c r="AA253" s="10" t="s">
        <v>2211</v>
      </c>
      <c r="AB253" s="4" t="s">
        <v>42</v>
      </c>
      <c r="AC253">
        <f>ROUND(AVERAGE(LARGE(B253:K253,{1,2,3})),0)</f>
        <v>4</v>
      </c>
      <c r="AD253">
        <f>ROUND(AVERAGE(LARGE(L253:U253,{1,2,3})),0)</f>
        <v>3</v>
      </c>
      <c r="AE253">
        <v>2</v>
      </c>
      <c r="AF253">
        <v>2</v>
      </c>
    </row>
    <row r="254" spans="1:32" ht="15" customHeight="1" x14ac:dyDescent="0.35">
      <c r="A254" s="10" t="s">
        <v>1202</v>
      </c>
      <c r="B254" s="4">
        <v>3</v>
      </c>
      <c r="C254" s="4">
        <v>4</v>
      </c>
      <c r="D254" s="4">
        <v>4</v>
      </c>
      <c r="E254" s="4">
        <v>4</v>
      </c>
      <c r="F254" s="4">
        <v>3</v>
      </c>
      <c r="G254" s="4">
        <v>3</v>
      </c>
      <c r="H254" s="4">
        <v>2</v>
      </c>
      <c r="I254" s="4">
        <v>3</v>
      </c>
      <c r="J254" s="4">
        <v>3</v>
      </c>
      <c r="K254" s="4">
        <f>IFERROR(INDEX(AIRPORT_DB!$L:$L,MATCH($A254,AIRPORT_DB!$A:$A,0))+1,2)</f>
        <v>1</v>
      </c>
      <c r="L254" s="4">
        <v>2</v>
      </c>
      <c r="M254" s="4">
        <v>3</v>
      </c>
      <c r="N254" s="4">
        <v>3</v>
      </c>
      <c r="O254" s="4">
        <v>3</v>
      </c>
      <c r="P254" s="4">
        <v>2</v>
      </c>
      <c r="Q254" s="4">
        <v>2</v>
      </c>
      <c r="R254" s="4">
        <v>2</v>
      </c>
      <c r="S254" s="4">
        <v>2</v>
      </c>
      <c r="T254" s="4">
        <v>2</v>
      </c>
      <c r="U254" s="4">
        <f>IFERROR(INDEX(AIRPORT_DB!$L:$L,MATCH($A254,AIRPORT_DB!$A:$A,0))+1,2)</f>
        <v>1</v>
      </c>
      <c r="V254" s="4">
        <f>ROUND(AVERAGE(LARGE(B254:K254,{1,2,3}))+AVERAGE(LARGE(L254:U254,{1,2,3}))-1,0)+IF(INDEX(AIRPORT_DB!$L:$L,MATCH($A254,AIRPORT_DB!$A:$A,0))&gt;=1,1,0)+IF(AB254="C",1,0)</f>
        <v>6</v>
      </c>
      <c r="W254" s="4" t="str">
        <f t="shared" si="6"/>
        <v>LOW</v>
      </c>
      <c r="X254" s="4" t="str">
        <f t="shared" si="7"/>
        <v>DISPATCH OK</v>
      </c>
      <c r="Y254" s="10" t="s">
        <v>2214</v>
      </c>
      <c r="Z254" s="10" t="s">
        <v>2210</v>
      </c>
      <c r="AA254" s="10" t="s">
        <v>2211</v>
      </c>
      <c r="AB254" s="4" t="s">
        <v>42</v>
      </c>
      <c r="AC254">
        <f>ROUND(AVERAGE(LARGE(B254:K254,{1,2,3})),0)</f>
        <v>4</v>
      </c>
      <c r="AD254">
        <f>ROUND(AVERAGE(LARGE(L254:U254,{1,2,3})),0)</f>
        <v>3</v>
      </c>
      <c r="AE254">
        <v>2</v>
      </c>
      <c r="AF254">
        <v>2</v>
      </c>
    </row>
    <row r="255" spans="1:32" ht="15" customHeight="1" x14ac:dyDescent="0.35">
      <c r="A255" s="10" t="s">
        <v>1207</v>
      </c>
      <c r="B255" s="4">
        <v>3</v>
      </c>
      <c r="C255" s="4">
        <v>4</v>
      </c>
      <c r="D255" s="4">
        <v>4</v>
      </c>
      <c r="E255" s="4">
        <v>4</v>
      </c>
      <c r="F255" s="4">
        <v>3</v>
      </c>
      <c r="G255" s="4">
        <v>3</v>
      </c>
      <c r="H255" s="4">
        <v>2</v>
      </c>
      <c r="I255" s="4">
        <v>3</v>
      </c>
      <c r="J255" s="4">
        <v>3</v>
      </c>
      <c r="K255" s="4">
        <f>IFERROR(INDEX(AIRPORT_DB!$L:$L,MATCH($A255,AIRPORT_DB!$A:$A,0))+1,2)</f>
        <v>1</v>
      </c>
      <c r="L255" s="4">
        <v>2</v>
      </c>
      <c r="M255" s="4">
        <v>3</v>
      </c>
      <c r="N255" s="4">
        <v>3</v>
      </c>
      <c r="O255" s="4">
        <v>3</v>
      </c>
      <c r="P255" s="4">
        <v>2</v>
      </c>
      <c r="Q255" s="4">
        <v>2</v>
      </c>
      <c r="R255" s="4">
        <v>2</v>
      </c>
      <c r="S255" s="4">
        <v>2</v>
      </c>
      <c r="T255" s="4">
        <v>2</v>
      </c>
      <c r="U255" s="4">
        <f>IFERROR(INDEX(AIRPORT_DB!$L:$L,MATCH($A255,AIRPORT_DB!$A:$A,0))+1,2)</f>
        <v>1</v>
      </c>
      <c r="V255" s="4">
        <f>ROUND(AVERAGE(LARGE(B255:K255,{1,2,3}))+AVERAGE(LARGE(L255:U255,{1,2,3}))-1,0)+IF(INDEX(AIRPORT_DB!$L:$L,MATCH($A255,AIRPORT_DB!$A:$A,0))&gt;=1,1,0)+IF(AB255="C",1,0)</f>
        <v>6</v>
      </c>
      <c r="W255" s="4" t="str">
        <f t="shared" si="6"/>
        <v>LOW</v>
      </c>
      <c r="X255" s="4" t="str">
        <f t="shared" si="7"/>
        <v>DISPATCH OK</v>
      </c>
      <c r="Y255" s="10" t="s">
        <v>2214</v>
      </c>
      <c r="Z255" s="10" t="s">
        <v>2210</v>
      </c>
      <c r="AA255" s="10" t="s">
        <v>2211</v>
      </c>
      <c r="AB255" s="4" t="s">
        <v>42</v>
      </c>
      <c r="AC255">
        <f>ROUND(AVERAGE(LARGE(B255:K255,{1,2,3})),0)</f>
        <v>4</v>
      </c>
      <c r="AD255">
        <f>ROUND(AVERAGE(LARGE(L255:U255,{1,2,3})),0)</f>
        <v>3</v>
      </c>
      <c r="AE255">
        <v>2</v>
      </c>
      <c r="AF255">
        <v>2</v>
      </c>
    </row>
    <row r="256" spans="1:32" ht="15" customHeight="1" x14ac:dyDescent="0.35">
      <c r="A256" s="10" t="s">
        <v>1213</v>
      </c>
      <c r="B256" s="4">
        <v>3</v>
      </c>
      <c r="C256" s="4">
        <v>4</v>
      </c>
      <c r="D256" s="4">
        <v>2</v>
      </c>
      <c r="E256" s="4">
        <v>4</v>
      </c>
      <c r="F256" s="4">
        <v>3</v>
      </c>
      <c r="G256" s="4">
        <v>3</v>
      </c>
      <c r="H256" s="4">
        <v>2</v>
      </c>
      <c r="I256" s="4">
        <v>3</v>
      </c>
      <c r="J256" s="4">
        <v>3</v>
      </c>
      <c r="K256" s="4">
        <f>IFERROR(INDEX(AIRPORT_DB!$L:$L,MATCH($A256,AIRPORT_DB!$A:$A,0))+1,2)</f>
        <v>2</v>
      </c>
      <c r="L256" s="4">
        <v>2</v>
      </c>
      <c r="M256" s="4">
        <v>3</v>
      </c>
      <c r="N256" s="4">
        <v>2</v>
      </c>
      <c r="O256" s="4">
        <v>3</v>
      </c>
      <c r="P256" s="4">
        <v>2</v>
      </c>
      <c r="Q256" s="4">
        <v>2</v>
      </c>
      <c r="R256" s="4">
        <v>2</v>
      </c>
      <c r="S256" s="4">
        <v>2</v>
      </c>
      <c r="T256" s="4">
        <v>2</v>
      </c>
      <c r="U256" s="4">
        <f>IFERROR(INDEX(AIRPORT_DB!$L:$L,MATCH($A256,AIRPORT_DB!$A:$A,0))+1,2)</f>
        <v>2</v>
      </c>
      <c r="V256" s="4">
        <f>ROUND(AVERAGE(LARGE(B256:K256,{1,2,3}))+AVERAGE(LARGE(L256:U256,{1,2,3}))-1,0)+IF(INDEX(AIRPORT_DB!$L:$L,MATCH($A256,AIRPORT_DB!$A:$A,0))&gt;=1,1,0)+IF(AB256="C",1,0)</f>
        <v>6</v>
      </c>
      <c r="W256" s="4" t="str">
        <f t="shared" si="6"/>
        <v>LOW</v>
      </c>
      <c r="X256" s="4" t="str">
        <f t="shared" si="7"/>
        <v>DISPATCH OK</v>
      </c>
      <c r="Y256" s="10" t="s">
        <v>2212</v>
      </c>
      <c r="Z256" s="10" t="s">
        <v>2210</v>
      </c>
      <c r="AA256" s="10" t="s">
        <v>2211</v>
      </c>
      <c r="AB256" s="4" t="s">
        <v>28</v>
      </c>
      <c r="AC256">
        <f>ROUND(AVERAGE(LARGE(B256:K256,{1,2,3})),0)</f>
        <v>4</v>
      </c>
      <c r="AD256">
        <f>ROUND(AVERAGE(LARGE(L256:U256,{1,2,3})),0)</f>
        <v>3</v>
      </c>
      <c r="AE256">
        <v>2</v>
      </c>
      <c r="AF256">
        <v>2</v>
      </c>
    </row>
    <row r="257" spans="1:32" ht="15" customHeight="1" x14ac:dyDescent="0.35">
      <c r="A257" s="10" t="s">
        <v>1219</v>
      </c>
      <c r="B257" s="4">
        <v>3</v>
      </c>
      <c r="C257" s="4">
        <v>4</v>
      </c>
      <c r="D257" s="4">
        <v>2</v>
      </c>
      <c r="E257" s="4">
        <v>4</v>
      </c>
      <c r="F257" s="4">
        <v>3</v>
      </c>
      <c r="G257" s="4">
        <v>3</v>
      </c>
      <c r="H257" s="4">
        <v>2</v>
      </c>
      <c r="I257" s="4">
        <v>3</v>
      </c>
      <c r="J257" s="4">
        <v>3</v>
      </c>
      <c r="K257" s="4">
        <f>IFERROR(INDEX(AIRPORT_DB!$L:$L,MATCH($A257,AIRPORT_DB!$A:$A,0))+1,2)</f>
        <v>1</v>
      </c>
      <c r="L257" s="4">
        <v>2</v>
      </c>
      <c r="M257" s="4">
        <v>3</v>
      </c>
      <c r="N257" s="4">
        <v>2</v>
      </c>
      <c r="O257" s="4">
        <v>3</v>
      </c>
      <c r="P257" s="4">
        <v>2</v>
      </c>
      <c r="Q257" s="4">
        <v>2</v>
      </c>
      <c r="R257" s="4">
        <v>2</v>
      </c>
      <c r="S257" s="4">
        <v>2</v>
      </c>
      <c r="T257" s="4">
        <v>2</v>
      </c>
      <c r="U257" s="4">
        <f>IFERROR(INDEX(AIRPORT_DB!$L:$L,MATCH($A257,AIRPORT_DB!$A:$A,0))+1,2)</f>
        <v>1</v>
      </c>
      <c r="V257" s="4">
        <f>ROUND(AVERAGE(LARGE(B257:K257,{1,2,3}))+AVERAGE(LARGE(L257:U257,{1,2,3}))-1,0)+IF(INDEX(AIRPORT_DB!$L:$L,MATCH($A257,AIRPORT_DB!$A:$A,0))&gt;=1,1,0)+IF(AB257="C",1,0)</f>
        <v>5</v>
      </c>
      <c r="W257" s="4" t="str">
        <f t="shared" si="6"/>
        <v>LOW</v>
      </c>
      <c r="X257" s="4" t="str">
        <f t="shared" si="7"/>
        <v>DISPATCH OK</v>
      </c>
      <c r="Y257" s="10" t="s">
        <v>2212</v>
      </c>
      <c r="Z257" s="10" t="s">
        <v>2210</v>
      </c>
      <c r="AA257" s="10" t="s">
        <v>2211</v>
      </c>
      <c r="AB257" s="4" t="s">
        <v>28</v>
      </c>
      <c r="AC257">
        <f>ROUND(AVERAGE(LARGE(B257:K257,{1,2,3})),0)</f>
        <v>4</v>
      </c>
      <c r="AD257">
        <f>ROUND(AVERAGE(LARGE(L257:U257,{1,2,3})),0)</f>
        <v>3</v>
      </c>
      <c r="AE257">
        <v>2</v>
      </c>
      <c r="AF257">
        <v>2</v>
      </c>
    </row>
    <row r="258" spans="1:32" ht="15" customHeight="1" x14ac:dyDescent="0.35">
      <c r="A258" s="10" t="s">
        <v>1225</v>
      </c>
      <c r="B258" s="4">
        <v>4</v>
      </c>
      <c r="C258" s="4">
        <v>4</v>
      </c>
      <c r="D258" s="4">
        <v>2</v>
      </c>
      <c r="E258" s="4">
        <v>4</v>
      </c>
      <c r="F258" s="4">
        <v>4</v>
      </c>
      <c r="G258" s="4">
        <v>3</v>
      </c>
      <c r="H258" s="4">
        <v>2</v>
      </c>
      <c r="I258" s="4">
        <v>3</v>
      </c>
      <c r="J258" s="4">
        <v>4</v>
      </c>
      <c r="K258" s="4">
        <f>IFERROR(INDEX(AIRPORT_DB!$L:$L,MATCH($A258,AIRPORT_DB!$A:$A,0))+1,2)</f>
        <v>1</v>
      </c>
      <c r="L258" s="4">
        <v>4</v>
      </c>
      <c r="M258" s="4">
        <v>3</v>
      </c>
      <c r="N258" s="4">
        <v>2</v>
      </c>
      <c r="O258" s="4">
        <v>3</v>
      </c>
      <c r="P258" s="4">
        <v>3</v>
      </c>
      <c r="Q258" s="4">
        <v>2</v>
      </c>
      <c r="R258" s="4">
        <v>2</v>
      </c>
      <c r="S258" s="4">
        <v>2</v>
      </c>
      <c r="T258" s="4">
        <v>3</v>
      </c>
      <c r="U258" s="4">
        <f>IFERROR(INDEX(AIRPORT_DB!$L:$L,MATCH($A258,AIRPORT_DB!$A:$A,0))+1,2)</f>
        <v>1</v>
      </c>
      <c r="V258" s="4">
        <f>ROUND(AVERAGE(LARGE(B258:K258,{1,2,3}))+AVERAGE(LARGE(L258:U258,{1,2,3}))-1,0)+IF(INDEX(AIRPORT_DB!$L:$L,MATCH($A258,AIRPORT_DB!$A:$A,0))&gt;=1,1,0)+IF(AB258="C",1,0)</f>
        <v>6</v>
      </c>
      <c r="W258" s="4" t="str">
        <f t="shared" ref="W258:W321" si="8">IF(V258&lt;=6,"LOW",IF(V258&lt;=9,"MEDIUM",IF(V258&lt;=12,"HIGH","EXTREME")))</f>
        <v>LOW</v>
      </c>
      <c r="X258" s="4" t="str">
        <f t="shared" ref="X258:X321" si="9">IF(W258="EXTREME","OPS MANAGER APPROVAL REQUIRED",IF(AND(W258="HIGH",AB258="C"),"OPS MANAGER APPROVAL REQUIRED",IF(W258="HIGH","CAPTAIN REVIEW / DISPATCH COORDINATION","DISPATCH OK")))</f>
        <v>DISPATCH OK</v>
      </c>
      <c r="Y258" s="10" t="s">
        <v>2213</v>
      </c>
      <c r="Z258" s="10" t="s">
        <v>2210</v>
      </c>
      <c r="AA258" s="10" t="s">
        <v>2211</v>
      </c>
      <c r="AB258" s="4" t="s">
        <v>28</v>
      </c>
      <c r="AC258">
        <f>ROUND(AVERAGE(LARGE(B258:K258,{1,2,3})),0)</f>
        <v>4</v>
      </c>
      <c r="AD258">
        <f>ROUND(AVERAGE(LARGE(L258:U258,{1,2,3})),0)</f>
        <v>3</v>
      </c>
      <c r="AE258">
        <v>2</v>
      </c>
      <c r="AF258">
        <v>2</v>
      </c>
    </row>
    <row r="259" spans="1:32" ht="15" customHeight="1" x14ac:dyDescent="0.35">
      <c r="A259" s="10" t="s">
        <v>1230</v>
      </c>
      <c r="B259" s="4">
        <v>4</v>
      </c>
      <c r="C259" s="4">
        <v>4</v>
      </c>
      <c r="D259" s="4">
        <v>2</v>
      </c>
      <c r="E259" s="4">
        <v>4</v>
      </c>
      <c r="F259" s="4">
        <v>4</v>
      </c>
      <c r="G259" s="4">
        <v>3</v>
      </c>
      <c r="H259" s="4">
        <v>2</v>
      </c>
      <c r="I259" s="4">
        <v>3</v>
      </c>
      <c r="J259" s="4">
        <v>3</v>
      </c>
      <c r="K259" s="4">
        <f>IFERROR(INDEX(AIRPORT_DB!$L:$L,MATCH($A259,AIRPORT_DB!$A:$A,0))+1,2)</f>
        <v>1</v>
      </c>
      <c r="L259" s="4">
        <v>4</v>
      </c>
      <c r="M259" s="4">
        <v>3</v>
      </c>
      <c r="N259" s="4">
        <v>2</v>
      </c>
      <c r="O259" s="4">
        <v>3</v>
      </c>
      <c r="P259" s="4">
        <v>3</v>
      </c>
      <c r="Q259" s="4">
        <v>2</v>
      </c>
      <c r="R259" s="4">
        <v>2</v>
      </c>
      <c r="S259" s="4">
        <v>2</v>
      </c>
      <c r="T259" s="4">
        <v>2</v>
      </c>
      <c r="U259" s="4">
        <f>IFERROR(INDEX(AIRPORT_DB!$L:$L,MATCH($A259,AIRPORT_DB!$A:$A,0))+1,2)</f>
        <v>1</v>
      </c>
      <c r="V259" s="4">
        <f>ROUND(AVERAGE(LARGE(B259:K259,{1,2,3}))+AVERAGE(LARGE(L259:U259,{1,2,3}))-1,0)+IF(INDEX(AIRPORT_DB!$L:$L,MATCH($A259,AIRPORT_DB!$A:$A,0))&gt;=1,1,0)+IF(AB259="C",1,0)</f>
        <v>6</v>
      </c>
      <c r="W259" s="4" t="str">
        <f t="shared" si="8"/>
        <v>LOW</v>
      </c>
      <c r="X259" s="4" t="str">
        <f t="shared" si="9"/>
        <v>DISPATCH OK</v>
      </c>
      <c r="Y259" s="10" t="s">
        <v>2213</v>
      </c>
      <c r="Z259" s="10" t="s">
        <v>2210</v>
      </c>
      <c r="AA259" s="10" t="s">
        <v>2211</v>
      </c>
      <c r="AB259" s="4" t="s">
        <v>28</v>
      </c>
      <c r="AC259">
        <f>ROUND(AVERAGE(LARGE(B259:K259,{1,2,3})),0)</f>
        <v>4</v>
      </c>
      <c r="AD259">
        <f>ROUND(AVERAGE(LARGE(L259:U259,{1,2,3})),0)</f>
        <v>3</v>
      </c>
      <c r="AE259">
        <v>2</v>
      </c>
      <c r="AF259">
        <v>2</v>
      </c>
    </row>
    <row r="260" spans="1:32" ht="15" customHeight="1" x14ac:dyDescent="0.35">
      <c r="A260" s="10" t="s">
        <v>1235</v>
      </c>
      <c r="B260" s="4">
        <v>3</v>
      </c>
      <c r="C260" s="4">
        <v>4</v>
      </c>
      <c r="D260" s="4">
        <v>2</v>
      </c>
      <c r="E260" s="4">
        <v>4</v>
      </c>
      <c r="F260" s="4">
        <v>3</v>
      </c>
      <c r="G260" s="4">
        <v>3</v>
      </c>
      <c r="H260" s="4">
        <v>2</v>
      </c>
      <c r="I260" s="4">
        <v>3</v>
      </c>
      <c r="J260" s="4">
        <v>3</v>
      </c>
      <c r="K260" s="4">
        <f>IFERROR(INDEX(AIRPORT_DB!$L:$L,MATCH($A260,AIRPORT_DB!$A:$A,0))+1,2)</f>
        <v>1</v>
      </c>
      <c r="L260" s="4">
        <v>2</v>
      </c>
      <c r="M260" s="4">
        <v>3</v>
      </c>
      <c r="N260" s="4">
        <v>2</v>
      </c>
      <c r="O260" s="4">
        <v>3</v>
      </c>
      <c r="P260" s="4">
        <v>2</v>
      </c>
      <c r="Q260" s="4">
        <v>2</v>
      </c>
      <c r="R260" s="4">
        <v>2</v>
      </c>
      <c r="S260" s="4">
        <v>2</v>
      </c>
      <c r="T260" s="4">
        <v>2</v>
      </c>
      <c r="U260" s="4">
        <f>IFERROR(INDEX(AIRPORT_DB!$L:$L,MATCH($A260,AIRPORT_DB!$A:$A,0))+1,2)</f>
        <v>1</v>
      </c>
      <c r="V260" s="4">
        <f>ROUND(AVERAGE(LARGE(B260:K260,{1,2,3}))+AVERAGE(LARGE(L260:U260,{1,2,3}))-1,0)+IF(INDEX(AIRPORT_DB!$L:$L,MATCH($A260,AIRPORT_DB!$A:$A,0))&gt;=1,1,0)+IF(AB260="C",1,0)</f>
        <v>5</v>
      </c>
      <c r="W260" s="4" t="str">
        <f t="shared" si="8"/>
        <v>LOW</v>
      </c>
      <c r="X260" s="4" t="str">
        <f t="shared" si="9"/>
        <v>DISPATCH OK</v>
      </c>
      <c r="Y260" s="10" t="s">
        <v>2212</v>
      </c>
      <c r="Z260" s="10" t="s">
        <v>2210</v>
      </c>
      <c r="AA260" s="10" t="s">
        <v>2211</v>
      </c>
      <c r="AB260" s="4" t="s">
        <v>28</v>
      </c>
      <c r="AC260">
        <f>ROUND(AVERAGE(LARGE(B260:K260,{1,2,3})),0)</f>
        <v>4</v>
      </c>
      <c r="AD260">
        <f>ROUND(AVERAGE(LARGE(L260:U260,{1,2,3})),0)</f>
        <v>3</v>
      </c>
      <c r="AE260">
        <v>2</v>
      </c>
      <c r="AF260">
        <v>2</v>
      </c>
    </row>
    <row r="261" spans="1:32" ht="15" customHeight="1" x14ac:dyDescent="0.35">
      <c r="A261" s="10" t="s">
        <v>1239</v>
      </c>
      <c r="B261" s="4">
        <v>3</v>
      </c>
      <c r="C261" s="4">
        <v>4</v>
      </c>
      <c r="D261" s="4">
        <v>2</v>
      </c>
      <c r="E261" s="4">
        <v>4</v>
      </c>
      <c r="F261" s="4">
        <v>3</v>
      </c>
      <c r="G261" s="4">
        <v>3</v>
      </c>
      <c r="H261" s="4">
        <v>2</v>
      </c>
      <c r="I261" s="4">
        <v>3</v>
      </c>
      <c r="J261" s="4">
        <v>3</v>
      </c>
      <c r="K261" s="4">
        <f>IFERROR(INDEX(AIRPORT_DB!$L:$L,MATCH($A261,AIRPORT_DB!$A:$A,0))+1,2)</f>
        <v>1</v>
      </c>
      <c r="L261" s="4">
        <v>2</v>
      </c>
      <c r="M261" s="4">
        <v>3</v>
      </c>
      <c r="N261" s="4">
        <v>2</v>
      </c>
      <c r="O261" s="4">
        <v>3</v>
      </c>
      <c r="P261" s="4">
        <v>2</v>
      </c>
      <c r="Q261" s="4">
        <v>2</v>
      </c>
      <c r="R261" s="4">
        <v>2</v>
      </c>
      <c r="S261" s="4">
        <v>2</v>
      </c>
      <c r="T261" s="4">
        <v>2</v>
      </c>
      <c r="U261" s="4">
        <f>IFERROR(INDEX(AIRPORT_DB!$L:$L,MATCH($A261,AIRPORT_DB!$A:$A,0))+1,2)</f>
        <v>1</v>
      </c>
      <c r="V261" s="4">
        <f>ROUND(AVERAGE(LARGE(B261:K261,{1,2,3}))+AVERAGE(LARGE(L261:U261,{1,2,3}))-1,0)+IF(INDEX(AIRPORT_DB!$L:$L,MATCH($A261,AIRPORT_DB!$A:$A,0))&gt;=1,1,0)+IF(AB261="C",1,0)</f>
        <v>5</v>
      </c>
      <c r="W261" s="4" t="str">
        <f t="shared" si="8"/>
        <v>LOW</v>
      </c>
      <c r="X261" s="4" t="str">
        <f t="shared" si="9"/>
        <v>DISPATCH OK</v>
      </c>
      <c r="Y261" s="10" t="s">
        <v>2212</v>
      </c>
      <c r="Z261" s="10" t="s">
        <v>2210</v>
      </c>
      <c r="AA261" s="10" t="s">
        <v>2211</v>
      </c>
      <c r="AB261" s="4" t="s">
        <v>28</v>
      </c>
      <c r="AC261">
        <f>ROUND(AVERAGE(LARGE(B261:K261,{1,2,3})),0)</f>
        <v>4</v>
      </c>
      <c r="AD261">
        <f>ROUND(AVERAGE(LARGE(L261:U261,{1,2,3})),0)</f>
        <v>3</v>
      </c>
      <c r="AE261">
        <v>2</v>
      </c>
      <c r="AF261">
        <v>2</v>
      </c>
    </row>
    <row r="262" spans="1:32" ht="15" customHeight="1" x14ac:dyDescent="0.35">
      <c r="A262" s="10" t="s">
        <v>1243</v>
      </c>
      <c r="B262" s="4">
        <v>3</v>
      </c>
      <c r="C262" s="4">
        <v>4</v>
      </c>
      <c r="D262" s="4">
        <v>2</v>
      </c>
      <c r="E262" s="4">
        <v>4</v>
      </c>
      <c r="F262" s="4">
        <v>3</v>
      </c>
      <c r="G262" s="4">
        <v>3</v>
      </c>
      <c r="H262" s="4">
        <v>2</v>
      </c>
      <c r="I262" s="4">
        <v>3</v>
      </c>
      <c r="J262" s="4">
        <v>3</v>
      </c>
      <c r="K262" s="4">
        <f>IFERROR(INDEX(AIRPORT_DB!$L:$L,MATCH($A262,AIRPORT_DB!$A:$A,0))+1,2)</f>
        <v>1</v>
      </c>
      <c r="L262" s="4">
        <v>2</v>
      </c>
      <c r="M262" s="4">
        <v>3</v>
      </c>
      <c r="N262" s="4">
        <v>2</v>
      </c>
      <c r="O262" s="4">
        <v>3</v>
      </c>
      <c r="P262" s="4">
        <v>2</v>
      </c>
      <c r="Q262" s="4">
        <v>2</v>
      </c>
      <c r="R262" s="4">
        <v>2</v>
      </c>
      <c r="S262" s="4">
        <v>2</v>
      </c>
      <c r="T262" s="4">
        <v>2</v>
      </c>
      <c r="U262" s="4">
        <f>IFERROR(INDEX(AIRPORT_DB!$L:$L,MATCH($A262,AIRPORT_DB!$A:$A,0))+1,2)</f>
        <v>1</v>
      </c>
      <c r="V262" s="4">
        <f>ROUND(AVERAGE(LARGE(B262:K262,{1,2,3}))+AVERAGE(LARGE(L262:U262,{1,2,3}))-1,0)+IF(INDEX(AIRPORT_DB!$L:$L,MATCH($A262,AIRPORT_DB!$A:$A,0))&gt;=1,1,0)+IF(AB262="C",1,0)</f>
        <v>5</v>
      </c>
      <c r="W262" s="4" t="str">
        <f t="shared" si="8"/>
        <v>LOW</v>
      </c>
      <c r="X262" s="4" t="str">
        <f t="shared" si="9"/>
        <v>DISPATCH OK</v>
      </c>
      <c r="Y262" s="10" t="s">
        <v>2212</v>
      </c>
      <c r="Z262" s="10" t="s">
        <v>2210</v>
      </c>
      <c r="AA262" s="10" t="s">
        <v>2211</v>
      </c>
      <c r="AB262" s="4" t="s">
        <v>28</v>
      </c>
      <c r="AC262">
        <f>ROUND(AVERAGE(LARGE(B262:K262,{1,2,3})),0)</f>
        <v>4</v>
      </c>
      <c r="AD262">
        <f>ROUND(AVERAGE(LARGE(L262:U262,{1,2,3})),0)</f>
        <v>3</v>
      </c>
      <c r="AE262">
        <v>2</v>
      </c>
      <c r="AF262">
        <v>2</v>
      </c>
    </row>
    <row r="263" spans="1:32" ht="15" customHeight="1" x14ac:dyDescent="0.35">
      <c r="A263" s="10" t="s">
        <v>1248</v>
      </c>
      <c r="B263" s="4">
        <v>3</v>
      </c>
      <c r="C263" s="4">
        <v>4</v>
      </c>
      <c r="D263" s="4">
        <v>2</v>
      </c>
      <c r="E263" s="4">
        <v>4</v>
      </c>
      <c r="F263" s="4">
        <v>3</v>
      </c>
      <c r="G263" s="4">
        <v>3</v>
      </c>
      <c r="H263" s="4">
        <v>2</v>
      </c>
      <c r="I263" s="4">
        <v>3</v>
      </c>
      <c r="J263" s="4">
        <v>3</v>
      </c>
      <c r="K263" s="4">
        <f>IFERROR(INDEX(AIRPORT_DB!$L:$L,MATCH($A263,AIRPORT_DB!$A:$A,0))+1,2)</f>
        <v>1</v>
      </c>
      <c r="L263" s="4">
        <v>2</v>
      </c>
      <c r="M263" s="4">
        <v>3</v>
      </c>
      <c r="N263" s="4">
        <v>2</v>
      </c>
      <c r="O263" s="4">
        <v>3</v>
      </c>
      <c r="P263" s="4">
        <v>2</v>
      </c>
      <c r="Q263" s="4">
        <v>2</v>
      </c>
      <c r="R263" s="4">
        <v>2</v>
      </c>
      <c r="S263" s="4">
        <v>2</v>
      </c>
      <c r="T263" s="4">
        <v>2</v>
      </c>
      <c r="U263" s="4">
        <f>IFERROR(INDEX(AIRPORT_DB!$L:$L,MATCH($A263,AIRPORT_DB!$A:$A,0))+1,2)</f>
        <v>1</v>
      </c>
      <c r="V263" s="4">
        <f>ROUND(AVERAGE(LARGE(B263:K263,{1,2,3}))+AVERAGE(LARGE(L263:U263,{1,2,3}))-1,0)+IF(INDEX(AIRPORT_DB!$L:$L,MATCH($A263,AIRPORT_DB!$A:$A,0))&gt;=1,1,0)+IF(AB263="C",1,0)</f>
        <v>5</v>
      </c>
      <c r="W263" s="4" t="str">
        <f t="shared" si="8"/>
        <v>LOW</v>
      </c>
      <c r="X263" s="4" t="str">
        <f t="shared" si="9"/>
        <v>DISPATCH OK</v>
      </c>
      <c r="Y263" s="10" t="s">
        <v>2212</v>
      </c>
      <c r="Z263" s="10" t="s">
        <v>2210</v>
      </c>
      <c r="AA263" s="10" t="s">
        <v>2211</v>
      </c>
      <c r="AB263" s="4" t="s">
        <v>28</v>
      </c>
      <c r="AC263">
        <f>ROUND(AVERAGE(LARGE(B263:K263,{1,2,3})),0)</f>
        <v>4</v>
      </c>
      <c r="AD263">
        <f>ROUND(AVERAGE(LARGE(L263:U263,{1,2,3})),0)</f>
        <v>3</v>
      </c>
      <c r="AE263">
        <v>2</v>
      </c>
      <c r="AF263">
        <v>2</v>
      </c>
    </row>
    <row r="264" spans="1:32" ht="15" customHeight="1" x14ac:dyDescent="0.35">
      <c r="A264" s="10" t="s">
        <v>1253</v>
      </c>
      <c r="B264" s="4">
        <v>3</v>
      </c>
      <c r="C264" s="4">
        <v>4</v>
      </c>
      <c r="D264" s="4">
        <v>2</v>
      </c>
      <c r="E264" s="4">
        <v>4</v>
      </c>
      <c r="F264" s="4">
        <v>3</v>
      </c>
      <c r="G264" s="4">
        <v>3</v>
      </c>
      <c r="H264" s="4">
        <v>2</v>
      </c>
      <c r="I264" s="4">
        <v>3</v>
      </c>
      <c r="J264" s="4">
        <v>3</v>
      </c>
      <c r="K264" s="4">
        <f>IFERROR(INDEX(AIRPORT_DB!$L:$L,MATCH($A264,AIRPORT_DB!$A:$A,0))+1,2)</f>
        <v>1</v>
      </c>
      <c r="L264" s="4">
        <v>2</v>
      </c>
      <c r="M264" s="4">
        <v>3</v>
      </c>
      <c r="N264" s="4">
        <v>2</v>
      </c>
      <c r="O264" s="4">
        <v>3</v>
      </c>
      <c r="P264" s="4">
        <v>2</v>
      </c>
      <c r="Q264" s="4">
        <v>2</v>
      </c>
      <c r="R264" s="4">
        <v>2</v>
      </c>
      <c r="S264" s="4">
        <v>2</v>
      </c>
      <c r="T264" s="4">
        <v>2</v>
      </c>
      <c r="U264" s="4">
        <f>IFERROR(INDEX(AIRPORT_DB!$L:$L,MATCH($A264,AIRPORT_DB!$A:$A,0))+1,2)</f>
        <v>1</v>
      </c>
      <c r="V264" s="4">
        <f>ROUND(AVERAGE(LARGE(B264:K264,{1,2,3}))+AVERAGE(LARGE(L264:U264,{1,2,3}))-1,0)+IF(INDEX(AIRPORT_DB!$L:$L,MATCH($A264,AIRPORT_DB!$A:$A,0))&gt;=1,1,0)+IF(AB264="C",1,0)</f>
        <v>5</v>
      </c>
      <c r="W264" s="4" t="str">
        <f t="shared" si="8"/>
        <v>LOW</v>
      </c>
      <c r="X264" s="4" t="str">
        <f t="shared" si="9"/>
        <v>DISPATCH OK</v>
      </c>
      <c r="Y264" s="10" t="s">
        <v>2212</v>
      </c>
      <c r="Z264" s="10" t="s">
        <v>2210</v>
      </c>
      <c r="AA264" s="10" t="s">
        <v>2211</v>
      </c>
      <c r="AB264" s="4" t="s">
        <v>28</v>
      </c>
      <c r="AC264">
        <f>ROUND(AVERAGE(LARGE(B264:K264,{1,2,3})),0)</f>
        <v>4</v>
      </c>
      <c r="AD264">
        <f>ROUND(AVERAGE(LARGE(L264:U264,{1,2,3})),0)</f>
        <v>3</v>
      </c>
      <c r="AE264">
        <v>2</v>
      </c>
      <c r="AF264">
        <v>2</v>
      </c>
    </row>
    <row r="265" spans="1:32" ht="15" customHeight="1" x14ac:dyDescent="0.35">
      <c r="A265" s="10" t="s">
        <v>1257</v>
      </c>
      <c r="B265" s="4">
        <v>3</v>
      </c>
      <c r="C265" s="4">
        <v>4</v>
      </c>
      <c r="D265" s="4">
        <v>2</v>
      </c>
      <c r="E265" s="4">
        <v>4</v>
      </c>
      <c r="F265" s="4">
        <v>3</v>
      </c>
      <c r="G265" s="4">
        <v>3</v>
      </c>
      <c r="H265" s="4">
        <v>2</v>
      </c>
      <c r="I265" s="4">
        <v>3</v>
      </c>
      <c r="J265" s="4">
        <v>3</v>
      </c>
      <c r="K265" s="4">
        <f>IFERROR(INDEX(AIRPORT_DB!$L:$L,MATCH($A265,AIRPORT_DB!$A:$A,0))+1,2)</f>
        <v>1</v>
      </c>
      <c r="L265" s="4">
        <v>2</v>
      </c>
      <c r="M265" s="4">
        <v>3</v>
      </c>
      <c r="N265" s="4">
        <v>2</v>
      </c>
      <c r="O265" s="4">
        <v>3</v>
      </c>
      <c r="P265" s="4">
        <v>2</v>
      </c>
      <c r="Q265" s="4">
        <v>2</v>
      </c>
      <c r="R265" s="4">
        <v>2</v>
      </c>
      <c r="S265" s="4">
        <v>2</v>
      </c>
      <c r="T265" s="4">
        <v>2</v>
      </c>
      <c r="U265" s="4">
        <f>IFERROR(INDEX(AIRPORT_DB!$L:$L,MATCH($A265,AIRPORT_DB!$A:$A,0))+1,2)</f>
        <v>1</v>
      </c>
      <c r="V265" s="4">
        <f>ROUND(AVERAGE(LARGE(B265:K265,{1,2,3}))+AVERAGE(LARGE(L265:U265,{1,2,3}))-1,0)+IF(INDEX(AIRPORT_DB!$L:$L,MATCH($A265,AIRPORT_DB!$A:$A,0))&gt;=1,1,0)+IF(AB265="C",1,0)</f>
        <v>5</v>
      </c>
      <c r="W265" s="4" t="str">
        <f t="shared" si="8"/>
        <v>LOW</v>
      </c>
      <c r="X265" s="4" t="str">
        <f t="shared" si="9"/>
        <v>DISPATCH OK</v>
      </c>
      <c r="Y265" s="10" t="s">
        <v>2212</v>
      </c>
      <c r="Z265" s="10" t="s">
        <v>2210</v>
      </c>
      <c r="AA265" s="10" t="s">
        <v>2211</v>
      </c>
      <c r="AB265" s="4" t="s">
        <v>28</v>
      </c>
      <c r="AC265">
        <f>ROUND(AVERAGE(LARGE(B265:K265,{1,2,3})),0)</f>
        <v>4</v>
      </c>
      <c r="AD265">
        <f>ROUND(AVERAGE(LARGE(L265:U265,{1,2,3})),0)</f>
        <v>3</v>
      </c>
      <c r="AE265">
        <v>2</v>
      </c>
      <c r="AF265">
        <v>2</v>
      </c>
    </row>
    <row r="266" spans="1:32" ht="15" customHeight="1" x14ac:dyDescent="0.35">
      <c r="A266" s="10" t="s">
        <v>1262</v>
      </c>
      <c r="B266" s="4">
        <v>3</v>
      </c>
      <c r="C266" s="4">
        <v>4</v>
      </c>
      <c r="D266" s="4">
        <v>2</v>
      </c>
      <c r="E266" s="4">
        <v>4</v>
      </c>
      <c r="F266" s="4">
        <v>3</v>
      </c>
      <c r="G266" s="4">
        <v>3</v>
      </c>
      <c r="H266" s="4">
        <v>2</v>
      </c>
      <c r="I266" s="4">
        <v>3</v>
      </c>
      <c r="J266" s="4">
        <v>3</v>
      </c>
      <c r="K266" s="4">
        <f>IFERROR(INDEX(AIRPORT_DB!$L:$L,MATCH($A266,AIRPORT_DB!$A:$A,0))+1,2)</f>
        <v>1</v>
      </c>
      <c r="L266" s="4">
        <v>2</v>
      </c>
      <c r="M266" s="4">
        <v>3</v>
      </c>
      <c r="N266" s="4">
        <v>2</v>
      </c>
      <c r="O266" s="4">
        <v>3</v>
      </c>
      <c r="P266" s="4">
        <v>2</v>
      </c>
      <c r="Q266" s="4">
        <v>2</v>
      </c>
      <c r="R266" s="4">
        <v>2</v>
      </c>
      <c r="S266" s="4">
        <v>2</v>
      </c>
      <c r="T266" s="4">
        <v>2</v>
      </c>
      <c r="U266" s="4">
        <f>IFERROR(INDEX(AIRPORT_DB!$L:$L,MATCH($A266,AIRPORT_DB!$A:$A,0))+1,2)</f>
        <v>1</v>
      </c>
      <c r="V266" s="4">
        <f>ROUND(AVERAGE(LARGE(B266:K266,{1,2,3}))+AVERAGE(LARGE(L266:U266,{1,2,3}))-1,0)+IF(INDEX(AIRPORT_DB!$L:$L,MATCH($A266,AIRPORT_DB!$A:$A,0))&gt;=1,1,0)+IF(AB266="C",1,0)</f>
        <v>5</v>
      </c>
      <c r="W266" s="4" t="str">
        <f t="shared" si="8"/>
        <v>LOW</v>
      </c>
      <c r="X266" s="4" t="str">
        <f t="shared" si="9"/>
        <v>DISPATCH OK</v>
      </c>
      <c r="Y266" s="10" t="s">
        <v>2212</v>
      </c>
      <c r="Z266" s="10" t="s">
        <v>2210</v>
      </c>
      <c r="AA266" s="10" t="s">
        <v>2211</v>
      </c>
      <c r="AB266" s="4" t="s">
        <v>28</v>
      </c>
      <c r="AC266">
        <f>ROUND(AVERAGE(LARGE(B266:K266,{1,2,3})),0)</f>
        <v>4</v>
      </c>
      <c r="AD266">
        <f>ROUND(AVERAGE(LARGE(L266:U266,{1,2,3})),0)</f>
        <v>3</v>
      </c>
      <c r="AE266">
        <v>2</v>
      </c>
      <c r="AF266">
        <v>2</v>
      </c>
    </row>
    <row r="267" spans="1:32" ht="15" customHeight="1" x14ac:dyDescent="0.35">
      <c r="A267" s="10" t="s">
        <v>1268</v>
      </c>
      <c r="B267" s="4">
        <v>3</v>
      </c>
      <c r="C267" s="4">
        <v>4</v>
      </c>
      <c r="D267" s="4">
        <v>2</v>
      </c>
      <c r="E267" s="4">
        <v>4</v>
      </c>
      <c r="F267" s="4">
        <v>3</v>
      </c>
      <c r="G267" s="4">
        <v>3</v>
      </c>
      <c r="H267" s="4">
        <v>2</v>
      </c>
      <c r="I267" s="4">
        <v>3</v>
      </c>
      <c r="J267" s="4">
        <v>3</v>
      </c>
      <c r="K267" s="4">
        <f>IFERROR(INDEX(AIRPORT_DB!$L:$L,MATCH($A267,AIRPORT_DB!$A:$A,0))+1,2)</f>
        <v>1</v>
      </c>
      <c r="L267" s="4">
        <v>2</v>
      </c>
      <c r="M267" s="4">
        <v>3</v>
      </c>
      <c r="N267" s="4">
        <v>2</v>
      </c>
      <c r="O267" s="4">
        <v>3</v>
      </c>
      <c r="P267" s="4">
        <v>2</v>
      </c>
      <c r="Q267" s="4">
        <v>2</v>
      </c>
      <c r="R267" s="4">
        <v>2</v>
      </c>
      <c r="S267" s="4">
        <v>2</v>
      </c>
      <c r="T267" s="4">
        <v>2</v>
      </c>
      <c r="U267" s="4">
        <f>IFERROR(INDEX(AIRPORT_DB!$L:$L,MATCH($A267,AIRPORT_DB!$A:$A,0))+1,2)</f>
        <v>1</v>
      </c>
      <c r="V267" s="4">
        <f>ROUND(AVERAGE(LARGE(B267:K267,{1,2,3}))+AVERAGE(LARGE(L267:U267,{1,2,3}))-1,0)+IF(INDEX(AIRPORT_DB!$L:$L,MATCH($A267,AIRPORT_DB!$A:$A,0))&gt;=1,1,0)+IF(AB267="C",1,0)</f>
        <v>5</v>
      </c>
      <c r="W267" s="4" t="str">
        <f t="shared" si="8"/>
        <v>LOW</v>
      </c>
      <c r="X267" s="4" t="str">
        <f t="shared" si="9"/>
        <v>DISPATCH OK</v>
      </c>
      <c r="Y267" s="10" t="s">
        <v>2212</v>
      </c>
      <c r="Z267" s="10" t="s">
        <v>2210</v>
      </c>
      <c r="AA267" s="10" t="s">
        <v>2211</v>
      </c>
      <c r="AB267" s="4" t="s">
        <v>28</v>
      </c>
      <c r="AC267">
        <f>ROUND(AVERAGE(LARGE(B267:K267,{1,2,3})),0)</f>
        <v>4</v>
      </c>
      <c r="AD267">
        <f>ROUND(AVERAGE(LARGE(L267:U267,{1,2,3})),0)</f>
        <v>3</v>
      </c>
      <c r="AE267">
        <v>2</v>
      </c>
      <c r="AF267">
        <v>2</v>
      </c>
    </row>
    <row r="268" spans="1:32" ht="15" customHeight="1" x14ac:dyDescent="0.35">
      <c r="A268" s="10" t="s">
        <v>1273</v>
      </c>
      <c r="B268" s="4">
        <v>3</v>
      </c>
      <c r="C268" s="4">
        <v>4</v>
      </c>
      <c r="D268" s="4">
        <v>2</v>
      </c>
      <c r="E268" s="4">
        <v>4</v>
      </c>
      <c r="F268" s="4">
        <v>3</v>
      </c>
      <c r="G268" s="4">
        <v>3</v>
      </c>
      <c r="H268" s="4">
        <v>2</v>
      </c>
      <c r="I268" s="4">
        <v>3</v>
      </c>
      <c r="J268" s="4">
        <v>3</v>
      </c>
      <c r="K268" s="4">
        <f>IFERROR(INDEX(AIRPORT_DB!$L:$L,MATCH($A268,AIRPORT_DB!$A:$A,0))+1,2)</f>
        <v>1</v>
      </c>
      <c r="L268" s="4">
        <v>2</v>
      </c>
      <c r="M268" s="4">
        <v>3</v>
      </c>
      <c r="N268" s="4">
        <v>2</v>
      </c>
      <c r="O268" s="4">
        <v>3</v>
      </c>
      <c r="P268" s="4">
        <v>2</v>
      </c>
      <c r="Q268" s="4">
        <v>2</v>
      </c>
      <c r="R268" s="4">
        <v>2</v>
      </c>
      <c r="S268" s="4">
        <v>2</v>
      </c>
      <c r="T268" s="4">
        <v>2</v>
      </c>
      <c r="U268" s="4">
        <f>IFERROR(INDEX(AIRPORT_DB!$L:$L,MATCH($A268,AIRPORT_DB!$A:$A,0))+1,2)</f>
        <v>1</v>
      </c>
      <c r="V268" s="4">
        <f>ROUND(AVERAGE(LARGE(B268:K268,{1,2,3}))+AVERAGE(LARGE(L268:U268,{1,2,3}))-1,0)+IF(INDEX(AIRPORT_DB!$L:$L,MATCH($A268,AIRPORT_DB!$A:$A,0))&gt;=1,1,0)+IF(AB268="C",1,0)</f>
        <v>5</v>
      </c>
      <c r="W268" s="4" t="str">
        <f t="shared" si="8"/>
        <v>LOW</v>
      </c>
      <c r="X268" s="4" t="str">
        <f t="shared" si="9"/>
        <v>DISPATCH OK</v>
      </c>
      <c r="Y268" s="10" t="s">
        <v>2212</v>
      </c>
      <c r="Z268" s="10" t="s">
        <v>2210</v>
      </c>
      <c r="AA268" s="10" t="s">
        <v>2211</v>
      </c>
      <c r="AB268" s="4" t="s">
        <v>28</v>
      </c>
      <c r="AC268">
        <f>ROUND(AVERAGE(LARGE(B268:K268,{1,2,3})),0)</f>
        <v>4</v>
      </c>
      <c r="AD268">
        <f>ROUND(AVERAGE(LARGE(L268:U268,{1,2,3})),0)</f>
        <v>3</v>
      </c>
      <c r="AE268">
        <v>3</v>
      </c>
      <c r="AF268">
        <v>2</v>
      </c>
    </row>
    <row r="269" spans="1:32" ht="15" customHeight="1" x14ac:dyDescent="0.35">
      <c r="A269" s="10" t="s">
        <v>1279</v>
      </c>
      <c r="B269" s="4">
        <v>3</v>
      </c>
      <c r="C269" s="4">
        <v>4</v>
      </c>
      <c r="D269" s="4">
        <v>2</v>
      </c>
      <c r="E269" s="4">
        <v>2</v>
      </c>
      <c r="F269" s="4">
        <v>3</v>
      </c>
      <c r="G269" s="4">
        <v>4</v>
      </c>
      <c r="H269" s="4">
        <v>2</v>
      </c>
      <c r="I269" s="4">
        <v>2</v>
      </c>
      <c r="J269" s="4">
        <v>4</v>
      </c>
      <c r="K269" s="4">
        <f>IFERROR(INDEX(AIRPORT_DB!$L:$L,MATCH($A269,AIRPORT_DB!$A:$A,0))+1,2)</f>
        <v>1</v>
      </c>
      <c r="L269" s="4">
        <v>2</v>
      </c>
      <c r="M269" s="4">
        <v>3</v>
      </c>
      <c r="N269" s="4">
        <v>2</v>
      </c>
      <c r="O269" s="4">
        <v>2</v>
      </c>
      <c r="P269" s="4">
        <v>2</v>
      </c>
      <c r="Q269" s="4">
        <v>4</v>
      </c>
      <c r="R269" s="4">
        <v>2</v>
      </c>
      <c r="S269" s="4">
        <v>2</v>
      </c>
      <c r="T269" s="4">
        <v>3</v>
      </c>
      <c r="U269" s="4">
        <f>IFERROR(INDEX(AIRPORT_DB!$L:$L,MATCH($A269,AIRPORT_DB!$A:$A,0))+1,2)</f>
        <v>1</v>
      </c>
      <c r="V269" s="4">
        <f>ROUND(AVERAGE(LARGE(B269:K269,{1,2,3}))+AVERAGE(LARGE(L269:U269,{1,2,3}))-1,0)+IF(INDEX(AIRPORT_DB!$L:$L,MATCH($A269,AIRPORT_DB!$A:$A,0))&gt;=1,1,0)+IF(AB269="C",1,0)</f>
        <v>6</v>
      </c>
      <c r="W269" s="4" t="str">
        <f t="shared" si="8"/>
        <v>LOW</v>
      </c>
      <c r="X269" s="4" t="str">
        <f t="shared" si="9"/>
        <v>DISPATCH OK</v>
      </c>
      <c r="Y269" s="10" t="s">
        <v>2217</v>
      </c>
      <c r="Z269" s="10" t="s">
        <v>2210</v>
      </c>
      <c r="AA269" s="10" t="s">
        <v>2211</v>
      </c>
      <c r="AB269" s="4" t="s">
        <v>28</v>
      </c>
      <c r="AC269">
        <f>ROUND(AVERAGE(LARGE(B269:K269,{1,2,3})),0)</f>
        <v>4</v>
      </c>
      <c r="AD269">
        <f>ROUND(AVERAGE(LARGE(L269:U269,{1,2,3})),0)</f>
        <v>3</v>
      </c>
      <c r="AE269">
        <v>3</v>
      </c>
      <c r="AF269">
        <v>2</v>
      </c>
    </row>
    <row r="270" spans="1:32" ht="15" customHeight="1" x14ac:dyDescent="0.35">
      <c r="A270" s="10" t="s">
        <v>1285</v>
      </c>
      <c r="B270" s="4">
        <v>3</v>
      </c>
      <c r="C270" s="4">
        <v>4</v>
      </c>
      <c r="D270" s="4">
        <v>4</v>
      </c>
      <c r="E270" s="4">
        <v>3</v>
      </c>
      <c r="F270" s="4">
        <v>3</v>
      </c>
      <c r="G270" s="4">
        <v>4</v>
      </c>
      <c r="H270" s="4">
        <v>2</v>
      </c>
      <c r="I270" s="4">
        <v>3</v>
      </c>
      <c r="J270" s="4">
        <v>4</v>
      </c>
      <c r="K270" s="4">
        <f>IFERROR(INDEX(AIRPORT_DB!$L:$L,MATCH($A270,AIRPORT_DB!$A:$A,0))+1,2)</f>
        <v>1</v>
      </c>
      <c r="L270" s="4">
        <v>2</v>
      </c>
      <c r="M270" s="4">
        <v>3</v>
      </c>
      <c r="N270" s="4">
        <v>3</v>
      </c>
      <c r="O270" s="4">
        <v>2</v>
      </c>
      <c r="P270" s="4">
        <v>2</v>
      </c>
      <c r="Q270" s="4">
        <v>4</v>
      </c>
      <c r="R270" s="4">
        <v>2</v>
      </c>
      <c r="S270" s="4">
        <v>2</v>
      </c>
      <c r="T270" s="4">
        <v>3</v>
      </c>
      <c r="U270" s="4">
        <f>IFERROR(INDEX(AIRPORT_DB!$L:$L,MATCH($A270,AIRPORT_DB!$A:$A,0))+1,2)</f>
        <v>1</v>
      </c>
      <c r="V270" s="4">
        <f>ROUND(AVERAGE(LARGE(B270:K270,{1,2,3}))+AVERAGE(LARGE(L270:U270,{1,2,3}))-1,0)+IF(INDEX(AIRPORT_DB!$L:$L,MATCH($A270,AIRPORT_DB!$A:$A,0))&gt;=1,1,0)+IF(AB270="C",1,0)</f>
        <v>6</v>
      </c>
      <c r="W270" s="4" t="str">
        <f t="shared" si="8"/>
        <v>LOW</v>
      </c>
      <c r="X270" s="4" t="str">
        <f t="shared" si="9"/>
        <v>DISPATCH OK</v>
      </c>
      <c r="Y270" s="10" t="s">
        <v>2217</v>
      </c>
      <c r="Z270" s="10" t="s">
        <v>2210</v>
      </c>
      <c r="AA270" s="10" t="s">
        <v>2211</v>
      </c>
      <c r="AB270" s="4" t="s">
        <v>28</v>
      </c>
      <c r="AC270">
        <f>ROUND(AVERAGE(LARGE(B270:K270,{1,2,3})),0)</f>
        <v>4</v>
      </c>
      <c r="AD270">
        <f>ROUND(AVERAGE(LARGE(L270:U270,{1,2,3})),0)</f>
        <v>3</v>
      </c>
      <c r="AE270">
        <v>3</v>
      </c>
      <c r="AF270">
        <v>2</v>
      </c>
    </row>
    <row r="271" spans="1:32" ht="15" customHeight="1" x14ac:dyDescent="0.35">
      <c r="A271" s="10" t="s">
        <v>1290</v>
      </c>
      <c r="B271" s="4">
        <v>3</v>
      </c>
      <c r="C271" s="4">
        <v>4</v>
      </c>
      <c r="D271" s="4">
        <v>2</v>
      </c>
      <c r="E271" s="4">
        <v>4</v>
      </c>
      <c r="F271" s="4">
        <v>3</v>
      </c>
      <c r="G271" s="4">
        <v>3</v>
      </c>
      <c r="H271" s="4">
        <v>2</v>
      </c>
      <c r="I271" s="4">
        <v>3</v>
      </c>
      <c r="J271" s="4">
        <v>3</v>
      </c>
      <c r="K271" s="4">
        <f>IFERROR(INDEX(AIRPORT_DB!$L:$L,MATCH($A271,AIRPORT_DB!$A:$A,0))+1,2)</f>
        <v>1</v>
      </c>
      <c r="L271" s="4">
        <v>2</v>
      </c>
      <c r="M271" s="4">
        <v>3</v>
      </c>
      <c r="N271" s="4">
        <v>2</v>
      </c>
      <c r="O271" s="4">
        <v>3</v>
      </c>
      <c r="P271" s="4">
        <v>2</v>
      </c>
      <c r="Q271" s="4">
        <v>2</v>
      </c>
      <c r="R271" s="4">
        <v>2</v>
      </c>
      <c r="S271" s="4">
        <v>2</v>
      </c>
      <c r="T271" s="4">
        <v>2</v>
      </c>
      <c r="U271" s="4">
        <f>IFERROR(INDEX(AIRPORT_DB!$L:$L,MATCH($A271,AIRPORT_DB!$A:$A,0))+1,2)</f>
        <v>1</v>
      </c>
      <c r="V271" s="4">
        <f>ROUND(AVERAGE(LARGE(B271:K271,{1,2,3}))+AVERAGE(LARGE(L271:U271,{1,2,3}))-1,0)+IF(INDEX(AIRPORT_DB!$L:$L,MATCH($A271,AIRPORT_DB!$A:$A,0))&gt;=1,1,0)+IF(AB271="C",1,0)</f>
        <v>5</v>
      </c>
      <c r="W271" s="4" t="str">
        <f t="shared" si="8"/>
        <v>LOW</v>
      </c>
      <c r="X271" s="4" t="str">
        <f t="shared" si="9"/>
        <v>DISPATCH OK</v>
      </c>
      <c r="Y271" s="10" t="s">
        <v>2212</v>
      </c>
      <c r="Z271" s="10" t="s">
        <v>2210</v>
      </c>
      <c r="AA271" s="10" t="s">
        <v>2211</v>
      </c>
      <c r="AB271" s="4" t="s">
        <v>28</v>
      </c>
      <c r="AC271">
        <f>ROUND(AVERAGE(LARGE(B271:K271,{1,2,3})),0)</f>
        <v>4</v>
      </c>
      <c r="AD271">
        <f>ROUND(AVERAGE(LARGE(L271:U271,{1,2,3})),0)</f>
        <v>3</v>
      </c>
      <c r="AE271">
        <v>2</v>
      </c>
      <c r="AF271">
        <v>2</v>
      </c>
    </row>
    <row r="272" spans="1:32" ht="15" customHeight="1" x14ac:dyDescent="0.35">
      <c r="A272" s="10" t="s">
        <v>1296</v>
      </c>
      <c r="B272" s="4">
        <v>4</v>
      </c>
      <c r="C272" s="4">
        <v>4</v>
      </c>
      <c r="D272" s="4">
        <v>2</v>
      </c>
      <c r="E272" s="4">
        <v>4</v>
      </c>
      <c r="F272" s="4">
        <v>4</v>
      </c>
      <c r="G272" s="4">
        <v>4</v>
      </c>
      <c r="H272" s="4">
        <v>2</v>
      </c>
      <c r="I272" s="4">
        <v>2</v>
      </c>
      <c r="J272" s="4">
        <v>4</v>
      </c>
      <c r="K272" s="4">
        <f>IFERROR(INDEX(AIRPORT_DB!$L:$L,MATCH($A272,AIRPORT_DB!$A:$A,0))+1,2)</f>
        <v>1</v>
      </c>
      <c r="L272" s="4">
        <v>4</v>
      </c>
      <c r="M272" s="4">
        <v>3</v>
      </c>
      <c r="N272" s="4">
        <v>2</v>
      </c>
      <c r="O272" s="4">
        <v>3</v>
      </c>
      <c r="P272" s="4">
        <v>3</v>
      </c>
      <c r="Q272" s="4">
        <v>4</v>
      </c>
      <c r="R272" s="4">
        <v>2</v>
      </c>
      <c r="S272" s="4">
        <v>2</v>
      </c>
      <c r="T272" s="4">
        <v>3</v>
      </c>
      <c r="U272" s="4">
        <f>IFERROR(INDEX(AIRPORT_DB!$L:$L,MATCH($A272,AIRPORT_DB!$A:$A,0))+1,2)</f>
        <v>1</v>
      </c>
      <c r="V272" s="4">
        <f>ROUND(AVERAGE(LARGE(B272:K272,{1,2,3}))+AVERAGE(LARGE(L272:U272,{1,2,3}))-1,0)+IF(INDEX(AIRPORT_DB!$L:$L,MATCH($A272,AIRPORT_DB!$A:$A,0))&gt;=1,1,0)+IF(AB272="C",1,0)</f>
        <v>7</v>
      </c>
      <c r="W272" s="4" t="str">
        <f t="shared" si="8"/>
        <v>MEDIUM</v>
      </c>
      <c r="X272" s="4" t="str">
        <f t="shared" si="9"/>
        <v>DISPATCH OK</v>
      </c>
      <c r="Y272" s="10" t="s">
        <v>2215</v>
      </c>
      <c r="Z272" s="10" t="s">
        <v>2210</v>
      </c>
      <c r="AA272" s="10" t="s">
        <v>2211</v>
      </c>
      <c r="AB272" s="4" t="s">
        <v>28</v>
      </c>
      <c r="AC272">
        <f>ROUND(AVERAGE(LARGE(B272:K272,{1,2,3})),0)</f>
        <v>4</v>
      </c>
      <c r="AD272">
        <f>ROUND(AVERAGE(LARGE(L272:U272,{1,2,3})),0)</f>
        <v>4</v>
      </c>
      <c r="AE272">
        <v>2</v>
      </c>
      <c r="AF272">
        <v>2</v>
      </c>
    </row>
    <row r="273" spans="1:32" ht="15" customHeight="1" x14ac:dyDescent="0.35">
      <c r="A273" s="10" t="s">
        <v>1301</v>
      </c>
      <c r="B273" s="4">
        <v>3</v>
      </c>
      <c r="C273" s="4">
        <v>4</v>
      </c>
      <c r="D273" s="4">
        <v>4</v>
      </c>
      <c r="E273" s="4">
        <v>3</v>
      </c>
      <c r="F273" s="4">
        <v>3</v>
      </c>
      <c r="G273" s="4">
        <v>3</v>
      </c>
      <c r="H273" s="4">
        <v>2</v>
      </c>
      <c r="I273" s="4">
        <v>2</v>
      </c>
      <c r="J273" s="4">
        <v>4</v>
      </c>
      <c r="K273" s="4">
        <f>IFERROR(INDEX(AIRPORT_DB!$L:$L,MATCH($A273,AIRPORT_DB!$A:$A,0))+1,2)</f>
        <v>1</v>
      </c>
      <c r="L273" s="4">
        <v>2</v>
      </c>
      <c r="M273" s="4">
        <v>3</v>
      </c>
      <c r="N273" s="4">
        <v>3</v>
      </c>
      <c r="O273" s="4">
        <v>2</v>
      </c>
      <c r="P273" s="4">
        <v>2</v>
      </c>
      <c r="Q273" s="4">
        <v>2</v>
      </c>
      <c r="R273" s="4">
        <v>2</v>
      </c>
      <c r="S273" s="4">
        <v>2</v>
      </c>
      <c r="T273" s="4">
        <v>3</v>
      </c>
      <c r="U273" s="4">
        <f>IFERROR(INDEX(AIRPORT_DB!$L:$L,MATCH($A273,AIRPORT_DB!$A:$A,0))+1,2)</f>
        <v>1</v>
      </c>
      <c r="V273" s="4">
        <f>ROUND(AVERAGE(LARGE(B273:K273,{1,2,3}))+AVERAGE(LARGE(L273:U273,{1,2,3}))-1,0)+IF(INDEX(AIRPORT_DB!$L:$L,MATCH($A273,AIRPORT_DB!$A:$A,0))&gt;=1,1,0)+IF(AB273="C",1,0)</f>
        <v>6</v>
      </c>
      <c r="W273" s="4" t="str">
        <f t="shared" si="8"/>
        <v>LOW</v>
      </c>
      <c r="X273" s="4" t="str">
        <f t="shared" si="9"/>
        <v>DISPATCH OK</v>
      </c>
      <c r="Y273" s="10" t="s">
        <v>2214</v>
      </c>
      <c r="Z273" s="10" t="s">
        <v>2210</v>
      </c>
      <c r="AA273" s="10" t="s">
        <v>2211</v>
      </c>
      <c r="AB273" s="4" t="s">
        <v>28</v>
      </c>
      <c r="AC273">
        <f>ROUND(AVERAGE(LARGE(B273:K273,{1,2,3})),0)</f>
        <v>4</v>
      </c>
      <c r="AD273">
        <f>ROUND(AVERAGE(LARGE(L273:U273,{1,2,3})),0)</f>
        <v>3</v>
      </c>
      <c r="AE273">
        <v>3</v>
      </c>
      <c r="AF273">
        <v>2</v>
      </c>
    </row>
    <row r="274" spans="1:32" ht="15" customHeight="1" x14ac:dyDescent="0.35">
      <c r="A274" s="10" t="s">
        <v>1307</v>
      </c>
      <c r="B274" s="4">
        <v>3</v>
      </c>
      <c r="C274" s="4">
        <v>4</v>
      </c>
      <c r="D274" s="4">
        <v>2</v>
      </c>
      <c r="E274" s="4">
        <v>4</v>
      </c>
      <c r="F274" s="4">
        <v>3</v>
      </c>
      <c r="G274" s="4">
        <v>3</v>
      </c>
      <c r="H274" s="4">
        <v>2</v>
      </c>
      <c r="I274" s="4">
        <v>3</v>
      </c>
      <c r="J274" s="4">
        <v>3</v>
      </c>
      <c r="K274" s="4">
        <f>IFERROR(INDEX(AIRPORT_DB!$L:$L,MATCH($A274,AIRPORT_DB!$A:$A,0))+1,2)</f>
        <v>1</v>
      </c>
      <c r="L274" s="4">
        <v>2</v>
      </c>
      <c r="M274" s="4">
        <v>3</v>
      </c>
      <c r="N274" s="4">
        <v>2</v>
      </c>
      <c r="O274" s="4">
        <v>3</v>
      </c>
      <c r="P274" s="4">
        <v>2</v>
      </c>
      <c r="Q274" s="4">
        <v>2</v>
      </c>
      <c r="R274" s="4">
        <v>2</v>
      </c>
      <c r="S274" s="4">
        <v>2</v>
      </c>
      <c r="T274" s="4">
        <v>2</v>
      </c>
      <c r="U274" s="4">
        <f>IFERROR(INDEX(AIRPORT_DB!$L:$L,MATCH($A274,AIRPORT_DB!$A:$A,0))+1,2)</f>
        <v>1</v>
      </c>
      <c r="V274" s="4">
        <f>ROUND(AVERAGE(LARGE(B274:K274,{1,2,3}))+AVERAGE(LARGE(L274:U274,{1,2,3}))-1,0)+IF(INDEX(AIRPORT_DB!$L:$L,MATCH($A274,AIRPORT_DB!$A:$A,0))&gt;=1,1,0)+IF(AB274="C",1,0)</f>
        <v>5</v>
      </c>
      <c r="W274" s="4" t="str">
        <f t="shared" si="8"/>
        <v>LOW</v>
      </c>
      <c r="X274" s="4" t="str">
        <f t="shared" si="9"/>
        <v>DISPATCH OK</v>
      </c>
      <c r="Y274" s="10" t="s">
        <v>2212</v>
      </c>
      <c r="Z274" s="10" t="s">
        <v>2210</v>
      </c>
      <c r="AA274" s="10" t="s">
        <v>2211</v>
      </c>
      <c r="AB274" s="4" t="s">
        <v>28</v>
      </c>
      <c r="AC274">
        <f>ROUND(AVERAGE(LARGE(B274:K274,{1,2,3})),0)</f>
        <v>4</v>
      </c>
      <c r="AD274">
        <f>ROUND(AVERAGE(LARGE(L274:U274,{1,2,3})),0)</f>
        <v>3</v>
      </c>
      <c r="AE274">
        <v>2</v>
      </c>
      <c r="AF274">
        <v>2</v>
      </c>
    </row>
    <row r="275" spans="1:32" ht="15" customHeight="1" x14ac:dyDescent="0.35">
      <c r="A275" s="10" t="s">
        <v>1313</v>
      </c>
      <c r="B275" s="4">
        <v>3</v>
      </c>
      <c r="C275" s="4">
        <v>4</v>
      </c>
      <c r="D275" s="4">
        <v>2</v>
      </c>
      <c r="E275" s="4">
        <v>4</v>
      </c>
      <c r="F275" s="4">
        <v>3</v>
      </c>
      <c r="G275" s="4">
        <v>3</v>
      </c>
      <c r="H275" s="4">
        <v>2</v>
      </c>
      <c r="I275" s="4">
        <v>3</v>
      </c>
      <c r="J275" s="4">
        <v>3</v>
      </c>
      <c r="K275" s="4">
        <f>IFERROR(INDEX(AIRPORT_DB!$L:$L,MATCH($A275,AIRPORT_DB!$A:$A,0))+1,2)</f>
        <v>1</v>
      </c>
      <c r="L275" s="4">
        <v>2</v>
      </c>
      <c r="M275" s="4">
        <v>3</v>
      </c>
      <c r="N275" s="4">
        <v>2</v>
      </c>
      <c r="O275" s="4">
        <v>3</v>
      </c>
      <c r="P275" s="4">
        <v>2</v>
      </c>
      <c r="Q275" s="4">
        <v>2</v>
      </c>
      <c r="R275" s="4">
        <v>2</v>
      </c>
      <c r="S275" s="4">
        <v>2</v>
      </c>
      <c r="T275" s="4">
        <v>2</v>
      </c>
      <c r="U275" s="4">
        <f>IFERROR(INDEX(AIRPORT_DB!$L:$L,MATCH($A275,AIRPORT_DB!$A:$A,0))+1,2)</f>
        <v>1</v>
      </c>
      <c r="V275" s="4">
        <f>ROUND(AVERAGE(LARGE(B275:K275,{1,2,3}))+AVERAGE(LARGE(L275:U275,{1,2,3}))-1,0)+IF(INDEX(AIRPORT_DB!$L:$L,MATCH($A275,AIRPORT_DB!$A:$A,0))&gt;=1,1,0)+IF(AB275="C",1,0)</f>
        <v>5</v>
      </c>
      <c r="W275" s="4" t="str">
        <f t="shared" si="8"/>
        <v>LOW</v>
      </c>
      <c r="X275" s="4" t="str">
        <f t="shared" si="9"/>
        <v>DISPATCH OK</v>
      </c>
      <c r="Y275" s="10" t="s">
        <v>2212</v>
      </c>
      <c r="Z275" s="10" t="s">
        <v>2210</v>
      </c>
      <c r="AA275" s="10" t="s">
        <v>2211</v>
      </c>
      <c r="AB275" s="4" t="s">
        <v>28</v>
      </c>
      <c r="AC275">
        <f>ROUND(AVERAGE(LARGE(B275:K275,{1,2,3})),0)</f>
        <v>4</v>
      </c>
      <c r="AD275">
        <f>ROUND(AVERAGE(LARGE(L275:U275,{1,2,3})),0)</f>
        <v>3</v>
      </c>
      <c r="AE275">
        <v>2</v>
      </c>
      <c r="AF275">
        <v>2</v>
      </c>
    </row>
    <row r="276" spans="1:32" ht="15" customHeight="1" x14ac:dyDescent="0.35">
      <c r="A276" s="10" t="s">
        <v>1319</v>
      </c>
      <c r="B276" s="4">
        <v>3</v>
      </c>
      <c r="C276" s="4">
        <v>4</v>
      </c>
      <c r="D276" s="4">
        <v>2</v>
      </c>
      <c r="E276" s="4">
        <v>4</v>
      </c>
      <c r="F276" s="4">
        <v>3</v>
      </c>
      <c r="G276" s="4">
        <v>3</v>
      </c>
      <c r="H276" s="4">
        <v>2</v>
      </c>
      <c r="I276" s="4">
        <v>3</v>
      </c>
      <c r="J276" s="4">
        <v>3</v>
      </c>
      <c r="K276" s="4">
        <f>IFERROR(INDEX(AIRPORT_DB!$L:$L,MATCH($A276,AIRPORT_DB!$A:$A,0))+1,2)</f>
        <v>1</v>
      </c>
      <c r="L276" s="4">
        <v>2</v>
      </c>
      <c r="M276" s="4">
        <v>3</v>
      </c>
      <c r="N276" s="4">
        <v>2</v>
      </c>
      <c r="O276" s="4">
        <v>3</v>
      </c>
      <c r="P276" s="4">
        <v>2</v>
      </c>
      <c r="Q276" s="4">
        <v>2</v>
      </c>
      <c r="R276" s="4">
        <v>2</v>
      </c>
      <c r="S276" s="4">
        <v>2</v>
      </c>
      <c r="T276" s="4">
        <v>2</v>
      </c>
      <c r="U276" s="4">
        <f>IFERROR(INDEX(AIRPORT_DB!$L:$L,MATCH($A276,AIRPORT_DB!$A:$A,0))+1,2)</f>
        <v>1</v>
      </c>
      <c r="V276" s="4">
        <f>ROUND(AVERAGE(LARGE(B276:K276,{1,2,3}))+AVERAGE(LARGE(L276:U276,{1,2,3}))-1,0)+IF(INDEX(AIRPORT_DB!$L:$L,MATCH($A276,AIRPORT_DB!$A:$A,0))&gt;=1,1,0)+IF(AB276="C",1,0)</f>
        <v>5</v>
      </c>
      <c r="W276" s="4" t="str">
        <f t="shared" si="8"/>
        <v>LOW</v>
      </c>
      <c r="X276" s="4" t="str">
        <f t="shared" si="9"/>
        <v>DISPATCH OK</v>
      </c>
      <c r="Y276" s="10" t="s">
        <v>2212</v>
      </c>
      <c r="Z276" s="10" t="s">
        <v>2210</v>
      </c>
      <c r="AA276" s="10" t="s">
        <v>2211</v>
      </c>
      <c r="AB276" s="4" t="s">
        <v>28</v>
      </c>
      <c r="AC276">
        <f>ROUND(AVERAGE(LARGE(B276:K276,{1,2,3})),0)</f>
        <v>4</v>
      </c>
      <c r="AD276">
        <f>ROUND(AVERAGE(LARGE(L276:U276,{1,2,3})),0)</f>
        <v>3</v>
      </c>
      <c r="AE276">
        <v>2</v>
      </c>
      <c r="AF276">
        <v>2</v>
      </c>
    </row>
    <row r="277" spans="1:32" ht="15" customHeight="1" x14ac:dyDescent="0.35">
      <c r="A277" s="10" t="s">
        <v>1322</v>
      </c>
      <c r="B277" s="4">
        <v>3</v>
      </c>
      <c r="C277" s="4">
        <v>4</v>
      </c>
      <c r="D277" s="4">
        <v>2</v>
      </c>
      <c r="E277" s="4">
        <v>4</v>
      </c>
      <c r="F277" s="4">
        <v>3</v>
      </c>
      <c r="G277" s="4">
        <v>3</v>
      </c>
      <c r="H277" s="4">
        <v>2</v>
      </c>
      <c r="I277" s="4">
        <v>3</v>
      </c>
      <c r="J277" s="4">
        <v>3</v>
      </c>
      <c r="K277" s="4">
        <f>IFERROR(INDEX(AIRPORT_DB!$L:$L,MATCH($A277,AIRPORT_DB!$A:$A,0))+1,2)</f>
        <v>1</v>
      </c>
      <c r="L277" s="4">
        <v>2</v>
      </c>
      <c r="M277" s="4">
        <v>3</v>
      </c>
      <c r="N277" s="4">
        <v>2</v>
      </c>
      <c r="O277" s="4">
        <v>3</v>
      </c>
      <c r="P277" s="4">
        <v>2</v>
      </c>
      <c r="Q277" s="4">
        <v>2</v>
      </c>
      <c r="R277" s="4">
        <v>2</v>
      </c>
      <c r="S277" s="4">
        <v>2</v>
      </c>
      <c r="T277" s="4">
        <v>2</v>
      </c>
      <c r="U277" s="4">
        <f>IFERROR(INDEX(AIRPORT_DB!$L:$L,MATCH($A277,AIRPORT_DB!$A:$A,0))+1,2)</f>
        <v>1</v>
      </c>
      <c r="V277" s="4">
        <f>ROUND(AVERAGE(LARGE(B277:K277,{1,2,3}))+AVERAGE(LARGE(L277:U277,{1,2,3}))-1,0)+IF(INDEX(AIRPORT_DB!$L:$L,MATCH($A277,AIRPORT_DB!$A:$A,0))&gt;=1,1,0)+IF(AB277="C",1,0)</f>
        <v>5</v>
      </c>
      <c r="W277" s="4" t="str">
        <f t="shared" si="8"/>
        <v>LOW</v>
      </c>
      <c r="X277" s="4" t="str">
        <f t="shared" si="9"/>
        <v>DISPATCH OK</v>
      </c>
      <c r="Y277" s="10" t="s">
        <v>2212</v>
      </c>
      <c r="Z277" s="10" t="s">
        <v>2210</v>
      </c>
      <c r="AA277" s="10" t="s">
        <v>2211</v>
      </c>
      <c r="AB277" s="4" t="s">
        <v>28</v>
      </c>
      <c r="AC277">
        <f>ROUND(AVERAGE(LARGE(B277:K277,{1,2,3})),0)</f>
        <v>4</v>
      </c>
      <c r="AD277">
        <f>ROUND(AVERAGE(LARGE(L277:U277,{1,2,3})),0)</f>
        <v>3</v>
      </c>
      <c r="AE277">
        <v>2</v>
      </c>
      <c r="AF277">
        <v>2</v>
      </c>
    </row>
    <row r="278" spans="1:32" ht="15" customHeight="1" x14ac:dyDescent="0.35">
      <c r="A278" s="10" t="s">
        <v>1325</v>
      </c>
      <c r="B278" s="4">
        <v>3</v>
      </c>
      <c r="C278" s="4">
        <v>4</v>
      </c>
      <c r="D278" s="4">
        <v>2</v>
      </c>
      <c r="E278" s="4">
        <v>4</v>
      </c>
      <c r="F278" s="4">
        <v>3</v>
      </c>
      <c r="G278" s="4">
        <v>3</v>
      </c>
      <c r="H278" s="4">
        <v>2</v>
      </c>
      <c r="I278" s="4">
        <v>3</v>
      </c>
      <c r="J278" s="4">
        <v>3</v>
      </c>
      <c r="K278" s="4">
        <f>IFERROR(INDEX(AIRPORT_DB!$L:$L,MATCH($A278,AIRPORT_DB!$A:$A,0))+1,2)</f>
        <v>1</v>
      </c>
      <c r="L278" s="4">
        <v>2</v>
      </c>
      <c r="M278" s="4">
        <v>3</v>
      </c>
      <c r="N278" s="4">
        <v>2</v>
      </c>
      <c r="O278" s="4">
        <v>3</v>
      </c>
      <c r="P278" s="4">
        <v>2</v>
      </c>
      <c r="Q278" s="4">
        <v>2</v>
      </c>
      <c r="R278" s="4">
        <v>2</v>
      </c>
      <c r="S278" s="4">
        <v>2</v>
      </c>
      <c r="T278" s="4">
        <v>2</v>
      </c>
      <c r="U278" s="4">
        <f>IFERROR(INDEX(AIRPORT_DB!$L:$L,MATCH($A278,AIRPORT_DB!$A:$A,0))+1,2)</f>
        <v>1</v>
      </c>
      <c r="V278" s="4">
        <f>ROUND(AVERAGE(LARGE(B278:K278,{1,2,3}))+AVERAGE(LARGE(L278:U278,{1,2,3}))-1,0)+IF(INDEX(AIRPORT_DB!$L:$L,MATCH($A278,AIRPORT_DB!$A:$A,0))&gt;=1,1,0)+IF(AB278="C",1,0)</f>
        <v>5</v>
      </c>
      <c r="W278" s="4" t="str">
        <f t="shared" si="8"/>
        <v>LOW</v>
      </c>
      <c r="X278" s="4" t="str">
        <f t="shared" si="9"/>
        <v>DISPATCH OK</v>
      </c>
      <c r="Y278" s="10" t="s">
        <v>2212</v>
      </c>
      <c r="Z278" s="10" t="s">
        <v>2210</v>
      </c>
      <c r="AA278" s="10" t="s">
        <v>2211</v>
      </c>
      <c r="AB278" s="4" t="s">
        <v>28</v>
      </c>
      <c r="AC278">
        <f>ROUND(AVERAGE(LARGE(B278:K278,{1,2,3})),0)</f>
        <v>4</v>
      </c>
      <c r="AD278">
        <f>ROUND(AVERAGE(LARGE(L278:U278,{1,2,3})),0)</f>
        <v>3</v>
      </c>
      <c r="AE278">
        <v>2</v>
      </c>
      <c r="AF278">
        <v>2</v>
      </c>
    </row>
    <row r="279" spans="1:32" ht="15" customHeight="1" x14ac:dyDescent="0.35">
      <c r="A279" s="10" t="s">
        <v>1328</v>
      </c>
      <c r="B279" s="4">
        <v>3</v>
      </c>
      <c r="C279" s="4">
        <v>4</v>
      </c>
      <c r="D279" s="4">
        <v>2</v>
      </c>
      <c r="E279" s="4">
        <v>4</v>
      </c>
      <c r="F279" s="4">
        <v>3</v>
      </c>
      <c r="G279" s="4">
        <v>3</v>
      </c>
      <c r="H279" s="4">
        <v>2</v>
      </c>
      <c r="I279" s="4">
        <v>3</v>
      </c>
      <c r="J279" s="4">
        <v>3</v>
      </c>
      <c r="K279" s="4">
        <f>IFERROR(INDEX(AIRPORT_DB!$L:$L,MATCH($A279,AIRPORT_DB!$A:$A,0))+1,2)</f>
        <v>1</v>
      </c>
      <c r="L279" s="4">
        <v>2</v>
      </c>
      <c r="M279" s="4">
        <v>3</v>
      </c>
      <c r="N279" s="4">
        <v>2</v>
      </c>
      <c r="O279" s="4">
        <v>3</v>
      </c>
      <c r="P279" s="4">
        <v>2</v>
      </c>
      <c r="Q279" s="4">
        <v>2</v>
      </c>
      <c r="R279" s="4">
        <v>2</v>
      </c>
      <c r="S279" s="4">
        <v>2</v>
      </c>
      <c r="T279" s="4">
        <v>2</v>
      </c>
      <c r="U279" s="4">
        <f>IFERROR(INDEX(AIRPORT_DB!$L:$L,MATCH($A279,AIRPORT_DB!$A:$A,0))+1,2)</f>
        <v>1</v>
      </c>
      <c r="V279" s="4">
        <f>ROUND(AVERAGE(LARGE(B279:K279,{1,2,3}))+AVERAGE(LARGE(L279:U279,{1,2,3}))-1,0)+IF(INDEX(AIRPORT_DB!$L:$L,MATCH($A279,AIRPORT_DB!$A:$A,0))&gt;=1,1,0)+IF(AB279="C",1,0)</f>
        <v>5</v>
      </c>
      <c r="W279" s="4" t="str">
        <f t="shared" si="8"/>
        <v>LOW</v>
      </c>
      <c r="X279" s="4" t="str">
        <f t="shared" si="9"/>
        <v>DISPATCH OK</v>
      </c>
      <c r="Y279" s="10" t="s">
        <v>2212</v>
      </c>
      <c r="Z279" s="10" t="s">
        <v>2210</v>
      </c>
      <c r="AA279" s="10" t="s">
        <v>2211</v>
      </c>
      <c r="AB279" s="4" t="s">
        <v>28</v>
      </c>
      <c r="AC279">
        <f>ROUND(AVERAGE(LARGE(B279:K279,{1,2,3})),0)</f>
        <v>4</v>
      </c>
      <c r="AD279">
        <f>ROUND(AVERAGE(LARGE(L279:U279,{1,2,3})),0)</f>
        <v>3</v>
      </c>
      <c r="AE279">
        <v>2</v>
      </c>
      <c r="AF279">
        <v>2</v>
      </c>
    </row>
    <row r="280" spans="1:32" ht="15" customHeight="1" x14ac:dyDescent="0.35">
      <c r="A280" s="10" t="s">
        <v>1331</v>
      </c>
      <c r="B280" s="4">
        <v>3</v>
      </c>
      <c r="C280" s="4">
        <v>4</v>
      </c>
      <c r="D280" s="4">
        <v>2</v>
      </c>
      <c r="E280" s="4">
        <v>4</v>
      </c>
      <c r="F280" s="4">
        <v>3</v>
      </c>
      <c r="G280" s="4">
        <v>3</v>
      </c>
      <c r="H280" s="4">
        <v>2</v>
      </c>
      <c r="I280" s="4">
        <v>3</v>
      </c>
      <c r="J280" s="4">
        <v>3</v>
      </c>
      <c r="K280" s="4">
        <f>IFERROR(INDEX(AIRPORT_DB!$L:$L,MATCH($A280,AIRPORT_DB!$A:$A,0))+1,2)</f>
        <v>1</v>
      </c>
      <c r="L280" s="4">
        <v>2</v>
      </c>
      <c r="M280" s="4">
        <v>3</v>
      </c>
      <c r="N280" s="4">
        <v>2</v>
      </c>
      <c r="O280" s="4">
        <v>3</v>
      </c>
      <c r="P280" s="4">
        <v>2</v>
      </c>
      <c r="Q280" s="4">
        <v>2</v>
      </c>
      <c r="R280" s="4">
        <v>2</v>
      </c>
      <c r="S280" s="4">
        <v>2</v>
      </c>
      <c r="T280" s="4">
        <v>2</v>
      </c>
      <c r="U280" s="4">
        <f>IFERROR(INDEX(AIRPORT_DB!$L:$L,MATCH($A280,AIRPORT_DB!$A:$A,0))+1,2)</f>
        <v>1</v>
      </c>
      <c r="V280" s="4">
        <f>ROUND(AVERAGE(LARGE(B280:K280,{1,2,3}))+AVERAGE(LARGE(L280:U280,{1,2,3}))-1,0)+IF(INDEX(AIRPORT_DB!$L:$L,MATCH($A280,AIRPORT_DB!$A:$A,0))&gt;=1,1,0)+IF(AB280="C",1,0)</f>
        <v>5</v>
      </c>
      <c r="W280" s="4" t="str">
        <f t="shared" si="8"/>
        <v>LOW</v>
      </c>
      <c r="X280" s="4" t="str">
        <f t="shared" si="9"/>
        <v>DISPATCH OK</v>
      </c>
      <c r="Y280" s="10" t="s">
        <v>2212</v>
      </c>
      <c r="Z280" s="10" t="s">
        <v>2210</v>
      </c>
      <c r="AA280" s="10" t="s">
        <v>2211</v>
      </c>
      <c r="AB280" s="4" t="s">
        <v>28</v>
      </c>
      <c r="AC280">
        <f>ROUND(AVERAGE(LARGE(B280:K280,{1,2,3})),0)</f>
        <v>4</v>
      </c>
      <c r="AD280">
        <f>ROUND(AVERAGE(LARGE(L280:U280,{1,2,3})),0)</f>
        <v>3</v>
      </c>
      <c r="AE280">
        <v>2</v>
      </c>
      <c r="AF280">
        <v>2</v>
      </c>
    </row>
    <row r="281" spans="1:32" ht="15" customHeight="1" x14ac:dyDescent="0.35">
      <c r="A281" s="10" t="s">
        <v>1334</v>
      </c>
      <c r="B281" s="4">
        <v>3</v>
      </c>
      <c r="C281" s="4">
        <v>4</v>
      </c>
      <c r="D281" s="4">
        <v>2</v>
      </c>
      <c r="E281" s="4">
        <v>4</v>
      </c>
      <c r="F281" s="4">
        <v>3</v>
      </c>
      <c r="G281" s="4">
        <v>3</v>
      </c>
      <c r="H281" s="4">
        <v>2</v>
      </c>
      <c r="I281" s="4">
        <v>3</v>
      </c>
      <c r="J281" s="4">
        <v>3</v>
      </c>
      <c r="K281" s="4">
        <f>IFERROR(INDEX(AIRPORT_DB!$L:$L,MATCH($A281,AIRPORT_DB!$A:$A,0))+1,2)</f>
        <v>1</v>
      </c>
      <c r="L281" s="4">
        <v>2</v>
      </c>
      <c r="M281" s="4">
        <v>3</v>
      </c>
      <c r="N281" s="4">
        <v>2</v>
      </c>
      <c r="O281" s="4">
        <v>3</v>
      </c>
      <c r="P281" s="4">
        <v>2</v>
      </c>
      <c r="Q281" s="4">
        <v>2</v>
      </c>
      <c r="R281" s="4">
        <v>2</v>
      </c>
      <c r="S281" s="4">
        <v>2</v>
      </c>
      <c r="T281" s="4">
        <v>2</v>
      </c>
      <c r="U281" s="4">
        <f>IFERROR(INDEX(AIRPORT_DB!$L:$L,MATCH($A281,AIRPORT_DB!$A:$A,0))+1,2)</f>
        <v>1</v>
      </c>
      <c r="V281" s="4">
        <f>ROUND(AVERAGE(LARGE(B281:K281,{1,2,3}))+AVERAGE(LARGE(L281:U281,{1,2,3}))-1,0)+IF(INDEX(AIRPORT_DB!$L:$L,MATCH($A281,AIRPORT_DB!$A:$A,0))&gt;=1,1,0)+IF(AB281="C",1,0)</f>
        <v>5</v>
      </c>
      <c r="W281" s="4" t="str">
        <f t="shared" si="8"/>
        <v>LOW</v>
      </c>
      <c r="X281" s="4" t="str">
        <f t="shared" si="9"/>
        <v>DISPATCH OK</v>
      </c>
      <c r="Y281" s="10" t="s">
        <v>2212</v>
      </c>
      <c r="Z281" s="10" t="s">
        <v>2210</v>
      </c>
      <c r="AA281" s="10" t="s">
        <v>2211</v>
      </c>
      <c r="AB281" s="4" t="s">
        <v>28</v>
      </c>
      <c r="AC281">
        <f>ROUND(AVERAGE(LARGE(B281:K281,{1,2,3})),0)</f>
        <v>4</v>
      </c>
      <c r="AD281">
        <f>ROUND(AVERAGE(LARGE(L281:U281,{1,2,3})),0)</f>
        <v>3</v>
      </c>
      <c r="AE281">
        <v>2</v>
      </c>
      <c r="AF281">
        <v>2</v>
      </c>
    </row>
    <row r="282" spans="1:32" ht="15" customHeight="1" x14ac:dyDescent="0.35">
      <c r="A282" s="10" t="s">
        <v>1337</v>
      </c>
      <c r="B282" s="4">
        <v>3</v>
      </c>
      <c r="C282" s="4">
        <v>4</v>
      </c>
      <c r="D282" s="4">
        <v>2</v>
      </c>
      <c r="E282" s="4">
        <v>4</v>
      </c>
      <c r="F282" s="4">
        <v>3</v>
      </c>
      <c r="G282" s="4">
        <v>3</v>
      </c>
      <c r="H282" s="4">
        <v>2</v>
      </c>
      <c r="I282" s="4">
        <v>3</v>
      </c>
      <c r="J282" s="4">
        <v>3</v>
      </c>
      <c r="K282" s="4">
        <f>IFERROR(INDEX(AIRPORT_DB!$L:$L,MATCH($A282,AIRPORT_DB!$A:$A,0))+1,2)</f>
        <v>1</v>
      </c>
      <c r="L282" s="4">
        <v>2</v>
      </c>
      <c r="M282" s="4">
        <v>3</v>
      </c>
      <c r="N282" s="4">
        <v>2</v>
      </c>
      <c r="O282" s="4">
        <v>3</v>
      </c>
      <c r="P282" s="4">
        <v>2</v>
      </c>
      <c r="Q282" s="4">
        <v>2</v>
      </c>
      <c r="R282" s="4">
        <v>2</v>
      </c>
      <c r="S282" s="4">
        <v>2</v>
      </c>
      <c r="T282" s="4">
        <v>2</v>
      </c>
      <c r="U282" s="4">
        <f>IFERROR(INDEX(AIRPORT_DB!$L:$L,MATCH($A282,AIRPORT_DB!$A:$A,0))+1,2)</f>
        <v>1</v>
      </c>
      <c r="V282" s="4">
        <f>ROUND(AVERAGE(LARGE(B282:K282,{1,2,3}))+AVERAGE(LARGE(L282:U282,{1,2,3}))-1,0)+IF(INDEX(AIRPORT_DB!$L:$L,MATCH($A282,AIRPORT_DB!$A:$A,0))&gt;=1,1,0)+IF(AB282="C",1,0)</f>
        <v>5</v>
      </c>
      <c r="W282" s="4" t="str">
        <f t="shared" si="8"/>
        <v>LOW</v>
      </c>
      <c r="X282" s="4" t="str">
        <f t="shared" si="9"/>
        <v>DISPATCH OK</v>
      </c>
      <c r="Y282" s="10" t="s">
        <v>2212</v>
      </c>
      <c r="Z282" s="10" t="s">
        <v>2210</v>
      </c>
      <c r="AA282" s="10" t="s">
        <v>2211</v>
      </c>
      <c r="AB282" s="4" t="s">
        <v>28</v>
      </c>
      <c r="AC282">
        <f>ROUND(AVERAGE(LARGE(B282:K282,{1,2,3})),0)</f>
        <v>4</v>
      </c>
      <c r="AD282">
        <f>ROUND(AVERAGE(LARGE(L282:U282,{1,2,3})),0)</f>
        <v>3</v>
      </c>
      <c r="AE282">
        <v>2</v>
      </c>
      <c r="AF282">
        <v>2</v>
      </c>
    </row>
    <row r="283" spans="1:32" ht="15" customHeight="1" x14ac:dyDescent="0.35">
      <c r="A283" s="10" t="s">
        <v>1340</v>
      </c>
      <c r="B283" s="4">
        <v>3</v>
      </c>
      <c r="C283" s="4">
        <v>4</v>
      </c>
      <c r="D283" s="4">
        <v>2</v>
      </c>
      <c r="E283" s="4">
        <v>4</v>
      </c>
      <c r="F283" s="4">
        <v>3</v>
      </c>
      <c r="G283" s="4">
        <v>3</v>
      </c>
      <c r="H283" s="4">
        <v>2</v>
      </c>
      <c r="I283" s="4">
        <v>3</v>
      </c>
      <c r="J283" s="4">
        <v>3</v>
      </c>
      <c r="K283" s="4">
        <f>IFERROR(INDEX(AIRPORT_DB!$L:$L,MATCH($A283,AIRPORT_DB!$A:$A,0))+1,2)</f>
        <v>1</v>
      </c>
      <c r="L283" s="4">
        <v>2</v>
      </c>
      <c r="M283" s="4">
        <v>3</v>
      </c>
      <c r="N283" s="4">
        <v>2</v>
      </c>
      <c r="O283" s="4">
        <v>3</v>
      </c>
      <c r="P283" s="4">
        <v>2</v>
      </c>
      <c r="Q283" s="4">
        <v>2</v>
      </c>
      <c r="R283" s="4">
        <v>2</v>
      </c>
      <c r="S283" s="4">
        <v>2</v>
      </c>
      <c r="T283" s="4">
        <v>2</v>
      </c>
      <c r="U283" s="4">
        <f>IFERROR(INDEX(AIRPORT_DB!$L:$L,MATCH($A283,AIRPORT_DB!$A:$A,0))+1,2)</f>
        <v>1</v>
      </c>
      <c r="V283" s="4">
        <f>ROUND(AVERAGE(LARGE(B283:K283,{1,2,3}))+AVERAGE(LARGE(L283:U283,{1,2,3}))-1,0)+IF(INDEX(AIRPORT_DB!$L:$L,MATCH($A283,AIRPORT_DB!$A:$A,0))&gt;=1,1,0)+IF(AB283="C",1,0)</f>
        <v>5</v>
      </c>
      <c r="W283" s="4" t="str">
        <f t="shared" si="8"/>
        <v>LOW</v>
      </c>
      <c r="X283" s="4" t="str">
        <f t="shared" si="9"/>
        <v>DISPATCH OK</v>
      </c>
      <c r="Y283" s="10" t="s">
        <v>2212</v>
      </c>
      <c r="Z283" s="10" t="s">
        <v>2210</v>
      </c>
      <c r="AA283" s="10" t="s">
        <v>2211</v>
      </c>
      <c r="AB283" s="4" t="s">
        <v>28</v>
      </c>
      <c r="AC283">
        <f>ROUND(AVERAGE(LARGE(B283:K283,{1,2,3})),0)</f>
        <v>4</v>
      </c>
      <c r="AD283">
        <f>ROUND(AVERAGE(LARGE(L283:U283,{1,2,3})),0)</f>
        <v>3</v>
      </c>
      <c r="AE283">
        <v>2</v>
      </c>
      <c r="AF283">
        <v>2</v>
      </c>
    </row>
    <row r="284" spans="1:32" ht="15" customHeight="1" x14ac:dyDescent="0.35">
      <c r="A284" s="10" t="s">
        <v>1343</v>
      </c>
      <c r="B284" s="4">
        <v>3</v>
      </c>
      <c r="C284" s="4">
        <v>4</v>
      </c>
      <c r="D284" s="4">
        <v>2</v>
      </c>
      <c r="E284" s="4">
        <v>4</v>
      </c>
      <c r="F284" s="4">
        <v>3</v>
      </c>
      <c r="G284" s="4">
        <v>3</v>
      </c>
      <c r="H284" s="4">
        <v>2</v>
      </c>
      <c r="I284" s="4">
        <v>3</v>
      </c>
      <c r="J284" s="4">
        <v>3</v>
      </c>
      <c r="K284" s="4">
        <f>IFERROR(INDEX(AIRPORT_DB!$L:$L,MATCH($A284,AIRPORT_DB!$A:$A,0))+1,2)</f>
        <v>1</v>
      </c>
      <c r="L284" s="4">
        <v>2</v>
      </c>
      <c r="M284" s="4">
        <v>3</v>
      </c>
      <c r="N284" s="4">
        <v>2</v>
      </c>
      <c r="O284" s="4">
        <v>3</v>
      </c>
      <c r="P284" s="4">
        <v>2</v>
      </c>
      <c r="Q284" s="4">
        <v>2</v>
      </c>
      <c r="R284" s="4">
        <v>2</v>
      </c>
      <c r="S284" s="4">
        <v>2</v>
      </c>
      <c r="T284" s="4">
        <v>2</v>
      </c>
      <c r="U284" s="4">
        <f>IFERROR(INDEX(AIRPORT_DB!$L:$L,MATCH($A284,AIRPORT_DB!$A:$A,0))+1,2)</f>
        <v>1</v>
      </c>
      <c r="V284" s="4">
        <f>ROUND(AVERAGE(LARGE(B284:K284,{1,2,3}))+AVERAGE(LARGE(L284:U284,{1,2,3}))-1,0)+IF(INDEX(AIRPORT_DB!$L:$L,MATCH($A284,AIRPORT_DB!$A:$A,0))&gt;=1,1,0)+IF(AB284="C",1,0)</f>
        <v>5</v>
      </c>
      <c r="W284" s="4" t="str">
        <f t="shared" si="8"/>
        <v>LOW</v>
      </c>
      <c r="X284" s="4" t="str">
        <f t="shared" si="9"/>
        <v>DISPATCH OK</v>
      </c>
      <c r="Y284" s="10" t="s">
        <v>2212</v>
      </c>
      <c r="Z284" s="10" t="s">
        <v>2210</v>
      </c>
      <c r="AA284" s="10" t="s">
        <v>2211</v>
      </c>
      <c r="AB284" s="4" t="s">
        <v>28</v>
      </c>
      <c r="AC284">
        <f>ROUND(AVERAGE(LARGE(B284:K284,{1,2,3})),0)</f>
        <v>4</v>
      </c>
      <c r="AD284">
        <f>ROUND(AVERAGE(LARGE(L284:U284,{1,2,3})),0)</f>
        <v>3</v>
      </c>
      <c r="AE284">
        <v>2</v>
      </c>
      <c r="AF284">
        <v>2</v>
      </c>
    </row>
    <row r="285" spans="1:32" ht="15" customHeight="1" x14ac:dyDescent="0.35">
      <c r="A285" s="10" t="s">
        <v>1346</v>
      </c>
      <c r="B285" s="4">
        <v>3</v>
      </c>
      <c r="C285" s="4">
        <v>4</v>
      </c>
      <c r="D285" s="4">
        <v>2</v>
      </c>
      <c r="E285" s="4">
        <v>4</v>
      </c>
      <c r="F285" s="4">
        <v>3</v>
      </c>
      <c r="G285" s="4">
        <v>3</v>
      </c>
      <c r="H285" s="4">
        <v>2</v>
      </c>
      <c r="I285" s="4">
        <v>3</v>
      </c>
      <c r="J285" s="4">
        <v>3</v>
      </c>
      <c r="K285" s="4">
        <f>IFERROR(INDEX(AIRPORT_DB!$L:$L,MATCH($A285,AIRPORT_DB!$A:$A,0))+1,2)</f>
        <v>2</v>
      </c>
      <c r="L285" s="4">
        <v>2</v>
      </c>
      <c r="M285" s="4">
        <v>3</v>
      </c>
      <c r="N285" s="4">
        <v>2</v>
      </c>
      <c r="O285" s="4">
        <v>3</v>
      </c>
      <c r="P285" s="4">
        <v>2</v>
      </c>
      <c r="Q285" s="4">
        <v>2</v>
      </c>
      <c r="R285" s="4">
        <v>2</v>
      </c>
      <c r="S285" s="4">
        <v>2</v>
      </c>
      <c r="T285" s="4">
        <v>2</v>
      </c>
      <c r="U285" s="4">
        <f>IFERROR(INDEX(AIRPORT_DB!$L:$L,MATCH($A285,AIRPORT_DB!$A:$A,0))+1,2)</f>
        <v>2</v>
      </c>
      <c r="V285" s="4">
        <f>ROUND(AVERAGE(LARGE(B285:K285,{1,2,3}))+AVERAGE(LARGE(L285:U285,{1,2,3}))-1,0)+IF(INDEX(AIRPORT_DB!$L:$L,MATCH($A285,AIRPORT_DB!$A:$A,0))&gt;=1,1,0)+IF(AB285="C",1,0)</f>
        <v>6</v>
      </c>
      <c r="W285" s="4" t="str">
        <f t="shared" si="8"/>
        <v>LOW</v>
      </c>
      <c r="X285" s="4" t="str">
        <f t="shared" si="9"/>
        <v>DISPATCH OK</v>
      </c>
      <c r="Y285" s="10" t="s">
        <v>2212</v>
      </c>
      <c r="Z285" s="10" t="s">
        <v>2210</v>
      </c>
      <c r="AA285" s="10" t="s">
        <v>2211</v>
      </c>
      <c r="AB285" s="4" t="s">
        <v>28</v>
      </c>
      <c r="AC285">
        <f>ROUND(AVERAGE(LARGE(B285:K285,{1,2,3})),0)</f>
        <v>4</v>
      </c>
      <c r="AD285">
        <f>ROUND(AVERAGE(LARGE(L285:U285,{1,2,3})),0)</f>
        <v>3</v>
      </c>
      <c r="AE285">
        <v>2</v>
      </c>
      <c r="AF285">
        <v>2</v>
      </c>
    </row>
    <row r="286" spans="1:32" ht="15" customHeight="1" x14ac:dyDescent="0.35">
      <c r="A286" s="10" t="s">
        <v>1349</v>
      </c>
      <c r="B286" s="4">
        <v>3</v>
      </c>
      <c r="C286" s="4">
        <v>4</v>
      </c>
      <c r="D286" s="4">
        <v>2</v>
      </c>
      <c r="E286" s="4">
        <v>4</v>
      </c>
      <c r="F286" s="4">
        <v>3</v>
      </c>
      <c r="G286" s="4">
        <v>3</v>
      </c>
      <c r="H286" s="4">
        <v>2</v>
      </c>
      <c r="I286" s="4">
        <v>3</v>
      </c>
      <c r="J286" s="4">
        <v>3</v>
      </c>
      <c r="K286" s="4">
        <f>IFERROR(INDEX(AIRPORT_DB!$L:$L,MATCH($A286,AIRPORT_DB!$A:$A,0))+1,2)</f>
        <v>1</v>
      </c>
      <c r="L286" s="4">
        <v>2</v>
      </c>
      <c r="M286" s="4">
        <v>3</v>
      </c>
      <c r="N286" s="4">
        <v>2</v>
      </c>
      <c r="O286" s="4">
        <v>3</v>
      </c>
      <c r="P286" s="4">
        <v>2</v>
      </c>
      <c r="Q286" s="4">
        <v>2</v>
      </c>
      <c r="R286" s="4">
        <v>2</v>
      </c>
      <c r="S286" s="4">
        <v>2</v>
      </c>
      <c r="T286" s="4">
        <v>2</v>
      </c>
      <c r="U286" s="4">
        <f>IFERROR(INDEX(AIRPORT_DB!$L:$L,MATCH($A286,AIRPORT_DB!$A:$A,0))+1,2)</f>
        <v>1</v>
      </c>
      <c r="V286" s="4">
        <f>ROUND(AVERAGE(LARGE(B286:K286,{1,2,3}))+AVERAGE(LARGE(L286:U286,{1,2,3}))-1,0)+IF(INDEX(AIRPORT_DB!$L:$L,MATCH($A286,AIRPORT_DB!$A:$A,0))&gt;=1,1,0)+IF(AB286="C",1,0)</f>
        <v>5</v>
      </c>
      <c r="W286" s="4" t="str">
        <f t="shared" si="8"/>
        <v>LOW</v>
      </c>
      <c r="X286" s="4" t="str">
        <f t="shared" si="9"/>
        <v>DISPATCH OK</v>
      </c>
      <c r="Y286" s="10" t="s">
        <v>2212</v>
      </c>
      <c r="Z286" s="10" t="s">
        <v>2210</v>
      </c>
      <c r="AA286" s="10" t="s">
        <v>2211</v>
      </c>
      <c r="AB286" s="4" t="s">
        <v>28</v>
      </c>
      <c r="AC286">
        <f>ROUND(AVERAGE(LARGE(B286:K286,{1,2,3})),0)</f>
        <v>4</v>
      </c>
      <c r="AD286">
        <f>ROUND(AVERAGE(LARGE(L286:U286,{1,2,3})),0)</f>
        <v>3</v>
      </c>
      <c r="AE286">
        <v>2</v>
      </c>
      <c r="AF286">
        <v>2</v>
      </c>
    </row>
    <row r="287" spans="1:32" ht="15" customHeight="1" x14ac:dyDescent="0.35">
      <c r="A287" s="10" t="s">
        <v>1353</v>
      </c>
      <c r="B287" s="4">
        <v>3</v>
      </c>
      <c r="C287" s="4">
        <v>4</v>
      </c>
      <c r="D287" s="4">
        <v>2</v>
      </c>
      <c r="E287" s="4">
        <v>4</v>
      </c>
      <c r="F287" s="4">
        <v>3</v>
      </c>
      <c r="G287" s="4">
        <v>3</v>
      </c>
      <c r="H287" s="4">
        <v>2</v>
      </c>
      <c r="I287" s="4">
        <v>3</v>
      </c>
      <c r="J287" s="4">
        <v>3</v>
      </c>
      <c r="K287" s="4">
        <f>IFERROR(INDEX(AIRPORT_DB!$L:$L,MATCH($A287,AIRPORT_DB!$A:$A,0))+1,2)</f>
        <v>1</v>
      </c>
      <c r="L287" s="4">
        <v>2</v>
      </c>
      <c r="M287" s="4">
        <v>3</v>
      </c>
      <c r="N287" s="4">
        <v>2</v>
      </c>
      <c r="O287" s="4">
        <v>3</v>
      </c>
      <c r="P287" s="4">
        <v>2</v>
      </c>
      <c r="Q287" s="4">
        <v>2</v>
      </c>
      <c r="R287" s="4">
        <v>2</v>
      </c>
      <c r="S287" s="4">
        <v>2</v>
      </c>
      <c r="T287" s="4">
        <v>2</v>
      </c>
      <c r="U287" s="4">
        <f>IFERROR(INDEX(AIRPORT_DB!$L:$L,MATCH($A287,AIRPORT_DB!$A:$A,0))+1,2)</f>
        <v>1</v>
      </c>
      <c r="V287" s="4">
        <f>ROUND(AVERAGE(LARGE(B287:K287,{1,2,3}))+AVERAGE(LARGE(L287:U287,{1,2,3}))-1,0)+IF(INDEX(AIRPORT_DB!$L:$L,MATCH($A287,AIRPORT_DB!$A:$A,0))&gt;=1,1,0)+IF(AB287="C",1,0)</f>
        <v>5</v>
      </c>
      <c r="W287" s="4" t="str">
        <f t="shared" si="8"/>
        <v>LOW</v>
      </c>
      <c r="X287" s="4" t="str">
        <f t="shared" si="9"/>
        <v>DISPATCH OK</v>
      </c>
      <c r="Y287" s="10" t="s">
        <v>2212</v>
      </c>
      <c r="Z287" s="10" t="s">
        <v>2210</v>
      </c>
      <c r="AA287" s="10" t="s">
        <v>2211</v>
      </c>
      <c r="AB287" s="4" t="s">
        <v>28</v>
      </c>
      <c r="AC287">
        <f>ROUND(AVERAGE(LARGE(B287:K287,{1,2,3})),0)</f>
        <v>4</v>
      </c>
      <c r="AD287">
        <f>ROUND(AVERAGE(LARGE(L287:U287,{1,2,3})),0)</f>
        <v>3</v>
      </c>
      <c r="AE287">
        <v>2</v>
      </c>
      <c r="AF287">
        <v>2</v>
      </c>
    </row>
    <row r="288" spans="1:32" ht="15" customHeight="1" x14ac:dyDescent="0.35">
      <c r="A288" s="10" t="s">
        <v>1359</v>
      </c>
      <c r="B288" s="4">
        <v>3</v>
      </c>
      <c r="C288" s="4">
        <v>4</v>
      </c>
      <c r="D288" s="4">
        <v>2</v>
      </c>
      <c r="E288" s="4">
        <v>4</v>
      </c>
      <c r="F288" s="4">
        <v>3</v>
      </c>
      <c r="G288" s="4">
        <v>3</v>
      </c>
      <c r="H288" s="4">
        <v>2</v>
      </c>
      <c r="I288" s="4">
        <v>3</v>
      </c>
      <c r="J288" s="4">
        <v>3</v>
      </c>
      <c r="K288" s="4">
        <f>IFERROR(INDEX(AIRPORT_DB!$L:$L,MATCH($A288,AIRPORT_DB!$A:$A,0))+1,2)</f>
        <v>1</v>
      </c>
      <c r="L288" s="4">
        <v>2</v>
      </c>
      <c r="M288" s="4">
        <v>3</v>
      </c>
      <c r="N288" s="4">
        <v>2</v>
      </c>
      <c r="O288" s="4">
        <v>3</v>
      </c>
      <c r="P288" s="4">
        <v>2</v>
      </c>
      <c r="Q288" s="4">
        <v>2</v>
      </c>
      <c r="R288" s="4">
        <v>2</v>
      </c>
      <c r="S288" s="4">
        <v>2</v>
      </c>
      <c r="T288" s="4">
        <v>2</v>
      </c>
      <c r="U288" s="4">
        <f>IFERROR(INDEX(AIRPORT_DB!$L:$L,MATCH($A288,AIRPORT_DB!$A:$A,0))+1,2)</f>
        <v>1</v>
      </c>
      <c r="V288" s="4">
        <f>ROUND(AVERAGE(LARGE(B288:K288,{1,2,3}))+AVERAGE(LARGE(L288:U288,{1,2,3}))-1,0)+IF(INDEX(AIRPORT_DB!$L:$L,MATCH($A288,AIRPORT_DB!$A:$A,0))&gt;=1,1,0)+IF(AB288="C",1,0)</f>
        <v>5</v>
      </c>
      <c r="W288" s="4" t="str">
        <f t="shared" si="8"/>
        <v>LOW</v>
      </c>
      <c r="X288" s="4" t="str">
        <f t="shared" si="9"/>
        <v>DISPATCH OK</v>
      </c>
      <c r="Y288" s="10" t="s">
        <v>2212</v>
      </c>
      <c r="Z288" s="10" t="s">
        <v>2210</v>
      </c>
      <c r="AA288" s="10" t="s">
        <v>2211</v>
      </c>
      <c r="AB288" s="4" t="s">
        <v>28</v>
      </c>
      <c r="AC288">
        <f>ROUND(AVERAGE(LARGE(B288:K288,{1,2,3})),0)</f>
        <v>4</v>
      </c>
      <c r="AD288">
        <f>ROUND(AVERAGE(LARGE(L288:U288,{1,2,3})),0)</f>
        <v>3</v>
      </c>
      <c r="AE288">
        <v>2</v>
      </c>
      <c r="AF288">
        <v>2</v>
      </c>
    </row>
    <row r="289" spans="1:32" ht="15" customHeight="1" x14ac:dyDescent="0.35">
      <c r="A289" s="10" t="s">
        <v>1363</v>
      </c>
      <c r="B289" s="4">
        <v>3</v>
      </c>
      <c r="C289" s="4">
        <v>4</v>
      </c>
      <c r="D289" s="4">
        <v>2</v>
      </c>
      <c r="E289" s="4">
        <v>4</v>
      </c>
      <c r="F289" s="4">
        <v>3</v>
      </c>
      <c r="G289" s="4">
        <v>3</v>
      </c>
      <c r="H289" s="4">
        <v>2</v>
      </c>
      <c r="I289" s="4">
        <v>3</v>
      </c>
      <c r="J289" s="4">
        <v>3</v>
      </c>
      <c r="K289" s="4">
        <f>IFERROR(INDEX(AIRPORT_DB!$L:$L,MATCH($A289,AIRPORT_DB!$A:$A,0))+1,2)</f>
        <v>1</v>
      </c>
      <c r="L289" s="4">
        <v>2</v>
      </c>
      <c r="M289" s="4">
        <v>3</v>
      </c>
      <c r="N289" s="4">
        <v>2</v>
      </c>
      <c r="O289" s="4">
        <v>3</v>
      </c>
      <c r="P289" s="4">
        <v>2</v>
      </c>
      <c r="Q289" s="4">
        <v>2</v>
      </c>
      <c r="R289" s="4">
        <v>2</v>
      </c>
      <c r="S289" s="4">
        <v>2</v>
      </c>
      <c r="T289" s="4">
        <v>2</v>
      </c>
      <c r="U289" s="4">
        <f>IFERROR(INDEX(AIRPORT_DB!$L:$L,MATCH($A289,AIRPORT_DB!$A:$A,0))+1,2)</f>
        <v>1</v>
      </c>
      <c r="V289" s="4">
        <f>ROUND(AVERAGE(LARGE(B289:K289,{1,2,3}))+AVERAGE(LARGE(L289:U289,{1,2,3}))-1,0)+IF(INDEX(AIRPORT_DB!$L:$L,MATCH($A289,AIRPORT_DB!$A:$A,0))&gt;=1,1,0)+IF(AB289="C",1,0)</f>
        <v>5</v>
      </c>
      <c r="W289" s="4" t="str">
        <f t="shared" si="8"/>
        <v>LOW</v>
      </c>
      <c r="X289" s="4" t="str">
        <f t="shared" si="9"/>
        <v>DISPATCH OK</v>
      </c>
      <c r="Y289" s="10" t="s">
        <v>2212</v>
      </c>
      <c r="Z289" s="10" t="s">
        <v>2210</v>
      </c>
      <c r="AA289" s="10" t="s">
        <v>2211</v>
      </c>
      <c r="AB289" s="4" t="s">
        <v>28</v>
      </c>
      <c r="AC289">
        <f>ROUND(AVERAGE(LARGE(B289:K289,{1,2,3})),0)</f>
        <v>4</v>
      </c>
      <c r="AD289">
        <f>ROUND(AVERAGE(LARGE(L289:U289,{1,2,3})),0)</f>
        <v>3</v>
      </c>
      <c r="AE289">
        <v>2</v>
      </c>
      <c r="AF289">
        <v>2</v>
      </c>
    </row>
    <row r="290" spans="1:32" ht="15" customHeight="1" x14ac:dyDescent="0.35">
      <c r="A290" s="10" t="s">
        <v>1366</v>
      </c>
      <c r="B290" s="4">
        <v>3</v>
      </c>
      <c r="C290" s="4">
        <v>4</v>
      </c>
      <c r="D290" s="4">
        <v>2</v>
      </c>
      <c r="E290" s="4">
        <v>4</v>
      </c>
      <c r="F290" s="4">
        <v>3</v>
      </c>
      <c r="G290" s="4">
        <v>3</v>
      </c>
      <c r="H290" s="4">
        <v>2</v>
      </c>
      <c r="I290" s="4">
        <v>3</v>
      </c>
      <c r="J290" s="4">
        <v>3</v>
      </c>
      <c r="K290" s="4">
        <f>IFERROR(INDEX(AIRPORT_DB!$L:$L,MATCH($A290,AIRPORT_DB!$A:$A,0))+1,2)</f>
        <v>1</v>
      </c>
      <c r="L290" s="4">
        <v>2</v>
      </c>
      <c r="M290" s="4">
        <v>3</v>
      </c>
      <c r="N290" s="4">
        <v>2</v>
      </c>
      <c r="O290" s="4">
        <v>3</v>
      </c>
      <c r="P290" s="4">
        <v>2</v>
      </c>
      <c r="Q290" s="4">
        <v>2</v>
      </c>
      <c r="R290" s="4">
        <v>2</v>
      </c>
      <c r="S290" s="4">
        <v>2</v>
      </c>
      <c r="T290" s="4">
        <v>2</v>
      </c>
      <c r="U290" s="4">
        <f>IFERROR(INDEX(AIRPORT_DB!$L:$L,MATCH($A290,AIRPORT_DB!$A:$A,0))+1,2)</f>
        <v>1</v>
      </c>
      <c r="V290" s="4">
        <f>ROUND(AVERAGE(LARGE(B290:K290,{1,2,3}))+AVERAGE(LARGE(L290:U290,{1,2,3}))-1,0)+IF(INDEX(AIRPORT_DB!$L:$L,MATCH($A290,AIRPORT_DB!$A:$A,0))&gt;=1,1,0)+IF(AB290="C",1,0)</f>
        <v>5</v>
      </c>
      <c r="W290" s="4" t="str">
        <f t="shared" si="8"/>
        <v>LOW</v>
      </c>
      <c r="X290" s="4" t="str">
        <f t="shared" si="9"/>
        <v>DISPATCH OK</v>
      </c>
      <c r="Y290" s="10" t="s">
        <v>2212</v>
      </c>
      <c r="Z290" s="10" t="s">
        <v>2210</v>
      </c>
      <c r="AA290" s="10" t="s">
        <v>2211</v>
      </c>
      <c r="AB290" s="4" t="s">
        <v>28</v>
      </c>
      <c r="AC290">
        <f>ROUND(AVERAGE(LARGE(B290:K290,{1,2,3})),0)</f>
        <v>4</v>
      </c>
      <c r="AD290">
        <f>ROUND(AVERAGE(LARGE(L290:U290,{1,2,3})),0)</f>
        <v>3</v>
      </c>
      <c r="AE290">
        <v>2</v>
      </c>
      <c r="AF290">
        <v>2</v>
      </c>
    </row>
    <row r="291" spans="1:32" ht="15" customHeight="1" x14ac:dyDescent="0.35">
      <c r="A291" s="10" t="s">
        <v>1369</v>
      </c>
      <c r="B291" s="4">
        <v>3</v>
      </c>
      <c r="C291" s="4">
        <v>4</v>
      </c>
      <c r="D291" s="4">
        <v>2</v>
      </c>
      <c r="E291" s="4">
        <v>4</v>
      </c>
      <c r="F291" s="4">
        <v>3</v>
      </c>
      <c r="G291" s="4">
        <v>3</v>
      </c>
      <c r="H291" s="4">
        <v>2</v>
      </c>
      <c r="I291" s="4">
        <v>3</v>
      </c>
      <c r="J291" s="4">
        <v>4</v>
      </c>
      <c r="K291" s="4">
        <f>IFERROR(INDEX(AIRPORT_DB!$L:$L,MATCH($A291,AIRPORT_DB!$A:$A,0))+1,2)</f>
        <v>1</v>
      </c>
      <c r="L291" s="4">
        <v>2</v>
      </c>
      <c r="M291" s="4">
        <v>3</v>
      </c>
      <c r="N291" s="4">
        <v>2</v>
      </c>
      <c r="O291" s="4">
        <v>3</v>
      </c>
      <c r="P291" s="4">
        <v>2</v>
      </c>
      <c r="Q291" s="4">
        <v>2</v>
      </c>
      <c r="R291" s="4">
        <v>2</v>
      </c>
      <c r="S291" s="4">
        <v>2</v>
      </c>
      <c r="T291" s="4">
        <v>3</v>
      </c>
      <c r="U291" s="4">
        <f>IFERROR(INDEX(AIRPORT_DB!$L:$L,MATCH($A291,AIRPORT_DB!$A:$A,0))+1,2)</f>
        <v>1</v>
      </c>
      <c r="V291" s="4">
        <f>ROUND(AVERAGE(LARGE(B291:K291,{1,2,3}))+AVERAGE(LARGE(L291:U291,{1,2,3}))-1,0)+IF(INDEX(AIRPORT_DB!$L:$L,MATCH($A291,AIRPORT_DB!$A:$A,0))&gt;=1,1,0)+IF(AB291="C",1,0)</f>
        <v>6</v>
      </c>
      <c r="W291" s="4" t="str">
        <f t="shared" si="8"/>
        <v>LOW</v>
      </c>
      <c r="X291" s="4" t="str">
        <f t="shared" si="9"/>
        <v>DISPATCH OK</v>
      </c>
      <c r="Y291" s="10" t="s">
        <v>2212</v>
      </c>
      <c r="Z291" s="10" t="s">
        <v>2210</v>
      </c>
      <c r="AA291" s="10" t="s">
        <v>2211</v>
      </c>
      <c r="AB291" s="4" t="s">
        <v>28</v>
      </c>
      <c r="AC291">
        <f>ROUND(AVERAGE(LARGE(B291:K291,{1,2,3})),0)</f>
        <v>4</v>
      </c>
      <c r="AD291">
        <f>ROUND(AVERAGE(LARGE(L291:U291,{1,2,3})),0)</f>
        <v>3</v>
      </c>
      <c r="AE291">
        <v>3</v>
      </c>
      <c r="AF291">
        <v>2</v>
      </c>
    </row>
    <row r="292" spans="1:32" ht="15" customHeight="1" x14ac:dyDescent="0.35">
      <c r="A292" s="10" t="s">
        <v>1375</v>
      </c>
      <c r="B292" s="4">
        <v>4</v>
      </c>
      <c r="C292" s="4">
        <v>4</v>
      </c>
      <c r="D292" s="4">
        <v>2</v>
      </c>
      <c r="E292" s="4">
        <v>4</v>
      </c>
      <c r="F292" s="4">
        <v>4</v>
      </c>
      <c r="G292" s="4">
        <v>3</v>
      </c>
      <c r="H292" s="4">
        <v>2</v>
      </c>
      <c r="I292" s="4">
        <v>2</v>
      </c>
      <c r="J292" s="4">
        <v>4</v>
      </c>
      <c r="K292" s="4">
        <f>IFERROR(INDEX(AIRPORT_DB!$L:$L,MATCH($A292,AIRPORT_DB!$A:$A,0))+1,2)</f>
        <v>1</v>
      </c>
      <c r="L292" s="4">
        <v>4</v>
      </c>
      <c r="M292" s="4">
        <v>3</v>
      </c>
      <c r="N292" s="4">
        <v>2</v>
      </c>
      <c r="O292" s="4">
        <v>3</v>
      </c>
      <c r="P292" s="4">
        <v>3</v>
      </c>
      <c r="Q292" s="4">
        <v>2</v>
      </c>
      <c r="R292" s="4">
        <v>2</v>
      </c>
      <c r="S292" s="4">
        <v>2</v>
      </c>
      <c r="T292" s="4">
        <v>3</v>
      </c>
      <c r="U292" s="4">
        <f>IFERROR(INDEX(AIRPORT_DB!$L:$L,MATCH($A292,AIRPORT_DB!$A:$A,0))+1,2)</f>
        <v>1</v>
      </c>
      <c r="V292" s="4">
        <f>ROUND(AVERAGE(LARGE(B292:K292,{1,2,3}))+AVERAGE(LARGE(L292:U292,{1,2,3}))-1,0)+IF(INDEX(AIRPORT_DB!$L:$L,MATCH($A292,AIRPORT_DB!$A:$A,0))&gt;=1,1,0)+IF(AB292="C",1,0)</f>
        <v>6</v>
      </c>
      <c r="W292" s="4" t="str">
        <f t="shared" si="8"/>
        <v>LOW</v>
      </c>
      <c r="X292" s="4" t="str">
        <f t="shared" si="9"/>
        <v>DISPATCH OK</v>
      </c>
      <c r="Y292" s="10" t="s">
        <v>2213</v>
      </c>
      <c r="Z292" s="10" t="s">
        <v>2210</v>
      </c>
      <c r="AA292" s="10" t="s">
        <v>2211</v>
      </c>
      <c r="AB292" s="4" t="s">
        <v>28</v>
      </c>
      <c r="AC292">
        <f>ROUND(AVERAGE(LARGE(B292:K292,{1,2,3})),0)</f>
        <v>4</v>
      </c>
      <c r="AD292">
        <f>ROUND(AVERAGE(LARGE(L292:U292,{1,2,3})),0)</f>
        <v>3</v>
      </c>
      <c r="AE292">
        <v>2</v>
      </c>
      <c r="AF292">
        <v>2</v>
      </c>
    </row>
    <row r="293" spans="1:32" ht="15" customHeight="1" x14ac:dyDescent="0.35">
      <c r="A293" s="10" t="s">
        <v>1379</v>
      </c>
      <c r="B293" s="4">
        <v>3</v>
      </c>
      <c r="C293" s="4">
        <v>4</v>
      </c>
      <c r="D293" s="4">
        <v>2</v>
      </c>
      <c r="E293" s="4">
        <v>4</v>
      </c>
      <c r="F293" s="4">
        <v>3</v>
      </c>
      <c r="G293" s="4">
        <v>3</v>
      </c>
      <c r="H293" s="4">
        <v>2</v>
      </c>
      <c r="I293" s="4">
        <v>3</v>
      </c>
      <c r="J293" s="4">
        <v>3</v>
      </c>
      <c r="K293" s="4">
        <f>IFERROR(INDEX(AIRPORT_DB!$L:$L,MATCH($A293,AIRPORT_DB!$A:$A,0))+1,2)</f>
        <v>1</v>
      </c>
      <c r="L293" s="4">
        <v>2</v>
      </c>
      <c r="M293" s="4">
        <v>3</v>
      </c>
      <c r="N293" s="4">
        <v>2</v>
      </c>
      <c r="O293" s="4">
        <v>3</v>
      </c>
      <c r="P293" s="4">
        <v>2</v>
      </c>
      <c r="Q293" s="4">
        <v>2</v>
      </c>
      <c r="R293" s="4">
        <v>2</v>
      </c>
      <c r="S293" s="4">
        <v>2</v>
      </c>
      <c r="T293" s="4">
        <v>2</v>
      </c>
      <c r="U293" s="4">
        <f>IFERROR(INDEX(AIRPORT_DB!$L:$L,MATCH($A293,AIRPORT_DB!$A:$A,0))+1,2)</f>
        <v>1</v>
      </c>
      <c r="V293" s="4">
        <f>ROUND(AVERAGE(LARGE(B293:K293,{1,2,3}))+AVERAGE(LARGE(L293:U293,{1,2,3}))-1,0)+IF(INDEX(AIRPORT_DB!$L:$L,MATCH($A293,AIRPORT_DB!$A:$A,0))&gt;=1,1,0)+IF(AB293="C",1,0)</f>
        <v>5</v>
      </c>
      <c r="W293" s="4" t="str">
        <f t="shared" si="8"/>
        <v>LOW</v>
      </c>
      <c r="X293" s="4" t="str">
        <f t="shared" si="9"/>
        <v>DISPATCH OK</v>
      </c>
      <c r="Y293" s="10" t="s">
        <v>2212</v>
      </c>
      <c r="Z293" s="10" t="s">
        <v>2210</v>
      </c>
      <c r="AA293" s="10" t="s">
        <v>2211</v>
      </c>
      <c r="AB293" s="4" t="s">
        <v>28</v>
      </c>
      <c r="AC293">
        <f>ROUND(AVERAGE(LARGE(B293:K293,{1,2,3})),0)</f>
        <v>4</v>
      </c>
      <c r="AD293">
        <f>ROUND(AVERAGE(LARGE(L293:U293,{1,2,3})),0)</f>
        <v>3</v>
      </c>
      <c r="AE293">
        <v>2</v>
      </c>
      <c r="AF293">
        <v>2</v>
      </c>
    </row>
    <row r="294" spans="1:32" ht="15" customHeight="1" x14ac:dyDescent="0.35">
      <c r="A294" s="10" t="s">
        <v>1382</v>
      </c>
      <c r="B294" s="4">
        <v>3</v>
      </c>
      <c r="C294" s="4">
        <v>4</v>
      </c>
      <c r="D294" s="4">
        <v>2</v>
      </c>
      <c r="E294" s="4">
        <v>4</v>
      </c>
      <c r="F294" s="4">
        <v>3</v>
      </c>
      <c r="G294" s="4">
        <v>3</v>
      </c>
      <c r="H294" s="4">
        <v>2</v>
      </c>
      <c r="I294" s="4">
        <v>3</v>
      </c>
      <c r="J294" s="4">
        <v>3</v>
      </c>
      <c r="K294" s="4">
        <f>IFERROR(INDEX(AIRPORT_DB!$L:$L,MATCH($A294,AIRPORT_DB!$A:$A,0))+1,2)</f>
        <v>1</v>
      </c>
      <c r="L294" s="4">
        <v>2</v>
      </c>
      <c r="M294" s="4">
        <v>3</v>
      </c>
      <c r="N294" s="4">
        <v>2</v>
      </c>
      <c r="O294" s="4">
        <v>3</v>
      </c>
      <c r="P294" s="4">
        <v>2</v>
      </c>
      <c r="Q294" s="4">
        <v>2</v>
      </c>
      <c r="R294" s="4">
        <v>2</v>
      </c>
      <c r="S294" s="4">
        <v>2</v>
      </c>
      <c r="T294" s="4">
        <v>2</v>
      </c>
      <c r="U294" s="4">
        <f>IFERROR(INDEX(AIRPORT_DB!$L:$L,MATCH($A294,AIRPORT_DB!$A:$A,0))+1,2)</f>
        <v>1</v>
      </c>
      <c r="V294" s="4">
        <f>ROUND(AVERAGE(LARGE(B294:K294,{1,2,3}))+AVERAGE(LARGE(L294:U294,{1,2,3}))-1,0)+IF(INDEX(AIRPORT_DB!$L:$L,MATCH($A294,AIRPORT_DB!$A:$A,0))&gt;=1,1,0)+IF(AB294="C",1,0)</f>
        <v>5</v>
      </c>
      <c r="W294" s="4" t="str">
        <f t="shared" si="8"/>
        <v>LOW</v>
      </c>
      <c r="X294" s="4" t="str">
        <f t="shared" si="9"/>
        <v>DISPATCH OK</v>
      </c>
      <c r="Y294" s="10" t="s">
        <v>2212</v>
      </c>
      <c r="Z294" s="10" t="s">
        <v>2210</v>
      </c>
      <c r="AA294" s="10" t="s">
        <v>2211</v>
      </c>
      <c r="AB294" s="4" t="s">
        <v>28</v>
      </c>
      <c r="AC294">
        <f>ROUND(AVERAGE(LARGE(B294:K294,{1,2,3})),0)</f>
        <v>4</v>
      </c>
      <c r="AD294">
        <f>ROUND(AVERAGE(LARGE(L294:U294,{1,2,3})),0)</f>
        <v>3</v>
      </c>
      <c r="AE294">
        <v>2</v>
      </c>
      <c r="AF294">
        <v>2</v>
      </c>
    </row>
    <row r="295" spans="1:32" ht="15" customHeight="1" x14ac:dyDescent="0.35">
      <c r="A295" s="10" t="s">
        <v>1385</v>
      </c>
      <c r="B295" s="4">
        <v>3</v>
      </c>
      <c r="C295" s="4">
        <v>4</v>
      </c>
      <c r="D295" s="4">
        <v>2</v>
      </c>
      <c r="E295" s="4">
        <v>4</v>
      </c>
      <c r="F295" s="4">
        <v>3</v>
      </c>
      <c r="G295" s="4">
        <v>3</v>
      </c>
      <c r="H295" s="4">
        <v>2</v>
      </c>
      <c r="I295" s="4">
        <v>3</v>
      </c>
      <c r="J295" s="4">
        <v>3</v>
      </c>
      <c r="K295" s="4">
        <f>IFERROR(INDEX(AIRPORT_DB!$L:$L,MATCH($A295,AIRPORT_DB!$A:$A,0))+1,2)</f>
        <v>3</v>
      </c>
      <c r="L295" s="4">
        <v>2</v>
      </c>
      <c r="M295" s="4">
        <v>3</v>
      </c>
      <c r="N295" s="4">
        <v>2</v>
      </c>
      <c r="O295" s="4">
        <v>3</v>
      </c>
      <c r="P295" s="4">
        <v>2</v>
      </c>
      <c r="Q295" s="4">
        <v>2</v>
      </c>
      <c r="R295" s="4">
        <v>2</v>
      </c>
      <c r="S295" s="4">
        <v>2</v>
      </c>
      <c r="T295" s="4">
        <v>2</v>
      </c>
      <c r="U295" s="4">
        <f>IFERROR(INDEX(AIRPORT_DB!$L:$L,MATCH($A295,AIRPORT_DB!$A:$A,0))+1,2)</f>
        <v>3</v>
      </c>
      <c r="V295" s="4">
        <f>ROUND(AVERAGE(LARGE(B295:K295,{1,2,3}))+AVERAGE(LARGE(L295:U295,{1,2,3}))-1,0)+IF(INDEX(AIRPORT_DB!$L:$L,MATCH($A295,AIRPORT_DB!$A:$A,0))&gt;=1,1,0)+IF(AB295="C",1,0)</f>
        <v>7</v>
      </c>
      <c r="W295" s="4" t="str">
        <f t="shared" si="8"/>
        <v>MEDIUM</v>
      </c>
      <c r="X295" s="4" t="str">
        <f t="shared" si="9"/>
        <v>DISPATCH OK</v>
      </c>
      <c r="Y295" s="10" t="s">
        <v>2212</v>
      </c>
      <c r="Z295" s="10" t="s">
        <v>2210</v>
      </c>
      <c r="AA295" s="10" t="s">
        <v>2211</v>
      </c>
      <c r="AB295" s="4" t="s">
        <v>28</v>
      </c>
      <c r="AC295">
        <f>ROUND(AVERAGE(LARGE(B295:K295,{1,2,3})),0)</f>
        <v>4</v>
      </c>
      <c r="AD295">
        <f>ROUND(AVERAGE(LARGE(L295:U295,{1,2,3})),0)</f>
        <v>3</v>
      </c>
      <c r="AE295">
        <v>2</v>
      </c>
      <c r="AF295">
        <v>2</v>
      </c>
    </row>
    <row r="296" spans="1:32" ht="15" customHeight="1" x14ac:dyDescent="0.35">
      <c r="A296" s="10" t="s">
        <v>1388</v>
      </c>
      <c r="B296" s="4">
        <v>3</v>
      </c>
      <c r="C296" s="4">
        <v>4</v>
      </c>
      <c r="D296" s="4">
        <v>2</v>
      </c>
      <c r="E296" s="4">
        <v>4</v>
      </c>
      <c r="F296" s="4">
        <v>3</v>
      </c>
      <c r="G296" s="4">
        <v>3</v>
      </c>
      <c r="H296" s="4">
        <v>2</v>
      </c>
      <c r="I296" s="4">
        <v>3</v>
      </c>
      <c r="J296" s="4">
        <v>3</v>
      </c>
      <c r="K296" s="4">
        <f>IFERROR(INDEX(AIRPORT_DB!$L:$L,MATCH($A296,AIRPORT_DB!$A:$A,0))+1,2)</f>
        <v>1</v>
      </c>
      <c r="L296" s="4">
        <v>2</v>
      </c>
      <c r="M296" s="4">
        <v>3</v>
      </c>
      <c r="N296" s="4">
        <v>2</v>
      </c>
      <c r="O296" s="4">
        <v>3</v>
      </c>
      <c r="P296" s="4">
        <v>2</v>
      </c>
      <c r="Q296" s="4">
        <v>2</v>
      </c>
      <c r="R296" s="4">
        <v>2</v>
      </c>
      <c r="S296" s="4">
        <v>2</v>
      </c>
      <c r="T296" s="4">
        <v>2</v>
      </c>
      <c r="U296" s="4">
        <f>IFERROR(INDEX(AIRPORT_DB!$L:$L,MATCH($A296,AIRPORT_DB!$A:$A,0))+1,2)</f>
        <v>1</v>
      </c>
      <c r="V296" s="4">
        <f>ROUND(AVERAGE(LARGE(B296:K296,{1,2,3}))+AVERAGE(LARGE(L296:U296,{1,2,3}))-1,0)+IF(INDEX(AIRPORT_DB!$L:$L,MATCH($A296,AIRPORT_DB!$A:$A,0))&gt;=1,1,0)+IF(AB296="C",1,0)</f>
        <v>5</v>
      </c>
      <c r="W296" s="4" t="str">
        <f t="shared" si="8"/>
        <v>LOW</v>
      </c>
      <c r="X296" s="4" t="str">
        <f t="shared" si="9"/>
        <v>DISPATCH OK</v>
      </c>
      <c r="Y296" s="10" t="s">
        <v>2212</v>
      </c>
      <c r="Z296" s="10" t="s">
        <v>2210</v>
      </c>
      <c r="AA296" s="10" t="s">
        <v>2211</v>
      </c>
      <c r="AB296" s="4" t="s">
        <v>28</v>
      </c>
      <c r="AC296">
        <f>ROUND(AVERAGE(LARGE(B296:K296,{1,2,3})),0)</f>
        <v>4</v>
      </c>
      <c r="AD296">
        <f>ROUND(AVERAGE(LARGE(L296:U296,{1,2,3})),0)</f>
        <v>3</v>
      </c>
      <c r="AE296">
        <v>2</v>
      </c>
      <c r="AF296">
        <v>2</v>
      </c>
    </row>
    <row r="297" spans="1:32" ht="15" customHeight="1" x14ac:dyDescent="0.35">
      <c r="A297" s="10" t="s">
        <v>1391</v>
      </c>
      <c r="B297" s="4">
        <v>3</v>
      </c>
      <c r="C297" s="4">
        <v>4</v>
      </c>
      <c r="D297" s="4">
        <v>4</v>
      </c>
      <c r="E297" s="4">
        <v>4</v>
      </c>
      <c r="F297" s="4">
        <v>3</v>
      </c>
      <c r="G297" s="4">
        <v>3</v>
      </c>
      <c r="H297" s="4">
        <v>2</v>
      </c>
      <c r="I297" s="4">
        <v>3</v>
      </c>
      <c r="J297" s="4">
        <v>3</v>
      </c>
      <c r="K297" s="4">
        <f>IFERROR(INDEX(AIRPORT_DB!$L:$L,MATCH($A297,AIRPORT_DB!$A:$A,0))+1,2)</f>
        <v>1</v>
      </c>
      <c r="L297" s="4">
        <v>2</v>
      </c>
      <c r="M297" s="4">
        <v>3</v>
      </c>
      <c r="N297" s="4">
        <v>3</v>
      </c>
      <c r="O297" s="4">
        <v>3</v>
      </c>
      <c r="P297" s="4">
        <v>2</v>
      </c>
      <c r="Q297" s="4">
        <v>2</v>
      </c>
      <c r="R297" s="4">
        <v>2</v>
      </c>
      <c r="S297" s="4">
        <v>2</v>
      </c>
      <c r="T297" s="4">
        <v>2</v>
      </c>
      <c r="U297" s="4">
        <f>IFERROR(INDEX(AIRPORT_DB!$L:$L,MATCH($A297,AIRPORT_DB!$A:$A,0))+1,2)</f>
        <v>1</v>
      </c>
      <c r="V297" s="4">
        <f>ROUND(AVERAGE(LARGE(B297:K297,{1,2,3}))+AVERAGE(LARGE(L297:U297,{1,2,3}))-1,0)+IF(INDEX(AIRPORT_DB!$L:$L,MATCH($A297,AIRPORT_DB!$A:$A,0))&gt;=1,1,0)+IF(AB297="C",1,0)</f>
        <v>6</v>
      </c>
      <c r="W297" s="4" t="str">
        <f t="shared" si="8"/>
        <v>LOW</v>
      </c>
      <c r="X297" s="4" t="str">
        <f t="shared" si="9"/>
        <v>DISPATCH OK</v>
      </c>
      <c r="Y297" s="10" t="s">
        <v>2214</v>
      </c>
      <c r="Z297" s="10" t="s">
        <v>2210</v>
      </c>
      <c r="AA297" s="10" t="s">
        <v>2211</v>
      </c>
      <c r="AB297" s="4" t="s">
        <v>28</v>
      </c>
      <c r="AC297">
        <f>ROUND(AVERAGE(LARGE(B297:K297,{1,2,3})),0)</f>
        <v>4</v>
      </c>
      <c r="AD297">
        <f>ROUND(AVERAGE(LARGE(L297:U297,{1,2,3})),0)</f>
        <v>3</v>
      </c>
      <c r="AE297">
        <v>2</v>
      </c>
      <c r="AF297">
        <v>2</v>
      </c>
    </row>
    <row r="298" spans="1:32" ht="15" customHeight="1" x14ac:dyDescent="0.35">
      <c r="A298" s="10" t="s">
        <v>1394</v>
      </c>
      <c r="B298" s="4">
        <v>3</v>
      </c>
      <c r="C298" s="4">
        <v>4</v>
      </c>
      <c r="D298" s="4">
        <v>4</v>
      </c>
      <c r="E298" s="4">
        <v>4</v>
      </c>
      <c r="F298" s="4">
        <v>3</v>
      </c>
      <c r="G298" s="4">
        <v>3</v>
      </c>
      <c r="H298" s="4">
        <v>2</v>
      </c>
      <c r="I298" s="4">
        <v>3</v>
      </c>
      <c r="J298" s="4">
        <v>3</v>
      </c>
      <c r="K298" s="4">
        <f>IFERROR(INDEX(AIRPORT_DB!$L:$L,MATCH($A298,AIRPORT_DB!$A:$A,0))+1,2)</f>
        <v>1</v>
      </c>
      <c r="L298" s="4">
        <v>2</v>
      </c>
      <c r="M298" s="4">
        <v>3</v>
      </c>
      <c r="N298" s="4">
        <v>3</v>
      </c>
      <c r="O298" s="4">
        <v>3</v>
      </c>
      <c r="P298" s="4">
        <v>2</v>
      </c>
      <c r="Q298" s="4">
        <v>2</v>
      </c>
      <c r="R298" s="4">
        <v>2</v>
      </c>
      <c r="S298" s="4">
        <v>2</v>
      </c>
      <c r="T298" s="4">
        <v>2</v>
      </c>
      <c r="U298" s="4">
        <f>IFERROR(INDEX(AIRPORT_DB!$L:$L,MATCH($A298,AIRPORT_DB!$A:$A,0))+1,2)</f>
        <v>1</v>
      </c>
      <c r="V298" s="4">
        <f>ROUND(AVERAGE(LARGE(B298:K298,{1,2,3}))+AVERAGE(LARGE(L298:U298,{1,2,3}))-1,0)+IF(INDEX(AIRPORT_DB!$L:$L,MATCH($A298,AIRPORT_DB!$A:$A,0))&gt;=1,1,0)+IF(AB298="C",1,0)</f>
        <v>6</v>
      </c>
      <c r="W298" s="4" t="str">
        <f t="shared" si="8"/>
        <v>LOW</v>
      </c>
      <c r="X298" s="4" t="str">
        <f t="shared" si="9"/>
        <v>DISPATCH OK</v>
      </c>
      <c r="Y298" s="10" t="s">
        <v>2214</v>
      </c>
      <c r="Z298" s="10" t="s">
        <v>2210</v>
      </c>
      <c r="AA298" s="10" t="s">
        <v>2211</v>
      </c>
      <c r="AB298" s="4" t="s">
        <v>28</v>
      </c>
      <c r="AC298">
        <f>ROUND(AVERAGE(LARGE(B298:K298,{1,2,3})),0)</f>
        <v>4</v>
      </c>
      <c r="AD298">
        <f>ROUND(AVERAGE(LARGE(L298:U298,{1,2,3})),0)</f>
        <v>3</v>
      </c>
      <c r="AE298">
        <v>2</v>
      </c>
      <c r="AF298">
        <v>2</v>
      </c>
    </row>
    <row r="299" spans="1:32" ht="15" customHeight="1" x14ac:dyDescent="0.35">
      <c r="A299" s="10" t="s">
        <v>1396</v>
      </c>
      <c r="B299" s="4">
        <v>3</v>
      </c>
      <c r="C299" s="4">
        <v>4</v>
      </c>
      <c r="D299" s="4">
        <v>4</v>
      </c>
      <c r="E299" s="4">
        <v>4</v>
      </c>
      <c r="F299" s="4">
        <v>3</v>
      </c>
      <c r="G299" s="4">
        <v>3</v>
      </c>
      <c r="H299" s="4">
        <v>2</v>
      </c>
      <c r="I299" s="4">
        <v>3</v>
      </c>
      <c r="J299" s="4">
        <v>3</v>
      </c>
      <c r="K299" s="4">
        <f>IFERROR(INDEX(AIRPORT_DB!$L:$L,MATCH($A299,AIRPORT_DB!$A:$A,0))+1,2)</f>
        <v>1</v>
      </c>
      <c r="L299" s="4">
        <v>2</v>
      </c>
      <c r="M299" s="4">
        <v>3</v>
      </c>
      <c r="N299" s="4">
        <v>3</v>
      </c>
      <c r="O299" s="4">
        <v>3</v>
      </c>
      <c r="P299" s="4">
        <v>2</v>
      </c>
      <c r="Q299" s="4">
        <v>2</v>
      </c>
      <c r="R299" s="4">
        <v>2</v>
      </c>
      <c r="S299" s="4">
        <v>2</v>
      </c>
      <c r="T299" s="4">
        <v>2</v>
      </c>
      <c r="U299" s="4">
        <f>IFERROR(INDEX(AIRPORT_DB!$L:$L,MATCH($A299,AIRPORT_DB!$A:$A,0))+1,2)</f>
        <v>1</v>
      </c>
      <c r="V299" s="4">
        <f>ROUND(AVERAGE(LARGE(B299:K299,{1,2,3}))+AVERAGE(LARGE(L299:U299,{1,2,3}))-1,0)+IF(INDEX(AIRPORT_DB!$L:$L,MATCH($A299,AIRPORT_DB!$A:$A,0))&gt;=1,1,0)+IF(AB299="C",1,0)</f>
        <v>6</v>
      </c>
      <c r="W299" s="4" t="str">
        <f t="shared" si="8"/>
        <v>LOW</v>
      </c>
      <c r="X299" s="4" t="str">
        <f t="shared" si="9"/>
        <v>DISPATCH OK</v>
      </c>
      <c r="Y299" s="10" t="s">
        <v>2214</v>
      </c>
      <c r="Z299" s="10" t="s">
        <v>2210</v>
      </c>
      <c r="AA299" s="10" t="s">
        <v>2211</v>
      </c>
      <c r="AB299" s="4" t="s">
        <v>28</v>
      </c>
      <c r="AC299">
        <f>ROUND(AVERAGE(LARGE(B299:K299,{1,2,3})),0)</f>
        <v>4</v>
      </c>
      <c r="AD299">
        <f>ROUND(AVERAGE(LARGE(L299:U299,{1,2,3})),0)</f>
        <v>3</v>
      </c>
      <c r="AE299">
        <v>2</v>
      </c>
      <c r="AF299">
        <v>2</v>
      </c>
    </row>
    <row r="300" spans="1:32" ht="15" customHeight="1" x14ac:dyDescent="0.35">
      <c r="A300" s="10" t="s">
        <v>1399</v>
      </c>
      <c r="B300" s="4">
        <v>4</v>
      </c>
      <c r="C300" s="4">
        <v>4</v>
      </c>
      <c r="D300" s="4">
        <v>4</v>
      </c>
      <c r="E300" s="4">
        <v>4</v>
      </c>
      <c r="F300" s="4">
        <v>4</v>
      </c>
      <c r="G300" s="4">
        <v>4</v>
      </c>
      <c r="H300" s="4">
        <v>2</v>
      </c>
      <c r="I300" s="4">
        <v>3</v>
      </c>
      <c r="J300" s="4">
        <v>3</v>
      </c>
      <c r="K300" s="4">
        <f>IFERROR(INDEX(AIRPORT_DB!$L:$L,MATCH($A300,AIRPORT_DB!$A:$A,0))+1,2)</f>
        <v>1</v>
      </c>
      <c r="L300" s="4">
        <v>4</v>
      </c>
      <c r="M300" s="4">
        <v>3</v>
      </c>
      <c r="N300" s="4">
        <v>3</v>
      </c>
      <c r="O300" s="4">
        <v>3</v>
      </c>
      <c r="P300" s="4">
        <v>3</v>
      </c>
      <c r="Q300" s="4">
        <v>4</v>
      </c>
      <c r="R300" s="4">
        <v>2</v>
      </c>
      <c r="S300" s="4">
        <v>2</v>
      </c>
      <c r="T300" s="4">
        <v>2</v>
      </c>
      <c r="U300" s="4">
        <f>IFERROR(INDEX(AIRPORT_DB!$L:$L,MATCH($A300,AIRPORT_DB!$A:$A,0))+1,2)</f>
        <v>1</v>
      </c>
      <c r="V300" s="4">
        <f>ROUND(AVERAGE(LARGE(B300:K300,{1,2,3}))+AVERAGE(LARGE(L300:U300,{1,2,3}))-1,0)+IF(INDEX(AIRPORT_DB!$L:$L,MATCH($A300,AIRPORT_DB!$A:$A,0))&gt;=1,1,0)+IF(AB300="C",1,0)</f>
        <v>7</v>
      </c>
      <c r="W300" s="4" t="str">
        <f t="shared" si="8"/>
        <v>MEDIUM</v>
      </c>
      <c r="X300" s="4" t="str">
        <f t="shared" si="9"/>
        <v>DISPATCH OK</v>
      </c>
      <c r="Y300" s="10" t="s">
        <v>2215</v>
      </c>
      <c r="Z300" s="10" t="s">
        <v>2210</v>
      </c>
      <c r="AA300" s="10" t="s">
        <v>2211</v>
      </c>
      <c r="AB300" s="4" t="s">
        <v>28</v>
      </c>
      <c r="AC300">
        <f>ROUND(AVERAGE(LARGE(B300:K300,{1,2,3})),0)</f>
        <v>4</v>
      </c>
      <c r="AD300">
        <f>ROUND(AVERAGE(LARGE(L300:U300,{1,2,3})),0)</f>
        <v>4</v>
      </c>
      <c r="AE300">
        <v>2</v>
      </c>
      <c r="AF300">
        <v>2</v>
      </c>
    </row>
    <row r="301" spans="1:32" ht="15" customHeight="1" x14ac:dyDescent="0.35">
      <c r="A301" s="10" t="s">
        <v>1402</v>
      </c>
      <c r="B301" s="4">
        <v>4</v>
      </c>
      <c r="C301" s="4">
        <v>4</v>
      </c>
      <c r="D301" s="4">
        <v>4</v>
      </c>
      <c r="E301" s="4">
        <v>4</v>
      </c>
      <c r="F301" s="4">
        <v>4</v>
      </c>
      <c r="G301" s="4">
        <v>4</v>
      </c>
      <c r="H301" s="4">
        <v>2</v>
      </c>
      <c r="I301" s="4">
        <v>3</v>
      </c>
      <c r="J301" s="4">
        <v>3</v>
      </c>
      <c r="K301" s="4">
        <f>IFERROR(INDEX(AIRPORT_DB!$L:$L,MATCH($A301,AIRPORT_DB!$A:$A,0))+1,2)</f>
        <v>1</v>
      </c>
      <c r="L301" s="4">
        <v>4</v>
      </c>
      <c r="M301" s="4">
        <v>3</v>
      </c>
      <c r="N301" s="4">
        <v>3</v>
      </c>
      <c r="O301" s="4">
        <v>3</v>
      </c>
      <c r="P301" s="4">
        <v>3</v>
      </c>
      <c r="Q301" s="4">
        <v>4</v>
      </c>
      <c r="R301" s="4">
        <v>2</v>
      </c>
      <c r="S301" s="4">
        <v>2</v>
      </c>
      <c r="T301" s="4">
        <v>2</v>
      </c>
      <c r="U301" s="4">
        <f>IFERROR(INDEX(AIRPORT_DB!$L:$L,MATCH($A301,AIRPORT_DB!$A:$A,0))+1,2)</f>
        <v>1</v>
      </c>
      <c r="V301" s="4">
        <f>ROUND(AVERAGE(LARGE(B301:K301,{1,2,3}))+AVERAGE(LARGE(L301:U301,{1,2,3}))-1,0)+IF(INDEX(AIRPORT_DB!$L:$L,MATCH($A301,AIRPORT_DB!$A:$A,0))&gt;=1,1,0)+IF(AB301="C",1,0)</f>
        <v>7</v>
      </c>
      <c r="W301" s="4" t="str">
        <f t="shared" si="8"/>
        <v>MEDIUM</v>
      </c>
      <c r="X301" s="4" t="str">
        <f t="shared" si="9"/>
        <v>DISPATCH OK</v>
      </c>
      <c r="Y301" s="10" t="s">
        <v>2215</v>
      </c>
      <c r="Z301" s="10" t="s">
        <v>2210</v>
      </c>
      <c r="AA301" s="10" t="s">
        <v>2211</v>
      </c>
      <c r="AB301" s="4" t="s">
        <v>28</v>
      </c>
      <c r="AC301">
        <f>ROUND(AVERAGE(LARGE(B301:K301,{1,2,3})),0)</f>
        <v>4</v>
      </c>
      <c r="AD301">
        <f>ROUND(AVERAGE(LARGE(L301:U301,{1,2,3})),0)</f>
        <v>4</v>
      </c>
      <c r="AE301">
        <v>2</v>
      </c>
      <c r="AF301">
        <v>2</v>
      </c>
    </row>
    <row r="302" spans="1:32" ht="15" customHeight="1" x14ac:dyDescent="0.35">
      <c r="A302" s="10" t="s">
        <v>1405</v>
      </c>
      <c r="B302" s="4">
        <v>3</v>
      </c>
      <c r="C302" s="4">
        <v>4</v>
      </c>
      <c r="D302" s="4">
        <v>4</v>
      </c>
      <c r="E302" s="4">
        <v>4</v>
      </c>
      <c r="F302" s="4">
        <v>3</v>
      </c>
      <c r="G302" s="4">
        <v>3</v>
      </c>
      <c r="H302" s="4">
        <v>2</v>
      </c>
      <c r="I302" s="4">
        <v>3</v>
      </c>
      <c r="J302" s="4">
        <v>3</v>
      </c>
      <c r="K302" s="4">
        <f>IFERROR(INDEX(AIRPORT_DB!$L:$L,MATCH($A302,AIRPORT_DB!$A:$A,0))+1,2)</f>
        <v>1</v>
      </c>
      <c r="L302" s="4">
        <v>2</v>
      </c>
      <c r="M302" s="4">
        <v>3</v>
      </c>
      <c r="N302" s="4">
        <v>3</v>
      </c>
      <c r="O302" s="4">
        <v>3</v>
      </c>
      <c r="P302" s="4">
        <v>2</v>
      </c>
      <c r="Q302" s="4">
        <v>2</v>
      </c>
      <c r="R302" s="4">
        <v>2</v>
      </c>
      <c r="S302" s="4">
        <v>2</v>
      </c>
      <c r="T302" s="4">
        <v>2</v>
      </c>
      <c r="U302" s="4">
        <f>IFERROR(INDEX(AIRPORT_DB!$L:$L,MATCH($A302,AIRPORT_DB!$A:$A,0))+1,2)</f>
        <v>1</v>
      </c>
      <c r="V302" s="4">
        <f>ROUND(AVERAGE(LARGE(B302:K302,{1,2,3}))+AVERAGE(LARGE(L302:U302,{1,2,3}))-1,0)+IF(INDEX(AIRPORT_DB!$L:$L,MATCH($A302,AIRPORT_DB!$A:$A,0))&gt;=1,1,0)+IF(AB302="C",1,0)</f>
        <v>6</v>
      </c>
      <c r="W302" s="4" t="str">
        <f t="shared" si="8"/>
        <v>LOW</v>
      </c>
      <c r="X302" s="4" t="str">
        <f t="shared" si="9"/>
        <v>DISPATCH OK</v>
      </c>
      <c r="Y302" s="10" t="s">
        <v>2214</v>
      </c>
      <c r="Z302" s="10" t="s">
        <v>2210</v>
      </c>
      <c r="AA302" s="10" t="s">
        <v>2211</v>
      </c>
      <c r="AB302" s="4" t="s">
        <v>28</v>
      </c>
      <c r="AC302">
        <f>ROUND(AVERAGE(LARGE(B302:K302,{1,2,3})),0)</f>
        <v>4</v>
      </c>
      <c r="AD302">
        <f>ROUND(AVERAGE(LARGE(L302:U302,{1,2,3})),0)</f>
        <v>3</v>
      </c>
      <c r="AE302">
        <v>2</v>
      </c>
      <c r="AF302">
        <v>2</v>
      </c>
    </row>
    <row r="303" spans="1:32" ht="15" customHeight="1" x14ac:dyDescent="0.35">
      <c r="A303" s="10" t="s">
        <v>1408</v>
      </c>
      <c r="B303" s="4">
        <v>3</v>
      </c>
      <c r="C303" s="4">
        <v>4</v>
      </c>
      <c r="D303" s="4">
        <v>4</v>
      </c>
      <c r="E303" s="4">
        <v>4</v>
      </c>
      <c r="F303" s="4">
        <v>3</v>
      </c>
      <c r="G303" s="4">
        <v>3</v>
      </c>
      <c r="H303" s="4">
        <v>2</v>
      </c>
      <c r="I303" s="4">
        <v>3</v>
      </c>
      <c r="J303" s="4">
        <v>3</v>
      </c>
      <c r="K303" s="4">
        <f>IFERROR(INDEX(AIRPORT_DB!$L:$L,MATCH($A303,AIRPORT_DB!$A:$A,0))+1,2)</f>
        <v>1</v>
      </c>
      <c r="L303" s="4">
        <v>2</v>
      </c>
      <c r="M303" s="4">
        <v>3</v>
      </c>
      <c r="N303" s="4">
        <v>3</v>
      </c>
      <c r="O303" s="4">
        <v>3</v>
      </c>
      <c r="P303" s="4">
        <v>2</v>
      </c>
      <c r="Q303" s="4">
        <v>2</v>
      </c>
      <c r="R303" s="4">
        <v>2</v>
      </c>
      <c r="S303" s="4">
        <v>2</v>
      </c>
      <c r="T303" s="4">
        <v>2</v>
      </c>
      <c r="U303" s="4">
        <f>IFERROR(INDEX(AIRPORT_DB!$L:$L,MATCH($A303,AIRPORT_DB!$A:$A,0))+1,2)</f>
        <v>1</v>
      </c>
      <c r="V303" s="4">
        <f>ROUND(AVERAGE(LARGE(B303:K303,{1,2,3}))+AVERAGE(LARGE(L303:U303,{1,2,3}))-1,0)+IF(INDEX(AIRPORT_DB!$L:$L,MATCH($A303,AIRPORT_DB!$A:$A,0))&gt;=1,1,0)+IF(AB303="C",1,0)</f>
        <v>6</v>
      </c>
      <c r="W303" s="4" t="str">
        <f t="shared" si="8"/>
        <v>LOW</v>
      </c>
      <c r="X303" s="4" t="str">
        <f t="shared" si="9"/>
        <v>DISPATCH OK</v>
      </c>
      <c r="Y303" s="10" t="s">
        <v>2214</v>
      </c>
      <c r="Z303" s="10" t="s">
        <v>2210</v>
      </c>
      <c r="AA303" s="10" t="s">
        <v>2211</v>
      </c>
      <c r="AB303" s="4" t="s">
        <v>28</v>
      </c>
      <c r="AC303">
        <f>ROUND(AVERAGE(LARGE(B303:K303,{1,2,3})),0)</f>
        <v>4</v>
      </c>
      <c r="AD303">
        <f>ROUND(AVERAGE(LARGE(L303:U303,{1,2,3})),0)</f>
        <v>3</v>
      </c>
      <c r="AE303">
        <v>2</v>
      </c>
      <c r="AF303">
        <v>2</v>
      </c>
    </row>
    <row r="304" spans="1:32" ht="15" customHeight="1" x14ac:dyDescent="0.35">
      <c r="A304" s="10" t="s">
        <v>1410</v>
      </c>
      <c r="B304" s="4">
        <v>3</v>
      </c>
      <c r="C304" s="4">
        <v>4</v>
      </c>
      <c r="D304" s="4">
        <v>4</v>
      </c>
      <c r="E304" s="4">
        <v>4</v>
      </c>
      <c r="F304" s="4">
        <v>3</v>
      </c>
      <c r="G304" s="4">
        <v>3</v>
      </c>
      <c r="H304" s="4">
        <v>2</v>
      </c>
      <c r="I304" s="4">
        <v>3</v>
      </c>
      <c r="J304" s="4">
        <v>3</v>
      </c>
      <c r="K304" s="4">
        <f>IFERROR(INDEX(AIRPORT_DB!$L:$L,MATCH($A304,AIRPORT_DB!$A:$A,0))+1,2)</f>
        <v>1</v>
      </c>
      <c r="L304" s="4">
        <v>2</v>
      </c>
      <c r="M304" s="4">
        <v>3</v>
      </c>
      <c r="N304" s="4">
        <v>3</v>
      </c>
      <c r="O304" s="4">
        <v>3</v>
      </c>
      <c r="P304" s="4">
        <v>2</v>
      </c>
      <c r="Q304" s="4">
        <v>2</v>
      </c>
      <c r="R304" s="4">
        <v>2</v>
      </c>
      <c r="S304" s="4">
        <v>2</v>
      </c>
      <c r="T304" s="4">
        <v>2</v>
      </c>
      <c r="U304" s="4">
        <f>IFERROR(INDEX(AIRPORT_DB!$L:$L,MATCH($A304,AIRPORT_DB!$A:$A,0))+1,2)</f>
        <v>1</v>
      </c>
      <c r="V304" s="4">
        <f>ROUND(AVERAGE(LARGE(B304:K304,{1,2,3}))+AVERAGE(LARGE(L304:U304,{1,2,3}))-1,0)+IF(INDEX(AIRPORT_DB!$L:$L,MATCH($A304,AIRPORT_DB!$A:$A,0))&gt;=1,1,0)+IF(AB304="C",1,0)</f>
        <v>6</v>
      </c>
      <c r="W304" s="4" t="str">
        <f t="shared" si="8"/>
        <v>LOW</v>
      </c>
      <c r="X304" s="4" t="str">
        <f t="shared" si="9"/>
        <v>DISPATCH OK</v>
      </c>
      <c r="Y304" s="10" t="s">
        <v>2214</v>
      </c>
      <c r="Z304" s="10" t="s">
        <v>2210</v>
      </c>
      <c r="AA304" s="10" t="s">
        <v>2211</v>
      </c>
      <c r="AB304" s="4" t="s">
        <v>28</v>
      </c>
      <c r="AC304">
        <f>ROUND(AVERAGE(LARGE(B304:K304,{1,2,3})),0)</f>
        <v>4</v>
      </c>
      <c r="AD304">
        <f>ROUND(AVERAGE(LARGE(L304:U304,{1,2,3})),0)</f>
        <v>3</v>
      </c>
      <c r="AE304">
        <v>2</v>
      </c>
      <c r="AF304">
        <v>2</v>
      </c>
    </row>
    <row r="305" spans="1:32" ht="15" customHeight="1" x14ac:dyDescent="0.35">
      <c r="A305" s="10" t="s">
        <v>1413</v>
      </c>
      <c r="B305" s="4">
        <v>3</v>
      </c>
      <c r="C305" s="4">
        <v>4</v>
      </c>
      <c r="D305" s="4">
        <v>4</v>
      </c>
      <c r="E305" s="4">
        <v>4</v>
      </c>
      <c r="F305" s="4">
        <v>3</v>
      </c>
      <c r="G305" s="4">
        <v>3</v>
      </c>
      <c r="H305" s="4">
        <v>2</v>
      </c>
      <c r="I305" s="4">
        <v>3</v>
      </c>
      <c r="J305" s="4">
        <v>3</v>
      </c>
      <c r="K305" s="4">
        <f>IFERROR(INDEX(AIRPORT_DB!$L:$L,MATCH($A305,AIRPORT_DB!$A:$A,0))+1,2)</f>
        <v>1</v>
      </c>
      <c r="L305" s="4">
        <v>2</v>
      </c>
      <c r="M305" s="4">
        <v>3</v>
      </c>
      <c r="N305" s="4">
        <v>3</v>
      </c>
      <c r="O305" s="4">
        <v>3</v>
      </c>
      <c r="P305" s="4">
        <v>2</v>
      </c>
      <c r="Q305" s="4">
        <v>2</v>
      </c>
      <c r="R305" s="4">
        <v>2</v>
      </c>
      <c r="S305" s="4">
        <v>2</v>
      </c>
      <c r="T305" s="4">
        <v>2</v>
      </c>
      <c r="U305" s="4">
        <f>IFERROR(INDEX(AIRPORT_DB!$L:$L,MATCH($A305,AIRPORT_DB!$A:$A,0))+1,2)</f>
        <v>1</v>
      </c>
      <c r="V305" s="4">
        <f>ROUND(AVERAGE(LARGE(B305:K305,{1,2,3}))+AVERAGE(LARGE(L305:U305,{1,2,3}))-1,0)+IF(INDEX(AIRPORT_DB!$L:$L,MATCH($A305,AIRPORT_DB!$A:$A,0))&gt;=1,1,0)+IF(AB305="C",1,0)</f>
        <v>6</v>
      </c>
      <c r="W305" s="4" t="str">
        <f t="shared" si="8"/>
        <v>LOW</v>
      </c>
      <c r="X305" s="4" t="str">
        <f t="shared" si="9"/>
        <v>DISPATCH OK</v>
      </c>
      <c r="Y305" s="10" t="s">
        <v>2214</v>
      </c>
      <c r="Z305" s="10" t="s">
        <v>2210</v>
      </c>
      <c r="AA305" s="10" t="s">
        <v>2211</v>
      </c>
      <c r="AB305" s="4" t="s">
        <v>28</v>
      </c>
      <c r="AC305">
        <f>ROUND(AVERAGE(LARGE(B305:K305,{1,2,3})),0)</f>
        <v>4</v>
      </c>
      <c r="AD305">
        <f>ROUND(AVERAGE(LARGE(L305:U305,{1,2,3})),0)</f>
        <v>3</v>
      </c>
      <c r="AE305">
        <v>2</v>
      </c>
      <c r="AF305">
        <v>2</v>
      </c>
    </row>
    <row r="306" spans="1:32" ht="15" customHeight="1" x14ac:dyDescent="0.35">
      <c r="A306" s="10" t="s">
        <v>1416</v>
      </c>
      <c r="B306" s="4">
        <v>3</v>
      </c>
      <c r="C306" s="4">
        <v>4</v>
      </c>
      <c r="D306" s="4">
        <v>4</v>
      </c>
      <c r="E306" s="4">
        <v>4</v>
      </c>
      <c r="F306" s="4">
        <v>3</v>
      </c>
      <c r="G306" s="4">
        <v>3</v>
      </c>
      <c r="H306" s="4">
        <v>2</v>
      </c>
      <c r="I306" s="4">
        <v>3</v>
      </c>
      <c r="J306" s="4">
        <v>3</v>
      </c>
      <c r="K306" s="4">
        <f>IFERROR(INDEX(AIRPORT_DB!$L:$L,MATCH($A306,AIRPORT_DB!$A:$A,0))+1,2)</f>
        <v>1</v>
      </c>
      <c r="L306" s="4">
        <v>2</v>
      </c>
      <c r="M306" s="4">
        <v>3</v>
      </c>
      <c r="N306" s="4">
        <v>3</v>
      </c>
      <c r="O306" s="4">
        <v>3</v>
      </c>
      <c r="P306" s="4">
        <v>2</v>
      </c>
      <c r="Q306" s="4">
        <v>2</v>
      </c>
      <c r="R306" s="4">
        <v>2</v>
      </c>
      <c r="S306" s="4">
        <v>2</v>
      </c>
      <c r="T306" s="4">
        <v>2</v>
      </c>
      <c r="U306" s="4">
        <f>IFERROR(INDEX(AIRPORT_DB!$L:$L,MATCH($A306,AIRPORT_DB!$A:$A,0))+1,2)</f>
        <v>1</v>
      </c>
      <c r="V306" s="4">
        <f>ROUND(AVERAGE(LARGE(B306:K306,{1,2,3}))+AVERAGE(LARGE(L306:U306,{1,2,3}))-1,0)+IF(INDEX(AIRPORT_DB!$L:$L,MATCH($A306,AIRPORT_DB!$A:$A,0))&gt;=1,1,0)+IF(AB306="C",1,0)</f>
        <v>6</v>
      </c>
      <c r="W306" s="4" t="str">
        <f t="shared" si="8"/>
        <v>LOW</v>
      </c>
      <c r="X306" s="4" t="str">
        <f t="shared" si="9"/>
        <v>DISPATCH OK</v>
      </c>
      <c r="Y306" s="10" t="s">
        <v>2214</v>
      </c>
      <c r="Z306" s="10" t="s">
        <v>2210</v>
      </c>
      <c r="AA306" s="10" t="s">
        <v>2211</v>
      </c>
      <c r="AB306" s="4" t="s">
        <v>28</v>
      </c>
      <c r="AC306">
        <f>ROUND(AVERAGE(LARGE(B306:K306,{1,2,3})),0)</f>
        <v>4</v>
      </c>
      <c r="AD306">
        <f>ROUND(AVERAGE(LARGE(L306:U306,{1,2,3})),0)</f>
        <v>3</v>
      </c>
      <c r="AE306">
        <v>2</v>
      </c>
      <c r="AF306">
        <v>2</v>
      </c>
    </row>
    <row r="307" spans="1:32" ht="15" customHeight="1" x14ac:dyDescent="0.35">
      <c r="A307" s="10" t="s">
        <v>1419</v>
      </c>
      <c r="B307" s="4">
        <v>3</v>
      </c>
      <c r="C307" s="4">
        <v>4</v>
      </c>
      <c r="D307" s="4">
        <v>4</v>
      </c>
      <c r="E307" s="4">
        <v>4</v>
      </c>
      <c r="F307" s="4">
        <v>3</v>
      </c>
      <c r="G307" s="4">
        <v>3</v>
      </c>
      <c r="H307" s="4">
        <v>2</v>
      </c>
      <c r="I307" s="4">
        <v>3</v>
      </c>
      <c r="J307" s="4">
        <v>3</v>
      </c>
      <c r="K307" s="4">
        <f>IFERROR(INDEX(AIRPORT_DB!$L:$L,MATCH($A307,AIRPORT_DB!$A:$A,0))+1,2)</f>
        <v>1</v>
      </c>
      <c r="L307" s="4">
        <v>2</v>
      </c>
      <c r="M307" s="4">
        <v>3</v>
      </c>
      <c r="N307" s="4">
        <v>3</v>
      </c>
      <c r="O307" s="4">
        <v>3</v>
      </c>
      <c r="P307" s="4">
        <v>2</v>
      </c>
      <c r="Q307" s="4">
        <v>2</v>
      </c>
      <c r="R307" s="4">
        <v>2</v>
      </c>
      <c r="S307" s="4">
        <v>2</v>
      </c>
      <c r="T307" s="4">
        <v>2</v>
      </c>
      <c r="U307" s="4">
        <f>IFERROR(INDEX(AIRPORT_DB!$L:$L,MATCH($A307,AIRPORT_DB!$A:$A,0))+1,2)</f>
        <v>1</v>
      </c>
      <c r="V307" s="4">
        <f>ROUND(AVERAGE(LARGE(B307:K307,{1,2,3}))+AVERAGE(LARGE(L307:U307,{1,2,3}))-1,0)+IF(INDEX(AIRPORT_DB!$L:$L,MATCH($A307,AIRPORT_DB!$A:$A,0))&gt;=1,1,0)+IF(AB307="C",1,0)</f>
        <v>6</v>
      </c>
      <c r="W307" s="4" t="str">
        <f t="shared" si="8"/>
        <v>LOW</v>
      </c>
      <c r="X307" s="4" t="str">
        <f t="shared" si="9"/>
        <v>DISPATCH OK</v>
      </c>
      <c r="Y307" s="10" t="s">
        <v>2214</v>
      </c>
      <c r="Z307" s="10" t="s">
        <v>2210</v>
      </c>
      <c r="AA307" s="10" t="s">
        <v>2211</v>
      </c>
      <c r="AB307" s="4" t="s">
        <v>28</v>
      </c>
      <c r="AC307">
        <f>ROUND(AVERAGE(LARGE(B307:K307,{1,2,3})),0)</f>
        <v>4</v>
      </c>
      <c r="AD307">
        <f>ROUND(AVERAGE(LARGE(L307:U307,{1,2,3})),0)</f>
        <v>3</v>
      </c>
      <c r="AE307">
        <v>2</v>
      </c>
      <c r="AF307">
        <v>2</v>
      </c>
    </row>
    <row r="308" spans="1:32" ht="15" customHeight="1" x14ac:dyDescent="0.35">
      <c r="A308" s="10" t="s">
        <v>1422</v>
      </c>
      <c r="B308" s="4">
        <v>3</v>
      </c>
      <c r="C308" s="4">
        <v>4</v>
      </c>
      <c r="D308" s="4">
        <v>4</v>
      </c>
      <c r="E308" s="4">
        <v>4</v>
      </c>
      <c r="F308" s="4">
        <v>3</v>
      </c>
      <c r="G308" s="4">
        <v>3</v>
      </c>
      <c r="H308" s="4">
        <v>2</v>
      </c>
      <c r="I308" s="4">
        <v>3</v>
      </c>
      <c r="J308" s="4">
        <v>3</v>
      </c>
      <c r="K308" s="4">
        <f>IFERROR(INDEX(AIRPORT_DB!$L:$L,MATCH($A308,AIRPORT_DB!$A:$A,0))+1,2)</f>
        <v>1</v>
      </c>
      <c r="L308" s="4">
        <v>2</v>
      </c>
      <c r="M308" s="4">
        <v>3</v>
      </c>
      <c r="N308" s="4">
        <v>3</v>
      </c>
      <c r="O308" s="4">
        <v>3</v>
      </c>
      <c r="P308" s="4">
        <v>2</v>
      </c>
      <c r="Q308" s="4">
        <v>2</v>
      </c>
      <c r="R308" s="4">
        <v>2</v>
      </c>
      <c r="S308" s="4">
        <v>2</v>
      </c>
      <c r="T308" s="4">
        <v>2</v>
      </c>
      <c r="U308" s="4">
        <f>IFERROR(INDEX(AIRPORT_DB!$L:$L,MATCH($A308,AIRPORT_DB!$A:$A,0))+1,2)</f>
        <v>1</v>
      </c>
      <c r="V308" s="4">
        <f>ROUND(AVERAGE(LARGE(B308:K308,{1,2,3}))+AVERAGE(LARGE(L308:U308,{1,2,3}))-1,0)+IF(INDEX(AIRPORT_DB!$L:$L,MATCH($A308,AIRPORT_DB!$A:$A,0))&gt;=1,1,0)+IF(AB308="C",1,0)</f>
        <v>6</v>
      </c>
      <c r="W308" s="4" t="str">
        <f t="shared" si="8"/>
        <v>LOW</v>
      </c>
      <c r="X308" s="4" t="str">
        <f t="shared" si="9"/>
        <v>DISPATCH OK</v>
      </c>
      <c r="Y308" s="10" t="s">
        <v>2214</v>
      </c>
      <c r="Z308" s="10" t="s">
        <v>2210</v>
      </c>
      <c r="AA308" s="10" t="s">
        <v>2211</v>
      </c>
      <c r="AB308" s="4" t="s">
        <v>28</v>
      </c>
      <c r="AC308">
        <f>ROUND(AVERAGE(LARGE(B308:K308,{1,2,3})),0)</f>
        <v>4</v>
      </c>
      <c r="AD308">
        <f>ROUND(AVERAGE(LARGE(L308:U308,{1,2,3})),0)</f>
        <v>3</v>
      </c>
      <c r="AE308">
        <v>2</v>
      </c>
      <c r="AF308">
        <v>2</v>
      </c>
    </row>
    <row r="309" spans="1:32" ht="15" customHeight="1" x14ac:dyDescent="0.35">
      <c r="A309" s="10" t="s">
        <v>1425</v>
      </c>
      <c r="B309" s="4">
        <v>3</v>
      </c>
      <c r="C309" s="4">
        <v>4</v>
      </c>
      <c r="D309" s="4">
        <v>4</v>
      </c>
      <c r="E309" s="4">
        <v>4</v>
      </c>
      <c r="F309" s="4">
        <v>3</v>
      </c>
      <c r="G309" s="4">
        <v>3</v>
      </c>
      <c r="H309" s="4">
        <v>2</v>
      </c>
      <c r="I309" s="4">
        <v>3</v>
      </c>
      <c r="J309" s="4">
        <v>3</v>
      </c>
      <c r="K309" s="4">
        <f>IFERROR(INDEX(AIRPORT_DB!$L:$L,MATCH($A309,AIRPORT_DB!$A:$A,0))+1,2)</f>
        <v>1</v>
      </c>
      <c r="L309" s="4">
        <v>2</v>
      </c>
      <c r="M309" s="4">
        <v>3</v>
      </c>
      <c r="N309" s="4">
        <v>3</v>
      </c>
      <c r="O309" s="4">
        <v>3</v>
      </c>
      <c r="P309" s="4">
        <v>2</v>
      </c>
      <c r="Q309" s="4">
        <v>2</v>
      </c>
      <c r="R309" s="4">
        <v>2</v>
      </c>
      <c r="S309" s="4">
        <v>2</v>
      </c>
      <c r="T309" s="4">
        <v>2</v>
      </c>
      <c r="U309" s="4">
        <f>IFERROR(INDEX(AIRPORT_DB!$L:$L,MATCH($A309,AIRPORT_DB!$A:$A,0))+1,2)</f>
        <v>1</v>
      </c>
      <c r="V309" s="4">
        <f>ROUND(AVERAGE(LARGE(B309:K309,{1,2,3}))+AVERAGE(LARGE(L309:U309,{1,2,3}))-1,0)+IF(INDEX(AIRPORT_DB!$L:$L,MATCH($A309,AIRPORT_DB!$A:$A,0))&gt;=1,1,0)+IF(AB309="C",1,0)</f>
        <v>6</v>
      </c>
      <c r="W309" s="4" t="str">
        <f t="shared" si="8"/>
        <v>LOW</v>
      </c>
      <c r="X309" s="4" t="str">
        <f t="shared" si="9"/>
        <v>DISPATCH OK</v>
      </c>
      <c r="Y309" s="10" t="s">
        <v>2214</v>
      </c>
      <c r="Z309" s="10" t="s">
        <v>2210</v>
      </c>
      <c r="AA309" s="10" t="s">
        <v>2211</v>
      </c>
      <c r="AB309" s="4" t="s">
        <v>28</v>
      </c>
      <c r="AC309">
        <f>ROUND(AVERAGE(LARGE(B309:K309,{1,2,3})),0)</f>
        <v>4</v>
      </c>
      <c r="AD309">
        <f>ROUND(AVERAGE(LARGE(L309:U309,{1,2,3})),0)</f>
        <v>3</v>
      </c>
      <c r="AE309">
        <v>2</v>
      </c>
      <c r="AF309">
        <v>2</v>
      </c>
    </row>
    <row r="310" spans="1:32" ht="15" customHeight="1" x14ac:dyDescent="0.35">
      <c r="A310" s="10" t="s">
        <v>1428</v>
      </c>
      <c r="B310" s="4">
        <v>3</v>
      </c>
      <c r="C310" s="4">
        <v>4</v>
      </c>
      <c r="D310" s="4">
        <v>4</v>
      </c>
      <c r="E310" s="4">
        <v>4</v>
      </c>
      <c r="F310" s="4">
        <v>3</v>
      </c>
      <c r="G310" s="4">
        <v>3</v>
      </c>
      <c r="H310" s="4">
        <v>2</v>
      </c>
      <c r="I310" s="4">
        <v>3</v>
      </c>
      <c r="J310" s="4">
        <v>3</v>
      </c>
      <c r="K310" s="4">
        <f>IFERROR(INDEX(AIRPORT_DB!$L:$L,MATCH($A310,AIRPORT_DB!$A:$A,0))+1,2)</f>
        <v>1</v>
      </c>
      <c r="L310" s="4">
        <v>2</v>
      </c>
      <c r="M310" s="4">
        <v>3</v>
      </c>
      <c r="N310" s="4">
        <v>3</v>
      </c>
      <c r="O310" s="4">
        <v>3</v>
      </c>
      <c r="P310" s="4">
        <v>2</v>
      </c>
      <c r="Q310" s="4">
        <v>2</v>
      </c>
      <c r="R310" s="4">
        <v>2</v>
      </c>
      <c r="S310" s="4">
        <v>2</v>
      </c>
      <c r="T310" s="4">
        <v>2</v>
      </c>
      <c r="U310" s="4">
        <f>IFERROR(INDEX(AIRPORT_DB!$L:$L,MATCH($A310,AIRPORT_DB!$A:$A,0))+1,2)</f>
        <v>1</v>
      </c>
      <c r="V310" s="4">
        <f>ROUND(AVERAGE(LARGE(B310:K310,{1,2,3}))+AVERAGE(LARGE(L310:U310,{1,2,3}))-1,0)+IF(INDEX(AIRPORT_DB!$L:$L,MATCH($A310,AIRPORT_DB!$A:$A,0))&gt;=1,1,0)+IF(AB310="C",1,0)</f>
        <v>6</v>
      </c>
      <c r="W310" s="4" t="str">
        <f t="shared" si="8"/>
        <v>LOW</v>
      </c>
      <c r="X310" s="4" t="str">
        <f t="shared" si="9"/>
        <v>DISPATCH OK</v>
      </c>
      <c r="Y310" s="10" t="s">
        <v>2214</v>
      </c>
      <c r="Z310" s="10" t="s">
        <v>2210</v>
      </c>
      <c r="AA310" s="10" t="s">
        <v>2211</v>
      </c>
      <c r="AB310" s="4" t="s">
        <v>28</v>
      </c>
      <c r="AC310">
        <f>ROUND(AVERAGE(LARGE(B310:K310,{1,2,3})),0)</f>
        <v>4</v>
      </c>
      <c r="AD310">
        <f>ROUND(AVERAGE(LARGE(L310:U310,{1,2,3})),0)</f>
        <v>3</v>
      </c>
      <c r="AE310">
        <v>2</v>
      </c>
      <c r="AF310">
        <v>2</v>
      </c>
    </row>
    <row r="311" spans="1:32" ht="15" customHeight="1" x14ac:dyDescent="0.35">
      <c r="A311" s="10" t="s">
        <v>1430</v>
      </c>
      <c r="B311" s="4">
        <v>3</v>
      </c>
      <c r="C311" s="4">
        <v>4</v>
      </c>
      <c r="D311" s="4">
        <v>4</v>
      </c>
      <c r="E311" s="4">
        <v>4</v>
      </c>
      <c r="F311" s="4">
        <v>3</v>
      </c>
      <c r="G311" s="4">
        <v>3</v>
      </c>
      <c r="H311" s="4">
        <v>2</v>
      </c>
      <c r="I311" s="4">
        <v>3</v>
      </c>
      <c r="J311" s="4">
        <v>3</v>
      </c>
      <c r="K311" s="4">
        <f>IFERROR(INDEX(AIRPORT_DB!$L:$L,MATCH($A311,AIRPORT_DB!$A:$A,0))+1,2)</f>
        <v>1</v>
      </c>
      <c r="L311" s="4">
        <v>2</v>
      </c>
      <c r="M311" s="4">
        <v>3</v>
      </c>
      <c r="N311" s="4">
        <v>3</v>
      </c>
      <c r="O311" s="4">
        <v>3</v>
      </c>
      <c r="P311" s="4">
        <v>2</v>
      </c>
      <c r="Q311" s="4">
        <v>2</v>
      </c>
      <c r="R311" s="4">
        <v>2</v>
      </c>
      <c r="S311" s="4">
        <v>2</v>
      </c>
      <c r="T311" s="4">
        <v>2</v>
      </c>
      <c r="U311" s="4">
        <f>IFERROR(INDEX(AIRPORT_DB!$L:$L,MATCH($A311,AIRPORT_DB!$A:$A,0))+1,2)</f>
        <v>1</v>
      </c>
      <c r="V311" s="4">
        <f>ROUND(AVERAGE(LARGE(B311:K311,{1,2,3}))+AVERAGE(LARGE(L311:U311,{1,2,3}))-1,0)+IF(INDEX(AIRPORT_DB!$L:$L,MATCH($A311,AIRPORT_DB!$A:$A,0))&gt;=1,1,0)+IF(AB311="C",1,0)</f>
        <v>6</v>
      </c>
      <c r="W311" s="4" t="str">
        <f t="shared" si="8"/>
        <v>LOW</v>
      </c>
      <c r="X311" s="4" t="str">
        <f t="shared" si="9"/>
        <v>DISPATCH OK</v>
      </c>
      <c r="Y311" s="10" t="s">
        <v>2214</v>
      </c>
      <c r="Z311" s="10" t="s">
        <v>2210</v>
      </c>
      <c r="AA311" s="10" t="s">
        <v>2211</v>
      </c>
      <c r="AB311" s="4" t="s">
        <v>28</v>
      </c>
      <c r="AC311">
        <f>ROUND(AVERAGE(LARGE(B311:K311,{1,2,3})),0)</f>
        <v>4</v>
      </c>
      <c r="AD311">
        <f>ROUND(AVERAGE(LARGE(L311:U311,{1,2,3})),0)</f>
        <v>3</v>
      </c>
      <c r="AE311">
        <v>2</v>
      </c>
      <c r="AF311">
        <v>2</v>
      </c>
    </row>
    <row r="312" spans="1:32" ht="15" customHeight="1" x14ac:dyDescent="0.35">
      <c r="A312" s="10" t="s">
        <v>1433</v>
      </c>
      <c r="B312" s="4">
        <v>3</v>
      </c>
      <c r="C312" s="4">
        <v>4</v>
      </c>
      <c r="D312" s="4">
        <v>4</v>
      </c>
      <c r="E312" s="4">
        <v>4</v>
      </c>
      <c r="F312" s="4">
        <v>3</v>
      </c>
      <c r="G312" s="4">
        <v>3</v>
      </c>
      <c r="H312" s="4">
        <v>2</v>
      </c>
      <c r="I312" s="4">
        <v>3</v>
      </c>
      <c r="J312" s="4">
        <v>3</v>
      </c>
      <c r="K312" s="4">
        <f>IFERROR(INDEX(AIRPORT_DB!$L:$L,MATCH($A312,AIRPORT_DB!$A:$A,0))+1,2)</f>
        <v>1</v>
      </c>
      <c r="L312" s="4">
        <v>2</v>
      </c>
      <c r="M312" s="4">
        <v>3</v>
      </c>
      <c r="N312" s="4">
        <v>3</v>
      </c>
      <c r="O312" s="4">
        <v>3</v>
      </c>
      <c r="P312" s="4">
        <v>2</v>
      </c>
      <c r="Q312" s="4">
        <v>2</v>
      </c>
      <c r="R312" s="4">
        <v>2</v>
      </c>
      <c r="S312" s="4">
        <v>2</v>
      </c>
      <c r="T312" s="4">
        <v>2</v>
      </c>
      <c r="U312" s="4">
        <f>IFERROR(INDEX(AIRPORT_DB!$L:$L,MATCH($A312,AIRPORT_DB!$A:$A,0))+1,2)</f>
        <v>1</v>
      </c>
      <c r="V312" s="4">
        <f>ROUND(AVERAGE(LARGE(B312:K312,{1,2,3}))+AVERAGE(LARGE(L312:U312,{1,2,3}))-1,0)+IF(INDEX(AIRPORT_DB!$L:$L,MATCH($A312,AIRPORT_DB!$A:$A,0))&gt;=1,1,0)+IF(AB312="C",1,0)</f>
        <v>6</v>
      </c>
      <c r="W312" s="4" t="str">
        <f t="shared" si="8"/>
        <v>LOW</v>
      </c>
      <c r="X312" s="4" t="str">
        <f t="shared" si="9"/>
        <v>DISPATCH OK</v>
      </c>
      <c r="Y312" s="10" t="s">
        <v>2214</v>
      </c>
      <c r="Z312" s="10" t="s">
        <v>2210</v>
      </c>
      <c r="AA312" s="10" t="s">
        <v>2211</v>
      </c>
      <c r="AB312" s="4" t="s">
        <v>28</v>
      </c>
      <c r="AC312">
        <f>ROUND(AVERAGE(LARGE(B312:K312,{1,2,3})),0)</f>
        <v>4</v>
      </c>
      <c r="AD312">
        <f>ROUND(AVERAGE(LARGE(L312:U312,{1,2,3})),0)</f>
        <v>3</v>
      </c>
      <c r="AE312">
        <v>2</v>
      </c>
      <c r="AF312">
        <v>2</v>
      </c>
    </row>
    <row r="313" spans="1:32" ht="15" customHeight="1" x14ac:dyDescent="0.35">
      <c r="A313" s="10" t="s">
        <v>1436</v>
      </c>
      <c r="B313" s="4">
        <v>3</v>
      </c>
      <c r="C313" s="4">
        <v>4</v>
      </c>
      <c r="D313" s="4">
        <v>4</v>
      </c>
      <c r="E313" s="4">
        <v>4</v>
      </c>
      <c r="F313" s="4">
        <v>3</v>
      </c>
      <c r="G313" s="4">
        <v>3</v>
      </c>
      <c r="H313" s="4">
        <v>2</v>
      </c>
      <c r="I313" s="4">
        <v>3</v>
      </c>
      <c r="J313" s="4">
        <v>3</v>
      </c>
      <c r="K313" s="4">
        <f>IFERROR(INDEX(AIRPORT_DB!$L:$L,MATCH($A313,AIRPORT_DB!$A:$A,0))+1,2)</f>
        <v>1</v>
      </c>
      <c r="L313" s="4">
        <v>2</v>
      </c>
      <c r="M313" s="4">
        <v>3</v>
      </c>
      <c r="N313" s="4">
        <v>3</v>
      </c>
      <c r="O313" s="4">
        <v>3</v>
      </c>
      <c r="P313" s="4">
        <v>2</v>
      </c>
      <c r="Q313" s="4">
        <v>2</v>
      </c>
      <c r="R313" s="4">
        <v>2</v>
      </c>
      <c r="S313" s="4">
        <v>2</v>
      </c>
      <c r="T313" s="4">
        <v>2</v>
      </c>
      <c r="U313" s="4">
        <f>IFERROR(INDEX(AIRPORT_DB!$L:$L,MATCH($A313,AIRPORT_DB!$A:$A,0))+1,2)</f>
        <v>1</v>
      </c>
      <c r="V313" s="4">
        <f>ROUND(AVERAGE(LARGE(B313:K313,{1,2,3}))+AVERAGE(LARGE(L313:U313,{1,2,3}))-1,0)+IF(INDEX(AIRPORT_DB!$L:$L,MATCH($A313,AIRPORT_DB!$A:$A,0))&gt;=1,1,0)+IF(AB313="C",1,0)</f>
        <v>6</v>
      </c>
      <c r="W313" s="4" t="str">
        <f t="shared" si="8"/>
        <v>LOW</v>
      </c>
      <c r="X313" s="4" t="str">
        <f t="shared" si="9"/>
        <v>DISPATCH OK</v>
      </c>
      <c r="Y313" s="10" t="s">
        <v>2214</v>
      </c>
      <c r="Z313" s="10" t="s">
        <v>2210</v>
      </c>
      <c r="AA313" s="10" t="s">
        <v>2211</v>
      </c>
      <c r="AB313" s="4" t="s">
        <v>28</v>
      </c>
      <c r="AC313">
        <f>ROUND(AVERAGE(LARGE(B313:K313,{1,2,3})),0)</f>
        <v>4</v>
      </c>
      <c r="AD313">
        <f>ROUND(AVERAGE(LARGE(L313:U313,{1,2,3})),0)</f>
        <v>3</v>
      </c>
      <c r="AE313">
        <v>2</v>
      </c>
      <c r="AF313">
        <v>2</v>
      </c>
    </row>
    <row r="314" spans="1:32" ht="15" customHeight="1" x14ac:dyDescent="0.35">
      <c r="A314" s="10" t="s">
        <v>1438</v>
      </c>
      <c r="B314" s="4">
        <v>3</v>
      </c>
      <c r="C314" s="4">
        <v>4</v>
      </c>
      <c r="D314" s="4">
        <v>4</v>
      </c>
      <c r="E314" s="4">
        <v>4</v>
      </c>
      <c r="F314" s="4">
        <v>3</v>
      </c>
      <c r="G314" s="4">
        <v>3</v>
      </c>
      <c r="H314" s="4">
        <v>2</v>
      </c>
      <c r="I314" s="4">
        <v>3</v>
      </c>
      <c r="J314" s="4">
        <v>3</v>
      </c>
      <c r="K314" s="4">
        <f>IFERROR(INDEX(AIRPORT_DB!$L:$L,MATCH($A314,AIRPORT_DB!$A:$A,0))+1,2)</f>
        <v>1</v>
      </c>
      <c r="L314" s="4">
        <v>2</v>
      </c>
      <c r="M314" s="4">
        <v>3</v>
      </c>
      <c r="N314" s="4">
        <v>3</v>
      </c>
      <c r="O314" s="4">
        <v>3</v>
      </c>
      <c r="P314" s="4">
        <v>2</v>
      </c>
      <c r="Q314" s="4">
        <v>2</v>
      </c>
      <c r="R314" s="4">
        <v>2</v>
      </c>
      <c r="S314" s="4">
        <v>2</v>
      </c>
      <c r="T314" s="4">
        <v>2</v>
      </c>
      <c r="U314" s="4">
        <f>IFERROR(INDEX(AIRPORT_DB!$L:$L,MATCH($A314,AIRPORT_DB!$A:$A,0))+1,2)</f>
        <v>1</v>
      </c>
      <c r="V314" s="4">
        <f>ROUND(AVERAGE(LARGE(B314:K314,{1,2,3}))+AVERAGE(LARGE(L314:U314,{1,2,3}))-1,0)+IF(INDEX(AIRPORT_DB!$L:$L,MATCH($A314,AIRPORT_DB!$A:$A,0))&gt;=1,1,0)+IF(AB314="C",1,0)</f>
        <v>6</v>
      </c>
      <c r="W314" s="4" t="str">
        <f t="shared" si="8"/>
        <v>LOW</v>
      </c>
      <c r="X314" s="4" t="str">
        <f t="shared" si="9"/>
        <v>DISPATCH OK</v>
      </c>
      <c r="Y314" s="10" t="s">
        <v>2214</v>
      </c>
      <c r="Z314" s="10" t="s">
        <v>2210</v>
      </c>
      <c r="AA314" s="10" t="s">
        <v>2211</v>
      </c>
      <c r="AB314" s="4" t="s">
        <v>28</v>
      </c>
      <c r="AC314">
        <f>ROUND(AVERAGE(LARGE(B314:K314,{1,2,3})),0)</f>
        <v>4</v>
      </c>
      <c r="AD314">
        <f>ROUND(AVERAGE(LARGE(L314:U314,{1,2,3})),0)</f>
        <v>3</v>
      </c>
      <c r="AE314">
        <v>2</v>
      </c>
      <c r="AF314">
        <v>2</v>
      </c>
    </row>
    <row r="315" spans="1:32" ht="15" customHeight="1" x14ac:dyDescent="0.35">
      <c r="A315" s="10" t="s">
        <v>1441</v>
      </c>
      <c r="B315" s="4">
        <v>3</v>
      </c>
      <c r="C315" s="4">
        <v>4</v>
      </c>
      <c r="D315" s="4">
        <v>4</v>
      </c>
      <c r="E315" s="4">
        <v>4</v>
      </c>
      <c r="F315" s="4">
        <v>3</v>
      </c>
      <c r="G315" s="4">
        <v>3</v>
      </c>
      <c r="H315" s="4">
        <v>2</v>
      </c>
      <c r="I315" s="4">
        <v>3</v>
      </c>
      <c r="J315" s="4">
        <v>3</v>
      </c>
      <c r="K315" s="4">
        <f>IFERROR(INDEX(AIRPORT_DB!$L:$L,MATCH($A315,AIRPORT_DB!$A:$A,0))+1,2)</f>
        <v>1</v>
      </c>
      <c r="L315" s="4">
        <v>2</v>
      </c>
      <c r="M315" s="4">
        <v>3</v>
      </c>
      <c r="N315" s="4">
        <v>3</v>
      </c>
      <c r="O315" s="4">
        <v>3</v>
      </c>
      <c r="P315" s="4">
        <v>2</v>
      </c>
      <c r="Q315" s="4">
        <v>2</v>
      </c>
      <c r="R315" s="4">
        <v>2</v>
      </c>
      <c r="S315" s="4">
        <v>2</v>
      </c>
      <c r="T315" s="4">
        <v>2</v>
      </c>
      <c r="U315" s="4">
        <f>IFERROR(INDEX(AIRPORT_DB!$L:$L,MATCH($A315,AIRPORT_DB!$A:$A,0))+1,2)</f>
        <v>1</v>
      </c>
      <c r="V315" s="4">
        <f>ROUND(AVERAGE(LARGE(B315:K315,{1,2,3}))+AVERAGE(LARGE(L315:U315,{1,2,3}))-1,0)+IF(INDEX(AIRPORT_DB!$L:$L,MATCH($A315,AIRPORT_DB!$A:$A,0))&gt;=1,1,0)+IF(AB315="C",1,0)</f>
        <v>6</v>
      </c>
      <c r="W315" s="4" t="str">
        <f t="shared" si="8"/>
        <v>LOW</v>
      </c>
      <c r="X315" s="4" t="str">
        <f t="shared" si="9"/>
        <v>DISPATCH OK</v>
      </c>
      <c r="Y315" s="10" t="s">
        <v>2214</v>
      </c>
      <c r="Z315" s="10" t="s">
        <v>2210</v>
      </c>
      <c r="AA315" s="10" t="s">
        <v>2211</v>
      </c>
      <c r="AB315" s="4" t="s">
        <v>28</v>
      </c>
      <c r="AC315">
        <f>ROUND(AVERAGE(LARGE(B315:K315,{1,2,3})),0)</f>
        <v>4</v>
      </c>
      <c r="AD315">
        <f>ROUND(AVERAGE(LARGE(L315:U315,{1,2,3})),0)</f>
        <v>3</v>
      </c>
      <c r="AE315">
        <v>2</v>
      </c>
      <c r="AF315">
        <v>2</v>
      </c>
    </row>
    <row r="316" spans="1:32" ht="15" customHeight="1" x14ac:dyDescent="0.35">
      <c r="A316" s="10" t="s">
        <v>1444</v>
      </c>
      <c r="B316" s="4">
        <v>3</v>
      </c>
      <c r="C316" s="4">
        <v>4</v>
      </c>
      <c r="D316" s="4">
        <v>4</v>
      </c>
      <c r="E316" s="4">
        <v>4</v>
      </c>
      <c r="F316" s="4">
        <v>3</v>
      </c>
      <c r="G316" s="4">
        <v>3</v>
      </c>
      <c r="H316" s="4">
        <v>2</v>
      </c>
      <c r="I316" s="4">
        <v>3</v>
      </c>
      <c r="J316" s="4">
        <v>3</v>
      </c>
      <c r="K316" s="4">
        <f>IFERROR(INDEX(AIRPORT_DB!$L:$L,MATCH($A316,AIRPORT_DB!$A:$A,0))+1,2)</f>
        <v>1</v>
      </c>
      <c r="L316" s="4">
        <v>2</v>
      </c>
      <c r="M316" s="4">
        <v>3</v>
      </c>
      <c r="N316" s="4">
        <v>3</v>
      </c>
      <c r="O316" s="4">
        <v>3</v>
      </c>
      <c r="P316" s="4">
        <v>2</v>
      </c>
      <c r="Q316" s="4">
        <v>2</v>
      </c>
      <c r="R316" s="4">
        <v>2</v>
      </c>
      <c r="S316" s="4">
        <v>2</v>
      </c>
      <c r="T316" s="4">
        <v>2</v>
      </c>
      <c r="U316" s="4">
        <f>IFERROR(INDEX(AIRPORT_DB!$L:$L,MATCH($A316,AIRPORT_DB!$A:$A,0))+1,2)</f>
        <v>1</v>
      </c>
      <c r="V316" s="4">
        <f>ROUND(AVERAGE(LARGE(B316:K316,{1,2,3}))+AVERAGE(LARGE(L316:U316,{1,2,3}))-1,0)+IF(INDEX(AIRPORT_DB!$L:$L,MATCH($A316,AIRPORT_DB!$A:$A,0))&gt;=1,1,0)+IF(AB316="C",1,0)</f>
        <v>6</v>
      </c>
      <c r="W316" s="4" t="str">
        <f t="shared" si="8"/>
        <v>LOW</v>
      </c>
      <c r="X316" s="4" t="str">
        <f t="shared" si="9"/>
        <v>DISPATCH OK</v>
      </c>
      <c r="Y316" s="10" t="s">
        <v>2214</v>
      </c>
      <c r="Z316" s="10" t="s">
        <v>2210</v>
      </c>
      <c r="AA316" s="10" t="s">
        <v>2211</v>
      </c>
      <c r="AB316" s="4" t="s">
        <v>28</v>
      </c>
      <c r="AC316">
        <f>ROUND(AVERAGE(LARGE(B316:K316,{1,2,3})),0)</f>
        <v>4</v>
      </c>
      <c r="AD316">
        <f>ROUND(AVERAGE(LARGE(L316:U316,{1,2,3})),0)</f>
        <v>3</v>
      </c>
      <c r="AE316">
        <v>2</v>
      </c>
      <c r="AF316">
        <v>2</v>
      </c>
    </row>
    <row r="317" spans="1:32" ht="15" customHeight="1" x14ac:dyDescent="0.35">
      <c r="A317" s="10" t="s">
        <v>1446</v>
      </c>
      <c r="B317" s="4">
        <v>3</v>
      </c>
      <c r="C317" s="4">
        <v>4</v>
      </c>
      <c r="D317" s="4">
        <v>4</v>
      </c>
      <c r="E317" s="4">
        <v>4</v>
      </c>
      <c r="F317" s="4">
        <v>3</v>
      </c>
      <c r="G317" s="4">
        <v>3</v>
      </c>
      <c r="H317" s="4">
        <v>2</v>
      </c>
      <c r="I317" s="4">
        <v>3</v>
      </c>
      <c r="J317" s="4">
        <v>3</v>
      </c>
      <c r="K317" s="4">
        <f>IFERROR(INDEX(AIRPORT_DB!$L:$L,MATCH($A317,AIRPORT_DB!$A:$A,0))+1,2)</f>
        <v>1</v>
      </c>
      <c r="L317" s="4">
        <v>2</v>
      </c>
      <c r="M317" s="4">
        <v>3</v>
      </c>
      <c r="N317" s="4">
        <v>3</v>
      </c>
      <c r="O317" s="4">
        <v>3</v>
      </c>
      <c r="P317" s="4">
        <v>2</v>
      </c>
      <c r="Q317" s="4">
        <v>2</v>
      </c>
      <c r="R317" s="4">
        <v>2</v>
      </c>
      <c r="S317" s="4">
        <v>2</v>
      </c>
      <c r="T317" s="4">
        <v>2</v>
      </c>
      <c r="U317" s="4">
        <f>IFERROR(INDEX(AIRPORT_DB!$L:$L,MATCH($A317,AIRPORT_DB!$A:$A,0))+1,2)</f>
        <v>1</v>
      </c>
      <c r="V317" s="4">
        <f>ROUND(AVERAGE(LARGE(B317:K317,{1,2,3}))+AVERAGE(LARGE(L317:U317,{1,2,3}))-1,0)+IF(INDEX(AIRPORT_DB!$L:$L,MATCH($A317,AIRPORT_DB!$A:$A,0))&gt;=1,1,0)+IF(AB317="C",1,0)</f>
        <v>6</v>
      </c>
      <c r="W317" s="4" t="str">
        <f t="shared" si="8"/>
        <v>LOW</v>
      </c>
      <c r="X317" s="4" t="str">
        <f t="shared" si="9"/>
        <v>DISPATCH OK</v>
      </c>
      <c r="Y317" s="10" t="s">
        <v>2214</v>
      </c>
      <c r="Z317" s="10" t="s">
        <v>2210</v>
      </c>
      <c r="AA317" s="10" t="s">
        <v>2211</v>
      </c>
      <c r="AB317" s="4" t="s">
        <v>28</v>
      </c>
      <c r="AC317">
        <f>ROUND(AVERAGE(LARGE(B317:K317,{1,2,3})),0)</f>
        <v>4</v>
      </c>
      <c r="AD317">
        <f>ROUND(AVERAGE(LARGE(L317:U317,{1,2,3})),0)</f>
        <v>3</v>
      </c>
      <c r="AE317">
        <v>2</v>
      </c>
      <c r="AF317">
        <v>2</v>
      </c>
    </row>
    <row r="318" spans="1:32" ht="15" customHeight="1" x14ac:dyDescent="0.35">
      <c r="A318" s="10" t="s">
        <v>1448</v>
      </c>
      <c r="B318" s="4">
        <v>3</v>
      </c>
      <c r="C318" s="4">
        <v>4</v>
      </c>
      <c r="D318" s="4">
        <v>4</v>
      </c>
      <c r="E318" s="4">
        <v>4</v>
      </c>
      <c r="F318" s="4">
        <v>3</v>
      </c>
      <c r="G318" s="4">
        <v>3</v>
      </c>
      <c r="H318" s="4">
        <v>2</v>
      </c>
      <c r="I318" s="4">
        <v>3</v>
      </c>
      <c r="J318" s="4">
        <v>3</v>
      </c>
      <c r="K318" s="4">
        <f>IFERROR(INDEX(AIRPORT_DB!$L:$L,MATCH($A318,AIRPORT_DB!$A:$A,0))+1,2)</f>
        <v>1</v>
      </c>
      <c r="L318" s="4">
        <v>2</v>
      </c>
      <c r="M318" s="4">
        <v>3</v>
      </c>
      <c r="N318" s="4">
        <v>3</v>
      </c>
      <c r="O318" s="4">
        <v>3</v>
      </c>
      <c r="P318" s="4">
        <v>2</v>
      </c>
      <c r="Q318" s="4">
        <v>2</v>
      </c>
      <c r="R318" s="4">
        <v>2</v>
      </c>
      <c r="S318" s="4">
        <v>2</v>
      </c>
      <c r="T318" s="4">
        <v>2</v>
      </c>
      <c r="U318" s="4">
        <f>IFERROR(INDEX(AIRPORT_DB!$L:$L,MATCH($A318,AIRPORT_DB!$A:$A,0))+1,2)</f>
        <v>1</v>
      </c>
      <c r="V318" s="4">
        <f>ROUND(AVERAGE(LARGE(B318:K318,{1,2,3}))+AVERAGE(LARGE(L318:U318,{1,2,3}))-1,0)+IF(INDEX(AIRPORT_DB!$L:$L,MATCH($A318,AIRPORT_DB!$A:$A,0))&gt;=1,1,0)+IF(AB318="C",1,0)</f>
        <v>6</v>
      </c>
      <c r="W318" s="4" t="str">
        <f t="shared" si="8"/>
        <v>LOW</v>
      </c>
      <c r="X318" s="4" t="str">
        <f t="shared" si="9"/>
        <v>DISPATCH OK</v>
      </c>
      <c r="Y318" s="10" t="s">
        <v>2214</v>
      </c>
      <c r="Z318" s="10" t="s">
        <v>2210</v>
      </c>
      <c r="AA318" s="10" t="s">
        <v>2211</v>
      </c>
      <c r="AB318" s="4" t="s">
        <v>28</v>
      </c>
      <c r="AC318">
        <f>ROUND(AVERAGE(LARGE(B318:K318,{1,2,3})),0)</f>
        <v>4</v>
      </c>
      <c r="AD318">
        <f>ROUND(AVERAGE(LARGE(L318:U318,{1,2,3})),0)</f>
        <v>3</v>
      </c>
      <c r="AE318">
        <v>2</v>
      </c>
      <c r="AF318">
        <v>2</v>
      </c>
    </row>
    <row r="319" spans="1:32" ht="15" customHeight="1" x14ac:dyDescent="0.35">
      <c r="A319" s="10" t="s">
        <v>1451</v>
      </c>
      <c r="B319" s="4">
        <v>3</v>
      </c>
      <c r="C319" s="4">
        <v>4</v>
      </c>
      <c r="D319" s="4">
        <v>4</v>
      </c>
      <c r="E319" s="4">
        <v>4</v>
      </c>
      <c r="F319" s="4">
        <v>3</v>
      </c>
      <c r="G319" s="4">
        <v>3</v>
      </c>
      <c r="H319" s="4">
        <v>2</v>
      </c>
      <c r="I319" s="4">
        <v>3</v>
      </c>
      <c r="J319" s="4">
        <v>3</v>
      </c>
      <c r="K319" s="4">
        <f>IFERROR(INDEX(AIRPORT_DB!$L:$L,MATCH($A319,AIRPORT_DB!$A:$A,0))+1,2)</f>
        <v>1</v>
      </c>
      <c r="L319" s="4">
        <v>2</v>
      </c>
      <c r="M319" s="4">
        <v>3</v>
      </c>
      <c r="N319" s="4">
        <v>3</v>
      </c>
      <c r="O319" s="4">
        <v>3</v>
      </c>
      <c r="P319" s="4">
        <v>2</v>
      </c>
      <c r="Q319" s="4">
        <v>2</v>
      </c>
      <c r="R319" s="4">
        <v>2</v>
      </c>
      <c r="S319" s="4">
        <v>2</v>
      </c>
      <c r="T319" s="4">
        <v>2</v>
      </c>
      <c r="U319" s="4">
        <f>IFERROR(INDEX(AIRPORT_DB!$L:$L,MATCH($A319,AIRPORT_DB!$A:$A,0))+1,2)</f>
        <v>1</v>
      </c>
      <c r="V319" s="4">
        <f>ROUND(AVERAGE(LARGE(B319:K319,{1,2,3}))+AVERAGE(LARGE(L319:U319,{1,2,3}))-1,0)+IF(INDEX(AIRPORT_DB!$L:$L,MATCH($A319,AIRPORT_DB!$A:$A,0))&gt;=1,1,0)+IF(AB319="C",1,0)</f>
        <v>6</v>
      </c>
      <c r="W319" s="4" t="str">
        <f t="shared" si="8"/>
        <v>LOW</v>
      </c>
      <c r="X319" s="4" t="str">
        <f t="shared" si="9"/>
        <v>DISPATCH OK</v>
      </c>
      <c r="Y319" s="10" t="s">
        <v>2214</v>
      </c>
      <c r="Z319" s="10" t="s">
        <v>2210</v>
      </c>
      <c r="AA319" s="10" t="s">
        <v>2211</v>
      </c>
      <c r="AB319" s="4" t="s">
        <v>28</v>
      </c>
      <c r="AC319">
        <f>ROUND(AVERAGE(LARGE(B319:K319,{1,2,3})),0)</f>
        <v>4</v>
      </c>
      <c r="AD319">
        <f>ROUND(AVERAGE(LARGE(L319:U319,{1,2,3})),0)</f>
        <v>3</v>
      </c>
      <c r="AE319">
        <v>2</v>
      </c>
      <c r="AF319">
        <v>2</v>
      </c>
    </row>
    <row r="320" spans="1:32" ht="15" customHeight="1" x14ac:dyDescent="0.35">
      <c r="A320" s="10" t="s">
        <v>1454</v>
      </c>
      <c r="B320" s="4">
        <v>3</v>
      </c>
      <c r="C320" s="4">
        <v>4</v>
      </c>
      <c r="D320" s="4">
        <v>4</v>
      </c>
      <c r="E320" s="4">
        <v>4</v>
      </c>
      <c r="F320" s="4">
        <v>3</v>
      </c>
      <c r="G320" s="4">
        <v>3</v>
      </c>
      <c r="H320" s="4">
        <v>2</v>
      </c>
      <c r="I320" s="4">
        <v>3</v>
      </c>
      <c r="J320" s="4">
        <v>3</v>
      </c>
      <c r="K320" s="4">
        <f>IFERROR(INDEX(AIRPORT_DB!$L:$L,MATCH($A320,AIRPORT_DB!$A:$A,0))+1,2)</f>
        <v>1</v>
      </c>
      <c r="L320" s="4">
        <v>2</v>
      </c>
      <c r="M320" s="4">
        <v>3</v>
      </c>
      <c r="N320" s="4">
        <v>3</v>
      </c>
      <c r="O320" s="4">
        <v>3</v>
      </c>
      <c r="P320" s="4">
        <v>2</v>
      </c>
      <c r="Q320" s="4">
        <v>2</v>
      </c>
      <c r="R320" s="4">
        <v>2</v>
      </c>
      <c r="S320" s="4">
        <v>2</v>
      </c>
      <c r="T320" s="4">
        <v>2</v>
      </c>
      <c r="U320" s="4">
        <f>IFERROR(INDEX(AIRPORT_DB!$L:$L,MATCH($A320,AIRPORT_DB!$A:$A,0))+1,2)</f>
        <v>1</v>
      </c>
      <c r="V320" s="4">
        <f>ROUND(AVERAGE(LARGE(B320:K320,{1,2,3}))+AVERAGE(LARGE(L320:U320,{1,2,3}))-1,0)+IF(INDEX(AIRPORT_DB!$L:$L,MATCH($A320,AIRPORT_DB!$A:$A,0))&gt;=1,1,0)+IF(AB320="C",1,0)</f>
        <v>6</v>
      </c>
      <c r="W320" s="4" t="str">
        <f t="shared" si="8"/>
        <v>LOW</v>
      </c>
      <c r="X320" s="4" t="str">
        <f t="shared" si="9"/>
        <v>DISPATCH OK</v>
      </c>
      <c r="Y320" s="10" t="s">
        <v>2214</v>
      </c>
      <c r="Z320" s="10" t="s">
        <v>2210</v>
      </c>
      <c r="AA320" s="10" t="s">
        <v>2211</v>
      </c>
      <c r="AB320" s="4" t="s">
        <v>28</v>
      </c>
      <c r="AC320">
        <f>ROUND(AVERAGE(LARGE(B320:K320,{1,2,3})),0)</f>
        <v>4</v>
      </c>
      <c r="AD320">
        <f>ROUND(AVERAGE(LARGE(L320:U320,{1,2,3})),0)</f>
        <v>3</v>
      </c>
      <c r="AE320">
        <v>2</v>
      </c>
      <c r="AF320">
        <v>2</v>
      </c>
    </row>
    <row r="321" spans="1:32" ht="15" customHeight="1" x14ac:dyDescent="0.35">
      <c r="A321" s="10" t="s">
        <v>1457</v>
      </c>
      <c r="B321" s="4">
        <v>3</v>
      </c>
      <c r="C321" s="4">
        <v>4</v>
      </c>
      <c r="D321" s="4">
        <v>4</v>
      </c>
      <c r="E321" s="4">
        <v>4</v>
      </c>
      <c r="F321" s="4">
        <v>3</v>
      </c>
      <c r="G321" s="4">
        <v>3</v>
      </c>
      <c r="H321" s="4">
        <v>2</v>
      </c>
      <c r="I321" s="4">
        <v>3</v>
      </c>
      <c r="J321" s="4">
        <v>3</v>
      </c>
      <c r="K321" s="4">
        <f>IFERROR(INDEX(AIRPORT_DB!$L:$L,MATCH($A321,AIRPORT_DB!$A:$A,0))+1,2)</f>
        <v>1</v>
      </c>
      <c r="L321" s="4">
        <v>2</v>
      </c>
      <c r="M321" s="4">
        <v>3</v>
      </c>
      <c r="N321" s="4">
        <v>3</v>
      </c>
      <c r="O321" s="4">
        <v>3</v>
      </c>
      <c r="P321" s="4">
        <v>2</v>
      </c>
      <c r="Q321" s="4">
        <v>2</v>
      </c>
      <c r="R321" s="4">
        <v>2</v>
      </c>
      <c r="S321" s="4">
        <v>2</v>
      </c>
      <c r="T321" s="4">
        <v>2</v>
      </c>
      <c r="U321" s="4">
        <f>IFERROR(INDEX(AIRPORT_DB!$L:$L,MATCH($A321,AIRPORT_DB!$A:$A,0))+1,2)</f>
        <v>1</v>
      </c>
      <c r="V321" s="4">
        <f>ROUND(AVERAGE(LARGE(B321:K321,{1,2,3}))+AVERAGE(LARGE(L321:U321,{1,2,3}))-1,0)+IF(INDEX(AIRPORT_DB!$L:$L,MATCH($A321,AIRPORT_DB!$A:$A,0))&gt;=1,1,0)+IF(AB321="C",1,0)</f>
        <v>6</v>
      </c>
      <c r="W321" s="4" t="str">
        <f t="shared" si="8"/>
        <v>LOW</v>
      </c>
      <c r="X321" s="4" t="str">
        <f t="shared" si="9"/>
        <v>DISPATCH OK</v>
      </c>
      <c r="Y321" s="10" t="s">
        <v>2214</v>
      </c>
      <c r="Z321" s="10" t="s">
        <v>2210</v>
      </c>
      <c r="AA321" s="10" t="s">
        <v>2211</v>
      </c>
      <c r="AB321" s="4" t="s">
        <v>28</v>
      </c>
      <c r="AC321">
        <f>ROUND(AVERAGE(LARGE(B321:K321,{1,2,3})),0)</f>
        <v>4</v>
      </c>
      <c r="AD321">
        <f>ROUND(AVERAGE(LARGE(L321:U321,{1,2,3})),0)</f>
        <v>3</v>
      </c>
      <c r="AE321">
        <v>2</v>
      </c>
      <c r="AF321">
        <v>2</v>
      </c>
    </row>
    <row r="322" spans="1:32" ht="15" customHeight="1" x14ac:dyDescent="0.35">
      <c r="A322" s="10" t="s">
        <v>1460</v>
      </c>
      <c r="B322" s="4">
        <v>3</v>
      </c>
      <c r="C322" s="4">
        <v>4</v>
      </c>
      <c r="D322" s="4">
        <v>4</v>
      </c>
      <c r="E322" s="4">
        <v>4</v>
      </c>
      <c r="F322" s="4">
        <v>3</v>
      </c>
      <c r="G322" s="4">
        <v>3</v>
      </c>
      <c r="H322" s="4">
        <v>2</v>
      </c>
      <c r="I322" s="4">
        <v>3</v>
      </c>
      <c r="J322" s="4">
        <v>3</v>
      </c>
      <c r="K322" s="4">
        <f>IFERROR(INDEX(AIRPORT_DB!$L:$L,MATCH($A322,AIRPORT_DB!$A:$A,0))+1,2)</f>
        <v>1</v>
      </c>
      <c r="L322" s="4">
        <v>2</v>
      </c>
      <c r="M322" s="4">
        <v>3</v>
      </c>
      <c r="N322" s="4">
        <v>3</v>
      </c>
      <c r="O322" s="4">
        <v>3</v>
      </c>
      <c r="P322" s="4">
        <v>2</v>
      </c>
      <c r="Q322" s="4">
        <v>2</v>
      </c>
      <c r="R322" s="4">
        <v>2</v>
      </c>
      <c r="S322" s="4">
        <v>2</v>
      </c>
      <c r="T322" s="4">
        <v>2</v>
      </c>
      <c r="U322" s="4">
        <f>IFERROR(INDEX(AIRPORT_DB!$L:$L,MATCH($A322,AIRPORT_DB!$A:$A,0))+1,2)</f>
        <v>1</v>
      </c>
      <c r="V322" s="4">
        <f>ROUND(AVERAGE(LARGE(B322:K322,{1,2,3}))+AVERAGE(LARGE(L322:U322,{1,2,3}))-1,0)+IF(INDEX(AIRPORT_DB!$L:$L,MATCH($A322,AIRPORT_DB!$A:$A,0))&gt;=1,1,0)+IF(AB322="C",1,0)</f>
        <v>6</v>
      </c>
      <c r="W322" s="4" t="str">
        <f t="shared" ref="W322:W385" si="10">IF(V322&lt;=6,"LOW",IF(V322&lt;=9,"MEDIUM",IF(V322&lt;=12,"HIGH","EXTREME")))</f>
        <v>LOW</v>
      </c>
      <c r="X322" s="4" t="str">
        <f t="shared" ref="X322:X385" si="11">IF(W322="EXTREME","OPS MANAGER APPROVAL REQUIRED",IF(AND(W322="HIGH",AB322="C"),"OPS MANAGER APPROVAL REQUIRED",IF(W322="HIGH","CAPTAIN REVIEW / DISPATCH COORDINATION","DISPATCH OK")))</f>
        <v>DISPATCH OK</v>
      </c>
      <c r="Y322" s="10" t="s">
        <v>2214</v>
      </c>
      <c r="Z322" s="10" t="s">
        <v>2210</v>
      </c>
      <c r="AA322" s="10" t="s">
        <v>2211</v>
      </c>
      <c r="AB322" s="4" t="s">
        <v>28</v>
      </c>
      <c r="AC322">
        <f>ROUND(AVERAGE(LARGE(B322:K322,{1,2,3})),0)</f>
        <v>4</v>
      </c>
      <c r="AD322">
        <f>ROUND(AVERAGE(LARGE(L322:U322,{1,2,3})),0)</f>
        <v>3</v>
      </c>
      <c r="AE322">
        <v>2</v>
      </c>
      <c r="AF322">
        <v>2</v>
      </c>
    </row>
    <row r="323" spans="1:32" ht="15" customHeight="1" x14ac:dyDescent="0.35">
      <c r="A323" s="10" t="s">
        <v>1463</v>
      </c>
      <c r="B323" s="4">
        <v>3</v>
      </c>
      <c r="C323" s="4">
        <v>4</v>
      </c>
      <c r="D323" s="4">
        <v>4</v>
      </c>
      <c r="E323" s="4">
        <v>4</v>
      </c>
      <c r="F323" s="4">
        <v>3</v>
      </c>
      <c r="G323" s="4">
        <v>3</v>
      </c>
      <c r="H323" s="4">
        <v>2</v>
      </c>
      <c r="I323" s="4">
        <v>3</v>
      </c>
      <c r="J323" s="4">
        <v>3</v>
      </c>
      <c r="K323" s="4">
        <f>IFERROR(INDEX(AIRPORT_DB!$L:$L,MATCH($A323,AIRPORT_DB!$A:$A,0))+1,2)</f>
        <v>1</v>
      </c>
      <c r="L323" s="4">
        <v>2</v>
      </c>
      <c r="M323" s="4">
        <v>3</v>
      </c>
      <c r="N323" s="4">
        <v>3</v>
      </c>
      <c r="O323" s="4">
        <v>3</v>
      </c>
      <c r="P323" s="4">
        <v>2</v>
      </c>
      <c r="Q323" s="4">
        <v>2</v>
      </c>
      <c r="R323" s="4">
        <v>2</v>
      </c>
      <c r="S323" s="4">
        <v>2</v>
      </c>
      <c r="T323" s="4">
        <v>2</v>
      </c>
      <c r="U323" s="4">
        <f>IFERROR(INDEX(AIRPORT_DB!$L:$L,MATCH($A323,AIRPORT_DB!$A:$A,0))+1,2)</f>
        <v>1</v>
      </c>
      <c r="V323" s="4">
        <f>ROUND(AVERAGE(LARGE(B323:K323,{1,2,3}))+AVERAGE(LARGE(L323:U323,{1,2,3}))-1,0)+IF(INDEX(AIRPORT_DB!$L:$L,MATCH($A323,AIRPORT_DB!$A:$A,0))&gt;=1,1,0)+IF(AB323="C",1,0)</f>
        <v>6</v>
      </c>
      <c r="W323" s="4" t="str">
        <f t="shared" si="10"/>
        <v>LOW</v>
      </c>
      <c r="X323" s="4" t="str">
        <f t="shared" si="11"/>
        <v>DISPATCH OK</v>
      </c>
      <c r="Y323" s="10" t="s">
        <v>2214</v>
      </c>
      <c r="Z323" s="10" t="s">
        <v>2210</v>
      </c>
      <c r="AA323" s="10" t="s">
        <v>2211</v>
      </c>
      <c r="AB323" s="4" t="s">
        <v>28</v>
      </c>
      <c r="AC323">
        <f>ROUND(AVERAGE(LARGE(B323:K323,{1,2,3})),0)</f>
        <v>4</v>
      </c>
      <c r="AD323">
        <f>ROUND(AVERAGE(LARGE(L323:U323,{1,2,3})),0)</f>
        <v>3</v>
      </c>
      <c r="AE323">
        <v>2</v>
      </c>
      <c r="AF323">
        <v>2</v>
      </c>
    </row>
    <row r="324" spans="1:32" ht="15" customHeight="1" x14ac:dyDescent="0.35">
      <c r="A324" s="10" t="s">
        <v>1466</v>
      </c>
      <c r="B324" s="4">
        <v>3</v>
      </c>
      <c r="C324" s="4">
        <v>4</v>
      </c>
      <c r="D324" s="4">
        <v>4</v>
      </c>
      <c r="E324" s="4">
        <v>4</v>
      </c>
      <c r="F324" s="4">
        <v>3</v>
      </c>
      <c r="G324" s="4">
        <v>3</v>
      </c>
      <c r="H324" s="4">
        <v>2</v>
      </c>
      <c r="I324" s="4">
        <v>3</v>
      </c>
      <c r="J324" s="4">
        <v>3</v>
      </c>
      <c r="K324" s="4">
        <f>IFERROR(INDEX(AIRPORT_DB!$L:$L,MATCH($A324,AIRPORT_DB!$A:$A,0))+1,2)</f>
        <v>1</v>
      </c>
      <c r="L324" s="4">
        <v>2</v>
      </c>
      <c r="M324" s="4">
        <v>3</v>
      </c>
      <c r="N324" s="4">
        <v>3</v>
      </c>
      <c r="O324" s="4">
        <v>3</v>
      </c>
      <c r="P324" s="4">
        <v>2</v>
      </c>
      <c r="Q324" s="4">
        <v>2</v>
      </c>
      <c r="R324" s="4">
        <v>2</v>
      </c>
      <c r="S324" s="4">
        <v>2</v>
      </c>
      <c r="T324" s="4">
        <v>2</v>
      </c>
      <c r="U324" s="4">
        <f>IFERROR(INDEX(AIRPORT_DB!$L:$L,MATCH($A324,AIRPORT_DB!$A:$A,0))+1,2)</f>
        <v>1</v>
      </c>
      <c r="V324" s="4">
        <f>ROUND(AVERAGE(LARGE(B324:K324,{1,2,3}))+AVERAGE(LARGE(L324:U324,{1,2,3}))-1,0)+IF(INDEX(AIRPORT_DB!$L:$L,MATCH($A324,AIRPORT_DB!$A:$A,0))&gt;=1,1,0)+IF(AB324="C",1,0)</f>
        <v>6</v>
      </c>
      <c r="W324" s="4" t="str">
        <f t="shared" si="10"/>
        <v>LOW</v>
      </c>
      <c r="X324" s="4" t="str">
        <f t="shared" si="11"/>
        <v>DISPATCH OK</v>
      </c>
      <c r="Y324" s="10" t="s">
        <v>2214</v>
      </c>
      <c r="Z324" s="10" t="s">
        <v>2210</v>
      </c>
      <c r="AA324" s="10" t="s">
        <v>2211</v>
      </c>
      <c r="AB324" s="4" t="s">
        <v>28</v>
      </c>
      <c r="AC324">
        <f>ROUND(AVERAGE(LARGE(B324:K324,{1,2,3})),0)</f>
        <v>4</v>
      </c>
      <c r="AD324">
        <f>ROUND(AVERAGE(LARGE(L324:U324,{1,2,3})),0)</f>
        <v>3</v>
      </c>
      <c r="AE324">
        <v>2</v>
      </c>
      <c r="AF324">
        <v>2</v>
      </c>
    </row>
    <row r="325" spans="1:32" ht="15" customHeight="1" x14ac:dyDescent="0.35">
      <c r="A325" s="10" t="s">
        <v>1469</v>
      </c>
      <c r="B325" s="4">
        <v>3</v>
      </c>
      <c r="C325" s="4">
        <v>4</v>
      </c>
      <c r="D325" s="4">
        <v>4</v>
      </c>
      <c r="E325" s="4">
        <v>4</v>
      </c>
      <c r="F325" s="4">
        <v>3</v>
      </c>
      <c r="G325" s="4">
        <v>3</v>
      </c>
      <c r="H325" s="4">
        <v>2</v>
      </c>
      <c r="I325" s="4">
        <v>3</v>
      </c>
      <c r="J325" s="4">
        <v>3</v>
      </c>
      <c r="K325" s="4">
        <f>IFERROR(INDEX(AIRPORT_DB!$L:$L,MATCH($A325,AIRPORT_DB!$A:$A,0))+1,2)</f>
        <v>1</v>
      </c>
      <c r="L325" s="4">
        <v>2</v>
      </c>
      <c r="M325" s="4">
        <v>3</v>
      </c>
      <c r="N325" s="4">
        <v>3</v>
      </c>
      <c r="O325" s="4">
        <v>3</v>
      </c>
      <c r="P325" s="4">
        <v>2</v>
      </c>
      <c r="Q325" s="4">
        <v>2</v>
      </c>
      <c r="R325" s="4">
        <v>2</v>
      </c>
      <c r="S325" s="4">
        <v>2</v>
      </c>
      <c r="T325" s="4">
        <v>2</v>
      </c>
      <c r="U325" s="4">
        <f>IFERROR(INDEX(AIRPORT_DB!$L:$L,MATCH($A325,AIRPORT_DB!$A:$A,0))+1,2)</f>
        <v>1</v>
      </c>
      <c r="V325" s="4">
        <f>ROUND(AVERAGE(LARGE(B325:K325,{1,2,3}))+AVERAGE(LARGE(L325:U325,{1,2,3}))-1,0)+IF(INDEX(AIRPORT_DB!$L:$L,MATCH($A325,AIRPORT_DB!$A:$A,0))&gt;=1,1,0)+IF(AB325="C",1,0)</f>
        <v>6</v>
      </c>
      <c r="W325" s="4" t="str">
        <f t="shared" si="10"/>
        <v>LOW</v>
      </c>
      <c r="X325" s="4" t="str">
        <f t="shared" si="11"/>
        <v>DISPATCH OK</v>
      </c>
      <c r="Y325" s="10" t="s">
        <v>2214</v>
      </c>
      <c r="Z325" s="10" t="s">
        <v>2210</v>
      </c>
      <c r="AA325" s="10" t="s">
        <v>2211</v>
      </c>
      <c r="AB325" s="4" t="s">
        <v>28</v>
      </c>
      <c r="AC325">
        <f>ROUND(AVERAGE(LARGE(B325:K325,{1,2,3})),0)</f>
        <v>4</v>
      </c>
      <c r="AD325">
        <f>ROUND(AVERAGE(LARGE(L325:U325,{1,2,3})),0)</f>
        <v>3</v>
      </c>
      <c r="AE325">
        <v>2</v>
      </c>
      <c r="AF325">
        <v>2</v>
      </c>
    </row>
    <row r="326" spans="1:32" ht="15" customHeight="1" x14ac:dyDescent="0.35">
      <c r="A326" s="10" t="s">
        <v>1472</v>
      </c>
      <c r="B326" s="4">
        <v>3</v>
      </c>
      <c r="C326" s="4">
        <v>4</v>
      </c>
      <c r="D326" s="4">
        <v>4</v>
      </c>
      <c r="E326" s="4">
        <v>4</v>
      </c>
      <c r="F326" s="4">
        <v>3</v>
      </c>
      <c r="G326" s="4">
        <v>3</v>
      </c>
      <c r="H326" s="4">
        <v>2</v>
      </c>
      <c r="I326" s="4">
        <v>3</v>
      </c>
      <c r="J326" s="4">
        <v>3</v>
      </c>
      <c r="K326" s="4">
        <f>IFERROR(INDEX(AIRPORT_DB!$L:$L,MATCH($A326,AIRPORT_DB!$A:$A,0))+1,2)</f>
        <v>1</v>
      </c>
      <c r="L326" s="4">
        <v>2</v>
      </c>
      <c r="M326" s="4">
        <v>3</v>
      </c>
      <c r="N326" s="4">
        <v>3</v>
      </c>
      <c r="O326" s="4">
        <v>3</v>
      </c>
      <c r="P326" s="4">
        <v>2</v>
      </c>
      <c r="Q326" s="4">
        <v>2</v>
      </c>
      <c r="R326" s="4">
        <v>2</v>
      </c>
      <c r="S326" s="4">
        <v>2</v>
      </c>
      <c r="T326" s="4">
        <v>2</v>
      </c>
      <c r="U326" s="4">
        <f>IFERROR(INDEX(AIRPORT_DB!$L:$L,MATCH($A326,AIRPORT_DB!$A:$A,0))+1,2)</f>
        <v>1</v>
      </c>
      <c r="V326" s="4">
        <f>ROUND(AVERAGE(LARGE(B326:K326,{1,2,3}))+AVERAGE(LARGE(L326:U326,{1,2,3}))-1,0)+IF(INDEX(AIRPORT_DB!$L:$L,MATCH($A326,AIRPORT_DB!$A:$A,0))&gt;=1,1,0)+IF(AB326="C",1,0)</f>
        <v>6</v>
      </c>
      <c r="W326" s="4" t="str">
        <f t="shared" si="10"/>
        <v>LOW</v>
      </c>
      <c r="X326" s="4" t="str">
        <f t="shared" si="11"/>
        <v>DISPATCH OK</v>
      </c>
      <c r="Y326" s="10" t="s">
        <v>2214</v>
      </c>
      <c r="Z326" s="10" t="s">
        <v>2210</v>
      </c>
      <c r="AA326" s="10" t="s">
        <v>2211</v>
      </c>
      <c r="AB326" s="4" t="s">
        <v>28</v>
      </c>
      <c r="AC326">
        <f>ROUND(AVERAGE(LARGE(B326:K326,{1,2,3})),0)</f>
        <v>4</v>
      </c>
      <c r="AD326">
        <f>ROUND(AVERAGE(LARGE(L326:U326,{1,2,3})),0)</f>
        <v>3</v>
      </c>
      <c r="AE326">
        <v>2</v>
      </c>
      <c r="AF326">
        <v>2</v>
      </c>
    </row>
    <row r="327" spans="1:32" ht="15" customHeight="1" x14ac:dyDescent="0.35">
      <c r="A327" s="10" t="s">
        <v>1475</v>
      </c>
      <c r="B327" s="4">
        <v>3</v>
      </c>
      <c r="C327" s="4">
        <v>4</v>
      </c>
      <c r="D327" s="4">
        <v>4</v>
      </c>
      <c r="E327" s="4">
        <v>4</v>
      </c>
      <c r="F327" s="4">
        <v>3</v>
      </c>
      <c r="G327" s="4">
        <v>3</v>
      </c>
      <c r="H327" s="4">
        <v>2</v>
      </c>
      <c r="I327" s="4">
        <v>3</v>
      </c>
      <c r="J327" s="4">
        <v>3</v>
      </c>
      <c r="K327" s="4">
        <f>IFERROR(INDEX(AIRPORT_DB!$L:$L,MATCH($A327,AIRPORT_DB!$A:$A,0))+1,2)</f>
        <v>1</v>
      </c>
      <c r="L327" s="4">
        <v>2</v>
      </c>
      <c r="M327" s="4">
        <v>3</v>
      </c>
      <c r="N327" s="4">
        <v>3</v>
      </c>
      <c r="O327" s="4">
        <v>3</v>
      </c>
      <c r="P327" s="4">
        <v>2</v>
      </c>
      <c r="Q327" s="4">
        <v>2</v>
      </c>
      <c r="R327" s="4">
        <v>2</v>
      </c>
      <c r="S327" s="4">
        <v>2</v>
      </c>
      <c r="T327" s="4">
        <v>2</v>
      </c>
      <c r="U327" s="4">
        <f>IFERROR(INDEX(AIRPORT_DB!$L:$L,MATCH($A327,AIRPORT_DB!$A:$A,0))+1,2)</f>
        <v>1</v>
      </c>
      <c r="V327" s="4">
        <f>ROUND(AVERAGE(LARGE(B327:K327,{1,2,3}))+AVERAGE(LARGE(L327:U327,{1,2,3}))-1,0)+IF(INDEX(AIRPORT_DB!$L:$L,MATCH($A327,AIRPORT_DB!$A:$A,0))&gt;=1,1,0)+IF(AB327="C",1,0)</f>
        <v>6</v>
      </c>
      <c r="W327" s="4" t="str">
        <f t="shared" si="10"/>
        <v>LOW</v>
      </c>
      <c r="X327" s="4" t="str">
        <f t="shared" si="11"/>
        <v>DISPATCH OK</v>
      </c>
      <c r="Y327" s="10" t="s">
        <v>2214</v>
      </c>
      <c r="Z327" s="10" t="s">
        <v>2210</v>
      </c>
      <c r="AA327" s="10" t="s">
        <v>2211</v>
      </c>
      <c r="AB327" s="4" t="s">
        <v>28</v>
      </c>
      <c r="AC327">
        <f>ROUND(AVERAGE(LARGE(B327:K327,{1,2,3})),0)</f>
        <v>4</v>
      </c>
      <c r="AD327">
        <f>ROUND(AVERAGE(LARGE(L327:U327,{1,2,3})),0)</f>
        <v>3</v>
      </c>
      <c r="AE327">
        <v>2</v>
      </c>
      <c r="AF327">
        <v>2</v>
      </c>
    </row>
    <row r="328" spans="1:32" ht="15" customHeight="1" x14ac:dyDescent="0.35">
      <c r="A328" s="10" t="s">
        <v>1477</v>
      </c>
      <c r="B328" s="4">
        <v>4</v>
      </c>
      <c r="C328" s="4">
        <v>4</v>
      </c>
      <c r="D328" s="4">
        <v>4</v>
      </c>
      <c r="E328" s="4">
        <v>4</v>
      </c>
      <c r="F328" s="4">
        <v>4</v>
      </c>
      <c r="G328" s="4">
        <v>4</v>
      </c>
      <c r="H328" s="4">
        <v>2</v>
      </c>
      <c r="I328" s="4">
        <v>3</v>
      </c>
      <c r="J328" s="4">
        <v>3</v>
      </c>
      <c r="K328" s="4">
        <f>IFERROR(INDEX(AIRPORT_DB!$L:$L,MATCH($A328,AIRPORT_DB!$A:$A,0))+1,2)</f>
        <v>1</v>
      </c>
      <c r="L328" s="4">
        <v>4</v>
      </c>
      <c r="M328" s="4">
        <v>3</v>
      </c>
      <c r="N328" s="4">
        <v>3</v>
      </c>
      <c r="O328" s="4">
        <v>3</v>
      </c>
      <c r="P328" s="4">
        <v>3</v>
      </c>
      <c r="Q328" s="4">
        <v>4</v>
      </c>
      <c r="R328" s="4">
        <v>2</v>
      </c>
      <c r="S328" s="4">
        <v>2</v>
      </c>
      <c r="T328" s="4">
        <v>2</v>
      </c>
      <c r="U328" s="4">
        <f>IFERROR(INDEX(AIRPORT_DB!$L:$L,MATCH($A328,AIRPORT_DB!$A:$A,0))+1,2)</f>
        <v>1</v>
      </c>
      <c r="V328" s="4">
        <f>ROUND(AVERAGE(LARGE(B328:K328,{1,2,3}))+AVERAGE(LARGE(L328:U328,{1,2,3}))-1,0)+IF(INDEX(AIRPORT_DB!$L:$L,MATCH($A328,AIRPORT_DB!$A:$A,0))&gt;=1,1,0)+IF(AB328="C",1,0)</f>
        <v>7</v>
      </c>
      <c r="W328" s="4" t="str">
        <f t="shared" si="10"/>
        <v>MEDIUM</v>
      </c>
      <c r="X328" s="4" t="str">
        <f t="shared" si="11"/>
        <v>DISPATCH OK</v>
      </c>
      <c r="Y328" s="10" t="s">
        <v>2215</v>
      </c>
      <c r="Z328" s="10" t="s">
        <v>2210</v>
      </c>
      <c r="AA328" s="10" t="s">
        <v>2211</v>
      </c>
      <c r="AB328" s="4" t="s">
        <v>28</v>
      </c>
      <c r="AC328">
        <f>ROUND(AVERAGE(LARGE(B328:K328,{1,2,3})),0)</f>
        <v>4</v>
      </c>
      <c r="AD328">
        <f>ROUND(AVERAGE(LARGE(L328:U328,{1,2,3})),0)</f>
        <v>4</v>
      </c>
      <c r="AE328">
        <v>2</v>
      </c>
      <c r="AF328">
        <v>2</v>
      </c>
    </row>
    <row r="329" spans="1:32" ht="15" customHeight="1" x14ac:dyDescent="0.35">
      <c r="A329" s="10" t="s">
        <v>1479</v>
      </c>
      <c r="B329" s="4">
        <v>3</v>
      </c>
      <c r="C329" s="4">
        <v>4</v>
      </c>
      <c r="D329" s="4">
        <v>4</v>
      </c>
      <c r="E329" s="4">
        <v>4</v>
      </c>
      <c r="F329" s="4">
        <v>3</v>
      </c>
      <c r="G329" s="4">
        <v>3</v>
      </c>
      <c r="H329" s="4">
        <v>2</v>
      </c>
      <c r="I329" s="4">
        <v>3</v>
      </c>
      <c r="J329" s="4">
        <v>3</v>
      </c>
      <c r="K329" s="4">
        <f>IFERROR(INDEX(AIRPORT_DB!$L:$L,MATCH($A329,AIRPORT_DB!$A:$A,0))+1,2)</f>
        <v>1</v>
      </c>
      <c r="L329" s="4">
        <v>2</v>
      </c>
      <c r="M329" s="4">
        <v>3</v>
      </c>
      <c r="N329" s="4">
        <v>3</v>
      </c>
      <c r="O329" s="4">
        <v>3</v>
      </c>
      <c r="P329" s="4">
        <v>2</v>
      </c>
      <c r="Q329" s="4">
        <v>2</v>
      </c>
      <c r="R329" s="4">
        <v>2</v>
      </c>
      <c r="S329" s="4">
        <v>2</v>
      </c>
      <c r="T329" s="4">
        <v>2</v>
      </c>
      <c r="U329" s="4">
        <f>IFERROR(INDEX(AIRPORT_DB!$L:$L,MATCH($A329,AIRPORT_DB!$A:$A,0))+1,2)</f>
        <v>1</v>
      </c>
      <c r="V329" s="4">
        <f>ROUND(AVERAGE(LARGE(B329:K329,{1,2,3}))+AVERAGE(LARGE(L329:U329,{1,2,3}))-1,0)+IF(INDEX(AIRPORT_DB!$L:$L,MATCH($A329,AIRPORT_DB!$A:$A,0))&gt;=1,1,0)+IF(AB329="C",1,0)</f>
        <v>6</v>
      </c>
      <c r="W329" s="4" t="str">
        <f t="shared" si="10"/>
        <v>LOW</v>
      </c>
      <c r="X329" s="4" t="str">
        <f t="shared" si="11"/>
        <v>DISPATCH OK</v>
      </c>
      <c r="Y329" s="10" t="s">
        <v>2214</v>
      </c>
      <c r="Z329" s="10" t="s">
        <v>2210</v>
      </c>
      <c r="AA329" s="10" t="s">
        <v>2211</v>
      </c>
      <c r="AB329" s="4" t="s">
        <v>28</v>
      </c>
      <c r="AC329">
        <f>ROUND(AVERAGE(LARGE(B329:K329,{1,2,3})),0)</f>
        <v>4</v>
      </c>
      <c r="AD329">
        <f>ROUND(AVERAGE(LARGE(L329:U329,{1,2,3})),0)</f>
        <v>3</v>
      </c>
      <c r="AE329">
        <v>2</v>
      </c>
      <c r="AF329">
        <v>2</v>
      </c>
    </row>
    <row r="330" spans="1:32" ht="15" customHeight="1" x14ac:dyDescent="0.35">
      <c r="A330" s="10" t="s">
        <v>1482</v>
      </c>
      <c r="B330" s="4">
        <v>3</v>
      </c>
      <c r="C330" s="4">
        <v>4</v>
      </c>
      <c r="D330" s="4">
        <v>4</v>
      </c>
      <c r="E330" s="4">
        <v>4</v>
      </c>
      <c r="F330" s="4">
        <v>3</v>
      </c>
      <c r="G330" s="4">
        <v>3</v>
      </c>
      <c r="H330" s="4">
        <v>2</v>
      </c>
      <c r="I330" s="4">
        <v>3</v>
      </c>
      <c r="J330" s="4">
        <v>3</v>
      </c>
      <c r="K330" s="4">
        <f>IFERROR(INDEX(AIRPORT_DB!$L:$L,MATCH($A330,AIRPORT_DB!$A:$A,0))+1,2)</f>
        <v>1</v>
      </c>
      <c r="L330" s="4">
        <v>2</v>
      </c>
      <c r="M330" s="4">
        <v>3</v>
      </c>
      <c r="N330" s="4">
        <v>3</v>
      </c>
      <c r="O330" s="4">
        <v>3</v>
      </c>
      <c r="P330" s="4">
        <v>2</v>
      </c>
      <c r="Q330" s="4">
        <v>2</v>
      </c>
      <c r="R330" s="4">
        <v>2</v>
      </c>
      <c r="S330" s="4">
        <v>2</v>
      </c>
      <c r="T330" s="4">
        <v>2</v>
      </c>
      <c r="U330" s="4">
        <f>IFERROR(INDEX(AIRPORT_DB!$L:$L,MATCH($A330,AIRPORT_DB!$A:$A,0))+1,2)</f>
        <v>1</v>
      </c>
      <c r="V330" s="4">
        <f>ROUND(AVERAGE(LARGE(B330:K330,{1,2,3}))+AVERAGE(LARGE(L330:U330,{1,2,3}))-1,0)+IF(INDEX(AIRPORT_DB!$L:$L,MATCH($A330,AIRPORT_DB!$A:$A,0))&gt;=1,1,0)+IF(AB330="C",1,0)</f>
        <v>6</v>
      </c>
      <c r="W330" s="4" t="str">
        <f t="shared" si="10"/>
        <v>LOW</v>
      </c>
      <c r="X330" s="4" t="str">
        <f t="shared" si="11"/>
        <v>DISPATCH OK</v>
      </c>
      <c r="Y330" s="10" t="s">
        <v>2214</v>
      </c>
      <c r="Z330" s="10" t="s">
        <v>2210</v>
      </c>
      <c r="AA330" s="10" t="s">
        <v>2211</v>
      </c>
      <c r="AB330" s="4" t="s">
        <v>28</v>
      </c>
      <c r="AC330">
        <f>ROUND(AVERAGE(LARGE(B330:K330,{1,2,3})),0)</f>
        <v>4</v>
      </c>
      <c r="AD330">
        <f>ROUND(AVERAGE(LARGE(L330:U330,{1,2,3})),0)</f>
        <v>3</v>
      </c>
      <c r="AE330">
        <v>2</v>
      </c>
      <c r="AF330">
        <v>2</v>
      </c>
    </row>
    <row r="331" spans="1:32" ht="15" customHeight="1" x14ac:dyDescent="0.35">
      <c r="A331" s="10" t="s">
        <v>1485</v>
      </c>
      <c r="B331" s="4">
        <v>3</v>
      </c>
      <c r="C331" s="4">
        <v>4</v>
      </c>
      <c r="D331" s="4">
        <v>4</v>
      </c>
      <c r="E331" s="4">
        <v>4</v>
      </c>
      <c r="F331" s="4">
        <v>3</v>
      </c>
      <c r="G331" s="4">
        <v>3</v>
      </c>
      <c r="H331" s="4">
        <v>2</v>
      </c>
      <c r="I331" s="4">
        <v>3</v>
      </c>
      <c r="J331" s="4">
        <v>3</v>
      </c>
      <c r="K331" s="4">
        <f>IFERROR(INDEX(AIRPORT_DB!$L:$L,MATCH($A331,AIRPORT_DB!$A:$A,0))+1,2)</f>
        <v>1</v>
      </c>
      <c r="L331" s="4">
        <v>2</v>
      </c>
      <c r="M331" s="4">
        <v>3</v>
      </c>
      <c r="N331" s="4">
        <v>3</v>
      </c>
      <c r="O331" s="4">
        <v>3</v>
      </c>
      <c r="P331" s="4">
        <v>2</v>
      </c>
      <c r="Q331" s="4">
        <v>2</v>
      </c>
      <c r="R331" s="4">
        <v>2</v>
      </c>
      <c r="S331" s="4">
        <v>2</v>
      </c>
      <c r="T331" s="4">
        <v>2</v>
      </c>
      <c r="U331" s="4">
        <f>IFERROR(INDEX(AIRPORT_DB!$L:$L,MATCH($A331,AIRPORT_DB!$A:$A,0))+1,2)</f>
        <v>1</v>
      </c>
      <c r="V331" s="4">
        <f>ROUND(AVERAGE(LARGE(B331:K331,{1,2,3}))+AVERAGE(LARGE(L331:U331,{1,2,3}))-1,0)+IF(INDEX(AIRPORT_DB!$L:$L,MATCH($A331,AIRPORT_DB!$A:$A,0))&gt;=1,1,0)+IF(AB331="C",1,0)</f>
        <v>6</v>
      </c>
      <c r="W331" s="4" t="str">
        <f t="shared" si="10"/>
        <v>LOW</v>
      </c>
      <c r="X331" s="4" t="str">
        <f t="shared" si="11"/>
        <v>DISPATCH OK</v>
      </c>
      <c r="Y331" s="10" t="s">
        <v>2214</v>
      </c>
      <c r="Z331" s="10" t="s">
        <v>2210</v>
      </c>
      <c r="AA331" s="10" t="s">
        <v>2211</v>
      </c>
      <c r="AB331" s="4" t="s">
        <v>28</v>
      </c>
      <c r="AC331">
        <f>ROUND(AVERAGE(LARGE(B331:K331,{1,2,3})),0)</f>
        <v>4</v>
      </c>
      <c r="AD331">
        <f>ROUND(AVERAGE(LARGE(L331:U331,{1,2,3})),0)</f>
        <v>3</v>
      </c>
      <c r="AE331">
        <v>2</v>
      </c>
      <c r="AF331">
        <v>2</v>
      </c>
    </row>
    <row r="332" spans="1:32" ht="15" customHeight="1" x14ac:dyDescent="0.35">
      <c r="A332" s="10" t="s">
        <v>1487</v>
      </c>
      <c r="B332" s="4">
        <v>4</v>
      </c>
      <c r="C332" s="4">
        <v>4</v>
      </c>
      <c r="D332" s="4">
        <v>4</v>
      </c>
      <c r="E332" s="4">
        <v>4</v>
      </c>
      <c r="F332" s="4">
        <v>4</v>
      </c>
      <c r="G332" s="4">
        <v>4</v>
      </c>
      <c r="H332" s="4">
        <v>2</v>
      </c>
      <c r="I332" s="4">
        <v>3</v>
      </c>
      <c r="J332" s="4">
        <v>3</v>
      </c>
      <c r="K332" s="4">
        <f>IFERROR(INDEX(AIRPORT_DB!$L:$L,MATCH($A332,AIRPORT_DB!$A:$A,0))+1,2)</f>
        <v>1</v>
      </c>
      <c r="L332" s="4">
        <v>4</v>
      </c>
      <c r="M332" s="4">
        <v>3</v>
      </c>
      <c r="N332" s="4">
        <v>3</v>
      </c>
      <c r="O332" s="4">
        <v>3</v>
      </c>
      <c r="P332" s="4">
        <v>3</v>
      </c>
      <c r="Q332" s="4">
        <v>4</v>
      </c>
      <c r="R332" s="4">
        <v>2</v>
      </c>
      <c r="S332" s="4">
        <v>2</v>
      </c>
      <c r="T332" s="4">
        <v>2</v>
      </c>
      <c r="U332" s="4">
        <f>IFERROR(INDEX(AIRPORT_DB!$L:$L,MATCH($A332,AIRPORT_DB!$A:$A,0))+1,2)</f>
        <v>1</v>
      </c>
      <c r="V332" s="4">
        <f>ROUND(AVERAGE(LARGE(B332:K332,{1,2,3}))+AVERAGE(LARGE(L332:U332,{1,2,3}))-1,0)+IF(INDEX(AIRPORT_DB!$L:$L,MATCH($A332,AIRPORT_DB!$A:$A,0))&gt;=1,1,0)+IF(AB332="C",1,0)</f>
        <v>7</v>
      </c>
      <c r="W332" s="4" t="str">
        <f t="shared" si="10"/>
        <v>MEDIUM</v>
      </c>
      <c r="X332" s="4" t="str">
        <f t="shared" si="11"/>
        <v>DISPATCH OK</v>
      </c>
      <c r="Y332" s="10" t="s">
        <v>2215</v>
      </c>
      <c r="Z332" s="10" t="s">
        <v>2210</v>
      </c>
      <c r="AA332" s="10" t="s">
        <v>2211</v>
      </c>
      <c r="AB332" s="4" t="s">
        <v>28</v>
      </c>
      <c r="AC332">
        <f>ROUND(AVERAGE(LARGE(B332:K332,{1,2,3})),0)</f>
        <v>4</v>
      </c>
      <c r="AD332">
        <f>ROUND(AVERAGE(LARGE(L332:U332,{1,2,3})),0)</f>
        <v>4</v>
      </c>
      <c r="AE332">
        <v>2</v>
      </c>
      <c r="AF332">
        <v>2</v>
      </c>
    </row>
    <row r="333" spans="1:32" ht="15" customHeight="1" x14ac:dyDescent="0.35">
      <c r="A333" s="10" t="s">
        <v>1489</v>
      </c>
      <c r="B333" s="4">
        <v>3</v>
      </c>
      <c r="C333" s="4">
        <v>4</v>
      </c>
      <c r="D333" s="4">
        <v>4</v>
      </c>
      <c r="E333" s="4">
        <v>4</v>
      </c>
      <c r="F333" s="4">
        <v>3</v>
      </c>
      <c r="G333" s="4">
        <v>3</v>
      </c>
      <c r="H333" s="4">
        <v>2</v>
      </c>
      <c r="I333" s="4">
        <v>3</v>
      </c>
      <c r="J333" s="4">
        <v>3</v>
      </c>
      <c r="K333" s="4">
        <f>IFERROR(INDEX(AIRPORT_DB!$L:$L,MATCH($A333,AIRPORT_DB!$A:$A,0))+1,2)</f>
        <v>1</v>
      </c>
      <c r="L333" s="4">
        <v>2</v>
      </c>
      <c r="M333" s="4">
        <v>3</v>
      </c>
      <c r="N333" s="4">
        <v>3</v>
      </c>
      <c r="O333" s="4">
        <v>3</v>
      </c>
      <c r="P333" s="4">
        <v>2</v>
      </c>
      <c r="Q333" s="4">
        <v>2</v>
      </c>
      <c r="R333" s="4">
        <v>2</v>
      </c>
      <c r="S333" s="4">
        <v>2</v>
      </c>
      <c r="T333" s="4">
        <v>2</v>
      </c>
      <c r="U333" s="4">
        <f>IFERROR(INDEX(AIRPORT_DB!$L:$L,MATCH($A333,AIRPORT_DB!$A:$A,0))+1,2)</f>
        <v>1</v>
      </c>
      <c r="V333" s="4">
        <f>ROUND(AVERAGE(LARGE(B333:K333,{1,2,3}))+AVERAGE(LARGE(L333:U333,{1,2,3}))-1,0)+IF(INDEX(AIRPORT_DB!$L:$L,MATCH($A333,AIRPORT_DB!$A:$A,0))&gt;=1,1,0)+IF(AB333="C",1,0)</f>
        <v>6</v>
      </c>
      <c r="W333" s="4" t="str">
        <f t="shared" si="10"/>
        <v>LOW</v>
      </c>
      <c r="X333" s="4" t="str">
        <f t="shared" si="11"/>
        <v>DISPATCH OK</v>
      </c>
      <c r="Y333" s="10" t="s">
        <v>2214</v>
      </c>
      <c r="Z333" s="10" t="s">
        <v>2210</v>
      </c>
      <c r="AA333" s="10" t="s">
        <v>2211</v>
      </c>
      <c r="AB333" s="4" t="s">
        <v>28</v>
      </c>
      <c r="AC333">
        <f>ROUND(AVERAGE(LARGE(B333:K333,{1,2,3})),0)</f>
        <v>4</v>
      </c>
      <c r="AD333">
        <f>ROUND(AVERAGE(LARGE(L333:U333,{1,2,3})),0)</f>
        <v>3</v>
      </c>
      <c r="AE333">
        <v>2</v>
      </c>
      <c r="AF333">
        <v>2</v>
      </c>
    </row>
    <row r="334" spans="1:32" ht="15" customHeight="1" x14ac:dyDescent="0.35">
      <c r="A334" s="10" t="s">
        <v>1492</v>
      </c>
      <c r="B334" s="4">
        <v>3</v>
      </c>
      <c r="C334" s="4">
        <v>4</v>
      </c>
      <c r="D334" s="4">
        <v>4</v>
      </c>
      <c r="E334" s="4">
        <v>4</v>
      </c>
      <c r="F334" s="4">
        <v>3</v>
      </c>
      <c r="G334" s="4">
        <v>3</v>
      </c>
      <c r="H334" s="4">
        <v>2</v>
      </c>
      <c r="I334" s="4">
        <v>3</v>
      </c>
      <c r="J334" s="4">
        <v>3</v>
      </c>
      <c r="K334" s="4">
        <f>IFERROR(INDEX(AIRPORT_DB!$L:$L,MATCH($A334,AIRPORT_DB!$A:$A,0))+1,2)</f>
        <v>1</v>
      </c>
      <c r="L334" s="4">
        <v>2</v>
      </c>
      <c r="M334" s="4">
        <v>3</v>
      </c>
      <c r="N334" s="4">
        <v>3</v>
      </c>
      <c r="O334" s="4">
        <v>3</v>
      </c>
      <c r="P334" s="4">
        <v>2</v>
      </c>
      <c r="Q334" s="4">
        <v>2</v>
      </c>
      <c r="R334" s="4">
        <v>2</v>
      </c>
      <c r="S334" s="4">
        <v>2</v>
      </c>
      <c r="T334" s="4">
        <v>2</v>
      </c>
      <c r="U334" s="4">
        <f>IFERROR(INDEX(AIRPORT_DB!$L:$L,MATCH($A334,AIRPORT_DB!$A:$A,0))+1,2)</f>
        <v>1</v>
      </c>
      <c r="V334" s="4">
        <f>ROUND(AVERAGE(LARGE(B334:K334,{1,2,3}))+AVERAGE(LARGE(L334:U334,{1,2,3}))-1,0)+IF(INDEX(AIRPORT_DB!$L:$L,MATCH($A334,AIRPORT_DB!$A:$A,0))&gt;=1,1,0)+IF(AB334="C",1,0)</f>
        <v>6</v>
      </c>
      <c r="W334" s="4" t="str">
        <f t="shared" si="10"/>
        <v>LOW</v>
      </c>
      <c r="X334" s="4" t="str">
        <f t="shared" si="11"/>
        <v>DISPATCH OK</v>
      </c>
      <c r="Y334" s="10" t="s">
        <v>2214</v>
      </c>
      <c r="Z334" s="10" t="s">
        <v>2210</v>
      </c>
      <c r="AA334" s="10" t="s">
        <v>2211</v>
      </c>
      <c r="AB334" s="4" t="s">
        <v>28</v>
      </c>
      <c r="AC334">
        <f>ROUND(AVERAGE(LARGE(B334:K334,{1,2,3})),0)</f>
        <v>4</v>
      </c>
      <c r="AD334">
        <f>ROUND(AVERAGE(LARGE(L334:U334,{1,2,3})),0)</f>
        <v>3</v>
      </c>
      <c r="AE334">
        <v>2</v>
      </c>
      <c r="AF334">
        <v>2</v>
      </c>
    </row>
    <row r="335" spans="1:32" ht="15" customHeight="1" x14ac:dyDescent="0.35">
      <c r="A335" s="10" t="s">
        <v>1495</v>
      </c>
      <c r="B335" s="4">
        <v>3</v>
      </c>
      <c r="C335" s="4">
        <v>4</v>
      </c>
      <c r="D335" s="4">
        <v>4</v>
      </c>
      <c r="E335" s="4">
        <v>4</v>
      </c>
      <c r="F335" s="4">
        <v>3</v>
      </c>
      <c r="G335" s="4">
        <v>3</v>
      </c>
      <c r="H335" s="4">
        <v>2</v>
      </c>
      <c r="I335" s="4">
        <v>3</v>
      </c>
      <c r="J335" s="4">
        <v>3</v>
      </c>
      <c r="K335" s="4">
        <f>IFERROR(INDEX(AIRPORT_DB!$L:$L,MATCH($A335,AIRPORT_DB!$A:$A,0))+1,2)</f>
        <v>1</v>
      </c>
      <c r="L335" s="4">
        <v>2</v>
      </c>
      <c r="M335" s="4">
        <v>3</v>
      </c>
      <c r="N335" s="4">
        <v>3</v>
      </c>
      <c r="O335" s="4">
        <v>3</v>
      </c>
      <c r="P335" s="4">
        <v>2</v>
      </c>
      <c r="Q335" s="4">
        <v>2</v>
      </c>
      <c r="R335" s="4">
        <v>2</v>
      </c>
      <c r="S335" s="4">
        <v>2</v>
      </c>
      <c r="T335" s="4">
        <v>2</v>
      </c>
      <c r="U335" s="4">
        <f>IFERROR(INDEX(AIRPORT_DB!$L:$L,MATCH($A335,AIRPORT_DB!$A:$A,0))+1,2)</f>
        <v>1</v>
      </c>
      <c r="V335" s="4">
        <f>ROUND(AVERAGE(LARGE(B335:K335,{1,2,3}))+AVERAGE(LARGE(L335:U335,{1,2,3}))-1,0)+IF(INDEX(AIRPORT_DB!$L:$L,MATCH($A335,AIRPORT_DB!$A:$A,0))&gt;=1,1,0)+IF(AB335="C",1,0)</f>
        <v>6</v>
      </c>
      <c r="W335" s="4" t="str">
        <f t="shared" si="10"/>
        <v>LOW</v>
      </c>
      <c r="X335" s="4" t="str">
        <f t="shared" si="11"/>
        <v>DISPATCH OK</v>
      </c>
      <c r="Y335" s="10" t="s">
        <v>2214</v>
      </c>
      <c r="Z335" s="10" t="s">
        <v>2210</v>
      </c>
      <c r="AA335" s="10" t="s">
        <v>2211</v>
      </c>
      <c r="AB335" s="4" t="s">
        <v>28</v>
      </c>
      <c r="AC335">
        <f>ROUND(AVERAGE(LARGE(B335:K335,{1,2,3})),0)</f>
        <v>4</v>
      </c>
      <c r="AD335">
        <f>ROUND(AVERAGE(LARGE(L335:U335,{1,2,3})),0)</f>
        <v>3</v>
      </c>
      <c r="AE335">
        <v>2</v>
      </c>
      <c r="AF335">
        <v>2</v>
      </c>
    </row>
    <row r="336" spans="1:32" ht="15" customHeight="1" x14ac:dyDescent="0.35">
      <c r="A336" s="10" t="s">
        <v>1498</v>
      </c>
      <c r="B336" s="4">
        <v>3</v>
      </c>
      <c r="C336" s="4">
        <v>4</v>
      </c>
      <c r="D336" s="4">
        <v>4</v>
      </c>
      <c r="E336" s="4">
        <v>4</v>
      </c>
      <c r="F336" s="4">
        <v>3</v>
      </c>
      <c r="G336" s="4">
        <v>3</v>
      </c>
      <c r="H336" s="4">
        <v>2</v>
      </c>
      <c r="I336" s="4">
        <v>3</v>
      </c>
      <c r="J336" s="4">
        <v>3</v>
      </c>
      <c r="K336" s="4">
        <f>IFERROR(INDEX(AIRPORT_DB!$L:$L,MATCH($A336,AIRPORT_DB!$A:$A,0))+1,2)</f>
        <v>1</v>
      </c>
      <c r="L336" s="4">
        <v>2</v>
      </c>
      <c r="M336" s="4">
        <v>3</v>
      </c>
      <c r="N336" s="4">
        <v>3</v>
      </c>
      <c r="O336" s="4">
        <v>3</v>
      </c>
      <c r="P336" s="4">
        <v>2</v>
      </c>
      <c r="Q336" s="4">
        <v>2</v>
      </c>
      <c r="R336" s="4">
        <v>2</v>
      </c>
      <c r="S336" s="4">
        <v>2</v>
      </c>
      <c r="T336" s="4">
        <v>2</v>
      </c>
      <c r="U336" s="4">
        <f>IFERROR(INDEX(AIRPORT_DB!$L:$L,MATCH($A336,AIRPORT_DB!$A:$A,0))+1,2)</f>
        <v>1</v>
      </c>
      <c r="V336" s="4">
        <f>ROUND(AVERAGE(LARGE(B336:K336,{1,2,3}))+AVERAGE(LARGE(L336:U336,{1,2,3}))-1,0)+IF(INDEX(AIRPORT_DB!$L:$L,MATCH($A336,AIRPORT_DB!$A:$A,0))&gt;=1,1,0)+IF(AB336="C",1,0)</f>
        <v>6</v>
      </c>
      <c r="W336" s="4" t="str">
        <f t="shared" si="10"/>
        <v>LOW</v>
      </c>
      <c r="X336" s="4" t="str">
        <f t="shared" si="11"/>
        <v>DISPATCH OK</v>
      </c>
      <c r="Y336" s="10" t="s">
        <v>2214</v>
      </c>
      <c r="Z336" s="10" t="s">
        <v>2210</v>
      </c>
      <c r="AA336" s="10" t="s">
        <v>2211</v>
      </c>
      <c r="AB336" s="4" t="s">
        <v>28</v>
      </c>
      <c r="AC336">
        <f>ROUND(AVERAGE(LARGE(B336:K336,{1,2,3})),0)</f>
        <v>4</v>
      </c>
      <c r="AD336">
        <f>ROUND(AVERAGE(LARGE(L336:U336,{1,2,3})),0)</f>
        <v>3</v>
      </c>
      <c r="AE336">
        <v>2</v>
      </c>
      <c r="AF336">
        <v>2</v>
      </c>
    </row>
    <row r="337" spans="1:32" ht="15" customHeight="1" x14ac:dyDescent="0.35">
      <c r="A337" s="10" t="s">
        <v>1501</v>
      </c>
      <c r="B337" s="4">
        <v>3</v>
      </c>
      <c r="C337" s="4">
        <v>4</v>
      </c>
      <c r="D337" s="4">
        <v>4</v>
      </c>
      <c r="E337" s="4">
        <v>4</v>
      </c>
      <c r="F337" s="4">
        <v>3</v>
      </c>
      <c r="G337" s="4">
        <v>3</v>
      </c>
      <c r="H337" s="4">
        <v>2</v>
      </c>
      <c r="I337" s="4">
        <v>3</v>
      </c>
      <c r="J337" s="4">
        <v>3</v>
      </c>
      <c r="K337" s="4">
        <f>IFERROR(INDEX(AIRPORT_DB!$L:$L,MATCH($A337,AIRPORT_DB!$A:$A,0))+1,2)</f>
        <v>1</v>
      </c>
      <c r="L337" s="4">
        <v>2</v>
      </c>
      <c r="M337" s="4">
        <v>3</v>
      </c>
      <c r="N337" s="4">
        <v>3</v>
      </c>
      <c r="O337" s="4">
        <v>3</v>
      </c>
      <c r="P337" s="4">
        <v>2</v>
      </c>
      <c r="Q337" s="4">
        <v>2</v>
      </c>
      <c r="R337" s="4">
        <v>2</v>
      </c>
      <c r="S337" s="4">
        <v>2</v>
      </c>
      <c r="T337" s="4">
        <v>2</v>
      </c>
      <c r="U337" s="4">
        <f>IFERROR(INDEX(AIRPORT_DB!$L:$L,MATCH($A337,AIRPORT_DB!$A:$A,0))+1,2)</f>
        <v>1</v>
      </c>
      <c r="V337" s="4">
        <f>ROUND(AVERAGE(LARGE(B337:K337,{1,2,3}))+AVERAGE(LARGE(L337:U337,{1,2,3}))-1,0)+IF(INDEX(AIRPORT_DB!$L:$L,MATCH($A337,AIRPORT_DB!$A:$A,0))&gt;=1,1,0)+IF(AB337="C",1,0)</f>
        <v>6</v>
      </c>
      <c r="W337" s="4" t="str">
        <f t="shared" si="10"/>
        <v>LOW</v>
      </c>
      <c r="X337" s="4" t="str">
        <f t="shared" si="11"/>
        <v>DISPATCH OK</v>
      </c>
      <c r="Y337" s="10" t="s">
        <v>2214</v>
      </c>
      <c r="Z337" s="10" t="s">
        <v>2210</v>
      </c>
      <c r="AA337" s="10" t="s">
        <v>2211</v>
      </c>
      <c r="AB337" s="4" t="s">
        <v>28</v>
      </c>
      <c r="AC337">
        <f>ROUND(AVERAGE(LARGE(B337:K337,{1,2,3})),0)</f>
        <v>4</v>
      </c>
      <c r="AD337">
        <f>ROUND(AVERAGE(LARGE(L337:U337,{1,2,3})),0)</f>
        <v>3</v>
      </c>
      <c r="AE337">
        <v>2</v>
      </c>
      <c r="AF337">
        <v>2</v>
      </c>
    </row>
    <row r="338" spans="1:32" ht="15" customHeight="1" x14ac:dyDescent="0.35">
      <c r="A338" s="10" t="s">
        <v>1504</v>
      </c>
      <c r="B338" s="4">
        <v>3</v>
      </c>
      <c r="C338" s="4">
        <v>4</v>
      </c>
      <c r="D338" s="4">
        <v>4</v>
      </c>
      <c r="E338" s="4">
        <v>4</v>
      </c>
      <c r="F338" s="4">
        <v>3</v>
      </c>
      <c r="G338" s="4">
        <v>3</v>
      </c>
      <c r="H338" s="4">
        <v>2</v>
      </c>
      <c r="I338" s="4">
        <v>3</v>
      </c>
      <c r="J338" s="4">
        <v>3</v>
      </c>
      <c r="K338" s="4">
        <f>IFERROR(INDEX(AIRPORT_DB!$L:$L,MATCH($A338,AIRPORT_DB!$A:$A,0))+1,2)</f>
        <v>1</v>
      </c>
      <c r="L338" s="4">
        <v>2</v>
      </c>
      <c r="M338" s="4">
        <v>3</v>
      </c>
      <c r="N338" s="4">
        <v>3</v>
      </c>
      <c r="O338" s="4">
        <v>3</v>
      </c>
      <c r="P338" s="4">
        <v>2</v>
      </c>
      <c r="Q338" s="4">
        <v>2</v>
      </c>
      <c r="R338" s="4">
        <v>2</v>
      </c>
      <c r="S338" s="4">
        <v>2</v>
      </c>
      <c r="T338" s="4">
        <v>2</v>
      </c>
      <c r="U338" s="4">
        <f>IFERROR(INDEX(AIRPORT_DB!$L:$L,MATCH($A338,AIRPORT_DB!$A:$A,0))+1,2)</f>
        <v>1</v>
      </c>
      <c r="V338" s="4">
        <f>ROUND(AVERAGE(LARGE(B338:K338,{1,2,3}))+AVERAGE(LARGE(L338:U338,{1,2,3}))-1,0)+IF(INDEX(AIRPORT_DB!$L:$L,MATCH($A338,AIRPORT_DB!$A:$A,0))&gt;=1,1,0)+IF(AB338="C",1,0)</f>
        <v>6</v>
      </c>
      <c r="W338" s="4" t="str">
        <f t="shared" si="10"/>
        <v>LOW</v>
      </c>
      <c r="X338" s="4" t="str">
        <f t="shared" si="11"/>
        <v>DISPATCH OK</v>
      </c>
      <c r="Y338" s="10" t="s">
        <v>2214</v>
      </c>
      <c r="Z338" s="10" t="s">
        <v>2210</v>
      </c>
      <c r="AA338" s="10" t="s">
        <v>2211</v>
      </c>
      <c r="AB338" s="4" t="s">
        <v>28</v>
      </c>
      <c r="AC338">
        <f>ROUND(AVERAGE(LARGE(B338:K338,{1,2,3})),0)</f>
        <v>4</v>
      </c>
      <c r="AD338">
        <f>ROUND(AVERAGE(LARGE(L338:U338,{1,2,3})),0)</f>
        <v>3</v>
      </c>
      <c r="AE338">
        <v>2</v>
      </c>
      <c r="AF338">
        <v>2</v>
      </c>
    </row>
    <row r="339" spans="1:32" ht="15" customHeight="1" x14ac:dyDescent="0.35">
      <c r="A339" s="10" t="s">
        <v>1506</v>
      </c>
      <c r="B339" s="4">
        <v>3</v>
      </c>
      <c r="C339" s="4">
        <v>4</v>
      </c>
      <c r="D339" s="4">
        <v>4</v>
      </c>
      <c r="E339" s="4">
        <v>4</v>
      </c>
      <c r="F339" s="4">
        <v>3</v>
      </c>
      <c r="G339" s="4">
        <v>3</v>
      </c>
      <c r="H339" s="4">
        <v>2</v>
      </c>
      <c r="I339" s="4">
        <v>3</v>
      </c>
      <c r="J339" s="4">
        <v>3</v>
      </c>
      <c r="K339" s="4">
        <f>IFERROR(INDEX(AIRPORT_DB!$L:$L,MATCH($A339,AIRPORT_DB!$A:$A,0))+1,2)</f>
        <v>1</v>
      </c>
      <c r="L339" s="4">
        <v>2</v>
      </c>
      <c r="M339" s="4">
        <v>3</v>
      </c>
      <c r="N339" s="4">
        <v>3</v>
      </c>
      <c r="O339" s="4">
        <v>3</v>
      </c>
      <c r="P339" s="4">
        <v>2</v>
      </c>
      <c r="Q339" s="4">
        <v>2</v>
      </c>
      <c r="R339" s="4">
        <v>2</v>
      </c>
      <c r="S339" s="4">
        <v>2</v>
      </c>
      <c r="T339" s="4">
        <v>2</v>
      </c>
      <c r="U339" s="4">
        <f>IFERROR(INDEX(AIRPORT_DB!$L:$L,MATCH($A339,AIRPORT_DB!$A:$A,0))+1,2)</f>
        <v>1</v>
      </c>
      <c r="V339" s="4">
        <f>ROUND(AVERAGE(LARGE(B339:K339,{1,2,3}))+AVERAGE(LARGE(L339:U339,{1,2,3}))-1,0)+IF(INDEX(AIRPORT_DB!$L:$L,MATCH($A339,AIRPORT_DB!$A:$A,0))&gt;=1,1,0)+IF(AB339="C",1,0)</f>
        <v>6</v>
      </c>
      <c r="W339" s="4" t="str">
        <f t="shared" si="10"/>
        <v>LOW</v>
      </c>
      <c r="X339" s="4" t="str">
        <f t="shared" si="11"/>
        <v>DISPATCH OK</v>
      </c>
      <c r="Y339" s="10" t="s">
        <v>2214</v>
      </c>
      <c r="Z339" s="10" t="s">
        <v>2210</v>
      </c>
      <c r="AA339" s="10" t="s">
        <v>2211</v>
      </c>
      <c r="AB339" s="4" t="s">
        <v>28</v>
      </c>
      <c r="AC339">
        <f>ROUND(AVERAGE(LARGE(B339:K339,{1,2,3})),0)</f>
        <v>4</v>
      </c>
      <c r="AD339">
        <f>ROUND(AVERAGE(LARGE(L339:U339,{1,2,3})),0)</f>
        <v>3</v>
      </c>
      <c r="AE339">
        <v>2</v>
      </c>
      <c r="AF339">
        <v>2</v>
      </c>
    </row>
    <row r="340" spans="1:32" ht="15" customHeight="1" x14ac:dyDescent="0.35">
      <c r="A340" s="10" t="s">
        <v>1509</v>
      </c>
      <c r="B340" s="4">
        <v>3</v>
      </c>
      <c r="C340" s="4">
        <v>4</v>
      </c>
      <c r="D340" s="4">
        <v>4</v>
      </c>
      <c r="E340" s="4">
        <v>4</v>
      </c>
      <c r="F340" s="4">
        <v>3</v>
      </c>
      <c r="G340" s="4">
        <v>3</v>
      </c>
      <c r="H340" s="4">
        <v>2</v>
      </c>
      <c r="I340" s="4">
        <v>3</v>
      </c>
      <c r="J340" s="4">
        <v>3</v>
      </c>
      <c r="K340" s="4">
        <f>IFERROR(INDEX(AIRPORT_DB!$L:$L,MATCH($A340,AIRPORT_DB!$A:$A,0))+1,2)</f>
        <v>1</v>
      </c>
      <c r="L340" s="4">
        <v>2</v>
      </c>
      <c r="M340" s="4">
        <v>3</v>
      </c>
      <c r="N340" s="4">
        <v>3</v>
      </c>
      <c r="O340" s="4">
        <v>3</v>
      </c>
      <c r="P340" s="4">
        <v>2</v>
      </c>
      <c r="Q340" s="4">
        <v>2</v>
      </c>
      <c r="R340" s="4">
        <v>2</v>
      </c>
      <c r="S340" s="4">
        <v>2</v>
      </c>
      <c r="T340" s="4">
        <v>2</v>
      </c>
      <c r="U340" s="4">
        <f>IFERROR(INDEX(AIRPORT_DB!$L:$L,MATCH($A340,AIRPORT_DB!$A:$A,0))+1,2)</f>
        <v>1</v>
      </c>
      <c r="V340" s="4">
        <f>ROUND(AVERAGE(LARGE(B340:K340,{1,2,3}))+AVERAGE(LARGE(L340:U340,{1,2,3}))-1,0)+IF(INDEX(AIRPORT_DB!$L:$L,MATCH($A340,AIRPORT_DB!$A:$A,0))&gt;=1,1,0)+IF(AB340="C",1,0)</f>
        <v>6</v>
      </c>
      <c r="W340" s="4" t="str">
        <f t="shared" si="10"/>
        <v>LOW</v>
      </c>
      <c r="X340" s="4" t="str">
        <f t="shared" si="11"/>
        <v>DISPATCH OK</v>
      </c>
      <c r="Y340" s="10" t="s">
        <v>2214</v>
      </c>
      <c r="Z340" s="10" t="s">
        <v>2210</v>
      </c>
      <c r="AA340" s="10" t="s">
        <v>2211</v>
      </c>
      <c r="AB340" s="4" t="s">
        <v>28</v>
      </c>
      <c r="AC340">
        <f>ROUND(AVERAGE(LARGE(B340:K340,{1,2,3})),0)</f>
        <v>4</v>
      </c>
      <c r="AD340">
        <f>ROUND(AVERAGE(LARGE(L340:U340,{1,2,3})),0)</f>
        <v>3</v>
      </c>
      <c r="AE340">
        <v>2</v>
      </c>
      <c r="AF340">
        <v>2</v>
      </c>
    </row>
    <row r="341" spans="1:32" ht="15" customHeight="1" x14ac:dyDescent="0.35">
      <c r="A341" s="10" t="s">
        <v>1511</v>
      </c>
      <c r="B341" s="4">
        <v>3</v>
      </c>
      <c r="C341" s="4">
        <v>4</v>
      </c>
      <c r="D341" s="4">
        <v>4</v>
      </c>
      <c r="E341" s="4">
        <v>4</v>
      </c>
      <c r="F341" s="4">
        <v>3</v>
      </c>
      <c r="G341" s="4">
        <v>3</v>
      </c>
      <c r="H341" s="4">
        <v>2</v>
      </c>
      <c r="I341" s="4">
        <v>3</v>
      </c>
      <c r="J341" s="4">
        <v>3</v>
      </c>
      <c r="K341" s="4">
        <f>IFERROR(INDEX(AIRPORT_DB!$L:$L,MATCH($A341,AIRPORT_DB!$A:$A,0))+1,2)</f>
        <v>1</v>
      </c>
      <c r="L341" s="4">
        <v>2</v>
      </c>
      <c r="M341" s="4">
        <v>3</v>
      </c>
      <c r="N341" s="4">
        <v>3</v>
      </c>
      <c r="O341" s="4">
        <v>3</v>
      </c>
      <c r="P341" s="4">
        <v>2</v>
      </c>
      <c r="Q341" s="4">
        <v>2</v>
      </c>
      <c r="R341" s="4">
        <v>2</v>
      </c>
      <c r="S341" s="4">
        <v>2</v>
      </c>
      <c r="T341" s="4">
        <v>2</v>
      </c>
      <c r="U341" s="4">
        <f>IFERROR(INDEX(AIRPORT_DB!$L:$L,MATCH($A341,AIRPORT_DB!$A:$A,0))+1,2)</f>
        <v>1</v>
      </c>
      <c r="V341" s="4">
        <f>ROUND(AVERAGE(LARGE(B341:K341,{1,2,3}))+AVERAGE(LARGE(L341:U341,{1,2,3}))-1,0)+IF(INDEX(AIRPORT_DB!$L:$L,MATCH($A341,AIRPORT_DB!$A:$A,0))&gt;=1,1,0)+IF(AB341="C",1,0)</f>
        <v>6</v>
      </c>
      <c r="W341" s="4" t="str">
        <f t="shared" si="10"/>
        <v>LOW</v>
      </c>
      <c r="X341" s="4" t="str">
        <f t="shared" si="11"/>
        <v>DISPATCH OK</v>
      </c>
      <c r="Y341" s="10" t="s">
        <v>2214</v>
      </c>
      <c r="Z341" s="10" t="s">
        <v>2210</v>
      </c>
      <c r="AA341" s="10" t="s">
        <v>2211</v>
      </c>
      <c r="AB341" s="4" t="s">
        <v>28</v>
      </c>
      <c r="AC341">
        <f>ROUND(AVERAGE(LARGE(B341:K341,{1,2,3})),0)</f>
        <v>4</v>
      </c>
      <c r="AD341">
        <f>ROUND(AVERAGE(LARGE(L341:U341,{1,2,3})),0)</f>
        <v>3</v>
      </c>
      <c r="AE341">
        <v>2</v>
      </c>
      <c r="AF341">
        <v>2</v>
      </c>
    </row>
    <row r="342" spans="1:32" ht="15" customHeight="1" x14ac:dyDescent="0.35">
      <c r="A342" s="10" t="s">
        <v>1514</v>
      </c>
      <c r="B342" s="4">
        <v>3</v>
      </c>
      <c r="C342" s="4">
        <v>4</v>
      </c>
      <c r="D342" s="4">
        <v>4</v>
      </c>
      <c r="E342" s="4">
        <v>4</v>
      </c>
      <c r="F342" s="4">
        <v>3</v>
      </c>
      <c r="G342" s="4">
        <v>3</v>
      </c>
      <c r="H342" s="4">
        <v>2</v>
      </c>
      <c r="I342" s="4">
        <v>3</v>
      </c>
      <c r="J342" s="4">
        <v>3</v>
      </c>
      <c r="K342" s="4">
        <f>IFERROR(INDEX(AIRPORT_DB!$L:$L,MATCH($A342,AIRPORT_DB!$A:$A,0))+1,2)</f>
        <v>1</v>
      </c>
      <c r="L342" s="4">
        <v>2</v>
      </c>
      <c r="M342" s="4">
        <v>3</v>
      </c>
      <c r="N342" s="4">
        <v>3</v>
      </c>
      <c r="O342" s="4">
        <v>3</v>
      </c>
      <c r="P342" s="4">
        <v>2</v>
      </c>
      <c r="Q342" s="4">
        <v>2</v>
      </c>
      <c r="R342" s="4">
        <v>2</v>
      </c>
      <c r="S342" s="4">
        <v>2</v>
      </c>
      <c r="T342" s="4">
        <v>2</v>
      </c>
      <c r="U342" s="4">
        <f>IFERROR(INDEX(AIRPORT_DB!$L:$L,MATCH($A342,AIRPORT_DB!$A:$A,0))+1,2)</f>
        <v>1</v>
      </c>
      <c r="V342" s="4">
        <f>ROUND(AVERAGE(LARGE(B342:K342,{1,2,3}))+AVERAGE(LARGE(L342:U342,{1,2,3}))-1,0)+IF(INDEX(AIRPORT_DB!$L:$L,MATCH($A342,AIRPORT_DB!$A:$A,0))&gt;=1,1,0)+IF(AB342="C",1,0)</f>
        <v>6</v>
      </c>
      <c r="W342" s="4" t="str">
        <f t="shared" si="10"/>
        <v>LOW</v>
      </c>
      <c r="X342" s="4" t="str">
        <f t="shared" si="11"/>
        <v>DISPATCH OK</v>
      </c>
      <c r="Y342" s="10" t="s">
        <v>2214</v>
      </c>
      <c r="Z342" s="10" t="s">
        <v>2210</v>
      </c>
      <c r="AA342" s="10" t="s">
        <v>2211</v>
      </c>
      <c r="AB342" s="4" t="s">
        <v>28</v>
      </c>
      <c r="AC342">
        <f>ROUND(AVERAGE(LARGE(B342:K342,{1,2,3})),0)</f>
        <v>4</v>
      </c>
      <c r="AD342">
        <f>ROUND(AVERAGE(LARGE(L342:U342,{1,2,3})),0)</f>
        <v>3</v>
      </c>
      <c r="AE342">
        <v>2</v>
      </c>
      <c r="AF342">
        <v>2</v>
      </c>
    </row>
    <row r="343" spans="1:32" ht="15" customHeight="1" x14ac:dyDescent="0.35">
      <c r="A343" s="10" t="s">
        <v>1517</v>
      </c>
      <c r="B343" s="4">
        <v>3</v>
      </c>
      <c r="C343" s="4">
        <v>4</v>
      </c>
      <c r="D343" s="4">
        <v>4</v>
      </c>
      <c r="E343" s="4">
        <v>4</v>
      </c>
      <c r="F343" s="4">
        <v>3</v>
      </c>
      <c r="G343" s="4">
        <v>3</v>
      </c>
      <c r="H343" s="4">
        <v>2</v>
      </c>
      <c r="I343" s="4">
        <v>3</v>
      </c>
      <c r="J343" s="4">
        <v>3</v>
      </c>
      <c r="K343" s="4">
        <f>IFERROR(INDEX(AIRPORT_DB!$L:$L,MATCH($A343,AIRPORT_DB!$A:$A,0))+1,2)</f>
        <v>1</v>
      </c>
      <c r="L343" s="4">
        <v>2</v>
      </c>
      <c r="M343" s="4">
        <v>3</v>
      </c>
      <c r="N343" s="4">
        <v>3</v>
      </c>
      <c r="O343" s="4">
        <v>3</v>
      </c>
      <c r="P343" s="4">
        <v>2</v>
      </c>
      <c r="Q343" s="4">
        <v>2</v>
      </c>
      <c r="R343" s="4">
        <v>2</v>
      </c>
      <c r="S343" s="4">
        <v>2</v>
      </c>
      <c r="T343" s="4">
        <v>2</v>
      </c>
      <c r="U343" s="4">
        <f>IFERROR(INDEX(AIRPORT_DB!$L:$L,MATCH($A343,AIRPORT_DB!$A:$A,0))+1,2)</f>
        <v>1</v>
      </c>
      <c r="V343" s="4">
        <f>ROUND(AVERAGE(LARGE(B343:K343,{1,2,3}))+AVERAGE(LARGE(L343:U343,{1,2,3}))-1,0)+IF(INDEX(AIRPORT_DB!$L:$L,MATCH($A343,AIRPORT_DB!$A:$A,0))&gt;=1,1,0)+IF(AB343="C",1,0)</f>
        <v>6</v>
      </c>
      <c r="W343" s="4" t="str">
        <f t="shared" si="10"/>
        <v>LOW</v>
      </c>
      <c r="X343" s="4" t="str">
        <f t="shared" si="11"/>
        <v>DISPATCH OK</v>
      </c>
      <c r="Y343" s="10" t="s">
        <v>2214</v>
      </c>
      <c r="Z343" s="10" t="s">
        <v>2210</v>
      </c>
      <c r="AA343" s="10" t="s">
        <v>2211</v>
      </c>
      <c r="AB343" s="4" t="s">
        <v>28</v>
      </c>
      <c r="AC343">
        <f>ROUND(AVERAGE(LARGE(B343:K343,{1,2,3})),0)</f>
        <v>4</v>
      </c>
      <c r="AD343">
        <f>ROUND(AVERAGE(LARGE(L343:U343,{1,2,3})),0)</f>
        <v>3</v>
      </c>
      <c r="AE343">
        <v>2</v>
      </c>
      <c r="AF343">
        <v>2</v>
      </c>
    </row>
    <row r="344" spans="1:32" ht="15" customHeight="1" x14ac:dyDescent="0.35">
      <c r="A344" s="10" t="s">
        <v>1520</v>
      </c>
      <c r="B344" s="4">
        <v>3</v>
      </c>
      <c r="C344" s="4">
        <v>4</v>
      </c>
      <c r="D344" s="4">
        <v>4</v>
      </c>
      <c r="E344" s="4">
        <v>4</v>
      </c>
      <c r="F344" s="4">
        <v>3</v>
      </c>
      <c r="G344" s="4">
        <v>3</v>
      </c>
      <c r="H344" s="4">
        <v>2</v>
      </c>
      <c r="I344" s="4">
        <v>3</v>
      </c>
      <c r="J344" s="4">
        <v>3</v>
      </c>
      <c r="K344" s="4">
        <f>IFERROR(INDEX(AIRPORT_DB!$L:$L,MATCH($A344,AIRPORT_DB!$A:$A,0))+1,2)</f>
        <v>1</v>
      </c>
      <c r="L344" s="4">
        <v>2</v>
      </c>
      <c r="M344" s="4">
        <v>3</v>
      </c>
      <c r="N344" s="4">
        <v>3</v>
      </c>
      <c r="O344" s="4">
        <v>3</v>
      </c>
      <c r="P344" s="4">
        <v>2</v>
      </c>
      <c r="Q344" s="4">
        <v>2</v>
      </c>
      <c r="R344" s="4">
        <v>2</v>
      </c>
      <c r="S344" s="4">
        <v>2</v>
      </c>
      <c r="T344" s="4">
        <v>2</v>
      </c>
      <c r="U344" s="4">
        <f>IFERROR(INDEX(AIRPORT_DB!$L:$L,MATCH($A344,AIRPORT_DB!$A:$A,0))+1,2)</f>
        <v>1</v>
      </c>
      <c r="V344" s="4">
        <f>ROUND(AVERAGE(LARGE(B344:K344,{1,2,3}))+AVERAGE(LARGE(L344:U344,{1,2,3}))-1,0)+IF(INDEX(AIRPORT_DB!$L:$L,MATCH($A344,AIRPORT_DB!$A:$A,0))&gt;=1,1,0)+IF(AB344="C",1,0)</f>
        <v>6</v>
      </c>
      <c r="W344" s="4" t="str">
        <f t="shared" si="10"/>
        <v>LOW</v>
      </c>
      <c r="X344" s="4" t="str">
        <f t="shared" si="11"/>
        <v>DISPATCH OK</v>
      </c>
      <c r="Y344" s="10" t="s">
        <v>2214</v>
      </c>
      <c r="Z344" s="10" t="s">
        <v>2210</v>
      </c>
      <c r="AA344" s="10" t="s">
        <v>2211</v>
      </c>
      <c r="AB344" s="4" t="s">
        <v>28</v>
      </c>
      <c r="AC344">
        <f>ROUND(AVERAGE(LARGE(B344:K344,{1,2,3})),0)</f>
        <v>4</v>
      </c>
      <c r="AD344">
        <f>ROUND(AVERAGE(LARGE(L344:U344,{1,2,3})),0)</f>
        <v>3</v>
      </c>
      <c r="AE344">
        <v>2</v>
      </c>
      <c r="AF344">
        <v>2</v>
      </c>
    </row>
    <row r="345" spans="1:32" ht="15" customHeight="1" x14ac:dyDescent="0.35">
      <c r="A345" s="10" t="s">
        <v>1523</v>
      </c>
      <c r="B345" s="4">
        <v>3</v>
      </c>
      <c r="C345" s="4">
        <v>4</v>
      </c>
      <c r="D345" s="4">
        <v>4</v>
      </c>
      <c r="E345" s="4">
        <v>4</v>
      </c>
      <c r="F345" s="4">
        <v>3</v>
      </c>
      <c r="G345" s="4">
        <v>3</v>
      </c>
      <c r="H345" s="4">
        <v>2</v>
      </c>
      <c r="I345" s="4">
        <v>3</v>
      </c>
      <c r="J345" s="4">
        <v>3</v>
      </c>
      <c r="K345" s="4">
        <f>IFERROR(INDEX(AIRPORT_DB!$L:$L,MATCH($A345,AIRPORT_DB!$A:$A,0))+1,2)</f>
        <v>1</v>
      </c>
      <c r="L345" s="4">
        <v>2</v>
      </c>
      <c r="M345" s="4">
        <v>3</v>
      </c>
      <c r="N345" s="4">
        <v>3</v>
      </c>
      <c r="O345" s="4">
        <v>3</v>
      </c>
      <c r="P345" s="4">
        <v>2</v>
      </c>
      <c r="Q345" s="4">
        <v>2</v>
      </c>
      <c r="R345" s="4">
        <v>2</v>
      </c>
      <c r="S345" s="4">
        <v>2</v>
      </c>
      <c r="T345" s="4">
        <v>2</v>
      </c>
      <c r="U345" s="4">
        <f>IFERROR(INDEX(AIRPORT_DB!$L:$L,MATCH($A345,AIRPORT_DB!$A:$A,0))+1,2)</f>
        <v>1</v>
      </c>
      <c r="V345" s="4">
        <f>ROUND(AVERAGE(LARGE(B345:K345,{1,2,3}))+AVERAGE(LARGE(L345:U345,{1,2,3}))-1,0)+IF(INDEX(AIRPORT_DB!$L:$L,MATCH($A345,AIRPORT_DB!$A:$A,0))&gt;=1,1,0)+IF(AB345="C",1,0)</f>
        <v>6</v>
      </c>
      <c r="W345" s="4" t="str">
        <f t="shared" si="10"/>
        <v>LOW</v>
      </c>
      <c r="X345" s="4" t="str">
        <f t="shared" si="11"/>
        <v>DISPATCH OK</v>
      </c>
      <c r="Y345" s="10" t="s">
        <v>2214</v>
      </c>
      <c r="Z345" s="10" t="s">
        <v>2210</v>
      </c>
      <c r="AA345" s="10" t="s">
        <v>2211</v>
      </c>
      <c r="AB345" s="4" t="s">
        <v>28</v>
      </c>
      <c r="AC345">
        <f>ROUND(AVERAGE(LARGE(B345:K345,{1,2,3})),0)</f>
        <v>4</v>
      </c>
      <c r="AD345">
        <f>ROUND(AVERAGE(LARGE(L345:U345,{1,2,3})),0)</f>
        <v>3</v>
      </c>
      <c r="AE345">
        <v>2</v>
      </c>
      <c r="AF345">
        <v>2</v>
      </c>
    </row>
    <row r="346" spans="1:32" ht="15" customHeight="1" x14ac:dyDescent="0.35">
      <c r="A346" s="10" t="s">
        <v>1525</v>
      </c>
      <c r="B346" s="4">
        <v>3</v>
      </c>
      <c r="C346" s="4">
        <v>4</v>
      </c>
      <c r="D346" s="4">
        <v>4</v>
      </c>
      <c r="E346" s="4">
        <v>4</v>
      </c>
      <c r="F346" s="4">
        <v>3</v>
      </c>
      <c r="G346" s="4">
        <v>3</v>
      </c>
      <c r="H346" s="4">
        <v>2</v>
      </c>
      <c r="I346" s="4">
        <v>3</v>
      </c>
      <c r="J346" s="4">
        <v>3</v>
      </c>
      <c r="K346" s="4">
        <f>IFERROR(INDEX(AIRPORT_DB!$L:$L,MATCH($A346,AIRPORT_DB!$A:$A,0))+1,2)</f>
        <v>1</v>
      </c>
      <c r="L346" s="4">
        <v>2</v>
      </c>
      <c r="M346" s="4">
        <v>3</v>
      </c>
      <c r="N346" s="4">
        <v>3</v>
      </c>
      <c r="O346" s="4">
        <v>3</v>
      </c>
      <c r="P346" s="4">
        <v>2</v>
      </c>
      <c r="Q346" s="4">
        <v>2</v>
      </c>
      <c r="R346" s="4">
        <v>2</v>
      </c>
      <c r="S346" s="4">
        <v>2</v>
      </c>
      <c r="T346" s="4">
        <v>2</v>
      </c>
      <c r="U346" s="4">
        <f>IFERROR(INDEX(AIRPORT_DB!$L:$L,MATCH($A346,AIRPORT_DB!$A:$A,0))+1,2)</f>
        <v>1</v>
      </c>
      <c r="V346" s="4">
        <f>ROUND(AVERAGE(LARGE(B346:K346,{1,2,3}))+AVERAGE(LARGE(L346:U346,{1,2,3}))-1,0)+IF(INDEX(AIRPORT_DB!$L:$L,MATCH($A346,AIRPORT_DB!$A:$A,0))&gt;=1,1,0)+IF(AB346="C",1,0)</f>
        <v>6</v>
      </c>
      <c r="W346" s="4" t="str">
        <f t="shared" si="10"/>
        <v>LOW</v>
      </c>
      <c r="X346" s="4" t="str">
        <f t="shared" si="11"/>
        <v>DISPATCH OK</v>
      </c>
      <c r="Y346" s="10" t="s">
        <v>2214</v>
      </c>
      <c r="Z346" s="10" t="s">
        <v>2210</v>
      </c>
      <c r="AA346" s="10" t="s">
        <v>2211</v>
      </c>
      <c r="AB346" s="4" t="s">
        <v>28</v>
      </c>
      <c r="AC346">
        <f>ROUND(AVERAGE(LARGE(B346:K346,{1,2,3})),0)</f>
        <v>4</v>
      </c>
      <c r="AD346">
        <f>ROUND(AVERAGE(LARGE(L346:U346,{1,2,3})),0)</f>
        <v>3</v>
      </c>
      <c r="AE346">
        <v>2</v>
      </c>
      <c r="AF346">
        <v>2</v>
      </c>
    </row>
    <row r="347" spans="1:32" ht="15" customHeight="1" x14ac:dyDescent="0.35">
      <c r="A347" s="10" t="s">
        <v>1528</v>
      </c>
      <c r="B347" s="4">
        <v>3</v>
      </c>
      <c r="C347" s="4">
        <v>4</v>
      </c>
      <c r="D347" s="4">
        <v>2</v>
      </c>
      <c r="E347" s="4">
        <v>4</v>
      </c>
      <c r="F347" s="4">
        <v>3</v>
      </c>
      <c r="G347" s="4">
        <v>3</v>
      </c>
      <c r="H347" s="4">
        <v>2</v>
      </c>
      <c r="I347" s="4">
        <v>3</v>
      </c>
      <c r="J347" s="4">
        <v>4</v>
      </c>
      <c r="K347" s="4">
        <f>IFERROR(INDEX(AIRPORT_DB!$L:$L,MATCH($A347,AIRPORT_DB!$A:$A,0))+1,2)</f>
        <v>1</v>
      </c>
      <c r="L347" s="4">
        <v>2</v>
      </c>
      <c r="M347" s="4">
        <v>3</v>
      </c>
      <c r="N347" s="4">
        <v>2</v>
      </c>
      <c r="O347" s="4">
        <v>3</v>
      </c>
      <c r="P347" s="4">
        <v>2</v>
      </c>
      <c r="Q347" s="4">
        <v>2</v>
      </c>
      <c r="R347" s="4">
        <v>2</v>
      </c>
      <c r="S347" s="4">
        <v>2</v>
      </c>
      <c r="T347" s="4">
        <v>3</v>
      </c>
      <c r="U347" s="4">
        <f>IFERROR(INDEX(AIRPORT_DB!$L:$L,MATCH($A347,AIRPORT_DB!$A:$A,0))+1,2)</f>
        <v>1</v>
      </c>
      <c r="V347" s="4">
        <f>ROUND(AVERAGE(LARGE(B347:K347,{1,2,3}))+AVERAGE(LARGE(L347:U347,{1,2,3}))-1,0)+IF(INDEX(AIRPORT_DB!$L:$L,MATCH($A347,AIRPORT_DB!$A:$A,0))&gt;=1,1,0)+IF(AB347="C",1,0)</f>
        <v>6</v>
      </c>
      <c r="W347" s="4" t="str">
        <f t="shared" si="10"/>
        <v>LOW</v>
      </c>
      <c r="X347" s="4" t="str">
        <f t="shared" si="11"/>
        <v>DISPATCH OK</v>
      </c>
      <c r="Y347" s="10" t="s">
        <v>2212</v>
      </c>
      <c r="Z347" s="10" t="s">
        <v>2210</v>
      </c>
      <c r="AA347" s="10" t="s">
        <v>2211</v>
      </c>
      <c r="AB347" s="4" t="s">
        <v>28</v>
      </c>
      <c r="AC347">
        <f>ROUND(AVERAGE(LARGE(B347:K347,{1,2,3})),0)</f>
        <v>4</v>
      </c>
      <c r="AD347">
        <f>ROUND(AVERAGE(LARGE(L347:U347,{1,2,3})),0)</f>
        <v>3</v>
      </c>
      <c r="AE347">
        <v>2</v>
      </c>
      <c r="AF347">
        <v>2</v>
      </c>
    </row>
    <row r="348" spans="1:32" ht="15" customHeight="1" x14ac:dyDescent="0.35">
      <c r="A348" s="10" t="s">
        <v>1534</v>
      </c>
      <c r="B348" s="4">
        <v>3</v>
      </c>
      <c r="C348" s="4">
        <v>4</v>
      </c>
      <c r="D348" s="4">
        <v>2</v>
      </c>
      <c r="E348" s="4">
        <v>4</v>
      </c>
      <c r="F348" s="4">
        <v>3</v>
      </c>
      <c r="G348" s="4">
        <v>3</v>
      </c>
      <c r="H348" s="4">
        <v>2</v>
      </c>
      <c r="I348" s="4">
        <v>3</v>
      </c>
      <c r="J348" s="4">
        <v>4</v>
      </c>
      <c r="K348" s="4">
        <f>IFERROR(INDEX(AIRPORT_DB!$L:$L,MATCH($A348,AIRPORT_DB!$A:$A,0))+1,2)</f>
        <v>1</v>
      </c>
      <c r="L348" s="4">
        <v>2</v>
      </c>
      <c r="M348" s="4">
        <v>3</v>
      </c>
      <c r="N348" s="4">
        <v>2</v>
      </c>
      <c r="O348" s="4">
        <v>3</v>
      </c>
      <c r="P348" s="4">
        <v>2</v>
      </c>
      <c r="Q348" s="4">
        <v>2</v>
      </c>
      <c r="R348" s="4">
        <v>2</v>
      </c>
      <c r="S348" s="4">
        <v>2</v>
      </c>
      <c r="T348" s="4">
        <v>3</v>
      </c>
      <c r="U348" s="4">
        <f>IFERROR(INDEX(AIRPORT_DB!$L:$L,MATCH($A348,AIRPORT_DB!$A:$A,0))+1,2)</f>
        <v>1</v>
      </c>
      <c r="V348" s="4">
        <f>ROUND(AVERAGE(LARGE(B348:K348,{1,2,3}))+AVERAGE(LARGE(L348:U348,{1,2,3}))-1,0)+IF(INDEX(AIRPORT_DB!$L:$L,MATCH($A348,AIRPORT_DB!$A:$A,0))&gt;=1,1,0)+IF(AB348="C",1,0)</f>
        <v>6</v>
      </c>
      <c r="W348" s="4" t="str">
        <f t="shared" si="10"/>
        <v>LOW</v>
      </c>
      <c r="X348" s="4" t="str">
        <f t="shared" si="11"/>
        <v>DISPATCH OK</v>
      </c>
      <c r="Y348" s="10" t="s">
        <v>2212</v>
      </c>
      <c r="Z348" s="10" t="s">
        <v>2210</v>
      </c>
      <c r="AA348" s="10" t="s">
        <v>2211</v>
      </c>
      <c r="AB348" s="4" t="s">
        <v>28</v>
      </c>
      <c r="AC348">
        <f>ROUND(AVERAGE(LARGE(B348:K348,{1,2,3})),0)</f>
        <v>4</v>
      </c>
      <c r="AD348">
        <f>ROUND(AVERAGE(LARGE(L348:U348,{1,2,3})),0)</f>
        <v>3</v>
      </c>
      <c r="AE348">
        <v>2</v>
      </c>
      <c r="AF348">
        <v>2</v>
      </c>
    </row>
    <row r="349" spans="1:32" ht="15" customHeight="1" x14ac:dyDescent="0.35">
      <c r="A349" s="10" t="s">
        <v>1540</v>
      </c>
      <c r="B349" s="4">
        <v>3</v>
      </c>
      <c r="C349" s="4">
        <v>4</v>
      </c>
      <c r="D349" s="4">
        <v>2</v>
      </c>
      <c r="E349" s="4">
        <v>4</v>
      </c>
      <c r="F349" s="4">
        <v>3</v>
      </c>
      <c r="G349" s="4">
        <v>3</v>
      </c>
      <c r="H349" s="4">
        <v>2</v>
      </c>
      <c r="I349" s="4">
        <v>3</v>
      </c>
      <c r="J349" s="4">
        <v>3</v>
      </c>
      <c r="K349" s="4">
        <f>IFERROR(INDEX(AIRPORT_DB!$L:$L,MATCH($A349,AIRPORT_DB!$A:$A,0))+1,2)</f>
        <v>1</v>
      </c>
      <c r="L349" s="4">
        <v>2</v>
      </c>
      <c r="M349" s="4">
        <v>3</v>
      </c>
      <c r="N349" s="4">
        <v>2</v>
      </c>
      <c r="O349" s="4">
        <v>3</v>
      </c>
      <c r="P349" s="4">
        <v>2</v>
      </c>
      <c r="Q349" s="4">
        <v>2</v>
      </c>
      <c r="R349" s="4">
        <v>2</v>
      </c>
      <c r="S349" s="4">
        <v>2</v>
      </c>
      <c r="T349" s="4">
        <v>2</v>
      </c>
      <c r="U349" s="4">
        <f>IFERROR(INDEX(AIRPORT_DB!$L:$L,MATCH($A349,AIRPORT_DB!$A:$A,0))+1,2)</f>
        <v>1</v>
      </c>
      <c r="V349" s="4">
        <f>ROUND(AVERAGE(LARGE(B349:K349,{1,2,3}))+AVERAGE(LARGE(L349:U349,{1,2,3}))-1,0)+IF(INDEX(AIRPORT_DB!$L:$L,MATCH($A349,AIRPORT_DB!$A:$A,0))&gt;=1,1,0)+IF(AB349="C",1,0)</f>
        <v>5</v>
      </c>
      <c r="W349" s="4" t="str">
        <f t="shared" si="10"/>
        <v>LOW</v>
      </c>
      <c r="X349" s="4" t="str">
        <f t="shared" si="11"/>
        <v>DISPATCH OK</v>
      </c>
      <c r="Y349" s="10" t="s">
        <v>2212</v>
      </c>
      <c r="Z349" s="10" t="s">
        <v>2210</v>
      </c>
      <c r="AA349" s="10" t="s">
        <v>2211</v>
      </c>
      <c r="AB349" s="4" t="s">
        <v>28</v>
      </c>
      <c r="AC349">
        <f>ROUND(AVERAGE(LARGE(B349:K349,{1,2,3})),0)</f>
        <v>4</v>
      </c>
      <c r="AD349">
        <f>ROUND(AVERAGE(LARGE(L349:U349,{1,2,3})),0)</f>
        <v>3</v>
      </c>
      <c r="AE349">
        <v>2</v>
      </c>
      <c r="AF349">
        <v>2</v>
      </c>
    </row>
    <row r="350" spans="1:32" ht="15" customHeight="1" x14ac:dyDescent="0.35">
      <c r="A350" s="10" t="s">
        <v>1543</v>
      </c>
      <c r="B350" s="4">
        <v>3</v>
      </c>
      <c r="C350" s="4">
        <v>4</v>
      </c>
      <c r="D350" s="4">
        <v>2</v>
      </c>
      <c r="E350" s="4">
        <v>4</v>
      </c>
      <c r="F350" s="4">
        <v>3</v>
      </c>
      <c r="G350" s="4">
        <v>3</v>
      </c>
      <c r="H350" s="4">
        <v>2</v>
      </c>
      <c r="I350" s="4">
        <v>3</v>
      </c>
      <c r="J350" s="4">
        <v>3</v>
      </c>
      <c r="K350" s="4">
        <f>IFERROR(INDEX(AIRPORT_DB!$L:$L,MATCH($A350,AIRPORT_DB!$A:$A,0))+1,2)</f>
        <v>1</v>
      </c>
      <c r="L350" s="4">
        <v>2</v>
      </c>
      <c r="M350" s="4">
        <v>3</v>
      </c>
      <c r="N350" s="4">
        <v>2</v>
      </c>
      <c r="O350" s="4">
        <v>3</v>
      </c>
      <c r="P350" s="4">
        <v>2</v>
      </c>
      <c r="Q350" s="4">
        <v>2</v>
      </c>
      <c r="R350" s="4">
        <v>2</v>
      </c>
      <c r="S350" s="4">
        <v>2</v>
      </c>
      <c r="T350" s="4">
        <v>2</v>
      </c>
      <c r="U350" s="4">
        <f>IFERROR(INDEX(AIRPORT_DB!$L:$L,MATCH($A350,AIRPORT_DB!$A:$A,0))+1,2)</f>
        <v>1</v>
      </c>
      <c r="V350" s="4">
        <f>ROUND(AVERAGE(LARGE(B350:K350,{1,2,3}))+AVERAGE(LARGE(L350:U350,{1,2,3}))-1,0)+IF(INDEX(AIRPORT_DB!$L:$L,MATCH($A350,AIRPORT_DB!$A:$A,0))&gt;=1,1,0)+IF(AB350="C",1,0)</f>
        <v>5</v>
      </c>
      <c r="W350" s="4" t="str">
        <f t="shared" si="10"/>
        <v>LOW</v>
      </c>
      <c r="X350" s="4" t="str">
        <f t="shared" si="11"/>
        <v>DISPATCH OK</v>
      </c>
      <c r="Y350" s="10" t="s">
        <v>2212</v>
      </c>
      <c r="Z350" s="10" t="s">
        <v>2210</v>
      </c>
      <c r="AA350" s="10" t="s">
        <v>2211</v>
      </c>
      <c r="AB350" s="4" t="s">
        <v>28</v>
      </c>
      <c r="AC350">
        <f>ROUND(AVERAGE(LARGE(B350:K350,{1,2,3})),0)</f>
        <v>4</v>
      </c>
      <c r="AD350">
        <f>ROUND(AVERAGE(LARGE(L350:U350,{1,2,3})),0)</f>
        <v>3</v>
      </c>
      <c r="AE350">
        <v>2</v>
      </c>
      <c r="AF350">
        <v>2</v>
      </c>
    </row>
    <row r="351" spans="1:32" ht="15" customHeight="1" x14ac:dyDescent="0.35">
      <c r="A351" s="10" t="s">
        <v>1546</v>
      </c>
      <c r="B351" s="4">
        <v>3</v>
      </c>
      <c r="C351" s="4">
        <v>4</v>
      </c>
      <c r="D351" s="4">
        <v>2</v>
      </c>
      <c r="E351" s="4">
        <v>4</v>
      </c>
      <c r="F351" s="4">
        <v>3</v>
      </c>
      <c r="G351" s="4">
        <v>3</v>
      </c>
      <c r="H351" s="4">
        <v>2</v>
      </c>
      <c r="I351" s="4">
        <v>3</v>
      </c>
      <c r="J351" s="4">
        <v>3</v>
      </c>
      <c r="K351" s="4">
        <f>IFERROR(INDEX(AIRPORT_DB!$L:$L,MATCH($A351,AIRPORT_DB!$A:$A,0))+1,2)</f>
        <v>1</v>
      </c>
      <c r="L351" s="4">
        <v>2</v>
      </c>
      <c r="M351" s="4">
        <v>3</v>
      </c>
      <c r="N351" s="4">
        <v>2</v>
      </c>
      <c r="O351" s="4">
        <v>3</v>
      </c>
      <c r="P351" s="4">
        <v>2</v>
      </c>
      <c r="Q351" s="4">
        <v>2</v>
      </c>
      <c r="R351" s="4">
        <v>2</v>
      </c>
      <c r="S351" s="4">
        <v>2</v>
      </c>
      <c r="T351" s="4">
        <v>2</v>
      </c>
      <c r="U351" s="4">
        <f>IFERROR(INDEX(AIRPORT_DB!$L:$L,MATCH($A351,AIRPORT_DB!$A:$A,0))+1,2)</f>
        <v>1</v>
      </c>
      <c r="V351" s="4">
        <f>ROUND(AVERAGE(LARGE(B351:K351,{1,2,3}))+AVERAGE(LARGE(L351:U351,{1,2,3}))-1,0)+IF(INDEX(AIRPORT_DB!$L:$L,MATCH($A351,AIRPORT_DB!$A:$A,0))&gt;=1,1,0)+IF(AB351="C",1,0)</f>
        <v>5</v>
      </c>
      <c r="W351" s="4" t="str">
        <f t="shared" si="10"/>
        <v>LOW</v>
      </c>
      <c r="X351" s="4" t="str">
        <f t="shared" si="11"/>
        <v>DISPATCH OK</v>
      </c>
      <c r="Y351" s="10" t="s">
        <v>2212</v>
      </c>
      <c r="Z351" s="10" t="s">
        <v>2210</v>
      </c>
      <c r="AA351" s="10" t="s">
        <v>2211</v>
      </c>
      <c r="AB351" s="4" t="s">
        <v>28</v>
      </c>
      <c r="AC351">
        <f>ROUND(AVERAGE(LARGE(B351:K351,{1,2,3})),0)</f>
        <v>4</v>
      </c>
      <c r="AD351">
        <f>ROUND(AVERAGE(LARGE(L351:U351,{1,2,3})),0)</f>
        <v>3</v>
      </c>
      <c r="AE351">
        <v>2</v>
      </c>
      <c r="AF351">
        <v>2</v>
      </c>
    </row>
    <row r="352" spans="1:32" ht="15" customHeight="1" x14ac:dyDescent="0.35">
      <c r="A352" s="10" t="s">
        <v>1549</v>
      </c>
      <c r="B352" s="4">
        <v>3</v>
      </c>
      <c r="C352" s="4">
        <v>4</v>
      </c>
      <c r="D352" s="4">
        <v>2</v>
      </c>
      <c r="E352" s="4">
        <v>4</v>
      </c>
      <c r="F352" s="4">
        <v>3</v>
      </c>
      <c r="G352" s="4">
        <v>3</v>
      </c>
      <c r="H352" s="4">
        <v>2</v>
      </c>
      <c r="I352" s="4">
        <v>3</v>
      </c>
      <c r="J352" s="4">
        <v>3</v>
      </c>
      <c r="K352" s="4">
        <f>IFERROR(INDEX(AIRPORT_DB!$L:$L,MATCH($A352,AIRPORT_DB!$A:$A,0))+1,2)</f>
        <v>1</v>
      </c>
      <c r="L352" s="4">
        <v>2</v>
      </c>
      <c r="M352" s="4">
        <v>3</v>
      </c>
      <c r="N352" s="4">
        <v>2</v>
      </c>
      <c r="O352" s="4">
        <v>3</v>
      </c>
      <c r="P352" s="4">
        <v>2</v>
      </c>
      <c r="Q352" s="4">
        <v>2</v>
      </c>
      <c r="R352" s="4">
        <v>2</v>
      </c>
      <c r="S352" s="4">
        <v>2</v>
      </c>
      <c r="T352" s="4">
        <v>2</v>
      </c>
      <c r="U352" s="4">
        <f>IFERROR(INDEX(AIRPORT_DB!$L:$L,MATCH($A352,AIRPORT_DB!$A:$A,0))+1,2)</f>
        <v>1</v>
      </c>
      <c r="V352" s="4">
        <f>ROUND(AVERAGE(LARGE(B352:K352,{1,2,3}))+AVERAGE(LARGE(L352:U352,{1,2,3}))-1,0)+IF(INDEX(AIRPORT_DB!$L:$L,MATCH($A352,AIRPORT_DB!$A:$A,0))&gt;=1,1,0)+IF(AB352="C",1,0)</f>
        <v>5</v>
      </c>
      <c r="W352" s="4" t="str">
        <f t="shared" si="10"/>
        <v>LOW</v>
      </c>
      <c r="X352" s="4" t="str">
        <f t="shared" si="11"/>
        <v>DISPATCH OK</v>
      </c>
      <c r="Y352" s="10" t="s">
        <v>2212</v>
      </c>
      <c r="Z352" s="10" t="s">
        <v>2210</v>
      </c>
      <c r="AA352" s="10" t="s">
        <v>2211</v>
      </c>
      <c r="AB352" s="4" t="s">
        <v>28</v>
      </c>
      <c r="AC352">
        <f>ROUND(AVERAGE(LARGE(B352:K352,{1,2,3})),0)</f>
        <v>4</v>
      </c>
      <c r="AD352">
        <f>ROUND(AVERAGE(LARGE(L352:U352,{1,2,3})),0)</f>
        <v>3</v>
      </c>
      <c r="AE352">
        <v>2</v>
      </c>
      <c r="AF352">
        <v>2</v>
      </c>
    </row>
    <row r="353" spans="1:32" ht="15" customHeight="1" x14ac:dyDescent="0.35">
      <c r="A353" s="10" t="s">
        <v>1552</v>
      </c>
      <c r="B353" s="4">
        <v>3</v>
      </c>
      <c r="C353" s="4">
        <v>4</v>
      </c>
      <c r="D353" s="4">
        <v>2</v>
      </c>
      <c r="E353" s="4">
        <v>4</v>
      </c>
      <c r="F353" s="4">
        <v>3</v>
      </c>
      <c r="G353" s="4">
        <v>3</v>
      </c>
      <c r="H353" s="4">
        <v>2</v>
      </c>
      <c r="I353" s="4">
        <v>3</v>
      </c>
      <c r="J353" s="4">
        <v>3</v>
      </c>
      <c r="K353" s="4">
        <f>IFERROR(INDEX(AIRPORT_DB!$L:$L,MATCH($A353,AIRPORT_DB!$A:$A,0))+1,2)</f>
        <v>1</v>
      </c>
      <c r="L353" s="4">
        <v>2</v>
      </c>
      <c r="M353" s="4">
        <v>3</v>
      </c>
      <c r="N353" s="4">
        <v>2</v>
      </c>
      <c r="O353" s="4">
        <v>3</v>
      </c>
      <c r="P353" s="4">
        <v>2</v>
      </c>
      <c r="Q353" s="4">
        <v>2</v>
      </c>
      <c r="R353" s="4">
        <v>2</v>
      </c>
      <c r="S353" s="4">
        <v>2</v>
      </c>
      <c r="T353" s="4">
        <v>2</v>
      </c>
      <c r="U353" s="4">
        <f>IFERROR(INDEX(AIRPORT_DB!$L:$L,MATCH($A353,AIRPORT_DB!$A:$A,0))+1,2)</f>
        <v>1</v>
      </c>
      <c r="V353" s="4">
        <f>ROUND(AVERAGE(LARGE(B353:K353,{1,2,3}))+AVERAGE(LARGE(L353:U353,{1,2,3}))-1,0)+IF(INDEX(AIRPORT_DB!$L:$L,MATCH($A353,AIRPORT_DB!$A:$A,0))&gt;=1,1,0)+IF(AB353="C",1,0)</f>
        <v>5</v>
      </c>
      <c r="W353" s="4" t="str">
        <f t="shared" si="10"/>
        <v>LOW</v>
      </c>
      <c r="X353" s="4" t="str">
        <f t="shared" si="11"/>
        <v>DISPATCH OK</v>
      </c>
      <c r="Y353" s="10" t="s">
        <v>2212</v>
      </c>
      <c r="Z353" s="10" t="s">
        <v>2210</v>
      </c>
      <c r="AA353" s="10" t="s">
        <v>2211</v>
      </c>
      <c r="AB353" s="4" t="s">
        <v>28</v>
      </c>
      <c r="AC353">
        <f>ROUND(AVERAGE(LARGE(B353:K353,{1,2,3})),0)</f>
        <v>4</v>
      </c>
      <c r="AD353">
        <f>ROUND(AVERAGE(LARGE(L353:U353,{1,2,3})),0)</f>
        <v>3</v>
      </c>
      <c r="AE353">
        <v>2</v>
      </c>
      <c r="AF353">
        <v>2</v>
      </c>
    </row>
    <row r="354" spans="1:32" ht="15" customHeight="1" x14ac:dyDescent="0.35">
      <c r="A354" s="10" t="s">
        <v>1555</v>
      </c>
      <c r="B354" s="4">
        <v>3</v>
      </c>
      <c r="C354" s="4">
        <v>4</v>
      </c>
      <c r="D354" s="4">
        <v>2</v>
      </c>
      <c r="E354" s="4">
        <v>4</v>
      </c>
      <c r="F354" s="4">
        <v>3</v>
      </c>
      <c r="G354" s="4">
        <v>3</v>
      </c>
      <c r="H354" s="4">
        <v>2</v>
      </c>
      <c r="I354" s="4">
        <v>3</v>
      </c>
      <c r="J354" s="4">
        <v>3</v>
      </c>
      <c r="K354" s="4">
        <f>IFERROR(INDEX(AIRPORT_DB!$L:$L,MATCH($A354,AIRPORT_DB!$A:$A,0))+1,2)</f>
        <v>1</v>
      </c>
      <c r="L354" s="4">
        <v>2</v>
      </c>
      <c r="M354" s="4">
        <v>3</v>
      </c>
      <c r="N354" s="4">
        <v>2</v>
      </c>
      <c r="O354" s="4">
        <v>3</v>
      </c>
      <c r="P354" s="4">
        <v>2</v>
      </c>
      <c r="Q354" s="4">
        <v>2</v>
      </c>
      <c r="R354" s="4">
        <v>2</v>
      </c>
      <c r="S354" s="4">
        <v>2</v>
      </c>
      <c r="T354" s="4">
        <v>2</v>
      </c>
      <c r="U354" s="4">
        <f>IFERROR(INDEX(AIRPORT_DB!$L:$L,MATCH($A354,AIRPORT_DB!$A:$A,0))+1,2)</f>
        <v>1</v>
      </c>
      <c r="V354" s="4">
        <f>ROUND(AVERAGE(LARGE(B354:K354,{1,2,3}))+AVERAGE(LARGE(L354:U354,{1,2,3}))-1,0)+IF(INDEX(AIRPORT_DB!$L:$L,MATCH($A354,AIRPORT_DB!$A:$A,0))&gt;=1,1,0)+IF(AB354="C",1,0)</f>
        <v>5</v>
      </c>
      <c r="W354" s="4" t="str">
        <f t="shared" si="10"/>
        <v>LOW</v>
      </c>
      <c r="X354" s="4" t="str">
        <f t="shared" si="11"/>
        <v>DISPATCH OK</v>
      </c>
      <c r="Y354" s="10" t="s">
        <v>2212</v>
      </c>
      <c r="Z354" s="10" t="s">
        <v>2210</v>
      </c>
      <c r="AA354" s="10" t="s">
        <v>2211</v>
      </c>
      <c r="AB354" s="4" t="s">
        <v>28</v>
      </c>
      <c r="AC354">
        <f>ROUND(AVERAGE(LARGE(B354:K354,{1,2,3})),0)</f>
        <v>4</v>
      </c>
      <c r="AD354">
        <f>ROUND(AVERAGE(LARGE(L354:U354,{1,2,3})),0)</f>
        <v>3</v>
      </c>
      <c r="AE354">
        <v>2</v>
      </c>
      <c r="AF354">
        <v>2</v>
      </c>
    </row>
    <row r="355" spans="1:32" ht="15" customHeight="1" x14ac:dyDescent="0.35">
      <c r="A355" s="10" t="s">
        <v>1557</v>
      </c>
      <c r="B355" s="4">
        <v>3</v>
      </c>
      <c r="C355" s="4">
        <v>4</v>
      </c>
      <c r="D355" s="4">
        <v>2</v>
      </c>
      <c r="E355" s="4">
        <v>4</v>
      </c>
      <c r="F355" s="4">
        <v>3</v>
      </c>
      <c r="G355" s="4">
        <v>3</v>
      </c>
      <c r="H355" s="4">
        <v>2</v>
      </c>
      <c r="I355" s="4">
        <v>3</v>
      </c>
      <c r="J355" s="4">
        <v>3</v>
      </c>
      <c r="K355" s="4">
        <f>IFERROR(INDEX(AIRPORT_DB!$L:$L,MATCH($A355,AIRPORT_DB!$A:$A,0))+1,2)</f>
        <v>1</v>
      </c>
      <c r="L355" s="4">
        <v>2</v>
      </c>
      <c r="M355" s="4">
        <v>3</v>
      </c>
      <c r="N355" s="4">
        <v>2</v>
      </c>
      <c r="O355" s="4">
        <v>3</v>
      </c>
      <c r="P355" s="4">
        <v>2</v>
      </c>
      <c r="Q355" s="4">
        <v>2</v>
      </c>
      <c r="R355" s="4">
        <v>2</v>
      </c>
      <c r="S355" s="4">
        <v>2</v>
      </c>
      <c r="T355" s="4">
        <v>2</v>
      </c>
      <c r="U355" s="4">
        <f>IFERROR(INDEX(AIRPORT_DB!$L:$L,MATCH($A355,AIRPORT_DB!$A:$A,0))+1,2)</f>
        <v>1</v>
      </c>
      <c r="V355" s="4">
        <f>ROUND(AVERAGE(LARGE(B355:K355,{1,2,3}))+AVERAGE(LARGE(L355:U355,{1,2,3}))-1,0)+IF(INDEX(AIRPORT_DB!$L:$L,MATCH($A355,AIRPORT_DB!$A:$A,0))&gt;=1,1,0)+IF(AB355="C",1,0)</f>
        <v>5</v>
      </c>
      <c r="W355" s="4" t="str">
        <f t="shared" si="10"/>
        <v>LOW</v>
      </c>
      <c r="X355" s="4" t="str">
        <f t="shared" si="11"/>
        <v>DISPATCH OK</v>
      </c>
      <c r="Y355" s="10" t="s">
        <v>2212</v>
      </c>
      <c r="Z355" s="10" t="s">
        <v>2210</v>
      </c>
      <c r="AA355" s="10" t="s">
        <v>2211</v>
      </c>
      <c r="AB355" s="4" t="s">
        <v>28</v>
      </c>
      <c r="AC355">
        <f>ROUND(AVERAGE(LARGE(B355:K355,{1,2,3})),0)</f>
        <v>4</v>
      </c>
      <c r="AD355">
        <f>ROUND(AVERAGE(LARGE(L355:U355,{1,2,3})),0)</f>
        <v>3</v>
      </c>
      <c r="AE355">
        <v>2</v>
      </c>
      <c r="AF355">
        <v>2</v>
      </c>
    </row>
    <row r="356" spans="1:32" ht="15" customHeight="1" x14ac:dyDescent="0.35">
      <c r="A356" s="10" t="s">
        <v>1560</v>
      </c>
      <c r="B356" s="4">
        <v>3</v>
      </c>
      <c r="C356" s="4">
        <v>4</v>
      </c>
      <c r="D356" s="4">
        <v>2</v>
      </c>
      <c r="E356" s="4">
        <v>4</v>
      </c>
      <c r="F356" s="4">
        <v>3</v>
      </c>
      <c r="G356" s="4">
        <v>3</v>
      </c>
      <c r="H356" s="4">
        <v>2</v>
      </c>
      <c r="I356" s="4">
        <v>3</v>
      </c>
      <c r="J356" s="4">
        <v>3</v>
      </c>
      <c r="K356" s="4">
        <f>IFERROR(INDEX(AIRPORT_DB!$L:$L,MATCH($A356,AIRPORT_DB!$A:$A,0))+1,2)</f>
        <v>1</v>
      </c>
      <c r="L356" s="4">
        <v>2</v>
      </c>
      <c r="M356" s="4">
        <v>3</v>
      </c>
      <c r="N356" s="4">
        <v>2</v>
      </c>
      <c r="O356" s="4">
        <v>3</v>
      </c>
      <c r="P356" s="4">
        <v>2</v>
      </c>
      <c r="Q356" s="4">
        <v>2</v>
      </c>
      <c r="R356" s="4">
        <v>2</v>
      </c>
      <c r="S356" s="4">
        <v>2</v>
      </c>
      <c r="T356" s="4">
        <v>2</v>
      </c>
      <c r="U356" s="4">
        <f>IFERROR(INDEX(AIRPORT_DB!$L:$L,MATCH($A356,AIRPORT_DB!$A:$A,0))+1,2)</f>
        <v>1</v>
      </c>
      <c r="V356" s="4">
        <f>ROUND(AVERAGE(LARGE(B356:K356,{1,2,3}))+AVERAGE(LARGE(L356:U356,{1,2,3}))-1,0)+IF(INDEX(AIRPORT_DB!$L:$L,MATCH($A356,AIRPORT_DB!$A:$A,0))&gt;=1,1,0)+IF(AB356="C",1,0)</f>
        <v>5</v>
      </c>
      <c r="W356" s="4" t="str">
        <f t="shared" si="10"/>
        <v>LOW</v>
      </c>
      <c r="X356" s="4" t="str">
        <f t="shared" si="11"/>
        <v>DISPATCH OK</v>
      </c>
      <c r="Y356" s="10" t="s">
        <v>2212</v>
      </c>
      <c r="Z356" s="10" t="s">
        <v>2210</v>
      </c>
      <c r="AA356" s="10" t="s">
        <v>2211</v>
      </c>
      <c r="AB356" s="4" t="s">
        <v>28</v>
      </c>
      <c r="AC356">
        <f>ROUND(AVERAGE(LARGE(B356:K356,{1,2,3})),0)</f>
        <v>4</v>
      </c>
      <c r="AD356">
        <f>ROUND(AVERAGE(LARGE(L356:U356,{1,2,3})),0)</f>
        <v>3</v>
      </c>
      <c r="AE356">
        <v>2</v>
      </c>
      <c r="AF356">
        <v>2</v>
      </c>
    </row>
    <row r="357" spans="1:32" ht="15" customHeight="1" x14ac:dyDescent="0.35">
      <c r="A357" s="10" t="s">
        <v>1563</v>
      </c>
      <c r="B357" s="4">
        <v>3</v>
      </c>
      <c r="C357" s="4">
        <v>4</v>
      </c>
      <c r="D357" s="4">
        <v>2</v>
      </c>
      <c r="E357" s="4">
        <v>4</v>
      </c>
      <c r="F357" s="4">
        <v>3</v>
      </c>
      <c r="G357" s="4">
        <v>3</v>
      </c>
      <c r="H357" s="4">
        <v>2</v>
      </c>
      <c r="I357" s="4">
        <v>3</v>
      </c>
      <c r="J357" s="4">
        <v>4</v>
      </c>
      <c r="K357" s="4">
        <f>IFERROR(INDEX(AIRPORT_DB!$L:$L,MATCH($A357,AIRPORT_DB!$A:$A,0))+1,2)</f>
        <v>1</v>
      </c>
      <c r="L357" s="4">
        <v>2</v>
      </c>
      <c r="M357" s="4">
        <v>3</v>
      </c>
      <c r="N357" s="4">
        <v>2</v>
      </c>
      <c r="O357" s="4">
        <v>3</v>
      </c>
      <c r="P357" s="4">
        <v>2</v>
      </c>
      <c r="Q357" s="4">
        <v>2</v>
      </c>
      <c r="R357" s="4">
        <v>2</v>
      </c>
      <c r="S357" s="4">
        <v>2</v>
      </c>
      <c r="T357" s="4">
        <v>3</v>
      </c>
      <c r="U357" s="4">
        <f>IFERROR(INDEX(AIRPORT_DB!$L:$L,MATCH($A357,AIRPORT_DB!$A:$A,0))+1,2)</f>
        <v>1</v>
      </c>
      <c r="V357" s="4">
        <f>ROUND(AVERAGE(LARGE(B357:K357,{1,2,3}))+AVERAGE(LARGE(L357:U357,{1,2,3}))-1,0)+IF(INDEX(AIRPORT_DB!$L:$L,MATCH($A357,AIRPORT_DB!$A:$A,0))&gt;=1,1,0)+IF(AB357="C",1,0)</f>
        <v>6</v>
      </c>
      <c r="W357" s="4" t="str">
        <f t="shared" si="10"/>
        <v>LOW</v>
      </c>
      <c r="X357" s="4" t="str">
        <f t="shared" si="11"/>
        <v>DISPATCH OK</v>
      </c>
      <c r="Y357" s="10" t="s">
        <v>2212</v>
      </c>
      <c r="Z357" s="10" t="s">
        <v>2210</v>
      </c>
      <c r="AA357" s="10" t="s">
        <v>2211</v>
      </c>
      <c r="AB357" s="4" t="s">
        <v>28</v>
      </c>
      <c r="AC357">
        <f>ROUND(AVERAGE(LARGE(B357:K357,{1,2,3})),0)</f>
        <v>4</v>
      </c>
      <c r="AD357">
        <f>ROUND(AVERAGE(LARGE(L357:U357,{1,2,3})),0)</f>
        <v>3</v>
      </c>
      <c r="AE357">
        <v>2</v>
      </c>
      <c r="AF357">
        <v>2</v>
      </c>
    </row>
    <row r="358" spans="1:32" ht="15" customHeight="1" x14ac:dyDescent="0.35">
      <c r="A358" s="10" t="s">
        <v>1569</v>
      </c>
      <c r="B358" s="4">
        <v>3</v>
      </c>
      <c r="C358" s="4">
        <v>4</v>
      </c>
      <c r="D358" s="4">
        <v>2</v>
      </c>
      <c r="E358" s="4">
        <v>4</v>
      </c>
      <c r="F358" s="4">
        <v>3</v>
      </c>
      <c r="G358" s="4">
        <v>3</v>
      </c>
      <c r="H358" s="4">
        <v>2</v>
      </c>
      <c r="I358" s="4">
        <v>3</v>
      </c>
      <c r="J358" s="4">
        <v>3</v>
      </c>
      <c r="K358" s="4">
        <f>IFERROR(INDEX(AIRPORT_DB!$L:$L,MATCH($A358,AIRPORT_DB!$A:$A,0))+1,2)</f>
        <v>1</v>
      </c>
      <c r="L358" s="4">
        <v>2</v>
      </c>
      <c r="M358" s="4">
        <v>3</v>
      </c>
      <c r="N358" s="4">
        <v>2</v>
      </c>
      <c r="O358" s="4">
        <v>3</v>
      </c>
      <c r="P358" s="4">
        <v>2</v>
      </c>
      <c r="Q358" s="4">
        <v>2</v>
      </c>
      <c r="R358" s="4">
        <v>2</v>
      </c>
      <c r="S358" s="4">
        <v>2</v>
      </c>
      <c r="T358" s="4">
        <v>2</v>
      </c>
      <c r="U358" s="4">
        <f>IFERROR(INDEX(AIRPORT_DB!$L:$L,MATCH($A358,AIRPORT_DB!$A:$A,0))+1,2)</f>
        <v>1</v>
      </c>
      <c r="V358" s="4">
        <f>ROUND(AVERAGE(LARGE(B358:K358,{1,2,3}))+AVERAGE(LARGE(L358:U358,{1,2,3}))-1,0)+IF(INDEX(AIRPORT_DB!$L:$L,MATCH($A358,AIRPORT_DB!$A:$A,0))&gt;=1,1,0)+IF(AB358="C",1,0)</f>
        <v>5</v>
      </c>
      <c r="W358" s="4" t="str">
        <f t="shared" si="10"/>
        <v>LOW</v>
      </c>
      <c r="X358" s="4" t="str">
        <f t="shared" si="11"/>
        <v>DISPATCH OK</v>
      </c>
      <c r="Y358" s="10" t="s">
        <v>2212</v>
      </c>
      <c r="Z358" s="10" t="s">
        <v>2210</v>
      </c>
      <c r="AA358" s="10" t="s">
        <v>2211</v>
      </c>
      <c r="AB358" s="4" t="s">
        <v>28</v>
      </c>
      <c r="AC358">
        <f>ROUND(AVERAGE(LARGE(B358:K358,{1,2,3})),0)</f>
        <v>4</v>
      </c>
      <c r="AD358">
        <f>ROUND(AVERAGE(LARGE(L358:U358,{1,2,3})),0)</f>
        <v>3</v>
      </c>
      <c r="AE358">
        <v>2</v>
      </c>
      <c r="AF358">
        <v>2</v>
      </c>
    </row>
    <row r="359" spans="1:32" ht="15" customHeight="1" x14ac:dyDescent="0.35">
      <c r="A359" s="10" t="s">
        <v>1572</v>
      </c>
      <c r="B359" s="4">
        <v>3</v>
      </c>
      <c r="C359" s="4">
        <v>4</v>
      </c>
      <c r="D359" s="4">
        <v>2</v>
      </c>
      <c r="E359" s="4">
        <v>4</v>
      </c>
      <c r="F359" s="4">
        <v>3</v>
      </c>
      <c r="G359" s="4">
        <v>3</v>
      </c>
      <c r="H359" s="4">
        <v>2</v>
      </c>
      <c r="I359" s="4">
        <v>3</v>
      </c>
      <c r="J359" s="4">
        <v>3</v>
      </c>
      <c r="K359" s="4">
        <f>IFERROR(INDEX(AIRPORT_DB!$L:$L,MATCH($A359,AIRPORT_DB!$A:$A,0))+1,2)</f>
        <v>1</v>
      </c>
      <c r="L359" s="4">
        <v>2</v>
      </c>
      <c r="M359" s="4">
        <v>3</v>
      </c>
      <c r="N359" s="4">
        <v>2</v>
      </c>
      <c r="O359" s="4">
        <v>3</v>
      </c>
      <c r="P359" s="4">
        <v>2</v>
      </c>
      <c r="Q359" s="4">
        <v>2</v>
      </c>
      <c r="R359" s="4">
        <v>2</v>
      </c>
      <c r="S359" s="4">
        <v>2</v>
      </c>
      <c r="T359" s="4">
        <v>2</v>
      </c>
      <c r="U359" s="4">
        <f>IFERROR(INDEX(AIRPORT_DB!$L:$L,MATCH($A359,AIRPORT_DB!$A:$A,0))+1,2)</f>
        <v>1</v>
      </c>
      <c r="V359" s="4">
        <f>ROUND(AVERAGE(LARGE(B359:K359,{1,2,3}))+AVERAGE(LARGE(L359:U359,{1,2,3}))-1,0)+IF(INDEX(AIRPORT_DB!$L:$L,MATCH($A359,AIRPORT_DB!$A:$A,0))&gt;=1,1,0)+IF(AB359="C",1,0)</f>
        <v>5</v>
      </c>
      <c r="W359" s="4" t="str">
        <f t="shared" si="10"/>
        <v>LOW</v>
      </c>
      <c r="X359" s="4" t="str">
        <f t="shared" si="11"/>
        <v>DISPATCH OK</v>
      </c>
      <c r="Y359" s="10" t="s">
        <v>2212</v>
      </c>
      <c r="Z359" s="10" t="s">
        <v>2210</v>
      </c>
      <c r="AA359" s="10" t="s">
        <v>2211</v>
      </c>
      <c r="AB359" s="4" t="s">
        <v>28</v>
      </c>
      <c r="AC359">
        <f>ROUND(AVERAGE(LARGE(B359:K359,{1,2,3})),0)</f>
        <v>4</v>
      </c>
      <c r="AD359">
        <f>ROUND(AVERAGE(LARGE(L359:U359,{1,2,3})),0)</f>
        <v>3</v>
      </c>
      <c r="AE359">
        <v>2</v>
      </c>
      <c r="AF359">
        <v>2</v>
      </c>
    </row>
    <row r="360" spans="1:32" ht="15" customHeight="1" x14ac:dyDescent="0.35">
      <c r="A360" s="10" t="s">
        <v>1575</v>
      </c>
      <c r="B360" s="4">
        <v>3</v>
      </c>
      <c r="C360" s="4">
        <v>4</v>
      </c>
      <c r="D360" s="4">
        <v>2</v>
      </c>
      <c r="E360" s="4">
        <v>4</v>
      </c>
      <c r="F360" s="4">
        <v>3</v>
      </c>
      <c r="G360" s="4">
        <v>3</v>
      </c>
      <c r="H360" s="4">
        <v>2</v>
      </c>
      <c r="I360" s="4">
        <v>3</v>
      </c>
      <c r="J360" s="4">
        <v>3</v>
      </c>
      <c r="K360" s="4">
        <f>IFERROR(INDEX(AIRPORT_DB!$L:$L,MATCH($A360,AIRPORT_DB!$A:$A,0))+1,2)</f>
        <v>1</v>
      </c>
      <c r="L360" s="4">
        <v>2</v>
      </c>
      <c r="M360" s="4">
        <v>3</v>
      </c>
      <c r="N360" s="4">
        <v>2</v>
      </c>
      <c r="O360" s="4">
        <v>3</v>
      </c>
      <c r="P360" s="4">
        <v>2</v>
      </c>
      <c r="Q360" s="4">
        <v>2</v>
      </c>
      <c r="R360" s="4">
        <v>2</v>
      </c>
      <c r="S360" s="4">
        <v>2</v>
      </c>
      <c r="T360" s="4">
        <v>2</v>
      </c>
      <c r="U360" s="4">
        <f>IFERROR(INDEX(AIRPORT_DB!$L:$L,MATCH($A360,AIRPORT_DB!$A:$A,0))+1,2)</f>
        <v>1</v>
      </c>
      <c r="V360" s="4">
        <f>ROUND(AVERAGE(LARGE(B360:K360,{1,2,3}))+AVERAGE(LARGE(L360:U360,{1,2,3}))-1,0)+IF(INDEX(AIRPORT_DB!$L:$L,MATCH($A360,AIRPORT_DB!$A:$A,0))&gt;=1,1,0)+IF(AB360="C",1,0)</f>
        <v>5</v>
      </c>
      <c r="W360" s="4" t="str">
        <f t="shared" si="10"/>
        <v>LOW</v>
      </c>
      <c r="X360" s="4" t="str">
        <f t="shared" si="11"/>
        <v>DISPATCH OK</v>
      </c>
      <c r="Y360" s="10" t="s">
        <v>2212</v>
      </c>
      <c r="Z360" s="10" t="s">
        <v>2210</v>
      </c>
      <c r="AA360" s="10" t="s">
        <v>2211</v>
      </c>
      <c r="AB360" s="4" t="s">
        <v>28</v>
      </c>
      <c r="AC360">
        <f>ROUND(AVERAGE(LARGE(B360:K360,{1,2,3})),0)</f>
        <v>4</v>
      </c>
      <c r="AD360">
        <f>ROUND(AVERAGE(LARGE(L360:U360,{1,2,3})),0)</f>
        <v>3</v>
      </c>
      <c r="AE360">
        <v>2</v>
      </c>
      <c r="AF360">
        <v>2</v>
      </c>
    </row>
    <row r="361" spans="1:32" ht="15" customHeight="1" x14ac:dyDescent="0.35">
      <c r="A361" s="10" t="s">
        <v>1578</v>
      </c>
      <c r="B361" s="4">
        <v>3</v>
      </c>
      <c r="C361" s="4">
        <v>4</v>
      </c>
      <c r="D361" s="4">
        <v>2</v>
      </c>
      <c r="E361" s="4">
        <v>4</v>
      </c>
      <c r="F361" s="4">
        <v>3</v>
      </c>
      <c r="G361" s="4">
        <v>3</v>
      </c>
      <c r="H361" s="4">
        <v>2</v>
      </c>
      <c r="I361" s="4">
        <v>3</v>
      </c>
      <c r="J361" s="4">
        <v>3</v>
      </c>
      <c r="K361" s="4">
        <f>IFERROR(INDEX(AIRPORT_DB!$L:$L,MATCH($A361,AIRPORT_DB!$A:$A,0))+1,2)</f>
        <v>1</v>
      </c>
      <c r="L361" s="4">
        <v>2</v>
      </c>
      <c r="M361" s="4">
        <v>3</v>
      </c>
      <c r="N361" s="4">
        <v>2</v>
      </c>
      <c r="O361" s="4">
        <v>3</v>
      </c>
      <c r="P361" s="4">
        <v>2</v>
      </c>
      <c r="Q361" s="4">
        <v>2</v>
      </c>
      <c r="R361" s="4">
        <v>2</v>
      </c>
      <c r="S361" s="4">
        <v>2</v>
      </c>
      <c r="T361" s="4">
        <v>2</v>
      </c>
      <c r="U361" s="4">
        <f>IFERROR(INDEX(AIRPORT_DB!$L:$L,MATCH($A361,AIRPORT_DB!$A:$A,0))+1,2)</f>
        <v>1</v>
      </c>
      <c r="V361" s="4">
        <f>ROUND(AVERAGE(LARGE(B361:K361,{1,2,3}))+AVERAGE(LARGE(L361:U361,{1,2,3}))-1,0)+IF(INDEX(AIRPORT_DB!$L:$L,MATCH($A361,AIRPORT_DB!$A:$A,0))&gt;=1,1,0)+IF(AB361="C",1,0)</f>
        <v>5</v>
      </c>
      <c r="W361" s="4" t="str">
        <f t="shared" si="10"/>
        <v>LOW</v>
      </c>
      <c r="X361" s="4" t="str">
        <f t="shared" si="11"/>
        <v>DISPATCH OK</v>
      </c>
      <c r="Y361" s="10" t="s">
        <v>2212</v>
      </c>
      <c r="Z361" s="10" t="s">
        <v>2210</v>
      </c>
      <c r="AA361" s="10" t="s">
        <v>2211</v>
      </c>
      <c r="AB361" s="4" t="s">
        <v>28</v>
      </c>
      <c r="AC361">
        <f>ROUND(AVERAGE(LARGE(B361:K361,{1,2,3})),0)</f>
        <v>4</v>
      </c>
      <c r="AD361">
        <f>ROUND(AVERAGE(LARGE(L361:U361,{1,2,3})),0)</f>
        <v>3</v>
      </c>
      <c r="AE361">
        <v>2</v>
      </c>
      <c r="AF361">
        <v>2</v>
      </c>
    </row>
    <row r="362" spans="1:32" ht="15" customHeight="1" x14ac:dyDescent="0.35">
      <c r="A362" s="10" t="s">
        <v>1581</v>
      </c>
      <c r="B362" s="4">
        <v>3</v>
      </c>
      <c r="C362" s="4">
        <v>4</v>
      </c>
      <c r="D362" s="4">
        <v>2</v>
      </c>
      <c r="E362" s="4">
        <v>4</v>
      </c>
      <c r="F362" s="4">
        <v>3</v>
      </c>
      <c r="G362" s="4">
        <v>3</v>
      </c>
      <c r="H362" s="4">
        <v>2</v>
      </c>
      <c r="I362" s="4">
        <v>3</v>
      </c>
      <c r="J362" s="4">
        <v>3</v>
      </c>
      <c r="K362" s="4">
        <f>IFERROR(INDEX(AIRPORT_DB!$L:$L,MATCH($A362,AIRPORT_DB!$A:$A,0))+1,2)</f>
        <v>1</v>
      </c>
      <c r="L362" s="4">
        <v>2</v>
      </c>
      <c r="M362" s="4">
        <v>3</v>
      </c>
      <c r="N362" s="4">
        <v>2</v>
      </c>
      <c r="O362" s="4">
        <v>3</v>
      </c>
      <c r="P362" s="4">
        <v>2</v>
      </c>
      <c r="Q362" s="4">
        <v>2</v>
      </c>
      <c r="R362" s="4">
        <v>2</v>
      </c>
      <c r="S362" s="4">
        <v>2</v>
      </c>
      <c r="T362" s="4">
        <v>2</v>
      </c>
      <c r="U362" s="4">
        <f>IFERROR(INDEX(AIRPORT_DB!$L:$L,MATCH($A362,AIRPORT_DB!$A:$A,0))+1,2)</f>
        <v>1</v>
      </c>
      <c r="V362" s="4">
        <f>ROUND(AVERAGE(LARGE(B362:K362,{1,2,3}))+AVERAGE(LARGE(L362:U362,{1,2,3}))-1,0)+IF(INDEX(AIRPORT_DB!$L:$L,MATCH($A362,AIRPORT_DB!$A:$A,0))&gt;=1,1,0)+IF(AB362="C",1,0)</f>
        <v>5</v>
      </c>
      <c r="W362" s="4" t="str">
        <f t="shared" si="10"/>
        <v>LOW</v>
      </c>
      <c r="X362" s="4" t="str">
        <f t="shared" si="11"/>
        <v>DISPATCH OK</v>
      </c>
      <c r="Y362" s="10" t="s">
        <v>2212</v>
      </c>
      <c r="Z362" s="10" t="s">
        <v>2210</v>
      </c>
      <c r="AA362" s="10" t="s">
        <v>2211</v>
      </c>
      <c r="AB362" s="4" t="s">
        <v>28</v>
      </c>
      <c r="AC362">
        <f>ROUND(AVERAGE(LARGE(B362:K362,{1,2,3})),0)</f>
        <v>4</v>
      </c>
      <c r="AD362">
        <f>ROUND(AVERAGE(LARGE(L362:U362,{1,2,3})),0)</f>
        <v>3</v>
      </c>
      <c r="AE362">
        <v>2</v>
      </c>
      <c r="AF362">
        <v>2</v>
      </c>
    </row>
    <row r="363" spans="1:32" ht="15" customHeight="1" x14ac:dyDescent="0.35">
      <c r="A363" s="10" t="s">
        <v>1584</v>
      </c>
      <c r="B363" s="4">
        <v>3</v>
      </c>
      <c r="C363" s="4">
        <v>4</v>
      </c>
      <c r="D363" s="4">
        <v>2</v>
      </c>
      <c r="E363" s="4">
        <v>4</v>
      </c>
      <c r="F363" s="4">
        <v>3</v>
      </c>
      <c r="G363" s="4">
        <v>3</v>
      </c>
      <c r="H363" s="4">
        <v>2</v>
      </c>
      <c r="I363" s="4">
        <v>3</v>
      </c>
      <c r="J363" s="4">
        <v>3</v>
      </c>
      <c r="K363" s="4">
        <f>IFERROR(INDEX(AIRPORT_DB!$L:$L,MATCH($A363,AIRPORT_DB!$A:$A,0))+1,2)</f>
        <v>1</v>
      </c>
      <c r="L363" s="4">
        <v>2</v>
      </c>
      <c r="M363" s="4">
        <v>3</v>
      </c>
      <c r="N363" s="4">
        <v>2</v>
      </c>
      <c r="O363" s="4">
        <v>3</v>
      </c>
      <c r="P363" s="4">
        <v>2</v>
      </c>
      <c r="Q363" s="4">
        <v>2</v>
      </c>
      <c r="R363" s="4">
        <v>2</v>
      </c>
      <c r="S363" s="4">
        <v>2</v>
      </c>
      <c r="T363" s="4">
        <v>2</v>
      </c>
      <c r="U363" s="4">
        <f>IFERROR(INDEX(AIRPORT_DB!$L:$L,MATCH($A363,AIRPORT_DB!$A:$A,0))+1,2)</f>
        <v>1</v>
      </c>
      <c r="V363" s="4">
        <f>ROUND(AVERAGE(LARGE(B363:K363,{1,2,3}))+AVERAGE(LARGE(L363:U363,{1,2,3}))-1,0)+IF(INDEX(AIRPORT_DB!$L:$L,MATCH($A363,AIRPORT_DB!$A:$A,0))&gt;=1,1,0)+IF(AB363="C",1,0)</f>
        <v>5</v>
      </c>
      <c r="W363" s="4" t="str">
        <f t="shared" si="10"/>
        <v>LOW</v>
      </c>
      <c r="X363" s="4" t="str">
        <f t="shared" si="11"/>
        <v>DISPATCH OK</v>
      </c>
      <c r="Y363" s="10" t="s">
        <v>2212</v>
      </c>
      <c r="Z363" s="10" t="s">
        <v>2210</v>
      </c>
      <c r="AA363" s="10" t="s">
        <v>2211</v>
      </c>
      <c r="AB363" s="4" t="s">
        <v>28</v>
      </c>
      <c r="AC363">
        <f>ROUND(AVERAGE(LARGE(B363:K363,{1,2,3})),0)</f>
        <v>4</v>
      </c>
      <c r="AD363">
        <f>ROUND(AVERAGE(LARGE(L363:U363,{1,2,3})),0)</f>
        <v>3</v>
      </c>
      <c r="AE363">
        <v>2</v>
      </c>
      <c r="AF363">
        <v>2</v>
      </c>
    </row>
    <row r="364" spans="1:32" ht="15" customHeight="1" x14ac:dyDescent="0.35">
      <c r="A364" s="10" t="s">
        <v>1587</v>
      </c>
      <c r="B364" s="4">
        <v>3</v>
      </c>
      <c r="C364" s="4">
        <v>4</v>
      </c>
      <c r="D364" s="4">
        <v>2</v>
      </c>
      <c r="E364" s="4">
        <v>4</v>
      </c>
      <c r="F364" s="4">
        <v>3</v>
      </c>
      <c r="G364" s="4">
        <v>3</v>
      </c>
      <c r="H364" s="4">
        <v>2</v>
      </c>
      <c r="I364" s="4">
        <v>3</v>
      </c>
      <c r="J364" s="4">
        <v>3</v>
      </c>
      <c r="K364" s="4">
        <f>IFERROR(INDEX(AIRPORT_DB!$L:$L,MATCH($A364,AIRPORT_DB!$A:$A,0))+1,2)</f>
        <v>1</v>
      </c>
      <c r="L364" s="4">
        <v>2</v>
      </c>
      <c r="M364" s="4">
        <v>3</v>
      </c>
      <c r="N364" s="4">
        <v>2</v>
      </c>
      <c r="O364" s="4">
        <v>3</v>
      </c>
      <c r="P364" s="4">
        <v>2</v>
      </c>
      <c r="Q364" s="4">
        <v>2</v>
      </c>
      <c r="R364" s="4">
        <v>2</v>
      </c>
      <c r="S364" s="4">
        <v>2</v>
      </c>
      <c r="T364" s="4">
        <v>2</v>
      </c>
      <c r="U364" s="4">
        <f>IFERROR(INDEX(AIRPORT_DB!$L:$L,MATCH($A364,AIRPORT_DB!$A:$A,0))+1,2)</f>
        <v>1</v>
      </c>
      <c r="V364" s="4">
        <f>ROUND(AVERAGE(LARGE(B364:K364,{1,2,3}))+AVERAGE(LARGE(L364:U364,{1,2,3}))-1,0)+IF(INDEX(AIRPORT_DB!$L:$L,MATCH($A364,AIRPORT_DB!$A:$A,0))&gt;=1,1,0)+IF(AB364="C",1,0)</f>
        <v>5</v>
      </c>
      <c r="W364" s="4" t="str">
        <f t="shared" si="10"/>
        <v>LOW</v>
      </c>
      <c r="X364" s="4" t="str">
        <f t="shared" si="11"/>
        <v>DISPATCH OK</v>
      </c>
      <c r="Y364" s="10" t="s">
        <v>2212</v>
      </c>
      <c r="Z364" s="10" t="s">
        <v>2210</v>
      </c>
      <c r="AA364" s="10" t="s">
        <v>2211</v>
      </c>
      <c r="AB364" s="4" t="s">
        <v>28</v>
      </c>
      <c r="AC364">
        <f>ROUND(AVERAGE(LARGE(B364:K364,{1,2,3})),0)</f>
        <v>4</v>
      </c>
      <c r="AD364">
        <f>ROUND(AVERAGE(LARGE(L364:U364,{1,2,3})),0)</f>
        <v>3</v>
      </c>
      <c r="AE364">
        <v>2</v>
      </c>
      <c r="AF364">
        <v>2</v>
      </c>
    </row>
    <row r="365" spans="1:32" ht="15" customHeight="1" x14ac:dyDescent="0.35">
      <c r="A365" s="10" t="s">
        <v>1590</v>
      </c>
      <c r="B365" s="4">
        <v>3</v>
      </c>
      <c r="C365" s="4">
        <v>4</v>
      </c>
      <c r="D365" s="4">
        <v>2</v>
      </c>
      <c r="E365" s="4">
        <v>4</v>
      </c>
      <c r="F365" s="4">
        <v>3</v>
      </c>
      <c r="G365" s="4">
        <v>3</v>
      </c>
      <c r="H365" s="4">
        <v>2</v>
      </c>
      <c r="I365" s="4">
        <v>3</v>
      </c>
      <c r="J365" s="4">
        <v>3</v>
      </c>
      <c r="K365" s="4">
        <f>IFERROR(INDEX(AIRPORT_DB!$L:$L,MATCH($A365,AIRPORT_DB!$A:$A,0))+1,2)</f>
        <v>1</v>
      </c>
      <c r="L365" s="4">
        <v>2</v>
      </c>
      <c r="M365" s="4">
        <v>3</v>
      </c>
      <c r="N365" s="4">
        <v>2</v>
      </c>
      <c r="O365" s="4">
        <v>3</v>
      </c>
      <c r="P365" s="4">
        <v>2</v>
      </c>
      <c r="Q365" s="4">
        <v>2</v>
      </c>
      <c r="R365" s="4">
        <v>2</v>
      </c>
      <c r="S365" s="4">
        <v>2</v>
      </c>
      <c r="T365" s="4">
        <v>2</v>
      </c>
      <c r="U365" s="4">
        <f>IFERROR(INDEX(AIRPORT_DB!$L:$L,MATCH($A365,AIRPORT_DB!$A:$A,0))+1,2)</f>
        <v>1</v>
      </c>
      <c r="V365" s="4">
        <f>ROUND(AVERAGE(LARGE(B365:K365,{1,2,3}))+AVERAGE(LARGE(L365:U365,{1,2,3}))-1,0)+IF(INDEX(AIRPORT_DB!$L:$L,MATCH($A365,AIRPORT_DB!$A:$A,0))&gt;=1,1,0)+IF(AB365="C",1,0)</f>
        <v>5</v>
      </c>
      <c r="W365" s="4" t="str">
        <f t="shared" si="10"/>
        <v>LOW</v>
      </c>
      <c r="X365" s="4" t="str">
        <f t="shared" si="11"/>
        <v>DISPATCH OK</v>
      </c>
      <c r="Y365" s="10" t="s">
        <v>2212</v>
      </c>
      <c r="Z365" s="10" t="s">
        <v>2210</v>
      </c>
      <c r="AA365" s="10" t="s">
        <v>2211</v>
      </c>
      <c r="AB365" s="4" t="s">
        <v>28</v>
      </c>
      <c r="AC365">
        <f>ROUND(AVERAGE(LARGE(B365:K365,{1,2,3})),0)</f>
        <v>4</v>
      </c>
      <c r="AD365">
        <f>ROUND(AVERAGE(LARGE(L365:U365,{1,2,3})),0)</f>
        <v>3</v>
      </c>
      <c r="AE365">
        <v>2</v>
      </c>
      <c r="AF365">
        <v>2</v>
      </c>
    </row>
    <row r="366" spans="1:32" ht="15" customHeight="1" x14ac:dyDescent="0.35">
      <c r="A366" s="10" t="s">
        <v>1593</v>
      </c>
      <c r="B366" s="4">
        <v>3</v>
      </c>
      <c r="C366" s="4">
        <v>4</v>
      </c>
      <c r="D366" s="4">
        <v>2</v>
      </c>
      <c r="E366" s="4">
        <v>4</v>
      </c>
      <c r="F366" s="4">
        <v>3</v>
      </c>
      <c r="G366" s="4">
        <v>3</v>
      </c>
      <c r="H366" s="4">
        <v>2</v>
      </c>
      <c r="I366" s="4">
        <v>3</v>
      </c>
      <c r="J366" s="4">
        <v>3</v>
      </c>
      <c r="K366" s="4">
        <f>IFERROR(INDEX(AIRPORT_DB!$L:$L,MATCH($A366,AIRPORT_DB!$A:$A,0))+1,2)</f>
        <v>1</v>
      </c>
      <c r="L366" s="4">
        <v>2</v>
      </c>
      <c r="M366" s="4">
        <v>3</v>
      </c>
      <c r="N366" s="4">
        <v>2</v>
      </c>
      <c r="O366" s="4">
        <v>3</v>
      </c>
      <c r="P366" s="4">
        <v>2</v>
      </c>
      <c r="Q366" s="4">
        <v>2</v>
      </c>
      <c r="R366" s="4">
        <v>2</v>
      </c>
      <c r="S366" s="4">
        <v>2</v>
      </c>
      <c r="T366" s="4">
        <v>2</v>
      </c>
      <c r="U366" s="4">
        <f>IFERROR(INDEX(AIRPORT_DB!$L:$L,MATCH($A366,AIRPORT_DB!$A:$A,0))+1,2)</f>
        <v>1</v>
      </c>
      <c r="V366" s="4">
        <f>ROUND(AVERAGE(LARGE(B366:K366,{1,2,3}))+AVERAGE(LARGE(L366:U366,{1,2,3}))-1,0)+IF(INDEX(AIRPORT_DB!$L:$L,MATCH($A366,AIRPORT_DB!$A:$A,0))&gt;=1,1,0)+IF(AB366="C",1,0)</f>
        <v>5</v>
      </c>
      <c r="W366" s="4" t="str">
        <f t="shared" si="10"/>
        <v>LOW</v>
      </c>
      <c r="X366" s="4" t="str">
        <f t="shared" si="11"/>
        <v>DISPATCH OK</v>
      </c>
      <c r="Y366" s="10" t="s">
        <v>2212</v>
      </c>
      <c r="Z366" s="10" t="s">
        <v>2210</v>
      </c>
      <c r="AA366" s="10" t="s">
        <v>2211</v>
      </c>
      <c r="AB366" s="4" t="s">
        <v>28</v>
      </c>
      <c r="AC366">
        <f>ROUND(AVERAGE(LARGE(B366:K366,{1,2,3})),0)</f>
        <v>4</v>
      </c>
      <c r="AD366">
        <f>ROUND(AVERAGE(LARGE(L366:U366,{1,2,3})),0)</f>
        <v>3</v>
      </c>
      <c r="AE366">
        <v>2</v>
      </c>
      <c r="AF366">
        <v>2</v>
      </c>
    </row>
    <row r="367" spans="1:32" ht="15" customHeight="1" x14ac:dyDescent="0.35">
      <c r="A367" s="10" t="s">
        <v>1596</v>
      </c>
      <c r="B367" s="4">
        <v>3</v>
      </c>
      <c r="C367" s="4">
        <v>4</v>
      </c>
      <c r="D367" s="4">
        <v>2</v>
      </c>
      <c r="E367" s="4">
        <v>4</v>
      </c>
      <c r="F367" s="4">
        <v>3</v>
      </c>
      <c r="G367" s="4">
        <v>3</v>
      </c>
      <c r="H367" s="4">
        <v>2</v>
      </c>
      <c r="I367" s="4">
        <v>3</v>
      </c>
      <c r="J367" s="4">
        <v>3</v>
      </c>
      <c r="K367" s="4">
        <f>IFERROR(INDEX(AIRPORT_DB!$L:$L,MATCH($A367,AIRPORT_DB!$A:$A,0))+1,2)</f>
        <v>1</v>
      </c>
      <c r="L367" s="4">
        <v>2</v>
      </c>
      <c r="M367" s="4">
        <v>3</v>
      </c>
      <c r="N367" s="4">
        <v>2</v>
      </c>
      <c r="O367" s="4">
        <v>3</v>
      </c>
      <c r="P367" s="4">
        <v>2</v>
      </c>
      <c r="Q367" s="4">
        <v>2</v>
      </c>
      <c r="R367" s="4">
        <v>2</v>
      </c>
      <c r="S367" s="4">
        <v>2</v>
      </c>
      <c r="T367" s="4">
        <v>2</v>
      </c>
      <c r="U367" s="4">
        <f>IFERROR(INDEX(AIRPORT_DB!$L:$L,MATCH($A367,AIRPORT_DB!$A:$A,0))+1,2)</f>
        <v>1</v>
      </c>
      <c r="V367" s="4">
        <f>ROUND(AVERAGE(LARGE(B367:K367,{1,2,3}))+AVERAGE(LARGE(L367:U367,{1,2,3}))-1,0)+IF(INDEX(AIRPORT_DB!$L:$L,MATCH($A367,AIRPORT_DB!$A:$A,0))&gt;=1,1,0)+IF(AB367="C",1,0)</f>
        <v>5</v>
      </c>
      <c r="W367" s="4" t="str">
        <f t="shared" si="10"/>
        <v>LOW</v>
      </c>
      <c r="X367" s="4" t="str">
        <f t="shared" si="11"/>
        <v>DISPATCH OK</v>
      </c>
      <c r="Y367" s="10" t="s">
        <v>2212</v>
      </c>
      <c r="Z367" s="10" t="s">
        <v>2210</v>
      </c>
      <c r="AA367" s="10" t="s">
        <v>2211</v>
      </c>
      <c r="AB367" s="4" t="s">
        <v>28</v>
      </c>
      <c r="AC367">
        <f>ROUND(AVERAGE(LARGE(B367:K367,{1,2,3})),0)</f>
        <v>4</v>
      </c>
      <c r="AD367">
        <f>ROUND(AVERAGE(LARGE(L367:U367,{1,2,3})),0)</f>
        <v>3</v>
      </c>
      <c r="AE367">
        <v>2</v>
      </c>
      <c r="AF367">
        <v>2</v>
      </c>
    </row>
    <row r="368" spans="1:32" ht="15" customHeight="1" x14ac:dyDescent="0.35">
      <c r="A368" s="10" t="s">
        <v>1599</v>
      </c>
      <c r="B368" s="4">
        <v>3</v>
      </c>
      <c r="C368" s="4">
        <v>4</v>
      </c>
      <c r="D368" s="4">
        <v>2</v>
      </c>
      <c r="E368" s="4">
        <v>4</v>
      </c>
      <c r="F368" s="4">
        <v>3</v>
      </c>
      <c r="G368" s="4">
        <v>3</v>
      </c>
      <c r="H368" s="4">
        <v>2</v>
      </c>
      <c r="I368" s="4">
        <v>3</v>
      </c>
      <c r="J368" s="4">
        <v>3</v>
      </c>
      <c r="K368" s="4">
        <f>IFERROR(INDEX(AIRPORT_DB!$L:$L,MATCH($A368,AIRPORT_DB!$A:$A,0))+1,2)</f>
        <v>1</v>
      </c>
      <c r="L368" s="4">
        <v>2</v>
      </c>
      <c r="M368" s="4">
        <v>3</v>
      </c>
      <c r="N368" s="4">
        <v>2</v>
      </c>
      <c r="O368" s="4">
        <v>3</v>
      </c>
      <c r="P368" s="4">
        <v>2</v>
      </c>
      <c r="Q368" s="4">
        <v>2</v>
      </c>
      <c r="R368" s="4">
        <v>2</v>
      </c>
      <c r="S368" s="4">
        <v>2</v>
      </c>
      <c r="T368" s="4">
        <v>2</v>
      </c>
      <c r="U368" s="4">
        <f>IFERROR(INDEX(AIRPORT_DB!$L:$L,MATCH($A368,AIRPORT_DB!$A:$A,0))+1,2)</f>
        <v>1</v>
      </c>
      <c r="V368" s="4">
        <f>ROUND(AVERAGE(LARGE(B368:K368,{1,2,3}))+AVERAGE(LARGE(L368:U368,{1,2,3}))-1,0)+IF(INDEX(AIRPORT_DB!$L:$L,MATCH($A368,AIRPORT_DB!$A:$A,0))&gt;=1,1,0)+IF(AB368="C",1,0)</f>
        <v>5</v>
      </c>
      <c r="W368" s="4" t="str">
        <f t="shared" si="10"/>
        <v>LOW</v>
      </c>
      <c r="X368" s="4" t="str">
        <f t="shared" si="11"/>
        <v>DISPATCH OK</v>
      </c>
      <c r="Y368" s="10" t="s">
        <v>2212</v>
      </c>
      <c r="Z368" s="10" t="s">
        <v>2210</v>
      </c>
      <c r="AA368" s="10" t="s">
        <v>2211</v>
      </c>
      <c r="AB368" s="4" t="s">
        <v>28</v>
      </c>
      <c r="AC368">
        <f>ROUND(AVERAGE(LARGE(B368:K368,{1,2,3})),0)</f>
        <v>4</v>
      </c>
      <c r="AD368">
        <f>ROUND(AVERAGE(LARGE(L368:U368,{1,2,3})),0)</f>
        <v>3</v>
      </c>
      <c r="AE368">
        <v>2</v>
      </c>
      <c r="AF368">
        <v>2</v>
      </c>
    </row>
    <row r="369" spans="1:32" ht="15" customHeight="1" x14ac:dyDescent="0.35">
      <c r="A369" s="10" t="s">
        <v>1602</v>
      </c>
      <c r="B369" s="4">
        <v>3</v>
      </c>
      <c r="C369" s="4">
        <v>4</v>
      </c>
      <c r="D369" s="4">
        <v>2</v>
      </c>
      <c r="E369" s="4">
        <v>4</v>
      </c>
      <c r="F369" s="4">
        <v>3</v>
      </c>
      <c r="G369" s="4">
        <v>3</v>
      </c>
      <c r="H369" s="4">
        <v>2</v>
      </c>
      <c r="I369" s="4">
        <v>3</v>
      </c>
      <c r="J369" s="4">
        <v>3</v>
      </c>
      <c r="K369" s="4">
        <f>IFERROR(INDEX(AIRPORT_DB!$L:$L,MATCH($A369,AIRPORT_DB!$A:$A,0))+1,2)</f>
        <v>1</v>
      </c>
      <c r="L369" s="4">
        <v>2</v>
      </c>
      <c r="M369" s="4">
        <v>3</v>
      </c>
      <c r="N369" s="4">
        <v>2</v>
      </c>
      <c r="O369" s="4">
        <v>3</v>
      </c>
      <c r="P369" s="4">
        <v>2</v>
      </c>
      <c r="Q369" s="4">
        <v>2</v>
      </c>
      <c r="R369" s="4">
        <v>2</v>
      </c>
      <c r="S369" s="4">
        <v>2</v>
      </c>
      <c r="T369" s="4">
        <v>2</v>
      </c>
      <c r="U369" s="4">
        <f>IFERROR(INDEX(AIRPORT_DB!$L:$L,MATCH($A369,AIRPORT_DB!$A:$A,0))+1,2)</f>
        <v>1</v>
      </c>
      <c r="V369" s="4">
        <f>ROUND(AVERAGE(LARGE(B369:K369,{1,2,3}))+AVERAGE(LARGE(L369:U369,{1,2,3}))-1,0)+IF(INDEX(AIRPORT_DB!$L:$L,MATCH($A369,AIRPORT_DB!$A:$A,0))&gt;=1,1,0)+IF(AB369="C",1,0)</f>
        <v>5</v>
      </c>
      <c r="W369" s="4" t="str">
        <f t="shared" si="10"/>
        <v>LOW</v>
      </c>
      <c r="X369" s="4" t="str">
        <f t="shared" si="11"/>
        <v>DISPATCH OK</v>
      </c>
      <c r="Y369" s="10" t="s">
        <v>2212</v>
      </c>
      <c r="Z369" s="10" t="s">
        <v>2210</v>
      </c>
      <c r="AA369" s="10" t="s">
        <v>2211</v>
      </c>
      <c r="AB369" s="4" t="s">
        <v>28</v>
      </c>
      <c r="AC369">
        <f>ROUND(AVERAGE(LARGE(B369:K369,{1,2,3})),0)</f>
        <v>4</v>
      </c>
      <c r="AD369">
        <f>ROUND(AVERAGE(LARGE(L369:U369,{1,2,3})),0)</f>
        <v>3</v>
      </c>
      <c r="AE369">
        <v>2</v>
      </c>
      <c r="AF369">
        <v>2</v>
      </c>
    </row>
    <row r="370" spans="1:32" ht="15" customHeight="1" x14ac:dyDescent="0.35">
      <c r="A370" s="10" t="s">
        <v>1605</v>
      </c>
      <c r="B370" s="4">
        <v>3</v>
      </c>
      <c r="C370" s="4">
        <v>4</v>
      </c>
      <c r="D370" s="4">
        <v>2</v>
      </c>
      <c r="E370" s="4">
        <v>4</v>
      </c>
      <c r="F370" s="4">
        <v>3</v>
      </c>
      <c r="G370" s="4">
        <v>3</v>
      </c>
      <c r="H370" s="4">
        <v>2</v>
      </c>
      <c r="I370" s="4">
        <v>3</v>
      </c>
      <c r="J370" s="4">
        <v>3</v>
      </c>
      <c r="K370" s="4">
        <f>IFERROR(INDEX(AIRPORT_DB!$L:$L,MATCH($A370,AIRPORT_DB!$A:$A,0))+1,2)</f>
        <v>1</v>
      </c>
      <c r="L370" s="4">
        <v>2</v>
      </c>
      <c r="M370" s="4">
        <v>3</v>
      </c>
      <c r="N370" s="4">
        <v>2</v>
      </c>
      <c r="O370" s="4">
        <v>3</v>
      </c>
      <c r="P370" s="4">
        <v>2</v>
      </c>
      <c r="Q370" s="4">
        <v>2</v>
      </c>
      <c r="R370" s="4">
        <v>2</v>
      </c>
      <c r="S370" s="4">
        <v>2</v>
      </c>
      <c r="T370" s="4">
        <v>2</v>
      </c>
      <c r="U370" s="4">
        <f>IFERROR(INDEX(AIRPORT_DB!$L:$L,MATCH($A370,AIRPORT_DB!$A:$A,0))+1,2)</f>
        <v>1</v>
      </c>
      <c r="V370" s="4">
        <f>ROUND(AVERAGE(LARGE(B370:K370,{1,2,3}))+AVERAGE(LARGE(L370:U370,{1,2,3}))-1,0)+IF(INDEX(AIRPORT_DB!$L:$L,MATCH($A370,AIRPORT_DB!$A:$A,0))&gt;=1,1,0)+IF(AB370="C",1,0)</f>
        <v>5</v>
      </c>
      <c r="W370" s="4" t="str">
        <f t="shared" si="10"/>
        <v>LOW</v>
      </c>
      <c r="X370" s="4" t="str">
        <f t="shared" si="11"/>
        <v>DISPATCH OK</v>
      </c>
      <c r="Y370" s="10" t="s">
        <v>2212</v>
      </c>
      <c r="Z370" s="10" t="s">
        <v>2210</v>
      </c>
      <c r="AA370" s="10" t="s">
        <v>2211</v>
      </c>
      <c r="AB370" s="4" t="s">
        <v>28</v>
      </c>
      <c r="AC370">
        <f>ROUND(AVERAGE(LARGE(B370:K370,{1,2,3})),0)</f>
        <v>4</v>
      </c>
      <c r="AD370">
        <f>ROUND(AVERAGE(LARGE(L370:U370,{1,2,3})),0)</f>
        <v>3</v>
      </c>
      <c r="AE370">
        <v>2</v>
      </c>
      <c r="AF370">
        <v>2</v>
      </c>
    </row>
    <row r="371" spans="1:32" ht="15" customHeight="1" x14ac:dyDescent="0.35">
      <c r="A371" s="10" t="s">
        <v>1607</v>
      </c>
      <c r="B371" s="4">
        <v>3</v>
      </c>
      <c r="C371" s="4">
        <v>4</v>
      </c>
      <c r="D371" s="4">
        <v>2</v>
      </c>
      <c r="E371" s="4">
        <v>4</v>
      </c>
      <c r="F371" s="4">
        <v>3</v>
      </c>
      <c r="G371" s="4">
        <v>3</v>
      </c>
      <c r="H371" s="4">
        <v>2</v>
      </c>
      <c r="I371" s="4">
        <v>3</v>
      </c>
      <c r="J371" s="4">
        <v>3</v>
      </c>
      <c r="K371" s="4">
        <f>IFERROR(INDEX(AIRPORT_DB!$L:$L,MATCH($A371,AIRPORT_DB!$A:$A,0))+1,2)</f>
        <v>1</v>
      </c>
      <c r="L371" s="4">
        <v>2</v>
      </c>
      <c r="M371" s="4">
        <v>3</v>
      </c>
      <c r="N371" s="4">
        <v>2</v>
      </c>
      <c r="O371" s="4">
        <v>3</v>
      </c>
      <c r="P371" s="4">
        <v>2</v>
      </c>
      <c r="Q371" s="4">
        <v>2</v>
      </c>
      <c r="R371" s="4">
        <v>2</v>
      </c>
      <c r="S371" s="4">
        <v>2</v>
      </c>
      <c r="T371" s="4">
        <v>2</v>
      </c>
      <c r="U371" s="4">
        <f>IFERROR(INDEX(AIRPORT_DB!$L:$L,MATCH($A371,AIRPORT_DB!$A:$A,0))+1,2)</f>
        <v>1</v>
      </c>
      <c r="V371" s="4">
        <f>ROUND(AVERAGE(LARGE(B371:K371,{1,2,3}))+AVERAGE(LARGE(L371:U371,{1,2,3}))-1,0)+IF(INDEX(AIRPORT_DB!$L:$L,MATCH($A371,AIRPORT_DB!$A:$A,0))&gt;=1,1,0)+IF(AB371="C",1,0)</f>
        <v>5</v>
      </c>
      <c r="W371" s="4" t="str">
        <f t="shared" si="10"/>
        <v>LOW</v>
      </c>
      <c r="X371" s="4" t="str">
        <f t="shared" si="11"/>
        <v>DISPATCH OK</v>
      </c>
      <c r="Y371" s="10" t="s">
        <v>2212</v>
      </c>
      <c r="Z371" s="10" t="s">
        <v>2210</v>
      </c>
      <c r="AA371" s="10" t="s">
        <v>2211</v>
      </c>
      <c r="AB371" s="4" t="s">
        <v>28</v>
      </c>
      <c r="AC371">
        <f>ROUND(AVERAGE(LARGE(B371:K371,{1,2,3})),0)</f>
        <v>4</v>
      </c>
      <c r="AD371">
        <f>ROUND(AVERAGE(LARGE(L371:U371,{1,2,3})),0)</f>
        <v>3</v>
      </c>
      <c r="AE371">
        <v>2</v>
      </c>
      <c r="AF371">
        <v>2</v>
      </c>
    </row>
    <row r="372" spans="1:32" ht="15" customHeight="1" x14ac:dyDescent="0.35">
      <c r="A372" s="10" t="s">
        <v>1609</v>
      </c>
      <c r="B372" s="4">
        <v>3</v>
      </c>
      <c r="C372" s="4">
        <v>4</v>
      </c>
      <c r="D372" s="4">
        <v>2</v>
      </c>
      <c r="E372" s="4">
        <v>4</v>
      </c>
      <c r="F372" s="4">
        <v>3</v>
      </c>
      <c r="G372" s="4">
        <v>3</v>
      </c>
      <c r="H372" s="4">
        <v>2</v>
      </c>
      <c r="I372" s="4">
        <v>3</v>
      </c>
      <c r="J372" s="4">
        <v>3</v>
      </c>
      <c r="K372" s="4">
        <f>IFERROR(INDEX(AIRPORT_DB!$L:$L,MATCH($A372,AIRPORT_DB!$A:$A,0))+1,2)</f>
        <v>1</v>
      </c>
      <c r="L372" s="4">
        <v>2</v>
      </c>
      <c r="M372" s="4">
        <v>3</v>
      </c>
      <c r="N372" s="4">
        <v>2</v>
      </c>
      <c r="O372" s="4">
        <v>3</v>
      </c>
      <c r="P372" s="4">
        <v>2</v>
      </c>
      <c r="Q372" s="4">
        <v>2</v>
      </c>
      <c r="R372" s="4">
        <v>2</v>
      </c>
      <c r="S372" s="4">
        <v>2</v>
      </c>
      <c r="T372" s="4">
        <v>2</v>
      </c>
      <c r="U372" s="4">
        <f>IFERROR(INDEX(AIRPORT_DB!$L:$L,MATCH($A372,AIRPORT_DB!$A:$A,0))+1,2)</f>
        <v>1</v>
      </c>
      <c r="V372" s="4">
        <f>ROUND(AVERAGE(LARGE(B372:K372,{1,2,3}))+AVERAGE(LARGE(L372:U372,{1,2,3}))-1,0)+IF(INDEX(AIRPORT_DB!$L:$L,MATCH($A372,AIRPORT_DB!$A:$A,0))&gt;=1,1,0)+IF(AB372="C",1,0)</f>
        <v>5</v>
      </c>
      <c r="W372" s="4" t="str">
        <f t="shared" si="10"/>
        <v>LOW</v>
      </c>
      <c r="X372" s="4" t="str">
        <f t="shared" si="11"/>
        <v>DISPATCH OK</v>
      </c>
      <c r="Y372" s="10" t="s">
        <v>2212</v>
      </c>
      <c r="Z372" s="10" t="s">
        <v>2210</v>
      </c>
      <c r="AA372" s="10" t="s">
        <v>2211</v>
      </c>
      <c r="AB372" s="4" t="s">
        <v>28</v>
      </c>
      <c r="AC372">
        <f>ROUND(AVERAGE(LARGE(B372:K372,{1,2,3})),0)</f>
        <v>4</v>
      </c>
      <c r="AD372">
        <f>ROUND(AVERAGE(LARGE(L372:U372,{1,2,3})),0)</f>
        <v>3</v>
      </c>
      <c r="AE372">
        <v>2</v>
      </c>
      <c r="AF372">
        <v>2</v>
      </c>
    </row>
    <row r="373" spans="1:32" ht="15" customHeight="1" x14ac:dyDescent="0.35">
      <c r="A373" s="10" t="s">
        <v>1612</v>
      </c>
      <c r="B373" s="4">
        <v>3</v>
      </c>
      <c r="C373" s="4">
        <v>4</v>
      </c>
      <c r="D373" s="4">
        <v>2</v>
      </c>
      <c r="E373" s="4">
        <v>4</v>
      </c>
      <c r="F373" s="4">
        <v>3</v>
      </c>
      <c r="G373" s="4">
        <v>3</v>
      </c>
      <c r="H373" s="4">
        <v>2</v>
      </c>
      <c r="I373" s="4">
        <v>3</v>
      </c>
      <c r="J373" s="4">
        <v>3</v>
      </c>
      <c r="K373" s="4">
        <f>IFERROR(INDEX(AIRPORT_DB!$L:$L,MATCH($A373,AIRPORT_DB!$A:$A,0))+1,2)</f>
        <v>1</v>
      </c>
      <c r="L373" s="4">
        <v>2</v>
      </c>
      <c r="M373" s="4">
        <v>3</v>
      </c>
      <c r="N373" s="4">
        <v>2</v>
      </c>
      <c r="O373" s="4">
        <v>3</v>
      </c>
      <c r="P373" s="4">
        <v>2</v>
      </c>
      <c r="Q373" s="4">
        <v>2</v>
      </c>
      <c r="R373" s="4">
        <v>2</v>
      </c>
      <c r="S373" s="4">
        <v>2</v>
      </c>
      <c r="T373" s="4">
        <v>2</v>
      </c>
      <c r="U373" s="4">
        <f>IFERROR(INDEX(AIRPORT_DB!$L:$L,MATCH($A373,AIRPORT_DB!$A:$A,0))+1,2)</f>
        <v>1</v>
      </c>
      <c r="V373" s="4">
        <f>ROUND(AVERAGE(LARGE(B373:K373,{1,2,3}))+AVERAGE(LARGE(L373:U373,{1,2,3}))-1,0)+IF(INDEX(AIRPORT_DB!$L:$L,MATCH($A373,AIRPORT_DB!$A:$A,0))&gt;=1,1,0)+IF(AB373="C",1,0)</f>
        <v>5</v>
      </c>
      <c r="W373" s="4" t="str">
        <f t="shared" si="10"/>
        <v>LOW</v>
      </c>
      <c r="X373" s="4" t="str">
        <f t="shared" si="11"/>
        <v>DISPATCH OK</v>
      </c>
      <c r="Y373" s="10" t="s">
        <v>2212</v>
      </c>
      <c r="Z373" s="10" t="s">
        <v>2210</v>
      </c>
      <c r="AA373" s="10" t="s">
        <v>2211</v>
      </c>
      <c r="AB373" s="4" t="s">
        <v>28</v>
      </c>
      <c r="AC373">
        <f>ROUND(AVERAGE(LARGE(B373:K373,{1,2,3})),0)</f>
        <v>4</v>
      </c>
      <c r="AD373">
        <f>ROUND(AVERAGE(LARGE(L373:U373,{1,2,3})),0)</f>
        <v>3</v>
      </c>
      <c r="AE373">
        <v>2</v>
      </c>
      <c r="AF373">
        <v>2</v>
      </c>
    </row>
    <row r="374" spans="1:32" ht="15" customHeight="1" x14ac:dyDescent="0.35">
      <c r="A374" s="10" t="s">
        <v>1615</v>
      </c>
      <c r="B374" s="4">
        <v>3</v>
      </c>
      <c r="C374" s="4">
        <v>4</v>
      </c>
      <c r="D374" s="4">
        <v>2</v>
      </c>
      <c r="E374" s="4">
        <v>4</v>
      </c>
      <c r="F374" s="4">
        <v>3</v>
      </c>
      <c r="G374" s="4">
        <v>3</v>
      </c>
      <c r="H374" s="4">
        <v>2</v>
      </c>
      <c r="I374" s="4">
        <v>3</v>
      </c>
      <c r="J374" s="4">
        <v>3</v>
      </c>
      <c r="K374" s="4">
        <f>IFERROR(INDEX(AIRPORT_DB!$L:$L,MATCH($A374,AIRPORT_DB!$A:$A,0))+1,2)</f>
        <v>1</v>
      </c>
      <c r="L374" s="4">
        <v>2</v>
      </c>
      <c r="M374" s="4">
        <v>3</v>
      </c>
      <c r="N374" s="4">
        <v>2</v>
      </c>
      <c r="O374" s="4">
        <v>3</v>
      </c>
      <c r="P374" s="4">
        <v>2</v>
      </c>
      <c r="Q374" s="4">
        <v>2</v>
      </c>
      <c r="R374" s="4">
        <v>2</v>
      </c>
      <c r="S374" s="4">
        <v>2</v>
      </c>
      <c r="T374" s="4">
        <v>2</v>
      </c>
      <c r="U374" s="4">
        <f>IFERROR(INDEX(AIRPORT_DB!$L:$L,MATCH($A374,AIRPORT_DB!$A:$A,0))+1,2)</f>
        <v>1</v>
      </c>
      <c r="V374" s="4">
        <f>ROUND(AVERAGE(LARGE(B374:K374,{1,2,3}))+AVERAGE(LARGE(L374:U374,{1,2,3}))-1,0)+IF(INDEX(AIRPORT_DB!$L:$L,MATCH($A374,AIRPORT_DB!$A:$A,0))&gt;=1,1,0)+IF(AB374="C",1,0)</f>
        <v>5</v>
      </c>
      <c r="W374" s="4" t="str">
        <f t="shared" si="10"/>
        <v>LOW</v>
      </c>
      <c r="X374" s="4" t="str">
        <f t="shared" si="11"/>
        <v>DISPATCH OK</v>
      </c>
      <c r="Y374" s="10" t="s">
        <v>2212</v>
      </c>
      <c r="Z374" s="10" t="s">
        <v>2210</v>
      </c>
      <c r="AA374" s="10" t="s">
        <v>2211</v>
      </c>
      <c r="AB374" s="4" t="s">
        <v>28</v>
      </c>
      <c r="AC374">
        <f>ROUND(AVERAGE(LARGE(B374:K374,{1,2,3})),0)</f>
        <v>4</v>
      </c>
      <c r="AD374">
        <f>ROUND(AVERAGE(LARGE(L374:U374,{1,2,3})),0)</f>
        <v>3</v>
      </c>
      <c r="AE374">
        <v>2</v>
      </c>
      <c r="AF374">
        <v>2</v>
      </c>
    </row>
    <row r="375" spans="1:32" ht="15" customHeight="1" x14ac:dyDescent="0.35">
      <c r="A375" s="10" t="s">
        <v>1618</v>
      </c>
      <c r="B375" s="4">
        <v>3</v>
      </c>
      <c r="C375" s="4">
        <v>4</v>
      </c>
      <c r="D375" s="4">
        <v>2</v>
      </c>
      <c r="E375" s="4">
        <v>4</v>
      </c>
      <c r="F375" s="4">
        <v>3</v>
      </c>
      <c r="G375" s="4">
        <v>3</v>
      </c>
      <c r="H375" s="4">
        <v>2</v>
      </c>
      <c r="I375" s="4">
        <v>3</v>
      </c>
      <c r="J375" s="4">
        <v>3</v>
      </c>
      <c r="K375" s="4">
        <f>IFERROR(INDEX(AIRPORT_DB!$L:$L,MATCH($A375,AIRPORT_DB!$A:$A,0))+1,2)</f>
        <v>1</v>
      </c>
      <c r="L375" s="4">
        <v>2</v>
      </c>
      <c r="M375" s="4">
        <v>3</v>
      </c>
      <c r="N375" s="4">
        <v>2</v>
      </c>
      <c r="O375" s="4">
        <v>3</v>
      </c>
      <c r="P375" s="4">
        <v>2</v>
      </c>
      <c r="Q375" s="4">
        <v>2</v>
      </c>
      <c r="R375" s="4">
        <v>2</v>
      </c>
      <c r="S375" s="4">
        <v>2</v>
      </c>
      <c r="T375" s="4">
        <v>2</v>
      </c>
      <c r="U375" s="4">
        <f>IFERROR(INDEX(AIRPORT_DB!$L:$L,MATCH($A375,AIRPORT_DB!$A:$A,0))+1,2)</f>
        <v>1</v>
      </c>
      <c r="V375" s="4">
        <f>ROUND(AVERAGE(LARGE(B375:K375,{1,2,3}))+AVERAGE(LARGE(L375:U375,{1,2,3}))-1,0)+IF(INDEX(AIRPORT_DB!$L:$L,MATCH($A375,AIRPORT_DB!$A:$A,0))&gt;=1,1,0)+IF(AB375="C",1,0)</f>
        <v>5</v>
      </c>
      <c r="W375" s="4" t="str">
        <f t="shared" si="10"/>
        <v>LOW</v>
      </c>
      <c r="X375" s="4" t="str">
        <f t="shared" si="11"/>
        <v>DISPATCH OK</v>
      </c>
      <c r="Y375" s="10" t="s">
        <v>2212</v>
      </c>
      <c r="Z375" s="10" t="s">
        <v>2210</v>
      </c>
      <c r="AA375" s="10" t="s">
        <v>2211</v>
      </c>
      <c r="AB375" s="4" t="s">
        <v>28</v>
      </c>
      <c r="AC375">
        <f>ROUND(AVERAGE(LARGE(B375:K375,{1,2,3})),0)</f>
        <v>4</v>
      </c>
      <c r="AD375">
        <f>ROUND(AVERAGE(LARGE(L375:U375,{1,2,3})),0)</f>
        <v>3</v>
      </c>
      <c r="AE375">
        <v>2</v>
      </c>
      <c r="AF375">
        <v>2</v>
      </c>
    </row>
    <row r="376" spans="1:32" ht="15" customHeight="1" x14ac:dyDescent="0.35">
      <c r="A376" s="10" t="s">
        <v>1621</v>
      </c>
      <c r="B376" s="4">
        <v>3</v>
      </c>
      <c r="C376" s="4">
        <v>4</v>
      </c>
      <c r="D376" s="4">
        <v>2</v>
      </c>
      <c r="E376" s="4">
        <v>4</v>
      </c>
      <c r="F376" s="4">
        <v>3</v>
      </c>
      <c r="G376" s="4">
        <v>3</v>
      </c>
      <c r="H376" s="4">
        <v>2</v>
      </c>
      <c r="I376" s="4">
        <v>3</v>
      </c>
      <c r="J376" s="4">
        <v>3</v>
      </c>
      <c r="K376" s="4">
        <f>IFERROR(INDEX(AIRPORT_DB!$L:$L,MATCH($A376,AIRPORT_DB!$A:$A,0))+1,2)</f>
        <v>1</v>
      </c>
      <c r="L376" s="4">
        <v>2</v>
      </c>
      <c r="M376" s="4">
        <v>3</v>
      </c>
      <c r="N376" s="4">
        <v>2</v>
      </c>
      <c r="O376" s="4">
        <v>3</v>
      </c>
      <c r="P376" s="4">
        <v>2</v>
      </c>
      <c r="Q376" s="4">
        <v>2</v>
      </c>
      <c r="R376" s="4">
        <v>2</v>
      </c>
      <c r="S376" s="4">
        <v>2</v>
      </c>
      <c r="T376" s="4">
        <v>2</v>
      </c>
      <c r="U376" s="4">
        <f>IFERROR(INDEX(AIRPORT_DB!$L:$L,MATCH($A376,AIRPORT_DB!$A:$A,0))+1,2)</f>
        <v>1</v>
      </c>
      <c r="V376" s="4">
        <f>ROUND(AVERAGE(LARGE(B376:K376,{1,2,3}))+AVERAGE(LARGE(L376:U376,{1,2,3}))-1,0)+IF(INDEX(AIRPORT_DB!$L:$L,MATCH($A376,AIRPORT_DB!$A:$A,0))&gt;=1,1,0)+IF(AB376="C",1,0)</f>
        <v>5</v>
      </c>
      <c r="W376" s="4" t="str">
        <f t="shared" si="10"/>
        <v>LOW</v>
      </c>
      <c r="X376" s="4" t="str">
        <f t="shared" si="11"/>
        <v>DISPATCH OK</v>
      </c>
      <c r="Y376" s="10" t="s">
        <v>2212</v>
      </c>
      <c r="Z376" s="10" t="s">
        <v>2210</v>
      </c>
      <c r="AA376" s="10" t="s">
        <v>2211</v>
      </c>
      <c r="AB376" s="4" t="s">
        <v>28</v>
      </c>
      <c r="AC376">
        <f>ROUND(AVERAGE(LARGE(B376:K376,{1,2,3})),0)</f>
        <v>4</v>
      </c>
      <c r="AD376">
        <f>ROUND(AVERAGE(LARGE(L376:U376,{1,2,3})),0)</f>
        <v>3</v>
      </c>
      <c r="AE376">
        <v>2</v>
      </c>
      <c r="AF376">
        <v>2</v>
      </c>
    </row>
    <row r="377" spans="1:32" ht="15" customHeight="1" x14ac:dyDescent="0.35">
      <c r="A377" s="10" t="s">
        <v>1624</v>
      </c>
      <c r="B377" s="4">
        <v>3</v>
      </c>
      <c r="C377" s="4">
        <v>4</v>
      </c>
      <c r="D377" s="4">
        <v>2</v>
      </c>
      <c r="E377" s="4">
        <v>4</v>
      </c>
      <c r="F377" s="4">
        <v>3</v>
      </c>
      <c r="G377" s="4">
        <v>3</v>
      </c>
      <c r="H377" s="4">
        <v>2</v>
      </c>
      <c r="I377" s="4">
        <v>3</v>
      </c>
      <c r="J377" s="4">
        <v>3</v>
      </c>
      <c r="K377" s="4">
        <f>IFERROR(INDEX(AIRPORT_DB!$L:$L,MATCH($A377,AIRPORT_DB!$A:$A,0))+1,2)</f>
        <v>1</v>
      </c>
      <c r="L377" s="4">
        <v>2</v>
      </c>
      <c r="M377" s="4">
        <v>3</v>
      </c>
      <c r="N377" s="4">
        <v>2</v>
      </c>
      <c r="O377" s="4">
        <v>3</v>
      </c>
      <c r="P377" s="4">
        <v>2</v>
      </c>
      <c r="Q377" s="4">
        <v>2</v>
      </c>
      <c r="R377" s="4">
        <v>2</v>
      </c>
      <c r="S377" s="4">
        <v>2</v>
      </c>
      <c r="T377" s="4">
        <v>2</v>
      </c>
      <c r="U377" s="4">
        <f>IFERROR(INDEX(AIRPORT_DB!$L:$L,MATCH($A377,AIRPORT_DB!$A:$A,0))+1,2)</f>
        <v>1</v>
      </c>
      <c r="V377" s="4">
        <f>ROUND(AVERAGE(LARGE(B377:K377,{1,2,3}))+AVERAGE(LARGE(L377:U377,{1,2,3}))-1,0)+IF(INDEX(AIRPORT_DB!$L:$L,MATCH($A377,AIRPORT_DB!$A:$A,0))&gt;=1,1,0)+IF(AB377="C",1,0)</f>
        <v>5</v>
      </c>
      <c r="W377" s="4" t="str">
        <f t="shared" si="10"/>
        <v>LOW</v>
      </c>
      <c r="X377" s="4" t="str">
        <f t="shared" si="11"/>
        <v>DISPATCH OK</v>
      </c>
      <c r="Y377" s="10" t="s">
        <v>2212</v>
      </c>
      <c r="Z377" s="10" t="s">
        <v>2210</v>
      </c>
      <c r="AA377" s="10" t="s">
        <v>2211</v>
      </c>
      <c r="AB377" s="4" t="s">
        <v>28</v>
      </c>
      <c r="AC377">
        <f>ROUND(AVERAGE(LARGE(B377:K377,{1,2,3})),0)</f>
        <v>4</v>
      </c>
      <c r="AD377">
        <f>ROUND(AVERAGE(LARGE(L377:U377,{1,2,3})),0)</f>
        <v>3</v>
      </c>
      <c r="AE377">
        <v>2</v>
      </c>
      <c r="AF377">
        <v>2</v>
      </c>
    </row>
    <row r="378" spans="1:32" ht="15" customHeight="1" x14ac:dyDescent="0.35">
      <c r="A378" s="10" t="s">
        <v>1627</v>
      </c>
      <c r="B378" s="4">
        <v>3</v>
      </c>
      <c r="C378" s="4">
        <v>4</v>
      </c>
      <c r="D378" s="4">
        <v>2</v>
      </c>
      <c r="E378" s="4">
        <v>4</v>
      </c>
      <c r="F378" s="4">
        <v>3</v>
      </c>
      <c r="G378" s="4">
        <v>3</v>
      </c>
      <c r="H378" s="4">
        <v>2</v>
      </c>
      <c r="I378" s="4">
        <v>3</v>
      </c>
      <c r="J378" s="4">
        <v>3</v>
      </c>
      <c r="K378" s="4">
        <f>IFERROR(INDEX(AIRPORT_DB!$L:$L,MATCH($A378,AIRPORT_DB!$A:$A,0))+1,2)</f>
        <v>1</v>
      </c>
      <c r="L378" s="4">
        <v>2</v>
      </c>
      <c r="M378" s="4">
        <v>3</v>
      </c>
      <c r="N378" s="4">
        <v>2</v>
      </c>
      <c r="O378" s="4">
        <v>3</v>
      </c>
      <c r="P378" s="4">
        <v>2</v>
      </c>
      <c r="Q378" s="4">
        <v>2</v>
      </c>
      <c r="R378" s="4">
        <v>2</v>
      </c>
      <c r="S378" s="4">
        <v>2</v>
      </c>
      <c r="T378" s="4">
        <v>2</v>
      </c>
      <c r="U378" s="4">
        <f>IFERROR(INDEX(AIRPORT_DB!$L:$L,MATCH($A378,AIRPORT_DB!$A:$A,0))+1,2)</f>
        <v>1</v>
      </c>
      <c r="V378" s="4">
        <f>ROUND(AVERAGE(LARGE(B378:K378,{1,2,3}))+AVERAGE(LARGE(L378:U378,{1,2,3}))-1,0)+IF(INDEX(AIRPORT_DB!$L:$L,MATCH($A378,AIRPORT_DB!$A:$A,0))&gt;=1,1,0)+IF(AB378="C",1,0)</f>
        <v>5</v>
      </c>
      <c r="W378" s="4" t="str">
        <f t="shared" si="10"/>
        <v>LOW</v>
      </c>
      <c r="X378" s="4" t="str">
        <f t="shared" si="11"/>
        <v>DISPATCH OK</v>
      </c>
      <c r="Y378" s="10" t="s">
        <v>2212</v>
      </c>
      <c r="Z378" s="10" t="s">
        <v>2210</v>
      </c>
      <c r="AA378" s="10" t="s">
        <v>2211</v>
      </c>
      <c r="AB378" s="4" t="s">
        <v>28</v>
      </c>
      <c r="AC378">
        <f>ROUND(AVERAGE(LARGE(B378:K378,{1,2,3})),0)</f>
        <v>4</v>
      </c>
      <c r="AD378">
        <f>ROUND(AVERAGE(LARGE(L378:U378,{1,2,3})),0)</f>
        <v>3</v>
      </c>
      <c r="AE378">
        <v>2</v>
      </c>
      <c r="AF378">
        <v>2</v>
      </c>
    </row>
    <row r="379" spans="1:32" ht="15" customHeight="1" x14ac:dyDescent="0.35">
      <c r="A379" s="10" t="s">
        <v>1629</v>
      </c>
      <c r="B379" s="4">
        <v>3</v>
      </c>
      <c r="C379" s="4">
        <v>4</v>
      </c>
      <c r="D379" s="4">
        <v>2</v>
      </c>
      <c r="E379" s="4">
        <v>4</v>
      </c>
      <c r="F379" s="4">
        <v>3</v>
      </c>
      <c r="G379" s="4">
        <v>3</v>
      </c>
      <c r="H379" s="4">
        <v>2</v>
      </c>
      <c r="I379" s="4">
        <v>3</v>
      </c>
      <c r="J379" s="4">
        <v>3</v>
      </c>
      <c r="K379" s="4">
        <f>IFERROR(INDEX(AIRPORT_DB!$L:$L,MATCH($A379,AIRPORT_DB!$A:$A,0))+1,2)</f>
        <v>1</v>
      </c>
      <c r="L379" s="4">
        <v>2</v>
      </c>
      <c r="M379" s="4">
        <v>3</v>
      </c>
      <c r="N379" s="4">
        <v>2</v>
      </c>
      <c r="O379" s="4">
        <v>3</v>
      </c>
      <c r="P379" s="4">
        <v>2</v>
      </c>
      <c r="Q379" s="4">
        <v>2</v>
      </c>
      <c r="R379" s="4">
        <v>2</v>
      </c>
      <c r="S379" s="4">
        <v>2</v>
      </c>
      <c r="T379" s="4">
        <v>2</v>
      </c>
      <c r="U379" s="4">
        <f>IFERROR(INDEX(AIRPORT_DB!$L:$L,MATCH($A379,AIRPORT_DB!$A:$A,0))+1,2)</f>
        <v>1</v>
      </c>
      <c r="V379" s="4">
        <f>ROUND(AVERAGE(LARGE(B379:K379,{1,2,3}))+AVERAGE(LARGE(L379:U379,{1,2,3}))-1,0)+IF(INDEX(AIRPORT_DB!$L:$L,MATCH($A379,AIRPORT_DB!$A:$A,0))&gt;=1,1,0)+IF(AB379="C",1,0)</f>
        <v>5</v>
      </c>
      <c r="W379" s="4" t="str">
        <f t="shared" si="10"/>
        <v>LOW</v>
      </c>
      <c r="X379" s="4" t="str">
        <f t="shared" si="11"/>
        <v>DISPATCH OK</v>
      </c>
      <c r="Y379" s="10" t="s">
        <v>2212</v>
      </c>
      <c r="Z379" s="10" t="s">
        <v>2210</v>
      </c>
      <c r="AA379" s="10" t="s">
        <v>2211</v>
      </c>
      <c r="AB379" s="4" t="s">
        <v>28</v>
      </c>
      <c r="AC379">
        <f>ROUND(AVERAGE(LARGE(B379:K379,{1,2,3})),0)</f>
        <v>4</v>
      </c>
      <c r="AD379">
        <f>ROUND(AVERAGE(LARGE(L379:U379,{1,2,3})),0)</f>
        <v>3</v>
      </c>
      <c r="AE379">
        <v>2</v>
      </c>
      <c r="AF379">
        <v>2</v>
      </c>
    </row>
    <row r="380" spans="1:32" ht="15" customHeight="1" x14ac:dyDescent="0.35">
      <c r="A380" s="10" t="s">
        <v>1632</v>
      </c>
      <c r="B380" s="4">
        <v>3</v>
      </c>
      <c r="C380" s="4">
        <v>4</v>
      </c>
      <c r="D380" s="4">
        <v>2</v>
      </c>
      <c r="E380" s="4">
        <v>4</v>
      </c>
      <c r="F380" s="4">
        <v>3</v>
      </c>
      <c r="G380" s="4">
        <v>3</v>
      </c>
      <c r="H380" s="4">
        <v>2</v>
      </c>
      <c r="I380" s="4">
        <v>3</v>
      </c>
      <c r="J380" s="4">
        <v>3</v>
      </c>
      <c r="K380" s="4">
        <f>IFERROR(INDEX(AIRPORT_DB!$L:$L,MATCH($A380,AIRPORT_DB!$A:$A,0))+1,2)</f>
        <v>1</v>
      </c>
      <c r="L380" s="4">
        <v>2</v>
      </c>
      <c r="M380" s="4">
        <v>3</v>
      </c>
      <c r="N380" s="4">
        <v>2</v>
      </c>
      <c r="O380" s="4">
        <v>3</v>
      </c>
      <c r="P380" s="4">
        <v>2</v>
      </c>
      <c r="Q380" s="4">
        <v>2</v>
      </c>
      <c r="R380" s="4">
        <v>2</v>
      </c>
      <c r="S380" s="4">
        <v>2</v>
      </c>
      <c r="T380" s="4">
        <v>2</v>
      </c>
      <c r="U380" s="4">
        <f>IFERROR(INDEX(AIRPORT_DB!$L:$L,MATCH($A380,AIRPORT_DB!$A:$A,0))+1,2)</f>
        <v>1</v>
      </c>
      <c r="V380" s="4">
        <f>ROUND(AVERAGE(LARGE(B380:K380,{1,2,3}))+AVERAGE(LARGE(L380:U380,{1,2,3}))-1,0)+IF(INDEX(AIRPORT_DB!$L:$L,MATCH($A380,AIRPORT_DB!$A:$A,0))&gt;=1,1,0)+IF(AB380="C",1,0)</f>
        <v>5</v>
      </c>
      <c r="W380" s="4" t="str">
        <f t="shared" si="10"/>
        <v>LOW</v>
      </c>
      <c r="X380" s="4" t="str">
        <f t="shared" si="11"/>
        <v>DISPATCH OK</v>
      </c>
      <c r="Y380" s="10" t="s">
        <v>2212</v>
      </c>
      <c r="Z380" s="10" t="s">
        <v>2210</v>
      </c>
      <c r="AA380" s="10" t="s">
        <v>2211</v>
      </c>
      <c r="AB380" s="4" t="s">
        <v>28</v>
      </c>
      <c r="AC380">
        <f>ROUND(AVERAGE(LARGE(B380:K380,{1,2,3})),0)</f>
        <v>4</v>
      </c>
      <c r="AD380">
        <f>ROUND(AVERAGE(LARGE(L380:U380,{1,2,3})),0)</f>
        <v>3</v>
      </c>
      <c r="AE380">
        <v>2</v>
      </c>
      <c r="AF380">
        <v>2</v>
      </c>
    </row>
    <row r="381" spans="1:32" ht="15" customHeight="1" x14ac:dyDescent="0.35">
      <c r="A381" s="10" t="s">
        <v>1635</v>
      </c>
      <c r="B381" s="4">
        <v>3</v>
      </c>
      <c r="C381" s="4">
        <v>4</v>
      </c>
      <c r="D381" s="4">
        <v>2</v>
      </c>
      <c r="E381" s="4">
        <v>4</v>
      </c>
      <c r="F381" s="4">
        <v>3</v>
      </c>
      <c r="G381" s="4">
        <v>3</v>
      </c>
      <c r="H381" s="4">
        <v>2</v>
      </c>
      <c r="I381" s="4">
        <v>3</v>
      </c>
      <c r="J381" s="4">
        <v>3</v>
      </c>
      <c r="K381" s="4">
        <f>IFERROR(INDEX(AIRPORT_DB!$L:$L,MATCH($A381,AIRPORT_DB!$A:$A,0))+1,2)</f>
        <v>1</v>
      </c>
      <c r="L381" s="4">
        <v>2</v>
      </c>
      <c r="M381" s="4">
        <v>3</v>
      </c>
      <c r="N381" s="4">
        <v>2</v>
      </c>
      <c r="O381" s="4">
        <v>3</v>
      </c>
      <c r="P381" s="4">
        <v>2</v>
      </c>
      <c r="Q381" s="4">
        <v>2</v>
      </c>
      <c r="R381" s="4">
        <v>2</v>
      </c>
      <c r="S381" s="4">
        <v>2</v>
      </c>
      <c r="T381" s="4">
        <v>2</v>
      </c>
      <c r="U381" s="4">
        <f>IFERROR(INDEX(AIRPORT_DB!$L:$L,MATCH($A381,AIRPORT_DB!$A:$A,0))+1,2)</f>
        <v>1</v>
      </c>
      <c r="V381" s="4">
        <f>ROUND(AVERAGE(LARGE(B381:K381,{1,2,3}))+AVERAGE(LARGE(L381:U381,{1,2,3}))-1,0)+IF(INDEX(AIRPORT_DB!$L:$L,MATCH($A381,AIRPORT_DB!$A:$A,0))&gt;=1,1,0)+IF(AB381="C",1,0)</f>
        <v>5</v>
      </c>
      <c r="W381" s="4" t="str">
        <f t="shared" si="10"/>
        <v>LOW</v>
      </c>
      <c r="X381" s="4" t="str">
        <f t="shared" si="11"/>
        <v>DISPATCH OK</v>
      </c>
      <c r="Y381" s="10" t="s">
        <v>2212</v>
      </c>
      <c r="Z381" s="10" t="s">
        <v>2210</v>
      </c>
      <c r="AA381" s="10" t="s">
        <v>2211</v>
      </c>
      <c r="AB381" s="4" t="s">
        <v>28</v>
      </c>
      <c r="AC381">
        <f>ROUND(AVERAGE(LARGE(B381:K381,{1,2,3})),0)</f>
        <v>4</v>
      </c>
      <c r="AD381">
        <f>ROUND(AVERAGE(LARGE(L381:U381,{1,2,3})),0)</f>
        <v>3</v>
      </c>
      <c r="AE381">
        <v>2</v>
      </c>
      <c r="AF381">
        <v>2</v>
      </c>
    </row>
    <row r="382" spans="1:32" ht="15" customHeight="1" x14ac:dyDescent="0.35">
      <c r="A382" s="10" t="s">
        <v>1638</v>
      </c>
      <c r="B382" s="4">
        <v>3</v>
      </c>
      <c r="C382" s="4">
        <v>4</v>
      </c>
      <c r="D382" s="4">
        <v>2</v>
      </c>
      <c r="E382" s="4">
        <v>4</v>
      </c>
      <c r="F382" s="4">
        <v>3</v>
      </c>
      <c r="G382" s="4">
        <v>3</v>
      </c>
      <c r="H382" s="4">
        <v>2</v>
      </c>
      <c r="I382" s="4">
        <v>3</v>
      </c>
      <c r="J382" s="4">
        <v>3</v>
      </c>
      <c r="K382" s="4">
        <f>IFERROR(INDEX(AIRPORT_DB!$L:$L,MATCH($A382,AIRPORT_DB!$A:$A,0))+1,2)</f>
        <v>1</v>
      </c>
      <c r="L382" s="4">
        <v>2</v>
      </c>
      <c r="M382" s="4">
        <v>3</v>
      </c>
      <c r="N382" s="4">
        <v>2</v>
      </c>
      <c r="O382" s="4">
        <v>3</v>
      </c>
      <c r="P382" s="4">
        <v>2</v>
      </c>
      <c r="Q382" s="4">
        <v>2</v>
      </c>
      <c r="R382" s="4">
        <v>2</v>
      </c>
      <c r="S382" s="4">
        <v>2</v>
      </c>
      <c r="T382" s="4">
        <v>2</v>
      </c>
      <c r="U382" s="4">
        <f>IFERROR(INDEX(AIRPORT_DB!$L:$L,MATCH($A382,AIRPORT_DB!$A:$A,0))+1,2)</f>
        <v>1</v>
      </c>
      <c r="V382" s="4">
        <f>ROUND(AVERAGE(LARGE(B382:K382,{1,2,3}))+AVERAGE(LARGE(L382:U382,{1,2,3}))-1,0)+IF(INDEX(AIRPORT_DB!$L:$L,MATCH($A382,AIRPORT_DB!$A:$A,0))&gt;=1,1,0)+IF(AB382="C",1,0)</f>
        <v>5</v>
      </c>
      <c r="W382" s="4" t="str">
        <f t="shared" si="10"/>
        <v>LOW</v>
      </c>
      <c r="X382" s="4" t="str">
        <f t="shared" si="11"/>
        <v>DISPATCH OK</v>
      </c>
      <c r="Y382" s="10" t="s">
        <v>2212</v>
      </c>
      <c r="Z382" s="10" t="s">
        <v>2210</v>
      </c>
      <c r="AA382" s="10" t="s">
        <v>2211</v>
      </c>
      <c r="AB382" s="4" t="s">
        <v>28</v>
      </c>
      <c r="AC382">
        <f>ROUND(AVERAGE(LARGE(B382:K382,{1,2,3})),0)</f>
        <v>4</v>
      </c>
      <c r="AD382">
        <f>ROUND(AVERAGE(LARGE(L382:U382,{1,2,3})),0)</f>
        <v>3</v>
      </c>
      <c r="AE382">
        <v>2</v>
      </c>
      <c r="AF382">
        <v>2</v>
      </c>
    </row>
    <row r="383" spans="1:32" ht="15" customHeight="1" x14ac:dyDescent="0.35">
      <c r="A383" s="10" t="s">
        <v>1641</v>
      </c>
      <c r="B383" s="4">
        <v>3</v>
      </c>
      <c r="C383" s="4">
        <v>4</v>
      </c>
      <c r="D383" s="4">
        <v>2</v>
      </c>
      <c r="E383" s="4">
        <v>4</v>
      </c>
      <c r="F383" s="4">
        <v>3</v>
      </c>
      <c r="G383" s="4">
        <v>3</v>
      </c>
      <c r="H383" s="4">
        <v>2</v>
      </c>
      <c r="I383" s="4">
        <v>3</v>
      </c>
      <c r="J383" s="4">
        <v>3</v>
      </c>
      <c r="K383" s="4">
        <f>IFERROR(INDEX(AIRPORT_DB!$L:$L,MATCH($A383,AIRPORT_DB!$A:$A,0))+1,2)</f>
        <v>1</v>
      </c>
      <c r="L383" s="4">
        <v>2</v>
      </c>
      <c r="M383" s="4">
        <v>3</v>
      </c>
      <c r="N383" s="4">
        <v>2</v>
      </c>
      <c r="O383" s="4">
        <v>3</v>
      </c>
      <c r="P383" s="4">
        <v>2</v>
      </c>
      <c r="Q383" s="4">
        <v>2</v>
      </c>
      <c r="R383" s="4">
        <v>2</v>
      </c>
      <c r="S383" s="4">
        <v>2</v>
      </c>
      <c r="T383" s="4">
        <v>2</v>
      </c>
      <c r="U383" s="4">
        <f>IFERROR(INDEX(AIRPORT_DB!$L:$L,MATCH($A383,AIRPORT_DB!$A:$A,0))+1,2)</f>
        <v>1</v>
      </c>
      <c r="V383" s="4">
        <f>ROUND(AVERAGE(LARGE(B383:K383,{1,2,3}))+AVERAGE(LARGE(L383:U383,{1,2,3}))-1,0)+IF(INDEX(AIRPORT_DB!$L:$L,MATCH($A383,AIRPORT_DB!$A:$A,0))&gt;=1,1,0)+IF(AB383="C",1,0)</f>
        <v>5</v>
      </c>
      <c r="W383" s="4" t="str">
        <f t="shared" si="10"/>
        <v>LOW</v>
      </c>
      <c r="X383" s="4" t="str">
        <f t="shared" si="11"/>
        <v>DISPATCH OK</v>
      </c>
      <c r="Y383" s="10" t="s">
        <v>2212</v>
      </c>
      <c r="Z383" s="10" t="s">
        <v>2210</v>
      </c>
      <c r="AA383" s="10" t="s">
        <v>2211</v>
      </c>
      <c r="AB383" s="4" t="s">
        <v>28</v>
      </c>
      <c r="AC383">
        <f>ROUND(AVERAGE(LARGE(B383:K383,{1,2,3})),0)</f>
        <v>4</v>
      </c>
      <c r="AD383">
        <f>ROUND(AVERAGE(LARGE(L383:U383,{1,2,3})),0)</f>
        <v>3</v>
      </c>
      <c r="AE383">
        <v>2</v>
      </c>
      <c r="AF383">
        <v>2</v>
      </c>
    </row>
    <row r="384" spans="1:32" ht="15" customHeight="1" x14ac:dyDescent="0.35">
      <c r="A384" s="10" t="s">
        <v>1644</v>
      </c>
      <c r="B384" s="4">
        <v>3</v>
      </c>
      <c r="C384" s="4">
        <v>4</v>
      </c>
      <c r="D384" s="4">
        <v>2</v>
      </c>
      <c r="E384" s="4">
        <v>4</v>
      </c>
      <c r="F384" s="4">
        <v>3</v>
      </c>
      <c r="G384" s="4">
        <v>3</v>
      </c>
      <c r="H384" s="4">
        <v>2</v>
      </c>
      <c r="I384" s="4">
        <v>3</v>
      </c>
      <c r="J384" s="4">
        <v>3</v>
      </c>
      <c r="K384" s="4">
        <f>IFERROR(INDEX(AIRPORT_DB!$L:$L,MATCH($A384,AIRPORT_DB!$A:$A,0))+1,2)</f>
        <v>1</v>
      </c>
      <c r="L384" s="4">
        <v>2</v>
      </c>
      <c r="M384" s="4">
        <v>3</v>
      </c>
      <c r="N384" s="4">
        <v>2</v>
      </c>
      <c r="O384" s="4">
        <v>3</v>
      </c>
      <c r="P384" s="4">
        <v>2</v>
      </c>
      <c r="Q384" s="4">
        <v>2</v>
      </c>
      <c r="R384" s="4">
        <v>2</v>
      </c>
      <c r="S384" s="4">
        <v>2</v>
      </c>
      <c r="T384" s="4">
        <v>2</v>
      </c>
      <c r="U384" s="4">
        <f>IFERROR(INDEX(AIRPORT_DB!$L:$L,MATCH($A384,AIRPORT_DB!$A:$A,0))+1,2)</f>
        <v>1</v>
      </c>
      <c r="V384" s="4">
        <f>ROUND(AVERAGE(LARGE(B384:K384,{1,2,3}))+AVERAGE(LARGE(L384:U384,{1,2,3}))-1,0)+IF(INDEX(AIRPORT_DB!$L:$L,MATCH($A384,AIRPORT_DB!$A:$A,0))&gt;=1,1,0)+IF(AB384="C",1,0)</f>
        <v>5</v>
      </c>
      <c r="W384" s="4" t="str">
        <f t="shared" si="10"/>
        <v>LOW</v>
      </c>
      <c r="X384" s="4" t="str">
        <f t="shared" si="11"/>
        <v>DISPATCH OK</v>
      </c>
      <c r="Y384" s="10" t="s">
        <v>2212</v>
      </c>
      <c r="Z384" s="10" t="s">
        <v>2210</v>
      </c>
      <c r="AA384" s="10" t="s">
        <v>2211</v>
      </c>
      <c r="AB384" s="4" t="s">
        <v>28</v>
      </c>
      <c r="AC384">
        <f>ROUND(AVERAGE(LARGE(B384:K384,{1,2,3})),0)</f>
        <v>4</v>
      </c>
      <c r="AD384">
        <f>ROUND(AVERAGE(LARGE(L384:U384,{1,2,3})),0)</f>
        <v>3</v>
      </c>
      <c r="AE384">
        <v>2</v>
      </c>
      <c r="AF384">
        <v>2</v>
      </c>
    </row>
    <row r="385" spans="1:32" ht="15" customHeight="1" x14ac:dyDescent="0.35">
      <c r="A385" s="10" t="s">
        <v>1647</v>
      </c>
      <c r="B385" s="4">
        <v>3</v>
      </c>
      <c r="C385" s="4">
        <v>4</v>
      </c>
      <c r="D385" s="4">
        <v>2</v>
      </c>
      <c r="E385" s="4">
        <v>4</v>
      </c>
      <c r="F385" s="4">
        <v>3</v>
      </c>
      <c r="G385" s="4">
        <v>3</v>
      </c>
      <c r="H385" s="4">
        <v>2</v>
      </c>
      <c r="I385" s="4">
        <v>3</v>
      </c>
      <c r="J385" s="4">
        <v>3</v>
      </c>
      <c r="K385" s="4">
        <f>IFERROR(INDEX(AIRPORT_DB!$L:$L,MATCH($A385,AIRPORT_DB!$A:$A,0))+1,2)</f>
        <v>1</v>
      </c>
      <c r="L385" s="4">
        <v>2</v>
      </c>
      <c r="M385" s="4">
        <v>3</v>
      </c>
      <c r="N385" s="4">
        <v>2</v>
      </c>
      <c r="O385" s="4">
        <v>3</v>
      </c>
      <c r="P385" s="4">
        <v>2</v>
      </c>
      <c r="Q385" s="4">
        <v>2</v>
      </c>
      <c r="R385" s="4">
        <v>2</v>
      </c>
      <c r="S385" s="4">
        <v>2</v>
      </c>
      <c r="T385" s="4">
        <v>2</v>
      </c>
      <c r="U385" s="4">
        <f>IFERROR(INDEX(AIRPORT_DB!$L:$L,MATCH($A385,AIRPORT_DB!$A:$A,0))+1,2)</f>
        <v>1</v>
      </c>
      <c r="V385" s="4">
        <f>ROUND(AVERAGE(LARGE(B385:K385,{1,2,3}))+AVERAGE(LARGE(L385:U385,{1,2,3}))-1,0)+IF(INDEX(AIRPORT_DB!$L:$L,MATCH($A385,AIRPORT_DB!$A:$A,0))&gt;=1,1,0)+IF(AB385="C",1,0)</f>
        <v>5</v>
      </c>
      <c r="W385" s="4" t="str">
        <f t="shared" si="10"/>
        <v>LOW</v>
      </c>
      <c r="X385" s="4" t="str">
        <f t="shared" si="11"/>
        <v>DISPATCH OK</v>
      </c>
      <c r="Y385" s="10" t="s">
        <v>2212</v>
      </c>
      <c r="Z385" s="10" t="s">
        <v>2210</v>
      </c>
      <c r="AA385" s="10" t="s">
        <v>2211</v>
      </c>
      <c r="AB385" s="4" t="s">
        <v>28</v>
      </c>
      <c r="AC385">
        <f>ROUND(AVERAGE(LARGE(B385:K385,{1,2,3})),0)</f>
        <v>4</v>
      </c>
      <c r="AD385">
        <f>ROUND(AVERAGE(LARGE(L385:U385,{1,2,3})),0)</f>
        <v>3</v>
      </c>
      <c r="AE385">
        <v>2</v>
      </c>
      <c r="AF385">
        <v>2</v>
      </c>
    </row>
    <row r="386" spans="1:32" ht="15" customHeight="1" x14ac:dyDescent="0.35">
      <c r="A386" s="10" t="s">
        <v>1650</v>
      </c>
      <c r="B386" s="4">
        <v>3</v>
      </c>
      <c r="C386" s="4">
        <v>4</v>
      </c>
      <c r="D386" s="4">
        <v>2</v>
      </c>
      <c r="E386" s="4">
        <v>4</v>
      </c>
      <c r="F386" s="4">
        <v>3</v>
      </c>
      <c r="G386" s="4">
        <v>3</v>
      </c>
      <c r="H386" s="4">
        <v>2</v>
      </c>
      <c r="I386" s="4">
        <v>3</v>
      </c>
      <c r="J386" s="4">
        <v>3</v>
      </c>
      <c r="K386" s="4">
        <f>IFERROR(INDEX(AIRPORT_DB!$L:$L,MATCH($A386,AIRPORT_DB!$A:$A,0))+1,2)</f>
        <v>1</v>
      </c>
      <c r="L386" s="4">
        <v>2</v>
      </c>
      <c r="M386" s="4">
        <v>3</v>
      </c>
      <c r="N386" s="4">
        <v>2</v>
      </c>
      <c r="O386" s="4">
        <v>3</v>
      </c>
      <c r="P386" s="4">
        <v>2</v>
      </c>
      <c r="Q386" s="4">
        <v>2</v>
      </c>
      <c r="R386" s="4">
        <v>2</v>
      </c>
      <c r="S386" s="4">
        <v>2</v>
      </c>
      <c r="T386" s="4">
        <v>2</v>
      </c>
      <c r="U386" s="4">
        <f>IFERROR(INDEX(AIRPORT_DB!$L:$L,MATCH($A386,AIRPORT_DB!$A:$A,0))+1,2)</f>
        <v>1</v>
      </c>
      <c r="V386" s="4">
        <f>ROUND(AVERAGE(LARGE(B386:K386,{1,2,3}))+AVERAGE(LARGE(L386:U386,{1,2,3}))-1,0)+IF(INDEX(AIRPORT_DB!$L:$L,MATCH($A386,AIRPORT_DB!$A:$A,0))&gt;=1,1,0)+IF(AB386="C",1,0)</f>
        <v>5</v>
      </c>
      <c r="W386" s="4" t="str">
        <f t="shared" ref="W386:W449" si="12">IF(V386&lt;=6,"LOW",IF(V386&lt;=9,"MEDIUM",IF(V386&lt;=12,"HIGH","EXTREME")))</f>
        <v>LOW</v>
      </c>
      <c r="X386" s="4" t="str">
        <f t="shared" ref="X386:X449" si="13">IF(W386="EXTREME","OPS MANAGER APPROVAL REQUIRED",IF(AND(W386="HIGH",AB386="C"),"OPS MANAGER APPROVAL REQUIRED",IF(W386="HIGH","CAPTAIN REVIEW / DISPATCH COORDINATION","DISPATCH OK")))</f>
        <v>DISPATCH OK</v>
      </c>
      <c r="Y386" s="10" t="s">
        <v>2212</v>
      </c>
      <c r="Z386" s="10" t="s">
        <v>2210</v>
      </c>
      <c r="AA386" s="10" t="s">
        <v>2211</v>
      </c>
      <c r="AB386" s="4" t="s">
        <v>28</v>
      </c>
      <c r="AC386">
        <f>ROUND(AVERAGE(LARGE(B386:K386,{1,2,3})),0)</f>
        <v>4</v>
      </c>
      <c r="AD386">
        <f>ROUND(AVERAGE(LARGE(L386:U386,{1,2,3})),0)</f>
        <v>3</v>
      </c>
      <c r="AE386">
        <v>2</v>
      </c>
      <c r="AF386">
        <v>2</v>
      </c>
    </row>
    <row r="387" spans="1:32" ht="15" customHeight="1" x14ac:dyDescent="0.35">
      <c r="A387" s="10" t="s">
        <v>1653</v>
      </c>
      <c r="B387" s="4">
        <v>3</v>
      </c>
      <c r="C387" s="4">
        <v>4</v>
      </c>
      <c r="D387" s="4">
        <v>2</v>
      </c>
      <c r="E387" s="4">
        <v>4</v>
      </c>
      <c r="F387" s="4">
        <v>3</v>
      </c>
      <c r="G387" s="4">
        <v>3</v>
      </c>
      <c r="H387" s="4">
        <v>2</v>
      </c>
      <c r="I387" s="4">
        <v>3</v>
      </c>
      <c r="J387" s="4">
        <v>3</v>
      </c>
      <c r="K387" s="4">
        <f>IFERROR(INDEX(AIRPORT_DB!$L:$L,MATCH($A387,AIRPORT_DB!$A:$A,0))+1,2)</f>
        <v>1</v>
      </c>
      <c r="L387" s="4">
        <v>2</v>
      </c>
      <c r="M387" s="4">
        <v>3</v>
      </c>
      <c r="N387" s="4">
        <v>2</v>
      </c>
      <c r="O387" s="4">
        <v>3</v>
      </c>
      <c r="P387" s="4">
        <v>2</v>
      </c>
      <c r="Q387" s="4">
        <v>2</v>
      </c>
      <c r="R387" s="4">
        <v>2</v>
      </c>
      <c r="S387" s="4">
        <v>2</v>
      </c>
      <c r="T387" s="4">
        <v>2</v>
      </c>
      <c r="U387" s="4">
        <f>IFERROR(INDEX(AIRPORT_DB!$L:$L,MATCH($A387,AIRPORT_DB!$A:$A,0))+1,2)</f>
        <v>1</v>
      </c>
      <c r="V387" s="4">
        <f>ROUND(AVERAGE(LARGE(B387:K387,{1,2,3}))+AVERAGE(LARGE(L387:U387,{1,2,3}))-1,0)+IF(INDEX(AIRPORT_DB!$L:$L,MATCH($A387,AIRPORT_DB!$A:$A,0))&gt;=1,1,0)+IF(AB387="C",1,0)</f>
        <v>5</v>
      </c>
      <c r="W387" s="4" t="str">
        <f t="shared" si="12"/>
        <v>LOW</v>
      </c>
      <c r="X387" s="4" t="str">
        <f t="shared" si="13"/>
        <v>DISPATCH OK</v>
      </c>
      <c r="Y387" s="10" t="s">
        <v>2212</v>
      </c>
      <c r="Z387" s="10" t="s">
        <v>2210</v>
      </c>
      <c r="AA387" s="10" t="s">
        <v>2211</v>
      </c>
      <c r="AB387" s="4" t="s">
        <v>28</v>
      </c>
      <c r="AC387">
        <f>ROUND(AVERAGE(LARGE(B387:K387,{1,2,3})),0)</f>
        <v>4</v>
      </c>
      <c r="AD387">
        <f>ROUND(AVERAGE(LARGE(L387:U387,{1,2,3})),0)</f>
        <v>3</v>
      </c>
      <c r="AE387">
        <v>2</v>
      </c>
      <c r="AF387">
        <v>2</v>
      </c>
    </row>
    <row r="388" spans="1:32" ht="15" customHeight="1" x14ac:dyDescent="0.35">
      <c r="A388" s="10" t="s">
        <v>1656</v>
      </c>
      <c r="B388" s="4">
        <v>3</v>
      </c>
      <c r="C388" s="4">
        <v>4</v>
      </c>
      <c r="D388" s="4">
        <v>2</v>
      </c>
      <c r="E388" s="4">
        <v>4</v>
      </c>
      <c r="F388" s="4">
        <v>3</v>
      </c>
      <c r="G388" s="4">
        <v>3</v>
      </c>
      <c r="H388" s="4">
        <v>2</v>
      </c>
      <c r="I388" s="4">
        <v>3</v>
      </c>
      <c r="J388" s="4">
        <v>3</v>
      </c>
      <c r="K388" s="4">
        <f>IFERROR(INDEX(AIRPORT_DB!$L:$L,MATCH($A388,AIRPORT_DB!$A:$A,0))+1,2)</f>
        <v>1</v>
      </c>
      <c r="L388" s="4">
        <v>2</v>
      </c>
      <c r="M388" s="4">
        <v>3</v>
      </c>
      <c r="N388" s="4">
        <v>2</v>
      </c>
      <c r="O388" s="4">
        <v>3</v>
      </c>
      <c r="P388" s="4">
        <v>2</v>
      </c>
      <c r="Q388" s="4">
        <v>2</v>
      </c>
      <c r="R388" s="4">
        <v>2</v>
      </c>
      <c r="S388" s="4">
        <v>2</v>
      </c>
      <c r="T388" s="4">
        <v>2</v>
      </c>
      <c r="U388" s="4">
        <f>IFERROR(INDEX(AIRPORT_DB!$L:$L,MATCH($A388,AIRPORT_DB!$A:$A,0))+1,2)</f>
        <v>1</v>
      </c>
      <c r="V388" s="4">
        <f>ROUND(AVERAGE(LARGE(B388:K388,{1,2,3}))+AVERAGE(LARGE(L388:U388,{1,2,3}))-1,0)+IF(INDEX(AIRPORT_DB!$L:$L,MATCH($A388,AIRPORT_DB!$A:$A,0))&gt;=1,1,0)+IF(AB388="C",1,0)</f>
        <v>5</v>
      </c>
      <c r="W388" s="4" t="str">
        <f t="shared" si="12"/>
        <v>LOW</v>
      </c>
      <c r="X388" s="4" t="str">
        <f t="shared" si="13"/>
        <v>DISPATCH OK</v>
      </c>
      <c r="Y388" s="10" t="s">
        <v>2212</v>
      </c>
      <c r="Z388" s="10" t="s">
        <v>2210</v>
      </c>
      <c r="AA388" s="10" t="s">
        <v>2211</v>
      </c>
      <c r="AB388" s="4" t="s">
        <v>28</v>
      </c>
      <c r="AC388">
        <f>ROUND(AVERAGE(LARGE(B388:K388,{1,2,3})),0)</f>
        <v>4</v>
      </c>
      <c r="AD388">
        <f>ROUND(AVERAGE(LARGE(L388:U388,{1,2,3})),0)</f>
        <v>3</v>
      </c>
      <c r="AE388">
        <v>2</v>
      </c>
      <c r="AF388">
        <v>2</v>
      </c>
    </row>
    <row r="389" spans="1:32" ht="15" customHeight="1" x14ac:dyDescent="0.35">
      <c r="A389" s="10" t="s">
        <v>1659</v>
      </c>
      <c r="B389" s="4">
        <v>3</v>
      </c>
      <c r="C389" s="4">
        <v>4</v>
      </c>
      <c r="D389" s="4">
        <v>2</v>
      </c>
      <c r="E389" s="4">
        <v>4</v>
      </c>
      <c r="F389" s="4">
        <v>3</v>
      </c>
      <c r="G389" s="4">
        <v>3</v>
      </c>
      <c r="H389" s="4">
        <v>2</v>
      </c>
      <c r="I389" s="4">
        <v>3</v>
      </c>
      <c r="J389" s="4">
        <v>3</v>
      </c>
      <c r="K389" s="4">
        <f>IFERROR(INDEX(AIRPORT_DB!$L:$L,MATCH($A389,AIRPORT_DB!$A:$A,0))+1,2)</f>
        <v>1</v>
      </c>
      <c r="L389" s="4">
        <v>2</v>
      </c>
      <c r="M389" s="4">
        <v>3</v>
      </c>
      <c r="N389" s="4">
        <v>2</v>
      </c>
      <c r="O389" s="4">
        <v>3</v>
      </c>
      <c r="P389" s="4">
        <v>2</v>
      </c>
      <c r="Q389" s="4">
        <v>2</v>
      </c>
      <c r="R389" s="4">
        <v>2</v>
      </c>
      <c r="S389" s="4">
        <v>2</v>
      </c>
      <c r="T389" s="4">
        <v>2</v>
      </c>
      <c r="U389" s="4">
        <f>IFERROR(INDEX(AIRPORT_DB!$L:$L,MATCH($A389,AIRPORT_DB!$A:$A,0))+1,2)</f>
        <v>1</v>
      </c>
      <c r="V389" s="4">
        <f>ROUND(AVERAGE(LARGE(B389:K389,{1,2,3}))+AVERAGE(LARGE(L389:U389,{1,2,3}))-1,0)+IF(INDEX(AIRPORT_DB!$L:$L,MATCH($A389,AIRPORT_DB!$A:$A,0))&gt;=1,1,0)+IF(AB389="C",1,0)</f>
        <v>5</v>
      </c>
      <c r="W389" s="4" t="str">
        <f t="shared" si="12"/>
        <v>LOW</v>
      </c>
      <c r="X389" s="4" t="str">
        <f t="shared" si="13"/>
        <v>DISPATCH OK</v>
      </c>
      <c r="Y389" s="10" t="s">
        <v>2212</v>
      </c>
      <c r="Z389" s="10" t="s">
        <v>2210</v>
      </c>
      <c r="AA389" s="10" t="s">
        <v>2211</v>
      </c>
      <c r="AB389" s="4" t="s">
        <v>28</v>
      </c>
      <c r="AC389">
        <f>ROUND(AVERAGE(LARGE(B389:K389,{1,2,3})),0)</f>
        <v>4</v>
      </c>
      <c r="AD389">
        <f>ROUND(AVERAGE(LARGE(L389:U389,{1,2,3})),0)</f>
        <v>3</v>
      </c>
      <c r="AE389">
        <v>2</v>
      </c>
      <c r="AF389">
        <v>2</v>
      </c>
    </row>
    <row r="390" spans="1:32" ht="15" customHeight="1" x14ac:dyDescent="0.35">
      <c r="A390" s="10" t="s">
        <v>1662</v>
      </c>
      <c r="B390" s="4">
        <v>3</v>
      </c>
      <c r="C390" s="4">
        <v>4</v>
      </c>
      <c r="D390" s="4">
        <v>2</v>
      </c>
      <c r="E390" s="4">
        <v>4</v>
      </c>
      <c r="F390" s="4">
        <v>3</v>
      </c>
      <c r="G390" s="4">
        <v>3</v>
      </c>
      <c r="H390" s="4">
        <v>2</v>
      </c>
      <c r="I390" s="4">
        <v>3</v>
      </c>
      <c r="J390" s="4">
        <v>3</v>
      </c>
      <c r="K390" s="4">
        <f>IFERROR(INDEX(AIRPORT_DB!$L:$L,MATCH($A390,AIRPORT_DB!$A:$A,0))+1,2)</f>
        <v>1</v>
      </c>
      <c r="L390" s="4">
        <v>2</v>
      </c>
      <c r="M390" s="4">
        <v>3</v>
      </c>
      <c r="N390" s="4">
        <v>2</v>
      </c>
      <c r="O390" s="4">
        <v>3</v>
      </c>
      <c r="P390" s="4">
        <v>2</v>
      </c>
      <c r="Q390" s="4">
        <v>2</v>
      </c>
      <c r="R390" s="4">
        <v>2</v>
      </c>
      <c r="S390" s="4">
        <v>2</v>
      </c>
      <c r="T390" s="4">
        <v>2</v>
      </c>
      <c r="U390" s="4">
        <f>IFERROR(INDEX(AIRPORT_DB!$L:$L,MATCH($A390,AIRPORT_DB!$A:$A,0))+1,2)</f>
        <v>1</v>
      </c>
      <c r="V390" s="4">
        <f>ROUND(AVERAGE(LARGE(B390:K390,{1,2,3}))+AVERAGE(LARGE(L390:U390,{1,2,3}))-1,0)+IF(INDEX(AIRPORT_DB!$L:$L,MATCH($A390,AIRPORT_DB!$A:$A,0))&gt;=1,1,0)+IF(AB390="C",1,0)</f>
        <v>5</v>
      </c>
      <c r="W390" s="4" t="str">
        <f t="shared" si="12"/>
        <v>LOW</v>
      </c>
      <c r="X390" s="4" t="str">
        <f t="shared" si="13"/>
        <v>DISPATCH OK</v>
      </c>
      <c r="Y390" s="10" t="s">
        <v>2212</v>
      </c>
      <c r="Z390" s="10" t="s">
        <v>2210</v>
      </c>
      <c r="AA390" s="10" t="s">
        <v>2211</v>
      </c>
      <c r="AB390" s="4" t="s">
        <v>28</v>
      </c>
      <c r="AC390">
        <f>ROUND(AVERAGE(LARGE(B390:K390,{1,2,3})),0)</f>
        <v>4</v>
      </c>
      <c r="AD390">
        <f>ROUND(AVERAGE(LARGE(L390:U390,{1,2,3})),0)</f>
        <v>3</v>
      </c>
      <c r="AE390">
        <v>2</v>
      </c>
      <c r="AF390">
        <v>2</v>
      </c>
    </row>
    <row r="391" spans="1:32" ht="15" customHeight="1" x14ac:dyDescent="0.35">
      <c r="A391" s="10" t="s">
        <v>1665</v>
      </c>
      <c r="B391" s="4">
        <v>3</v>
      </c>
      <c r="C391" s="4">
        <v>4</v>
      </c>
      <c r="D391" s="4">
        <v>2</v>
      </c>
      <c r="E391" s="4">
        <v>4</v>
      </c>
      <c r="F391" s="4">
        <v>3</v>
      </c>
      <c r="G391" s="4">
        <v>3</v>
      </c>
      <c r="H391" s="4">
        <v>2</v>
      </c>
      <c r="I391" s="4">
        <v>3</v>
      </c>
      <c r="J391" s="4">
        <v>3</v>
      </c>
      <c r="K391" s="4">
        <f>IFERROR(INDEX(AIRPORT_DB!$L:$L,MATCH($A391,AIRPORT_DB!$A:$A,0))+1,2)</f>
        <v>1</v>
      </c>
      <c r="L391" s="4">
        <v>2</v>
      </c>
      <c r="M391" s="4">
        <v>3</v>
      </c>
      <c r="N391" s="4">
        <v>2</v>
      </c>
      <c r="O391" s="4">
        <v>3</v>
      </c>
      <c r="P391" s="4">
        <v>2</v>
      </c>
      <c r="Q391" s="4">
        <v>2</v>
      </c>
      <c r="R391" s="4">
        <v>2</v>
      </c>
      <c r="S391" s="4">
        <v>2</v>
      </c>
      <c r="T391" s="4">
        <v>2</v>
      </c>
      <c r="U391" s="4">
        <f>IFERROR(INDEX(AIRPORT_DB!$L:$L,MATCH($A391,AIRPORT_DB!$A:$A,0))+1,2)</f>
        <v>1</v>
      </c>
      <c r="V391" s="4">
        <f>ROUND(AVERAGE(LARGE(B391:K391,{1,2,3}))+AVERAGE(LARGE(L391:U391,{1,2,3}))-1,0)+IF(INDEX(AIRPORT_DB!$L:$L,MATCH($A391,AIRPORT_DB!$A:$A,0))&gt;=1,1,0)+IF(AB391="C",1,0)</f>
        <v>5</v>
      </c>
      <c r="W391" s="4" t="str">
        <f t="shared" si="12"/>
        <v>LOW</v>
      </c>
      <c r="X391" s="4" t="str">
        <f t="shared" si="13"/>
        <v>DISPATCH OK</v>
      </c>
      <c r="Y391" s="10" t="s">
        <v>2212</v>
      </c>
      <c r="Z391" s="10" t="s">
        <v>2210</v>
      </c>
      <c r="AA391" s="10" t="s">
        <v>2211</v>
      </c>
      <c r="AB391" s="4" t="s">
        <v>28</v>
      </c>
      <c r="AC391">
        <f>ROUND(AVERAGE(LARGE(B391:K391,{1,2,3})),0)</f>
        <v>4</v>
      </c>
      <c r="AD391">
        <f>ROUND(AVERAGE(LARGE(L391:U391,{1,2,3})),0)</f>
        <v>3</v>
      </c>
      <c r="AE391">
        <v>2</v>
      </c>
      <c r="AF391">
        <v>2</v>
      </c>
    </row>
    <row r="392" spans="1:32" ht="15" customHeight="1" x14ac:dyDescent="0.35">
      <c r="A392" s="10" t="s">
        <v>1667</v>
      </c>
      <c r="B392" s="4">
        <v>3</v>
      </c>
      <c r="C392" s="4">
        <v>4</v>
      </c>
      <c r="D392" s="4">
        <v>2</v>
      </c>
      <c r="E392" s="4">
        <v>4</v>
      </c>
      <c r="F392" s="4">
        <v>3</v>
      </c>
      <c r="G392" s="4">
        <v>3</v>
      </c>
      <c r="H392" s="4">
        <v>2</v>
      </c>
      <c r="I392" s="4">
        <v>3</v>
      </c>
      <c r="J392" s="4">
        <v>3</v>
      </c>
      <c r="K392" s="4">
        <f>IFERROR(INDEX(AIRPORT_DB!$L:$L,MATCH($A392,AIRPORT_DB!$A:$A,0))+1,2)</f>
        <v>1</v>
      </c>
      <c r="L392" s="4">
        <v>2</v>
      </c>
      <c r="M392" s="4">
        <v>3</v>
      </c>
      <c r="N392" s="4">
        <v>2</v>
      </c>
      <c r="O392" s="4">
        <v>3</v>
      </c>
      <c r="P392" s="4">
        <v>2</v>
      </c>
      <c r="Q392" s="4">
        <v>2</v>
      </c>
      <c r="R392" s="4">
        <v>2</v>
      </c>
      <c r="S392" s="4">
        <v>2</v>
      </c>
      <c r="T392" s="4">
        <v>2</v>
      </c>
      <c r="U392" s="4">
        <f>IFERROR(INDEX(AIRPORT_DB!$L:$L,MATCH($A392,AIRPORT_DB!$A:$A,0))+1,2)</f>
        <v>1</v>
      </c>
      <c r="V392" s="4">
        <f>ROUND(AVERAGE(LARGE(B392:K392,{1,2,3}))+AVERAGE(LARGE(L392:U392,{1,2,3}))-1,0)+IF(INDEX(AIRPORT_DB!$L:$L,MATCH($A392,AIRPORT_DB!$A:$A,0))&gt;=1,1,0)+IF(AB392="C",1,0)</f>
        <v>5</v>
      </c>
      <c r="W392" s="4" t="str">
        <f t="shared" si="12"/>
        <v>LOW</v>
      </c>
      <c r="X392" s="4" t="str">
        <f t="shared" si="13"/>
        <v>DISPATCH OK</v>
      </c>
      <c r="Y392" s="10" t="s">
        <v>2212</v>
      </c>
      <c r="Z392" s="10" t="s">
        <v>2210</v>
      </c>
      <c r="AA392" s="10" t="s">
        <v>2211</v>
      </c>
      <c r="AB392" s="4" t="s">
        <v>28</v>
      </c>
      <c r="AC392">
        <f>ROUND(AVERAGE(LARGE(B392:K392,{1,2,3})),0)</f>
        <v>4</v>
      </c>
      <c r="AD392">
        <f>ROUND(AVERAGE(LARGE(L392:U392,{1,2,3})),0)</f>
        <v>3</v>
      </c>
      <c r="AE392">
        <v>2</v>
      </c>
      <c r="AF392">
        <v>2</v>
      </c>
    </row>
    <row r="393" spans="1:32" ht="15" customHeight="1" x14ac:dyDescent="0.35">
      <c r="A393" s="10" t="s">
        <v>1670</v>
      </c>
      <c r="B393" s="4">
        <v>3</v>
      </c>
      <c r="C393" s="4">
        <v>4</v>
      </c>
      <c r="D393" s="4">
        <v>2</v>
      </c>
      <c r="E393" s="4">
        <v>4</v>
      </c>
      <c r="F393" s="4">
        <v>3</v>
      </c>
      <c r="G393" s="4">
        <v>3</v>
      </c>
      <c r="H393" s="4">
        <v>2</v>
      </c>
      <c r="I393" s="4">
        <v>3</v>
      </c>
      <c r="J393" s="4">
        <v>3</v>
      </c>
      <c r="K393" s="4">
        <f>IFERROR(INDEX(AIRPORT_DB!$L:$L,MATCH($A393,AIRPORT_DB!$A:$A,0))+1,2)</f>
        <v>1</v>
      </c>
      <c r="L393" s="4">
        <v>2</v>
      </c>
      <c r="M393" s="4">
        <v>3</v>
      </c>
      <c r="N393" s="4">
        <v>2</v>
      </c>
      <c r="O393" s="4">
        <v>3</v>
      </c>
      <c r="P393" s="4">
        <v>2</v>
      </c>
      <c r="Q393" s="4">
        <v>2</v>
      </c>
      <c r="R393" s="4">
        <v>2</v>
      </c>
      <c r="S393" s="4">
        <v>2</v>
      </c>
      <c r="T393" s="4">
        <v>2</v>
      </c>
      <c r="U393" s="4">
        <f>IFERROR(INDEX(AIRPORT_DB!$L:$L,MATCH($A393,AIRPORT_DB!$A:$A,0))+1,2)</f>
        <v>1</v>
      </c>
      <c r="V393" s="4">
        <f>ROUND(AVERAGE(LARGE(B393:K393,{1,2,3}))+AVERAGE(LARGE(L393:U393,{1,2,3}))-1,0)+IF(INDEX(AIRPORT_DB!$L:$L,MATCH($A393,AIRPORT_DB!$A:$A,0))&gt;=1,1,0)+IF(AB393="C",1,0)</f>
        <v>5</v>
      </c>
      <c r="W393" s="4" t="str">
        <f t="shared" si="12"/>
        <v>LOW</v>
      </c>
      <c r="X393" s="4" t="str">
        <f t="shared" si="13"/>
        <v>DISPATCH OK</v>
      </c>
      <c r="Y393" s="10" t="s">
        <v>2212</v>
      </c>
      <c r="Z393" s="10" t="s">
        <v>2210</v>
      </c>
      <c r="AA393" s="10" t="s">
        <v>2211</v>
      </c>
      <c r="AB393" s="4" t="s">
        <v>28</v>
      </c>
      <c r="AC393">
        <f>ROUND(AVERAGE(LARGE(B393:K393,{1,2,3})),0)</f>
        <v>4</v>
      </c>
      <c r="AD393">
        <f>ROUND(AVERAGE(LARGE(L393:U393,{1,2,3})),0)</f>
        <v>3</v>
      </c>
      <c r="AE393">
        <v>2</v>
      </c>
      <c r="AF393">
        <v>2</v>
      </c>
    </row>
    <row r="394" spans="1:32" ht="15" customHeight="1" x14ac:dyDescent="0.35">
      <c r="A394" s="10" t="s">
        <v>1672</v>
      </c>
      <c r="B394" s="4">
        <v>3</v>
      </c>
      <c r="C394" s="4">
        <v>4</v>
      </c>
      <c r="D394" s="4">
        <v>2</v>
      </c>
      <c r="E394" s="4">
        <v>4</v>
      </c>
      <c r="F394" s="4">
        <v>3</v>
      </c>
      <c r="G394" s="4">
        <v>3</v>
      </c>
      <c r="H394" s="4">
        <v>2</v>
      </c>
      <c r="I394" s="4">
        <v>3</v>
      </c>
      <c r="J394" s="4">
        <v>3</v>
      </c>
      <c r="K394" s="4">
        <f>IFERROR(INDEX(AIRPORT_DB!$L:$L,MATCH($A394,AIRPORT_DB!$A:$A,0))+1,2)</f>
        <v>1</v>
      </c>
      <c r="L394" s="4">
        <v>2</v>
      </c>
      <c r="M394" s="4">
        <v>3</v>
      </c>
      <c r="N394" s="4">
        <v>2</v>
      </c>
      <c r="O394" s="4">
        <v>3</v>
      </c>
      <c r="P394" s="4">
        <v>2</v>
      </c>
      <c r="Q394" s="4">
        <v>2</v>
      </c>
      <c r="R394" s="4">
        <v>2</v>
      </c>
      <c r="S394" s="4">
        <v>2</v>
      </c>
      <c r="T394" s="4">
        <v>2</v>
      </c>
      <c r="U394" s="4">
        <f>IFERROR(INDEX(AIRPORT_DB!$L:$L,MATCH($A394,AIRPORT_DB!$A:$A,0))+1,2)</f>
        <v>1</v>
      </c>
      <c r="V394" s="4">
        <f>ROUND(AVERAGE(LARGE(B394:K394,{1,2,3}))+AVERAGE(LARGE(L394:U394,{1,2,3}))-1,0)+IF(INDEX(AIRPORT_DB!$L:$L,MATCH($A394,AIRPORT_DB!$A:$A,0))&gt;=1,1,0)+IF(AB394="C",1,0)</f>
        <v>5</v>
      </c>
      <c r="W394" s="4" t="str">
        <f t="shared" si="12"/>
        <v>LOW</v>
      </c>
      <c r="X394" s="4" t="str">
        <f t="shared" si="13"/>
        <v>DISPATCH OK</v>
      </c>
      <c r="Y394" s="10" t="s">
        <v>2212</v>
      </c>
      <c r="Z394" s="10" t="s">
        <v>2210</v>
      </c>
      <c r="AA394" s="10" t="s">
        <v>2211</v>
      </c>
      <c r="AB394" s="4" t="s">
        <v>28</v>
      </c>
      <c r="AC394">
        <f>ROUND(AVERAGE(LARGE(B394:K394,{1,2,3})),0)</f>
        <v>4</v>
      </c>
      <c r="AD394">
        <f>ROUND(AVERAGE(LARGE(L394:U394,{1,2,3})),0)</f>
        <v>3</v>
      </c>
      <c r="AE394">
        <v>2</v>
      </c>
      <c r="AF394">
        <v>2</v>
      </c>
    </row>
    <row r="395" spans="1:32" ht="15" customHeight="1" x14ac:dyDescent="0.35">
      <c r="A395" s="10" t="s">
        <v>1674</v>
      </c>
      <c r="B395" s="4">
        <v>3</v>
      </c>
      <c r="C395" s="4">
        <v>4</v>
      </c>
      <c r="D395" s="4">
        <v>2</v>
      </c>
      <c r="E395" s="4">
        <v>4</v>
      </c>
      <c r="F395" s="4">
        <v>3</v>
      </c>
      <c r="G395" s="4">
        <v>3</v>
      </c>
      <c r="H395" s="4">
        <v>2</v>
      </c>
      <c r="I395" s="4">
        <v>3</v>
      </c>
      <c r="J395" s="4">
        <v>3</v>
      </c>
      <c r="K395" s="4">
        <f>IFERROR(INDEX(AIRPORT_DB!$L:$L,MATCH($A395,AIRPORT_DB!$A:$A,0))+1,2)</f>
        <v>1</v>
      </c>
      <c r="L395" s="4">
        <v>2</v>
      </c>
      <c r="M395" s="4">
        <v>3</v>
      </c>
      <c r="N395" s="4">
        <v>2</v>
      </c>
      <c r="O395" s="4">
        <v>3</v>
      </c>
      <c r="P395" s="4">
        <v>2</v>
      </c>
      <c r="Q395" s="4">
        <v>2</v>
      </c>
      <c r="R395" s="4">
        <v>2</v>
      </c>
      <c r="S395" s="4">
        <v>2</v>
      </c>
      <c r="T395" s="4">
        <v>2</v>
      </c>
      <c r="U395" s="4">
        <f>IFERROR(INDEX(AIRPORT_DB!$L:$L,MATCH($A395,AIRPORT_DB!$A:$A,0))+1,2)</f>
        <v>1</v>
      </c>
      <c r="V395" s="4">
        <f>ROUND(AVERAGE(LARGE(B395:K395,{1,2,3}))+AVERAGE(LARGE(L395:U395,{1,2,3}))-1,0)+IF(INDEX(AIRPORT_DB!$L:$L,MATCH($A395,AIRPORT_DB!$A:$A,0))&gt;=1,1,0)+IF(AB395="C",1,0)</f>
        <v>5</v>
      </c>
      <c r="W395" s="4" t="str">
        <f t="shared" si="12"/>
        <v>LOW</v>
      </c>
      <c r="X395" s="4" t="str">
        <f t="shared" si="13"/>
        <v>DISPATCH OK</v>
      </c>
      <c r="Y395" s="10" t="s">
        <v>2212</v>
      </c>
      <c r="Z395" s="10" t="s">
        <v>2210</v>
      </c>
      <c r="AA395" s="10" t="s">
        <v>2211</v>
      </c>
      <c r="AB395" s="4" t="s">
        <v>28</v>
      </c>
      <c r="AC395">
        <f>ROUND(AVERAGE(LARGE(B395:K395,{1,2,3})),0)</f>
        <v>4</v>
      </c>
      <c r="AD395">
        <f>ROUND(AVERAGE(LARGE(L395:U395,{1,2,3})),0)</f>
        <v>3</v>
      </c>
      <c r="AE395">
        <v>2</v>
      </c>
      <c r="AF395">
        <v>2</v>
      </c>
    </row>
    <row r="396" spans="1:32" ht="15" customHeight="1" x14ac:dyDescent="0.35">
      <c r="A396" s="10" t="s">
        <v>1677</v>
      </c>
      <c r="B396" s="4">
        <v>3</v>
      </c>
      <c r="C396" s="4">
        <v>4</v>
      </c>
      <c r="D396" s="4">
        <v>2</v>
      </c>
      <c r="E396" s="4">
        <v>4</v>
      </c>
      <c r="F396" s="4">
        <v>3</v>
      </c>
      <c r="G396" s="4">
        <v>3</v>
      </c>
      <c r="H396" s="4">
        <v>2</v>
      </c>
      <c r="I396" s="4">
        <v>3</v>
      </c>
      <c r="J396" s="4">
        <v>3</v>
      </c>
      <c r="K396" s="4">
        <f>IFERROR(INDEX(AIRPORT_DB!$L:$L,MATCH($A396,AIRPORT_DB!$A:$A,0))+1,2)</f>
        <v>1</v>
      </c>
      <c r="L396" s="4">
        <v>2</v>
      </c>
      <c r="M396" s="4">
        <v>3</v>
      </c>
      <c r="N396" s="4">
        <v>2</v>
      </c>
      <c r="O396" s="4">
        <v>3</v>
      </c>
      <c r="P396" s="4">
        <v>2</v>
      </c>
      <c r="Q396" s="4">
        <v>2</v>
      </c>
      <c r="R396" s="4">
        <v>2</v>
      </c>
      <c r="S396" s="4">
        <v>2</v>
      </c>
      <c r="T396" s="4">
        <v>2</v>
      </c>
      <c r="U396" s="4">
        <f>IFERROR(INDEX(AIRPORT_DB!$L:$L,MATCH($A396,AIRPORT_DB!$A:$A,0))+1,2)</f>
        <v>1</v>
      </c>
      <c r="V396" s="4">
        <f>ROUND(AVERAGE(LARGE(B396:K396,{1,2,3}))+AVERAGE(LARGE(L396:U396,{1,2,3}))-1,0)+IF(INDEX(AIRPORT_DB!$L:$L,MATCH($A396,AIRPORT_DB!$A:$A,0))&gt;=1,1,0)+IF(AB396="C",1,0)</f>
        <v>5</v>
      </c>
      <c r="W396" s="4" t="str">
        <f t="shared" si="12"/>
        <v>LOW</v>
      </c>
      <c r="X396" s="4" t="str">
        <f t="shared" si="13"/>
        <v>DISPATCH OK</v>
      </c>
      <c r="Y396" s="10" t="s">
        <v>2212</v>
      </c>
      <c r="Z396" s="10" t="s">
        <v>2210</v>
      </c>
      <c r="AA396" s="10" t="s">
        <v>2211</v>
      </c>
      <c r="AB396" s="4" t="s">
        <v>28</v>
      </c>
      <c r="AC396">
        <f>ROUND(AVERAGE(LARGE(B396:K396,{1,2,3})),0)</f>
        <v>4</v>
      </c>
      <c r="AD396">
        <f>ROUND(AVERAGE(LARGE(L396:U396,{1,2,3})),0)</f>
        <v>3</v>
      </c>
      <c r="AE396">
        <v>2</v>
      </c>
      <c r="AF396">
        <v>2</v>
      </c>
    </row>
    <row r="397" spans="1:32" ht="15" customHeight="1" x14ac:dyDescent="0.35">
      <c r="A397" s="10" t="s">
        <v>1680</v>
      </c>
      <c r="B397" s="4">
        <v>3</v>
      </c>
      <c r="C397" s="4">
        <v>4</v>
      </c>
      <c r="D397" s="4">
        <v>2</v>
      </c>
      <c r="E397" s="4">
        <v>4</v>
      </c>
      <c r="F397" s="4">
        <v>3</v>
      </c>
      <c r="G397" s="4">
        <v>3</v>
      </c>
      <c r="H397" s="4">
        <v>2</v>
      </c>
      <c r="I397" s="4">
        <v>3</v>
      </c>
      <c r="J397" s="4">
        <v>3</v>
      </c>
      <c r="K397" s="4">
        <f>IFERROR(INDEX(AIRPORT_DB!$L:$L,MATCH($A397,AIRPORT_DB!$A:$A,0))+1,2)</f>
        <v>1</v>
      </c>
      <c r="L397" s="4">
        <v>2</v>
      </c>
      <c r="M397" s="4">
        <v>3</v>
      </c>
      <c r="N397" s="4">
        <v>2</v>
      </c>
      <c r="O397" s="4">
        <v>3</v>
      </c>
      <c r="P397" s="4">
        <v>2</v>
      </c>
      <c r="Q397" s="4">
        <v>2</v>
      </c>
      <c r="R397" s="4">
        <v>2</v>
      </c>
      <c r="S397" s="4">
        <v>2</v>
      </c>
      <c r="T397" s="4">
        <v>2</v>
      </c>
      <c r="U397" s="4">
        <f>IFERROR(INDEX(AIRPORT_DB!$L:$L,MATCH($A397,AIRPORT_DB!$A:$A,0))+1,2)</f>
        <v>1</v>
      </c>
      <c r="V397" s="4">
        <f>ROUND(AVERAGE(LARGE(B397:K397,{1,2,3}))+AVERAGE(LARGE(L397:U397,{1,2,3}))-1,0)+IF(INDEX(AIRPORT_DB!$L:$L,MATCH($A397,AIRPORT_DB!$A:$A,0))&gt;=1,1,0)+IF(AB397="C",1,0)</f>
        <v>5</v>
      </c>
      <c r="W397" s="4" t="str">
        <f t="shared" si="12"/>
        <v>LOW</v>
      </c>
      <c r="X397" s="4" t="str">
        <f t="shared" si="13"/>
        <v>DISPATCH OK</v>
      </c>
      <c r="Y397" s="10" t="s">
        <v>2212</v>
      </c>
      <c r="Z397" s="10" t="s">
        <v>2210</v>
      </c>
      <c r="AA397" s="10" t="s">
        <v>2211</v>
      </c>
      <c r="AB397" s="4" t="s">
        <v>28</v>
      </c>
      <c r="AC397">
        <f>ROUND(AVERAGE(LARGE(B397:K397,{1,2,3})),0)</f>
        <v>4</v>
      </c>
      <c r="AD397">
        <f>ROUND(AVERAGE(LARGE(L397:U397,{1,2,3})),0)</f>
        <v>3</v>
      </c>
      <c r="AE397">
        <v>2</v>
      </c>
      <c r="AF397">
        <v>2</v>
      </c>
    </row>
    <row r="398" spans="1:32" ht="15" customHeight="1" x14ac:dyDescent="0.35">
      <c r="A398" s="10" t="s">
        <v>1683</v>
      </c>
      <c r="B398" s="4">
        <v>3</v>
      </c>
      <c r="C398" s="4">
        <v>4</v>
      </c>
      <c r="D398" s="4">
        <v>2</v>
      </c>
      <c r="E398" s="4">
        <v>4</v>
      </c>
      <c r="F398" s="4">
        <v>3</v>
      </c>
      <c r="G398" s="4">
        <v>3</v>
      </c>
      <c r="H398" s="4">
        <v>2</v>
      </c>
      <c r="I398" s="4">
        <v>3</v>
      </c>
      <c r="J398" s="4">
        <v>3</v>
      </c>
      <c r="K398" s="4">
        <f>IFERROR(INDEX(AIRPORT_DB!$L:$L,MATCH($A398,AIRPORT_DB!$A:$A,0))+1,2)</f>
        <v>1</v>
      </c>
      <c r="L398" s="4">
        <v>2</v>
      </c>
      <c r="M398" s="4">
        <v>3</v>
      </c>
      <c r="N398" s="4">
        <v>2</v>
      </c>
      <c r="O398" s="4">
        <v>3</v>
      </c>
      <c r="P398" s="4">
        <v>2</v>
      </c>
      <c r="Q398" s="4">
        <v>2</v>
      </c>
      <c r="R398" s="4">
        <v>2</v>
      </c>
      <c r="S398" s="4">
        <v>2</v>
      </c>
      <c r="T398" s="4">
        <v>2</v>
      </c>
      <c r="U398" s="4">
        <f>IFERROR(INDEX(AIRPORT_DB!$L:$L,MATCH($A398,AIRPORT_DB!$A:$A,0))+1,2)</f>
        <v>1</v>
      </c>
      <c r="V398" s="4">
        <f>ROUND(AVERAGE(LARGE(B398:K398,{1,2,3}))+AVERAGE(LARGE(L398:U398,{1,2,3}))-1,0)+IF(INDEX(AIRPORT_DB!$L:$L,MATCH($A398,AIRPORT_DB!$A:$A,0))&gt;=1,1,0)+IF(AB398="C",1,0)</f>
        <v>5</v>
      </c>
      <c r="W398" s="4" t="str">
        <f t="shared" si="12"/>
        <v>LOW</v>
      </c>
      <c r="X398" s="4" t="str">
        <f t="shared" si="13"/>
        <v>DISPATCH OK</v>
      </c>
      <c r="Y398" s="10" t="s">
        <v>2212</v>
      </c>
      <c r="Z398" s="10" t="s">
        <v>2210</v>
      </c>
      <c r="AA398" s="10" t="s">
        <v>2211</v>
      </c>
      <c r="AB398" s="4" t="s">
        <v>28</v>
      </c>
      <c r="AC398">
        <f>ROUND(AVERAGE(LARGE(B398:K398,{1,2,3})),0)</f>
        <v>4</v>
      </c>
      <c r="AD398">
        <f>ROUND(AVERAGE(LARGE(L398:U398,{1,2,3})),0)</f>
        <v>3</v>
      </c>
      <c r="AE398">
        <v>2</v>
      </c>
      <c r="AF398">
        <v>2</v>
      </c>
    </row>
    <row r="399" spans="1:32" ht="15" customHeight="1" x14ac:dyDescent="0.35">
      <c r="A399" s="10" t="s">
        <v>1685</v>
      </c>
      <c r="B399" s="4">
        <v>3</v>
      </c>
      <c r="C399" s="4">
        <v>4</v>
      </c>
      <c r="D399" s="4">
        <v>2</v>
      </c>
      <c r="E399" s="4">
        <v>4</v>
      </c>
      <c r="F399" s="4">
        <v>3</v>
      </c>
      <c r="G399" s="4">
        <v>3</v>
      </c>
      <c r="H399" s="4">
        <v>2</v>
      </c>
      <c r="I399" s="4">
        <v>3</v>
      </c>
      <c r="J399" s="4">
        <v>3</v>
      </c>
      <c r="K399" s="4">
        <f>IFERROR(INDEX(AIRPORT_DB!$L:$L,MATCH($A399,AIRPORT_DB!$A:$A,0))+1,2)</f>
        <v>1</v>
      </c>
      <c r="L399" s="4">
        <v>2</v>
      </c>
      <c r="M399" s="4">
        <v>3</v>
      </c>
      <c r="N399" s="4">
        <v>2</v>
      </c>
      <c r="O399" s="4">
        <v>3</v>
      </c>
      <c r="P399" s="4">
        <v>2</v>
      </c>
      <c r="Q399" s="4">
        <v>2</v>
      </c>
      <c r="R399" s="4">
        <v>2</v>
      </c>
      <c r="S399" s="4">
        <v>2</v>
      </c>
      <c r="T399" s="4">
        <v>2</v>
      </c>
      <c r="U399" s="4">
        <f>IFERROR(INDEX(AIRPORT_DB!$L:$L,MATCH($A399,AIRPORT_DB!$A:$A,0))+1,2)</f>
        <v>1</v>
      </c>
      <c r="V399" s="4">
        <f>ROUND(AVERAGE(LARGE(B399:K399,{1,2,3}))+AVERAGE(LARGE(L399:U399,{1,2,3}))-1,0)+IF(INDEX(AIRPORT_DB!$L:$L,MATCH($A399,AIRPORT_DB!$A:$A,0))&gt;=1,1,0)+IF(AB399="C",1,0)</f>
        <v>5</v>
      </c>
      <c r="W399" s="4" t="str">
        <f t="shared" si="12"/>
        <v>LOW</v>
      </c>
      <c r="X399" s="4" t="str">
        <f t="shared" si="13"/>
        <v>DISPATCH OK</v>
      </c>
      <c r="Y399" s="10" t="s">
        <v>2212</v>
      </c>
      <c r="Z399" s="10" t="s">
        <v>2210</v>
      </c>
      <c r="AA399" s="10" t="s">
        <v>2211</v>
      </c>
      <c r="AB399" s="4" t="s">
        <v>28</v>
      </c>
      <c r="AC399">
        <f>ROUND(AVERAGE(LARGE(B399:K399,{1,2,3})),0)</f>
        <v>4</v>
      </c>
      <c r="AD399">
        <f>ROUND(AVERAGE(LARGE(L399:U399,{1,2,3})),0)</f>
        <v>3</v>
      </c>
      <c r="AE399">
        <v>2</v>
      </c>
      <c r="AF399">
        <v>2</v>
      </c>
    </row>
    <row r="400" spans="1:32" ht="15" customHeight="1" x14ac:dyDescent="0.35">
      <c r="A400" s="10" t="s">
        <v>1688</v>
      </c>
      <c r="B400" s="4">
        <v>3</v>
      </c>
      <c r="C400" s="4">
        <v>4</v>
      </c>
      <c r="D400" s="4">
        <v>2</v>
      </c>
      <c r="E400" s="4">
        <v>4</v>
      </c>
      <c r="F400" s="4">
        <v>3</v>
      </c>
      <c r="G400" s="4">
        <v>3</v>
      </c>
      <c r="H400" s="4">
        <v>2</v>
      </c>
      <c r="I400" s="4">
        <v>3</v>
      </c>
      <c r="J400" s="4">
        <v>3</v>
      </c>
      <c r="K400" s="4">
        <f>IFERROR(INDEX(AIRPORT_DB!$L:$L,MATCH($A400,AIRPORT_DB!$A:$A,0))+1,2)</f>
        <v>1</v>
      </c>
      <c r="L400" s="4">
        <v>2</v>
      </c>
      <c r="M400" s="4">
        <v>3</v>
      </c>
      <c r="N400" s="4">
        <v>2</v>
      </c>
      <c r="O400" s="4">
        <v>3</v>
      </c>
      <c r="P400" s="4">
        <v>2</v>
      </c>
      <c r="Q400" s="4">
        <v>2</v>
      </c>
      <c r="R400" s="4">
        <v>2</v>
      </c>
      <c r="S400" s="4">
        <v>2</v>
      </c>
      <c r="T400" s="4">
        <v>2</v>
      </c>
      <c r="U400" s="4">
        <f>IFERROR(INDEX(AIRPORT_DB!$L:$L,MATCH($A400,AIRPORT_DB!$A:$A,0))+1,2)</f>
        <v>1</v>
      </c>
      <c r="V400" s="4">
        <f>ROUND(AVERAGE(LARGE(B400:K400,{1,2,3}))+AVERAGE(LARGE(L400:U400,{1,2,3}))-1,0)+IF(INDEX(AIRPORT_DB!$L:$L,MATCH($A400,AIRPORT_DB!$A:$A,0))&gt;=1,1,0)+IF(AB400="C",1,0)</f>
        <v>5</v>
      </c>
      <c r="W400" s="4" t="str">
        <f t="shared" si="12"/>
        <v>LOW</v>
      </c>
      <c r="X400" s="4" t="str">
        <f t="shared" si="13"/>
        <v>DISPATCH OK</v>
      </c>
      <c r="Y400" s="10" t="s">
        <v>2212</v>
      </c>
      <c r="Z400" s="10" t="s">
        <v>2210</v>
      </c>
      <c r="AA400" s="10" t="s">
        <v>2211</v>
      </c>
      <c r="AB400" s="4" t="s">
        <v>28</v>
      </c>
      <c r="AC400">
        <f>ROUND(AVERAGE(LARGE(B400:K400,{1,2,3})),0)</f>
        <v>4</v>
      </c>
      <c r="AD400">
        <f>ROUND(AVERAGE(LARGE(L400:U400,{1,2,3})),0)</f>
        <v>3</v>
      </c>
      <c r="AE400">
        <v>2</v>
      </c>
      <c r="AF400">
        <v>2</v>
      </c>
    </row>
    <row r="401" spans="1:32" ht="15" customHeight="1" x14ac:dyDescent="0.35">
      <c r="A401" s="10" t="s">
        <v>1691</v>
      </c>
      <c r="B401" s="4">
        <v>3</v>
      </c>
      <c r="C401" s="4">
        <v>4</v>
      </c>
      <c r="D401" s="4">
        <v>2</v>
      </c>
      <c r="E401" s="4">
        <v>4</v>
      </c>
      <c r="F401" s="4">
        <v>3</v>
      </c>
      <c r="G401" s="4">
        <v>3</v>
      </c>
      <c r="H401" s="4">
        <v>2</v>
      </c>
      <c r="I401" s="4">
        <v>3</v>
      </c>
      <c r="J401" s="4">
        <v>3</v>
      </c>
      <c r="K401" s="4">
        <f>IFERROR(INDEX(AIRPORT_DB!$L:$L,MATCH($A401,AIRPORT_DB!$A:$A,0))+1,2)</f>
        <v>1</v>
      </c>
      <c r="L401" s="4">
        <v>2</v>
      </c>
      <c r="M401" s="4">
        <v>3</v>
      </c>
      <c r="N401" s="4">
        <v>2</v>
      </c>
      <c r="O401" s="4">
        <v>3</v>
      </c>
      <c r="P401" s="4">
        <v>2</v>
      </c>
      <c r="Q401" s="4">
        <v>2</v>
      </c>
      <c r="R401" s="4">
        <v>2</v>
      </c>
      <c r="S401" s="4">
        <v>2</v>
      </c>
      <c r="T401" s="4">
        <v>2</v>
      </c>
      <c r="U401" s="4">
        <f>IFERROR(INDEX(AIRPORT_DB!$L:$L,MATCH($A401,AIRPORT_DB!$A:$A,0))+1,2)</f>
        <v>1</v>
      </c>
      <c r="V401" s="4">
        <f>ROUND(AVERAGE(LARGE(B401:K401,{1,2,3}))+AVERAGE(LARGE(L401:U401,{1,2,3}))-1,0)+IF(INDEX(AIRPORT_DB!$L:$L,MATCH($A401,AIRPORT_DB!$A:$A,0))&gt;=1,1,0)+IF(AB401="C",1,0)</f>
        <v>5</v>
      </c>
      <c r="W401" s="4" t="str">
        <f t="shared" si="12"/>
        <v>LOW</v>
      </c>
      <c r="X401" s="4" t="str">
        <f t="shared" si="13"/>
        <v>DISPATCH OK</v>
      </c>
      <c r="Y401" s="10" t="s">
        <v>2212</v>
      </c>
      <c r="Z401" s="10" t="s">
        <v>2210</v>
      </c>
      <c r="AA401" s="10" t="s">
        <v>2211</v>
      </c>
      <c r="AB401" s="4" t="s">
        <v>28</v>
      </c>
      <c r="AC401">
        <f>ROUND(AVERAGE(LARGE(B401:K401,{1,2,3})),0)</f>
        <v>4</v>
      </c>
      <c r="AD401">
        <f>ROUND(AVERAGE(LARGE(L401:U401,{1,2,3})),0)</f>
        <v>3</v>
      </c>
      <c r="AE401">
        <v>2</v>
      </c>
      <c r="AF401">
        <v>2</v>
      </c>
    </row>
    <row r="402" spans="1:32" ht="15" customHeight="1" x14ac:dyDescent="0.35">
      <c r="A402" s="10" t="s">
        <v>1694</v>
      </c>
      <c r="B402" s="4">
        <v>3</v>
      </c>
      <c r="C402" s="4">
        <v>4</v>
      </c>
      <c r="D402" s="4">
        <v>2</v>
      </c>
      <c r="E402" s="4">
        <v>4</v>
      </c>
      <c r="F402" s="4">
        <v>3</v>
      </c>
      <c r="G402" s="4">
        <v>3</v>
      </c>
      <c r="H402" s="4">
        <v>2</v>
      </c>
      <c r="I402" s="4">
        <v>3</v>
      </c>
      <c r="J402" s="4">
        <v>3</v>
      </c>
      <c r="K402" s="4">
        <f>IFERROR(INDEX(AIRPORT_DB!$L:$L,MATCH($A402,AIRPORT_DB!$A:$A,0))+1,2)</f>
        <v>1</v>
      </c>
      <c r="L402" s="4">
        <v>2</v>
      </c>
      <c r="M402" s="4">
        <v>3</v>
      </c>
      <c r="N402" s="4">
        <v>2</v>
      </c>
      <c r="O402" s="4">
        <v>3</v>
      </c>
      <c r="P402" s="4">
        <v>2</v>
      </c>
      <c r="Q402" s="4">
        <v>2</v>
      </c>
      <c r="R402" s="4">
        <v>2</v>
      </c>
      <c r="S402" s="4">
        <v>2</v>
      </c>
      <c r="T402" s="4">
        <v>2</v>
      </c>
      <c r="U402" s="4">
        <f>IFERROR(INDEX(AIRPORT_DB!$L:$L,MATCH($A402,AIRPORT_DB!$A:$A,0))+1,2)</f>
        <v>1</v>
      </c>
      <c r="V402" s="4">
        <f>ROUND(AVERAGE(LARGE(B402:K402,{1,2,3}))+AVERAGE(LARGE(L402:U402,{1,2,3}))-1,0)+IF(INDEX(AIRPORT_DB!$L:$L,MATCH($A402,AIRPORT_DB!$A:$A,0))&gt;=1,1,0)+IF(AB402="C",1,0)</f>
        <v>5</v>
      </c>
      <c r="W402" s="4" t="str">
        <f t="shared" si="12"/>
        <v>LOW</v>
      </c>
      <c r="X402" s="4" t="str">
        <f t="shared" si="13"/>
        <v>DISPATCH OK</v>
      </c>
      <c r="Y402" s="10" t="s">
        <v>2212</v>
      </c>
      <c r="Z402" s="10" t="s">
        <v>2210</v>
      </c>
      <c r="AA402" s="10" t="s">
        <v>2211</v>
      </c>
      <c r="AB402" s="4" t="s">
        <v>28</v>
      </c>
      <c r="AC402">
        <f>ROUND(AVERAGE(LARGE(B402:K402,{1,2,3})),0)</f>
        <v>4</v>
      </c>
      <c r="AD402">
        <f>ROUND(AVERAGE(LARGE(L402:U402,{1,2,3})),0)</f>
        <v>3</v>
      </c>
      <c r="AE402">
        <v>2</v>
      </c>
      <c r="AF402">
        <v>2</v>
      </c>
    </row>
    <row r="403" spans="1:32" ht="15" customHeight="1" x14ac:dyDescent="0.35">
      <c r="A403" s="10" t="s">
        <v>1697</v>
      </c>
      <c r="B403" s="4">
        <v>3</v>
      </c>
      <c r="C403" s="4">
        <v>4</v>
      </c>
      <c r="D403" s="4">
        <v>2</v>
      </c>
      <c r="E403" s="4">
        <v>4</v>
      </c>
      <c r="F403" s="4">
        <v>3</v>
      </c>
      <c r="G403" s="4">
        <v>3</v>
      </c>
      <c r="H403" s="4">
        <v>2</v>
      </c>
      <c r="I403" s="4">
        <v>3</v>
      </c>
      <c r="J403" s="4">
        <v>3</v>
      </c>
      <c r="K403" s="4">
        <f>IFERROR(INDEX(AIRPORT_DB!$L:$L,MATCH($A403,AIRPORT_DB!$A:$A,0))+1,2)</f>
        <v>1</v>
      </c>
      <c r="L403" s="4">
        <v>2</v>
      </c>
      <c r="M403" s="4">
        <v>3</v>
      </c>
      <c r="N403" s="4">
        <v>2</v>
      </c>
      <c r="O403" s="4">
        <v>3</v>
      </c>
      <c r="P403" s="4">
        <v>2</v>
      </c>
      <c r="Q403" s="4">
        <v>2</v>
      </c>
      <c r="R403" s="4">
        <v>2</v>
      </c>
      <c r="S403" s="4">
        <v>2</v>
      </c>
      <c r="T403" s="4">
        <v>2</v>
      </c>
      <c r="U403" s="4">
        <f>IFERROR(INDEX(AIRPORT_DB!$L:$L,MATCH($A403,AIRPORT_DB!$A:$A,0))+1,2)</f>
        <v>1</v>
      </c>
      <c r="V403" s="4">
        <f>ROUND(AVERAGE(LARGE(B403:K403,{1,2,3}))+AVERAGE(LARGE(L403:U403,{1,2,3}))-1,0)+IF(INDEX(AIRPORT_DB!$L:$L,MATCH($A403,AIRPORT_DB!$A:$A,0))&gt;=1,1,0)+IF(AB403="C",1,0)</f>
        <v>5</v>
      </c>
      <c r="W403" s="4" t="str">
        <f t="shared" si="12"/>
        <v>LOW</v>
      </c>
      <c r="X403" s="4" t="str">
        <f t="shared" si="13"/>
        <v>DISPATCH OK</v>
      </c>
      <c r="Y403" s="10" t="s">
        <v>2212</v>
      </c>
      <c r="Z403" s="10" t="s">
        <v>2210</v>
      </c>
      <c r="AA403" s="10" t="s">
        <v>2211</v>
      </c>
      <c r="AB403" s="4" t="s">
        <v>28</v>
      </c>
      <c r="AC403">
        <f>ROUND(AVERAGE(LARGE(B403:K403,{1,2,3})),0)</f>
        <v>4</v>
      </c>
      <c r="AD403">
        <f>ROUND(AVERAGE(LARGE(L403:U403,{1,2,3})),0)</f>
        <v>3</v>
      </c>
      <c r="AE403">
        <v>2</v>
      </c>
      <c r="AF403">
        <v>2</v>
      </c>
    </row>
    <row r="404" spans="1:32" ht="15" customHeight="1" x14ac:dyDescent="0.35">
      <c r="A404" s="10" t="s">
        <v>1700</v>
      </c>
      <c r="B404" s="4">
        <v>3</v>
      </c>
      <c r="C404" s="4">
        <v>4</v>
      </c>
      <c r="D404" s="4">
        <v>2</v>
      </c>
      <c r="E404" s="4">
        <v>4</v>
      </c>
      <c r="F404" s="4">
        <v>3</v>
      </c>
      <c r="G404" s="4">
        <v>3</v>
      </c>
      <c r="H404" s="4">
        <v>2</v>
      </c>
      <c r="I404" s="4">
        <v>3</v>
      </c>
      <c r="J404" s="4">
        <v>3</v>
      </c>
      <c r="K404" s="4">
        <f>IFERROR(INDEX(AIRPORT_DB!$L:$L,MATCH($A404,AIRPORT_DB!$A:$A,0))+1,2)</f>
        <v>1</v>
      </c>
      <c r="L404" s="4">
        <v>2</v>
      </c>
      <c r="M404" s="4">
        <v>3</v>
      </c>
      <c r="N404" s="4">
        <v>2</v>
      </c>
      <c r="O404" s="4">
        <v>3</v>
      </c>
      <c r="P404" s="4">
        <v>2</v>
      </c>
      <c r="Q404" s="4">
        <v>2</v>
      </c>
      <c r="R404" s="4">
        <v>2</v>
      </c>
      <c r="S404" s="4">
        <v>2</v>
      </c>
      <c r="T404" s="4">
        <v>2</v>
      </c>
      <c r="U404" s="4">
        <f>IFERROR(INDEX(AIRPORT_DB!$L:$L,MATCH($A404,AIRPORT_DB!$A:$A,0))+1,2)</f>
        <v>1</v>
      </c>
      <c r="V404" s="4">
        <f>ROUND(AVERAGE(LARGE(B404:K404,{1,2,3}))+AVERAGE(LARGE(L404:U404,{1,2,3}))-1,0)+IF(INDEX(AIRPORT_DB!$L:$L,MATCH($A404,AIRPORT_DB!$A:$A,0))&gt;=1,1,0)+IF(AB404="C",1,0)</f>
        <v>5</v>
      </c>
      <c r="W404" s="4" t="str">
        <f t="shared" si="12"/>
        <v>LOW</v>
      </c>
      <c r="X404" s="4" t="str">
        <f t="shared" si="13"/>
        <v>DISPATCH OK</v>
      </c>
      <c r="Y404" s="10" t="s">
        <v>2212</v>
      </c>
      <c r="Z404" s="10" t="s">
        <v>2210</v>
      </c>
      <c r="AA404" s="10" t="s">
        <v>2211</v>
      </c>
      <c r="AB404" s="4" t="s">
        <v>28</v>
      </c>
      <c r="AC404">
        <f>ROUND(AVERAGE(LARGE(B404:K404,{1,2,3})),0)</f>
        <v>4</v>
      </c>
      <c r="AD404">
        <f>ROUND(AVERAGE(LARGE(L404:U404,{1,2,3})),0)</f>
        <v>3</v>
      </c>
      <c r="AE404">
        <v>2</v>
      </c>
      <c r="AF404">
        <v>2</v>
      </c>
    </row>
    <row r="405" spans="1:32" ht="15" customHeight="1" x14ac:dyDescent="0.35">
      <c r="A405" s="10" t="s">
        <v>1703</v>
      </c>
      <c r="B405" s="4">
        <v>3</v>
      </c>
      <c r="C405" s="4">
        <v>4</v>
      </c>
      <c r="D405" s="4">
        <v>2</v>
      </c>
      <c r="E405" s="4">
        <v>4</v>
      </c>
      <c r="F405" s="4">
        <v>3</v>
      </c>
      <c r="G405" s="4">
        <v>3</v>
      </c>
      <c r="H405" s="4">
        <v>2</v>
      </c>
      <c r="I405" s="4">
        <v>3</v>
      </c>
      <c r="J405" s="4">
        <v>3</v>
      </c>
      <c r="K405" s="4">
        <f>IFERROR(INDEX(AIRPORT_DB!$L:$L,MATCH($A405,AIRPORT_DB!$A:$A,0))+1,2)</f>
        <v>1</v>
      </c>
      <c r="L405" s="4">
        <v>2</v>
      </c>
      <c r="M405" s="4">
        <v>3</v>
      </c>
      <c r="N405" s="4">
        <v>2</v>
      </c>
      <c r="O405" s="4">
        <v>3</v>
      </c>
      <c r="P405" s="4">
        <v>2</v>
      </c>
      <c r="Q405" s="4">
        <v>2</v>
      </c>
      <c r="R405" s="4">
        <v>2</v>
      </c>
      <c r="S405" s="4">
        <v>2</v>
      </c>
      <c r="T405" s="4">
        <v>2</v>
      </c>
      <c r="U405" s="4">
        <f>IFERROR(INDEX(AIRPORT_DB!$L:$L,MATCH($A405,AIRPORT_DB!$A:$A,0))+1,2)</f>
        <v>1</v>
      </c>
      <c r="V405" s="4">
        <f>ROUND(AVERAGE(LARGE(B405:K405,{1,2,3}))+AVERAGE(LARGE(L405:U405,{1,2,3}))-1,0)+IF(INDEX(AIRPORT_DB!$L:$L,MATCH($A405,AIRPORT_DB!$A:$A,0))&gt;=1,1,0)+IF(AB405="C",1,0)</f>
        <v>5</v>
      </c>
      <c r="W405" s="4" t="str">
        <f t="shared" si="12"/>
        <v>LOW</v>
      </c>
      <c r="X405" s="4" t="str">
        <f t="shared" si="13"/>
        <v>DISPATCH OK</v>
      </c>
      <c r="Y405" s="10" t="s">
        <v>2212</v>
      </c>
      <c r="Z405" s="10" t="s">
        <v>2210</v>
      </c>
      <c r="AA405" s="10" t="s">
        <v>2211</v>
      </c>
      <c r="AB405" s="4" t="s">
        <v>28</v>
      </c>
      <c r="AC405">
        <f>ROUND(AVERAGE(LARGE(B405:K405,{1,2,3})),0)</f>
        <v>4</v>
      </c>
      <c r="AD405">
        <f>ROUND(AVERAGE(LARGE(L405:U405,{1,2,3})),0)</f>
        <v>3</v>
      </c>
      <c r="AE405">
        <v>2</v>
      </c>
      <c r="AF405">
        <v>2</v>
      </c>
    </row>
    <row r="406" spans="1:32" ht="15" customHeight="1" x14ac:dyDescent="0.35">
      <c r="A406" s="10" t="s">
        <v>1706</v>
      </c>
      <c r="B406" s="4">
        <v>3</v>
      </c>
      <c r="C406" s="4">
        <v>4</v>
      </c>
      <c r="D406" s="4">
        <v>2</v>
      </c>
      <c r="E406" s="4">
        <v>4</v>
      </c>
      <c r="F406" s="4">
        <v>3</v>
      </c>
      <c r="G406" s="4">
        <v>3</v>
      </c>
      <c r="H406" s="4">
        <v>2</v>
      </c>
      <c r="I406" s="4">
        <v>3</v>
      </c>
      <c r="J406" s="4">
        <v>3</v>
      </c>
      <c r="K406" s="4">
        <f>IFERROR(INDEX(AIRPORT_DB!$L:$L,MATCH($A406,AIRPORT_DB!$A:$A,0))+1,2)</f>
        <v>1</v>
      </c>
      <c r="L406" s="4">
        <v>2</v>
      </c>
      <c r="M406" s="4">
        <v>3</v>
      </c>
      <c r="N406" s="4">
        <v>2</v>
      </c>
      <c r="O406" s="4">
        <v>3</v>
      </c>
      <c r="P406" s="4">
        <v>2</v>
      </c>
      <c r="Q406" s="4">
        <v>2</v>
      </c>
      <c r="R406" s="4">
        <v>2</v>
      </c>
      <c r="S406" s="4">
        <v>2</v>
      </c>
      <c r="T406" s="4">
        <v>2</v>
      </c>
      <c r="U406" s="4">
        <f>IFERROR(INDEX(AIRPORT_DB!$L:$L,MATCH($A406,AIRPORT_DB!$A:$A,0))+1,2)</f>
        <v>1</v>
      </c>
      <c r="V406" s="4">
        <f>ROUND(AVERAGE(LARGE(B406:K406,{1,2,3}))+AVERAGE(LARGE(L406:U406,{1,2,3}))-1,0)+IF(INDEX(AIRPORT_DB!$L:$L,MATCH($A406,AIRPORT_DB!$A:$A,0))&gt;=1,1,0)+IF(AB406="C",1,0)</f>
        <v>5</v>
      </c>
      <c r="W406" s="4" t="str">
        <f t="shared" si="12"/>
        <v>LOW</v>
      </c>
      <c r="X406" s="4" t="str">
        <f t="shared" si="13"/>
        <v>DISPATCH OK</v>
      </c>
      <c r="Y406" s="10" t="s">
        <v>2212</v>
      </c>
      <c r="Z406" s="10" t="s">
        <v>2210</v>
      </c>
      <c r="AA406" s="10" t="s">
        <v>2211</v>
      </c>
      <c r="AB406" s="4" t="s">
        <v>28</v>
      </c>
      <c r="AC406">
        <f>ROUND(AVERAGE(LARGE(B406:K406,{1,2,3})),0)</f>
        <v>4</v>
      </c>
      <c r="AD406">
        <f>ROUND(AVERAGE(LARGE(L406:U406,{1,2,3})),0)</f>
        <v>3</v>
      </c>
      <c r="AE406">
        <v>2</v>
      </c>
      <c r="AF406">
        <v>2</v>
      </c>
    </row>
    <row r="407" spans="1:32" ht="15" customHeight="1" x14ac:dyDescent="0.35">
      <c r="A407" s="10" t="s">
        <v>1709</v>
      </c>
      <c r="B407" s="4">
        <v>3</v>
      </c>
      <c r="C407" s="4">
        <v>4</v>
      </c>
      <c r="D407" s="4">
        <v>2</v>
      </c>
      <c r="E407" s="4">
        <v>4</v>
      </c>
      <c r="F407" s="4">
        <v>3</v>
      </c>
      <c r="G407" s="4">
        <v>3</v>
      </c>
      <c r="H407" s="4">
        <v>2</v>
      </c>
      <c r="I407" s="4">
        <v>3</v>
      </c>
      <c r="J407" s="4">
        <v>3</v>
      </c>
      <c r="K407" s="4">
        <f>IFERROR(INDEX(AIRPORT_DB!$L:$L,MATCH($A407,AIRPORT_DB!$A:$A,0))+1,2)</f>
        <v>1</v>
      </c>
      <c r="L407" s="4">
        <v>2</v>
      </c>
      <c r="M407" s="4">
        <v>3</v>
      </c>
      <c r="N407" s="4">
        <v>2</v>
      </c>
      <c r="O407" s="4">
        <v>3</v>
      </c>
      <c r="P407" s="4">
        <v>2</v>
      </c>
      <c r="Q407" s="4">
        <v>2</v>
      </c>
      <c r="R407" s="4">
        <v>2</v>
      </c>
      <c r="S407" s="4">
        <v>2</v>
      </c>
      <c r="T407" s="4">
        <v>2</v>
      </c>
      <c r="U407" s="4">
        <f>IFERROR(INDEX(AIRPORT_DB!$L:$L,MATCH($A407,AIRPORT_DB!$A:$A,0))+1,2)</f>
        <v>1</v>
      </c>
      <c r="V407" s="4">
        <f>ROUND(AVERAGE(LARGE(B407:K407,{1,2,3}))+AVERAGE(LARGE(L407:U407,{1,2,3}))-1,0)+IF(INDEX(AIRPORT_DB!$L:$L,MATCH($A407,AIRPORT_DB!$A:$A,0))&gt;=1,1,0)+IF(AB407="C",1,0)</f>
        <v>5</v>
      </c>
      <c r="W407" s="4" t="str">
        <f t="shared" si="12"/>
        <v>LOW</v>
      </c>
      <c r="X407" s="4" t="str">
        <f t="shared" si="13"/>
        <v>DISPATCH OK</v>
      </c>
      <c r="Y407" s="10" t="s">
        <v>2212</v>
      </c>
      <c r="Z407" s="10" t="s">
        <v>2210</v>
      </c>
      <c r="AA407" s="10" t="s">
        <v>2211</v>
      </c>
      <c r="AB407" s="4" t="s">
        <v>28</v>
      </c>
      <c r="AC407">
        <f>ROUND(AVERAGE(LARGE(B407:K407,{1,2,3})),0)</f>
        <v>4</v>
      </c>
      <c r="AD407">
        <f>ROUND(AVERAGE(LARGE(L407:U407,{1,2,3})),0)</f>
        <v>3</v>
      </c>
      <c r="AE407">
        <v>2</v>
      </c>
      <c r="AF407">
        <v>2</v>
      </c>
    </row>
    <row r="408" spans="1:32" ht="15" customHeight="1" x14ac:dyDescent="0.35">
      <c r="A408" s="10" t="s">
        <v>1712</v>
      </c>
      <c r="B408" s="4">
        <v>3</v>
      </c>
      <c r="C408" s="4">
        <v>4</v>
      </c>
      <c r="D408" s="4">
        <v>2</v>
      </c>
      <c r="E408" s="4">
        <v>4</v>
      </c>
      <c r="F408" s="4">
        <v>3</v>
      </c>
      <c r="G408" s="4">
        <v>3</v>
      </c>
      <c r="H408" s="4">
        <v>2</v>
      </c>
      <c r="I408" s="4">
        <v>3</v>
      </c>
      <c r="J408" s="4">
        <v>3</v>
      </c>
      <c r="K408" s="4">
        <f>IFERROR(INDEX(AIRPORT_DB!$L:$L,MATCH($A408,AIRPORT_DB!$A:$A,0))+1,2)</f>
        <v>1</v>
      </c>
      <c r="L408" s="4">
        <v>2</v>
      </c>
      <c r="M408" s="4">
        <v>3</v>
      </c>
      <c r="N408" s="4">
        <v>2</v>
      </c>
      <c r="O408" s="4">
        <v>3</v>
      </c>
      <c r="P408" s="4">
        <v>2</v>
      </c>
      <c r="Q408" s="4">
        <v>2</v>
      </c>
      <c r="R408" s="4">
        <v>2</v>
      </c>
      <c r="S408" s="4">
        <v>2</v>
      </c>
      <c r="T408" s="4">
        <v>2</v>
      </c>
      <c r="U408" s="4">
        <f>IFERROR(INDEX(AIRPORT_DB!$L:$L,MATCH($A408,AIRPORT_DB!$A:$A,0))+1,2)</f>
        <v>1</v>
      </c>
      <c r="V408" s="4">
        <f>ROUND(AVERAGE(LARGE(B408:K408,{1,2,3}))+AVERAGE(LARGE(L408:U408,{1,2,3}))-1,0)+IF(INDEX(AIRPORT_DB!$L:$L,MATCH($A408,AIRPORT_DB!$A:$A,0))&gt;=1,1,0)+IF(AB408="C",1,0)</f>
        <v>5</v>
      </c>
      <c r="W408" s="4" t="str">
        <f t="shared" si="12"/>
        <v>LOW</v>
      </c>
      <c r="X408" s="4" t="str">
        <f t="shared" si="13"/>
        <v>DISPATCH OK</v>
      </c>
      <c r="Y408" s="10" t="s">
        <v>2212</v>
      </c>
      <c r="Z408" s="10" t="s">
        <v>2210</v>
      </c>
      <c r="AA408" s="10" t="s">
        <v>2211</v>
      </c>
      <c r="AB408" s="4" t="s">
        <v>28</v>
      </c>
      <c r="AC408">
        <f>ROUND(AVERAGE(LARGE(B408:K408,{1,2,3})),0)</f>
        <v>4</v>
      </c>
      <c r="AD408">
        <f>ROUND(AVERAGE(LARGE(L408:U408,{1,2,3})),0)</f>
        <v>3</v>
      </c>
      <c r="AE408">
        <v>2</v>
      </c>
      <c r="AF408">
        <v>2</v>
      </c>
    </row>
    <row r="409" spans="1:32" ht="15" customHeight="1" x14ac:dyDescent="0.35">
      <c r="A409" s="10" t="s">
        <v>1715</v>
      </c>
      <c r="B409" s="4">
        <v>3</v>
      </c>
      <c r="C409" s="4">
        <v>4</v>
      </c>
      <c r="D409" s="4">
        <v>2</v>
      </c>
      <c r="E409" s="4">
        <v>4</v>
      </c>
      <c r="F409" s="4">
        <v>3</v>
      </c>
      <c r="G409" s="4">
        <v>3</v>
      </c>
      <c r="H409" s="4">
        <v>2</v>
      </c>
      <c r="I409" s="4">
        <v>3</v>
      </c>
      <c r="J409" s="4">
        <v>3</v>
      </c>
      <c r="K409" s="4">
        <f>IFERROR(INDEX(AIRPORT_DB!$L:$L,MATCH($A409,AIRPORT_DB!$A:$A,0))+1,2)</f>
        <v>1</v>
      </c>
      <c r="L409" s="4">
        <v>2</v>
      </c>
      <c r="M409" s="4">
        <v>3</v>
      </c>
      <c r="N409" s="4">
        <v>2</v>
      </c>
      <c r="O409" s="4">
        <v>3</v>
      </c>
      <c r="P409" s="4">
        <v>2</v>
      </c>
      <c r="Q409" s="4">
        <v>2</v>
      </c>
      <c r="R409" s="4">
        <v>2</v>
      </c>
      <c r="S409" s="4">
        <v>2</v>
      </c>
      <c r="T409" s="4">
        <v>2</v>
      </c>
      <c r="U409" s="4">
        <f>IFERROR(INDEX(AIRPORT_DB!$L:$L,MATCH($A409,AIRPORT_DB!$A:$A,0))+1,2)</f>
        <v>1</v>
      </c>
      <c r="V409" s="4">
        <f>ROUND(AVERAGE(LARGE(B409:K409,{1,2,3}))+AVERAGE(LARGE(L409:U409,{1,2,3}))-1,0)+IF(INDEX(AIRPORT_DB!$L:$L,MATCH($A409,AIRPORT_DB!$A:$A,0))&gt;=1,1,0)+IF(AB409="C",1,0)</f>
        <v>5</v>
      </c>
      <c r="W409" s="4" t="str">
        <f t="shared" si="12"/>
        <v>LOW</v>
      </c>
      <c r="X409" s="4" t="str">
        <f t="shared" si="13"/>
        <v>DISPATCH OK</v>
      </c>
      <c r="Y409" s="10" t="s">
        <v>2212</v>
      </c>
      <c r="Z409" s="10" t="s">
        <v>2210</v>
      </c>
      <c r="AA409" s="10" t="s">
        <v>2211</v>
      </c>
      <c r="AB409" s="4" t="s">
        <v>28</v>
      </c>
      <c r="AC409">
        <f>ROUND(AVERAGE(LARGE(B409:K409,{1,2,3})),0)</f>
        <v>4</v>
      </c>
      <c r="AD409">
        <f>ROUND(AVERAGE(LARGE(L409:U409,{1,2,3})),0)</f>
        <v>3</v>
      </c>
      <c r="AE409">
        <v>2</v>
      </c>
      <c r="AF409">
        <v>2</v>
      </c>
    </row>
    <row r="410" spans="1:32" ht="15" customHeight="1" x14ac:dyDescent="0.35">
      <c r="A410" s="10" t="s">
        <v>1718</v>
      </c>
      <c r="B410" s="4">
        <v>3</v>
      </c>
      <c r="C410" s="4">
        <v>4</v>
      </c>
      <c r="D410" s="4">
        <v>2</v>
      </c>
      <c r="E410" s="4">
        <v>4</v>
      </c>
      <c r="F410" s="4">
        <v>3</v>
      </c>
      <c r="G410" s="4">
        <v>3</v>
      </c>
      <c r="H410" s="4">
        <v>2</v>
      </c>
      <c r="I410" s="4">
        <v>3</v>
      </c>
      <c r="J410" s="4">
        <v>4</v>
      </c>
      <c r="K410" s="4">
        <f>IFERROR(INDEX(AIRPORT_DB!$L:$L,MATCH($A410,AIRPORT_DB!$A:$A,0))+1,2)</f>
        <v>1</v>
      </c>
      <c r="L410" s="4">
        <v>2</v>
      </c>
      <c r="M410" s="4">
        <v>3</v>
      </c>
      <c r="N410" s="4">
        <v>2</v>
      </c>
      <c r="O410" s="4">
        <v>3</v>
      </c>
      <c r="P410" s="4">
        <v>2</v>
      </c>
      <c r="Q410" s="4">
        <v>2</v>
      </c>
      <c r="R410" s="4">
        <v>2</v>
      </c>
      <c r="S410" s="4">
        <v>2</v>
      </c>
      <c r="T410" s="4">
        <v>3</v>
      </c>
      <c r="U410" s="4">
        <f>IFERROR(INDEX(AIRPORT_DB!$L:$L,MATCH($A410,AIRPORT_DB!$A:$A,0))+1,2)</f>
        <v>1</v>
      </c>
      <c r="V410" s="4">
        <f>ROUND(AVERAGE(LARGE(B410:K410,{1,2,3}))+AVERAGE(LARGE(L410:U410,{1,2,3}))-1,0)+IF(INDEX(AIRPORT_DB!$L:$L,MATCH($A410,AIRPORT_DB!$A:$A,0))&gt;=1,1,0)+IF(AB410="C",1,0)</f>
        <v>6</v>
      </c>
      <c r="W410" s="4" t="str">
        <f t="shared" si="12"/>
        <v>LOW</v>
      </c>
      <c r="X410" s="4" t="str">
        <f t="shared" si="13"/>
        <v>DISPATCH OK</v>
      </c>
      <c r="Y410" s="10" t="s">
        <v>2212</v>
      </c>
      <c r="Z410" s="10" t="s">
        <v>2210</v>
      </c>
      <c r="AA410" s="10" t="s">
        <v>2211</v>
      </c>
      <c r="AB410" s="4" t="s">
        <v>28</v>
      </c>
      <c r="AC410">
        <f>ROUND(AVERAGE(LARGE(B410:K410,{1,2,3})),0)</f>
        <v>4</v>
      </c>
      <c r="AD410">
        <f>ROUND(AVERAGE(LARGE(L410:U410,{1,2,3})),0)</f>
        <v>3</v>
      </c>
      <c r="AE410">
        <v>2</v>
      </c>
      <c r="AF410">
        <v>2</v>
      </c>
    </row>
    <row r="411" spans="1:32" ht="15" customHeight="1" x14ac:dyDescent="0.35">
      <c r="A411" s="10" t="s">
        <v>1724</v>
      </c>
      <c r="B411" s="4">
        <v>3</v>
      </c>
      <c r="C411" s="4">
        <v>4</v>
      </c>
      <c r="D411" s="4">
        <v>2</v>
      </c>
      <c r="E411" s="4">
        <v>4</v>
      </c>
      <c r="F411" s="4">
        <v>3</v>
      </c>
      <c r="G411" s="4">
        <v>3</v>
      </c>
      <c r="H411" s="4">
        <v>2</v>
      </c>
      <c r="I411" s="4">
        <v>3</v>
      </c>
      <c r="J411" s="4">
        <v>3</v>
      </c>
      <c r="K411" s="4">
        <f>IFERROR(INDEX(AIRPORT_DB!$L:$L,MATCH($A411,AIRPORT_DB!$A:$A,0))+1,2)</f>
        <v>1</v>
      </c>
      <c r="L411" s="4">
        <v>2</v>
      </c>
      <c r="M411" s="4">
        <v>3</v>
      </c>
      <c r="N411" s="4">
        <v>2</v>
      </c>
      <c r="O411" s="4">
        <v>3</v>
      </c>
      <c r="P411" s="4">
        <v>2</v>
      </c>
      <c r="Q411" s="4">
        <v>2</v>
      </c>
      <c r="R411" s="4">
        <v>2</v>
      </c>
      <c r="S411" s="4">
        <v>2</v>
      </c>
      <c r="T411" s="4">
        <v>2</v>
      </c>
      <c r="U411" s="4">
        <f>IFERROR(INDEX(AIRPORT_DB!$L:$L,MATCH($A411,AIRPORT_DB!$A:$A,0))+1,2)</f>
        <v>1</v>
      </c>
      <c r="V411" s="4">
        <f>ROUND(AVERAGE(LARGE(B411:K411,{1,2,3}))+AVERAGE(LARGE(L411:U411,{1,2,3}))-1,0)+IF(INDEX(AIRPORT_DB!$L:$L,MATCH($A411,AIRPORT_DB!$A:$A,0))&gt;=1,1,0)+IF(AB411="C",1,0)</f>
        <v>5</v>
      </c>
      <c r="W411" s="4" t="str">
        <f t="shared" si="12"/>
        <v>LOW</v>
      </c>
      <c r="X411" s="4" t="str">
        <f t="shared" si="13"/>
        <v>DISPATCH OK</v>
      </c>
      <c r="Y411" s="10" t="s">
        <v>2212</v>
      </c>
      <c r="Z411" s="10" t="s">
        <v>2210</v>
      </c>
      <c r="AA411" s="10" t="s">
        <v>2211</v>
      </c>
      <c r="AB411" s="4" t="s">
        <v>28</v>
      </c>
      <c r="AC411">
        <f>ROUND(AVERAGE(LARGE(B411:K411,{1,2,3})),0)</f>
        <v>4</v>
      </c>
      <c r="AD411">
        <f>ROUND(AVERAGE(LARGE(L411:U411,{1,2,3})),0)</f>
        <v>3</v>
      </c>
      <c r="AE411">
        <v>2</v>
      </c>
      <c r="AF411">
        <v>2</v>
      </c>
    </row>
    <row r="412" spans="1:32" ht="15" customHeight="1" x14ac:dyDescent="0.35">
      <c r="A412" s="10" t="s">
        <v>1727</v>
      </c>
      <c r="B412" s="4">
        <v>3</v>
      </c>
      <c r="C412" s="4">
        <v>4</v>
      </c>
      <c r="D412" s="4">
        <v>2</v>
      </c>
      <c r="E412" s="4">
        <v>4</v>
      </c>
      <c r="F412" s="4">
        <v>3</v>
      </c>
      <c r="G412" s="4">
        <v>3</v>
      </c>
      <c r="H412" s="4">
        <v>2</v>
      </c>
      <c r="I412" s="4">
        <v>3</v>
      </c>
      <c r="J412" s="4">
        <v>3</v>
      </c>
      <c r="K412" s="4">
        <f>IFERROR(INDEX(AIRPORT_DB!$L:$L,MATCH($A412,AIRPORT_DB!$A:$A,0))+1,2)</f>
        <v>1</v>
      </c>
      <c r="L412" s="4">
        <v>2</v>
      </c>
      <c r="M412" s="4">
        <v>3</v>
      </c>
      <c r="N412" s="4">
        <v>2</v>
      </c>
      <c r="O412" s="4">
        <v>3</v>
      </c>
      <c r="P412" s="4">
        <v>2</v>
      </c>
      <c r="Q412" s="4">
        <v>2</v>
      </c>
      <c r="R412" s="4">
        <v>2</v>
      </c>
      <c r="S412" s="4">
        <v>2</v>
      </c>
      <c r="T412" s="4">
        <v>2</v>
      </c>
      <c r="U412" s="4">
        <f>IFERROR(INDEX(AIRPORT_DB!$L:$L,MATCH($A412,AIRPORT_DB!$A:$A,0))+1,2)</f>
        <v>1</v>
      </c>
      <c r="V412" s="4">
        <f>ROUND(AVERAGE(LARGE(B412:K412,{1,2,3}))+AVERAGE(LARGE(L412:U412,{1,2,3}))-1,0)+IF(INDEX(AIRPORT_DB!$L:$L,MATCH($A412,AIRPORT_DB!$A:$A,0))&gt;=1,1,0)+IF(AB412="C",1,0)</f>
        <v>5</v>
      </c>
      <c r="W412" s="4" t="str">
        <f t="shared" si="12"/>
        <v>LOW</v>
      </c>
      <c r="X412" s="4" t="str">
        <f t="shared" si="13"/>
        <v>DISPATCH OK</v>
      </c>
      <c r="Y412" s="10" t="s">
        <v>2212</v>
      </c>
      <c r="Z412" s="10" t="s">
        <v>2210</v>
      </c>
      <c r="AA412" s="10" t="s">
        <v>2211</v>
      </c>
      <c r="AB412" s="4" t="s">
        <v>28</v>
      </c>
      <c r="AC412">
        <f>ROUND(AVERAGE(LARGE(B412:K412,{1,2,3})),0)</f>
        <v>4</v>
      </c>
      <c r="AD412">
        <f>ROUND(AVERAGE(LARGE(L412:U412,{1,2,3})),0)</f>
        <v>3</v>
      </c>
      <c r="AE412">
        <v>2</v>
      </c>
      <c r="AF412">
        <v>2</v>
      </c>
    </row>
    <row r="413" spans="1:32" ht="15" customHeight="1" x14ac:dyDescent="0.35">
      <c r="A413" s="10" t="s">
        <v>1730</v>
      </c>
      <c r="B413" s="4">
        <v>3</v>
      </c>
      <c r="C413" s="4">
        <v>4</v>
      </c>
      <c r="D413" s="4">
        <v>2</v>
      </c>
      <c r="E413" s="4">
        <v>4</v>
      </c>
      <c r="F413" s="4">
        <v>3</v>
      </c>
      <c r="G413" s="4">
        <v>3</v>
      </c>
      <c r="H413" s="4">
        <v>2</v>
      </c>
      <c r="I413" s="4">
        <v>3</v>
      </c>
      <c r="J413" s="4">
        <v>3</v>
      </c>
      <c r="K413" s="4">
        <f>IFERROR(INDEX(AIRPORT_DB!$L:$L,MATCH($A413,AIRPORT_DB!$A:$A,0))+1,2)</f>
        <v>1</v>
      </c>
      <c r="L413" s="4">
        <v>2</v>
      </c>
      <c r="M413" s="4">
        <v>3</v>
      </c>
      <c r="N413" s="4">
        <v>2</v>
      </c>
      <c r="O413" s="4">
        <v>3</v>
      </c>
      <c r="P413" s="4">
        <v>2</v>
      </c>
      <c r="Q413" s="4">
        <v>2</v>
      </c>
      <c r="R413" s="4">
        <v>2</v>
      </c>
      <c r="S413" s="4">
        <v>2</v>
      </c>
      <c r="T413" s="4">
        <v>2</v>
      </c>
      <c r="U413" s="4">
        <f>IFERROR(INDEX(AIRPORT_DB!$L:$L,MATCH($A413,AIRPORT_DB!$A:$A,0))+1,2)</f>
        <v>1</v>
      </c>
      <c r="V413" s="4">
        <f>ROUND(AVERAGE(LARGE(B413:K413,{1,2,3}))+AVERAGE(LARGE(L413:U413,{1,2,3}))-1,0)+IF(INDEX(AIRPORT_DB!$L:$L,MATCH($A413,AIRPORT_DB!$A:$A,0))&gt;=1,1,0)+IF(AB413="C",1,0)</f>
        <v>5</v>
      </c>
      <c r="W413" s="4" t="str">
        <f t="shared" si="12"/>
        <v>LOW</v>
      </c>
      <c r="X413" s="4" t="str">
        <f t="shared" si="13"/>
        <v>DISPATCH OK</v>
      </c>
      <c r="Y413" s="10" t="s">
        <v>2212</v>
      </c>
      <c r="Z413" s="10" t="s">
        <v>2210</v>
      </c>
      <c r="AA413" s="10" t="s">
        <v>2211</v>
      </c>
      <c r="AB413" s="4" t="s">
        <v>28</v>
      </c>
      <c r="AC413">
        <f>ROUND(AVERAGE(LARGE(B413:K413,{1,2,3})),0)</f>
        <v>4</v>
      </c>
      <c r="AD413">
        <f>ROUND(AVERAGE(LARGE(L413:U413,{1,2,3})),0)</f>
        <v>3</v>
      </c>
      <c r="AE413">
        <v>2</v>
      </c>
      <c r="AF413">
        <v>2</v>
      </c>
    </row>
    <row r="414" spans="1:32" ht="15" customHeight="1" x14ac:dyDescent="0.35">
      <c r="A414" s="10" t="s">
        <v>1733</v>
      </c>
      <c r="B414" s="4">
        <v>3</v>
      </c>
      <c r="C414" s="4">
        <v>4</v>
      </c>
      <c r="D414" s="4">
        <v>2</v>
      </c>
      <c r="E414" s="4">
        <v>4</v>
      </c>
      <c r="F414" s="4">
        <v>3</v>
      </c>
      <c r="G414" s="4">
        <v>3</v>
      </c>
      <c r="H414" s="4">
        <v>2</v>
      </c>
      <c r="I414" s="4">
        <v>3</v>
      </c>
      <c r="J414" s="4">
        <v>3</v>
      </c>
      <c r="K414" s="4">
        <f>IFERROR(INDEX(AIRPORT_DB!$L:$L,MATCH($A414,AIRPORT_DB!$A:$A,0))+1,2)</f>
        <v>1</v>
      </c>
      <c r="L414" s="4">
        <v>2</v>
      </c>
      <c r="M414" s="4">
        <v>3</v>
      </c>
      <c r="N414" s="4">
        <v>2</v>
      </c>
      <c r="O414" s="4">
        <v>3</v>
      </c>
      <c r="P414" s="4">
        <v>2</v>
      </c>
      <c r="Q414" s="4">
        <v>2</v>
      </c>
      <c r="R414" s="4">
        <v>2</v>
      </c>
      <c r="S414" s="4">
        <v>2</v>
      </c>
      <c r="T414" s="4">
        <v>2</v>
      </c>
      <c r="U414" s="4">
        <f>IFERROR(INDEX(AIRPORT_DB!$L:$L,MATCH($A414,AIRPORT_DB!$A:$A,0))+1,2)</f>
        <v>1</v>
      </c>
      <c r="V414" s="4">
        <f>ROUND(AVERAGE(LARGE(B414:K414,{1,2,3}))+AVERAGE(LARGE(L414:U414,{1,2,3}))-1,0)+IF(INDEX(AIRPORT_DB!$L:$L,MATCH($A414,AIRPORT_DB!$A:$A,0))&gt;=1,1,0)+IF(AB414="C",1,0)</f>
        <v>5</v>
      </c>
      <c r="W414" s="4" t="str">
        <f t="shared" si="12"/>
        <v>LOW</v>
      </c>
      <c r="X414" s="4" t="str">
        <f t="shared" si="13"/>
        <v>DISPATCH OK</v>
      </c>
      <c r="Y414" s="10" t="s">
        <v>2212</v>
      </c>
      <c r="Z414" s="10" t="s">
        <v>2210</v>
      </c>
      <c r="AA414" s="10" t="s">
        <v>2211</v>
      </c>
      <c r="AB414" s="4" t="s">
        <v>28</v>
      </c>
      <c r="AC414">
        <f>ROUND(AVERAGE(LARGE(B414:K414,{1,2,3})),0)</f>
        <v>4</v>
      </c>
      <c r="AD414">
        <f>ROUND(AVERAGE(LARGE(L414:U414,{1,2,3})),0)</f>
        <v>3</v>
      </c>
      <c r="AE414">
        <v>2</v>
      </c>
      <c r="AF414">
        <v>2</v>
      </c>
    </row>
    <row r="415" spans="1:32" ht="15" customHeight="1" x14ac:dyDescent="0.35">
      <c r="A415" s="10" t="s">
        <v>1736</v>
      </c>
      <c r="B415" s="4">
        <v>3</v>
      </c>
      <c r="C415" s="4">
        <v>4</v>
      </c>
      <c r="D415" s="4">
        <v>2</v>
      </c>
      <c r="E415" s="4">
        <v>4</v>
      </c>
      <c r="F415" s="4">
        <v>3</v>
      </c>
      <c r="G415" s="4">
        <v>3</v>
      </c>
      <c r="H415" s="4">
        <v>2</v>
      </c>
      <c r="I415" s="4">
        <v>3</v>
      </c>
      <c r="J415" s="4">
        <v>3</v>
      </c>
      <c r="K415" s="4">
        <f>IFERROR(INDEX(AIRPORT_DB!$L:$L,MATCH($A415,AIRPORT_DB!$A:$A,0))+1,2)</f>
        <v>1</v>
      </c>
      <c r="L415" s="4">
        <v>2</v>
      </c>
      <c r="M415" s="4">
        <v>3</v>
      </c>
      <c r="N415" s="4">
        <v>2</v>
      </c>
      <c r="O415" s="4">
        <v>3</v>
      </c>
      <c r="P415" s="4">
        <v>2</v>
      </c>
      <c r="Q415" s="4">
        <v>2</v>
      </c>
      <c r="R415" s="4">
        <v>2</v>
      </c>
      <c r="S415" s="4">
        <v>2</v>
      </c>
      <c r="T415" s="4">
        <v>2</v>
      </c>
      <c r="U415" s="4">
        <f>IFERROR(INDEX(AIRPORT_DB!$L:$L,MATCH($A415,AIRPORT_DB!$A:$A,0))+1,2)</f>
        <v>1</v>
      </c>
      <c r="V415" s="4">
        <f>ROUND(AVERAGE(LARGE(B415:K415,{1,2,3}))+AVERAGE(LARGE(L415:U415,{1,2,3}))-1,0)+IF(INDEX(AIRPORT_DB!$L:$L,MATCH($A415,AIRPORT_DB!$A:$A,0))&gt;=1,1,0)+IF(AB415="C",1,0)</f>
        <v>5</v>
      </c>
      <c r="W415" s="4" t="str">
        <f t="shared" si="12"/>
        <v>LOW</v>
      </c>
      <c r="X415" s="4" t="str">
        <f t="shared" si="13"/>
        <v>DISPATCH OK</v>
      </c>
      <c r="Y415" s="10" t="s">
        <v>2212</v>
      </c>
      <c r="Z415" s="10" t="s">
        <v>2210</v>
      </c>
      <c r="AA415" s="10" t="s">
        <v>2211</v>
      </c>
      <c r="AB415" s="4" t="s">
        <v>28</v>
      </c>
      <c r="AC415">
        <f>ROUND(AVERAGE(LARGE(B415:K415,{1,2,3})),0)</f>
        <v>4</v>
      </c>
      <c r="AD415">
        <f>ROUND(AVERAGE(LARGE(L415:U415,{1,2,3})),0)</f>
        <v>3</v>
      </c>
      <c r="AE415">
        <v>2</v>
      </c>
      <c r="AF415">
        <v>2</v>
      </c>
    </row>
    <row r="416" spans="1:32" ht="15" customHeight="1" x14ac:dyDescent="0.35">
      <c r="A416" s="10" t="s">
        <v>1739</v>
      </c>
      <c r="B416" s="4">
        <v>3</v>
      </c>
      <c r="C416" s="4">
        <v>4</v>
      </c>
      <c r="D416" s="4">
        <v>2</v>
      </c>
      <c r="E416" s="4">
        <v>4</v>
      </c>
      <c r="F416" s="4">
        <v>3</v>
      </c>
      <c r="G416" s="4">
        <v>3</v>
      </c>
      <c r="H416" s="4">
        <v>2</v>
      </c>
      <c r="I416" s="4">
        <v>3</v>
      </c>
      <c r="J416" s="4">
        <v>3</v>
      </c>
      <c r="K416" s="4">
        <f>IFERROR(INDEX(AIRPORT_DB!$L:$L,MATCH($A416,AIRPORT_DB!$A:$A,0))+1,2)</f>
        <v>1</v>
      </c>
      <c r="L416" s="4">
        <v>2</v>
      </c>
      <c r="M416" s="4">
        <v>3</v>
      </c>
      <c r="N416" s="4">
        <v>2</v>
      </c>
      <c r="O416" s="4">
        <v>3</v>
      </c>
      <c r="P416" s="4">
        <v>2</v>
      </c>
      <c r="Q416" s="4">
        <v>2</v>
      </c>
      <c r="R416" s="4">
        <v>2</v>
      </c>
      <c r="S416" s="4">
        <v>2</v>
      </c>
      <c r="T416" s="4">
        <v>2</v>
      </c>
      <c r="U416" s="4">
        <f>IFERROR(INDEX(AIRPORT_DB!$L:$L,MATCH($A416,AIRPORT_DB!$A:$A,0))+1,2)</f>
        <v>1</v>
      </c>
      <c r="V416" s="4">
        <f>ROUND(AVERAGE(LARGE(B416:K416,{1,2,3}))+AVERAGE(LARGE(L416:U416,{1,2,3}))-1,0)+IF(INDEX(AIRPORT_DB!$L:$L,MATCH($A416,AIRPORT_DB!$A:$A,0))&gt;=1,1,0)+IF(AB416="C",1,0)</f>
        <v>5</v>
      </c>
      <c r="W416" s="4" t="str">
        <f t="shared" si="12"/>
        <v>LOW</v>
      </c>
      <c r="X416" s="4" t="str">
        <f t="shared" si="13"/>
        <v>DISPATCH OK</v>
      </c>
      <c r="Y416" s="10" t="s">
        <v>2212</v>
      </c>
      <c r="Z416" s="10" t="s">
        <v>2210</v>
      </c>
      <c r="AA416" s="10" t="s">
        <v>2211</v>
      </c>
      <c r="AB416" s="4" t="s">
        <v>28</v>
      </c>
      <c r="AC416">
        <f>ROUND(AVERAGE(LARGE(B416:K416,{1,2,3})),0)</f>
        <v>4</v>
      </c>
      <c r="AD416">
        <f>ROUND(AVERAGE(LARGE(L416:U416,{1,2,3})),0)</f>
        <v>3</v>
      </c>
      <c r="AE416">
        <v>2</v>
      </c>
      <c r="AF416">
        <v>2</v>
      </c>
    </row>
    <row r="417" spans="1:32" ht="15" customHeight="1" x14ac:dyDescent="0.35">
      <c r="A417" s="10" t="s">
        <v>1742</v>
      </c>
      <c r="B417" s="4">
        <v>3</v>
      </c>
      <c r="C417" s="4">
        <v>4</v>
      </c>
      <c r="D417" s="4">
        <v>2</v>
      </c>
      <c r="E417" s="4">
        <v>4</v>
      </c>
      <c r="F417" s="4">
        <v>3</v>
      </c>
      <c r="G417" s="4">
        <v>3</v>
      </c>
      <c r="H417" s="4">
        <v>2</v>
      </c>
      <c r="I417" s="4">
        <v>3</v>
      </c>
      <c r="J417" s="4">
        <v>3</v>
      </c>
      <c r="K417" s="4">
        <f>IFERROR(INDEX(AIRPORT_DB!$L:$L,MATCH($A417,AIRPORT_DB!$A:$A,0))+1,2)</f>
        <v>1</v>
      </c>
      <c r="L417" s="4">
        <v>2</v>
      </c>
      <c r="M417" s="4">
        <v>3</v>
      </c>
      <c r="N417" s="4">
        <v>2</v>
      </c>
      <c r="O417" s="4">
        <v>3</v>
      </c>
      <c r="P417" s="4">
        <v>2</v>
      </c>
      <c r="Q417" s="4">
        <v>2</v>
      </c>
      <c r="R417" s="4">
        <v>2</v>
      </c>
      <c r="S417" s="4">
        <v>2</v>
      </c>
      <c r="T417" s="4">
        <v>2</v>
      </c>
      <c r="U417" s="4">
        <f>IFERROR(INDEX(AIRPORT_DB!$L:$L,MATCH($A417,AIRPORT_DB!$A:$A,0))+1,2)</f>
        <v>1</v>
      </c>
      <c r="V417" s="4">
        <f>ROUND(AVERAGE(LARGE(B417:K417,{1,2,3}))+AVERAGE(LARGE(L417:U417,{1,2,3}))-1,0)+IF(INDEX(AIRPORT_DB!$L:$L,MATCH($A417,AIRPORT_DB!$A:$A,0))&gt;=1,1,0)+IF(AB417="C",1,0)</f>
        <v>5</v>
      </c>
      <c r="W417" s="4" t="str">
        <f t="shared" si="12"/>
        <v>LOW</v>
      </c>
      <c r="X417" s="4" t="str">
        <f t="shared" si="13"/>
        <v>DISPATCH OK</v>
      </c>
      <c r="Y417" s="10" t="s">
        <v>2212</v>
      </c>
      <c r="Z417" s="10" t="s">
        <v>2210</v>
      </c>
      <c r="AA417" s="10" t="s">
        <v>2211</v>
      </c>
      <c r="AB417" s="4" t="s">
        <v>28</v>
      </c>
      <c r="AC417">
        <f>ROUND(AVERAGE(LARGE(B417:K417,{1,2,3})),0)</f>
        <v>4</v>
      </c>
      <c r="AD417">
        <f>ROUND(AVERAGE(LARGE(L417:U417,{1,2,3})),0)</f>
        <v>3</v>
      </c>
      <c r="AE417">
        <v>2</v>
      </c>
      <c r="AF417">
        <v>2</v>
      </c>
    </row>
    <row r="418" spans="1:32" ht="15" customHeight="1" x14ac:dyDescent="0.35">
      <c r="A418" s="10" t="s">
        <v>1745</v>
      </c>
      <c r="B418" s="4">
        <v>3</v>
      </c>
      <c r="C418" s="4">
        <v>4</v>
      </c>
      <c r="D418" s="4">
        <v>2</v>
      </c>
      <c r="E418" s="4">
        <v>4</v>
      </c>
      <c r="F418" s="4">
        <v>3</v>
      </c>
      <c r="G418" s="4">
        <v>3</v>
      </c>
      <c r="H418" s="4">
        <v>2</v>
      </c>
      <c r="I418" s="4">
        <v>3</v>
      </c>
      <c r="J418" s="4">
        <v>3</v>
      </c>
      <c r="K418" s="4">
        <f>IFERROR(INDEX(AIRPORT_DB!$L:$L,MATCH($A418,AIRPORT_DB!$A:$A,0))+1,2)</f>
        <v>1</v>
      </c>
      <c r="L418" s="4">
        <v>2</v>
      </c>
      <c r="M418" s="4">
        <v>3</v>
      </c>
      <c r="N418" s="4">
        <v>2</v>
      </c>
      <c r="O418" s="4">
        <v>3</v>
      </c>
      <c r="P418" s="4">
        <v>2</v>
      </c>
      <c r="Q418" s="4">
        <v>2</v>
      </c>
      <c r="R418" s="4">
        <v>2</v>
      </c>
      <c r="S418" s="4">
        <v>2</v>
      </c>
      <c r="T418" s="4">
        <v>2</v>
      </c>
      <c r="U418" s="4">
        <f>IFERROR(INDEX(AIRPORT_DB!$L:$L,MATCH($A418,AIRPORT_DB!$A:$A,0))+1,2)</f>
        <v>1</v>
      </c>
      <c r="V418" s="4">
        <f>ROUND(AVERAGE(LARGE(B418:K418,{1,2,3}))+AVERAGE(LARGE(L418:U418,{1,2,3}))-1,0)+IF(INDEX(AIRPORT_DB!$L:$L,MATCH($A418,AIRPORT_DB!$A:$A,0))&gt;=1,1,0)+IF(AB418="C",1,0)</f>
        <v>5</v>
      </c>
      <c r="W418" s="4" t="str">
        <f t="shared" si="12"/>
        <v>LOW</v>
      </c>
      <c r="X418" s="4" t="str">
        <f t="shared" si="13"/>
        <v>DISPATCH OK</v>
      </c>
      <c r="Y418" s="10" t="s">
        <v>2212</v>
      </c>
      <c r="Z418" s="10" t="s">
        <v>2210</v>
      </c>
      <c r="AA418" s="10" t="s">
        <v>2211</v>
      </c>
      <c r="AB418" s="4" t="s">
        <v>28</v>
      </c>
      <c r="AC418">
        <f>ROUND(AVERAGE(LARGE(B418:K418,{1,2,3})),0)</f>
        <v>4</v>
      </c>
      <c r="AD418">
        <f>ROUND(AVERAGE(LARGE(L418:U418,{1,2,3})),0)</f>
        <v>3</v>
      </c>
      <c r="AE418">
        <v>2</v>
      </c>
      <c r="AF418">
        <v>2</v>
      </c>
    </row>
    <row r="419" spans="1:32" ht="15" customHeight="1" x14ac:dyDescent="0.35">
      <c r="A419" s="10" t="s">
        <v>1748</v>
      </c>
      <c r="B419" s="4">
        <v>3</v>
      </c>
      <c r="C419" s="4">
        <v>4</v>
      </c>
      <c r="D419" s="4">
        <v>2</v>
      </c>
      <c r="E419" s="4">
        <v>4</v>
      </c>
      <c r="F419" s="4">
        <v>3</v>
      </c>
      <c r="G419" s="4">
        <v>3</v>
      </c>
      <c r="H419" s="4">
        <v>2</v>
      </c>
      <c r="I419" s="4">
        <v>3</v>
      </c>
      <c r="J419" s="4">
        <v>3</v>
      </c>
      <c r="K419" s="4">
        <f>IFERROR(INDEX(AIRPORT_DB!$L:$L,MATCH($A419,AIRPORT_DB!$A:$A,0))+1,2)</f>
        <v>1</v>
      </c>
      <c r="L419" s="4">
        <v>2</v>
      </c>
      <c r="M419" s="4">
        <v>3</v>
      </c>
      <c r="N419" s="4">
        <v>2</v>
      </c>
      <c r="O419" s="4">
        <v>3</v>
      </c>
      <c r="P419" s="4">
        <v>2</v>
      </c>
      <c r="Q419" s="4">
        <v>2</v>
      </c>
      <c r="R419" s="4">
        <v>2</v>
      </c>
      <c r="S419" s="4">
        <v>2</v>
      </c>
      <c r="T419" s="4">
        <v>2</v>
      </c>
      <c r="U419" s="4">
        <f>IFERROR(INDEX(AIRPORT_DB!$L:$L,MATCH($A419,AIRPORT_DB!$A:$A,0))+1,2)</f>
        <v>1</v>
      </c>
      <c r="V419" s="4">
        <f>ROUND(AVERAGE(LARGE(B419:K419,{1,2,3}))+AVERAGE(LARGE(L419:U419,{1,2,3}))-1,0)+IF(INDEX(AIRPORT_DB!$L:$L,MATCH($A419,AIRPORT_DB!$A:$A,0))&gt;=1,1,0)+IF(AB419="C",1,0)</f>
        <v>5</v>
      </c>
      <c r="W419" s="4" t="str">
        <f t="shared" si="12"/>
        <v>LOW</v>
      </c>
      <c r="X419" s="4" t="str">
        <f t="shared" si="13"/>
        <v>DISPATCH OK</v>
      </c>
      <c r="Y419" s="10" t="s">
        <v>2212</v>
      </c>
      <c r="Z419" s="10" t="s">
        <v>2210</v>
      </c>
      <c r="AA419" s="10" t="s">
        <v>2211</v>
      </c>
      <c r="AB419" s="4" t="s">
        <v>28</v>
      </c>
      <c r="AC419">
        <f>ROUND(AVERAGE(LARGE(B419:K419,{1,2,3})),0)</f>
        <v>4</v>
      </c>
      <c r="AD419">
        <f>ROUND(AVERAGE(LARGE(L419:U419,{1,2,3})),0)</f>
        <v>3</v>
      </c>
      <c r="AE419">
        <v>2</v>
      </c>
      <c r="AF419">
        <v>2</v>
      </c>
    </row>
    <row r="420" spans="1:32" ht="15" customHeight="1" x14ac:dyDescent="0.35">
      <c r="A420" s="10" t="s">
        <v>1751</v>
      </c>
      <c r="B420" s="4">
        <v>3</v>
      </c>
      <c r="C420" s="4">
        <v>4</v>
      </c>
      <c r="D420" s="4">
        <v>2</v>
      </c>
      <c r="E420" s="4">
        <v>4</v>
      </c>
      <c r="F420" s="4">
        <v>3</v>
      </c>
      <c r="G420" s="4">
        <v>3</v>
      </c>
      <c r="H420" s="4">
        <v>2</v>
      </c>
      <c r="I420" s="4">
        <v>3</v>
      </c>
      <c r="J420" s="4">
        <v>3</v>
      </c>
      <c r="K420" s="4">
        <f>IFERROR(INDEX(AIRPORT_DB!$L:$L,MATCH($A420,AIRPORT_DB!$A:$A,0))+1,2)</f>
        <v>1</v>
      </c>
      <c r="L420" s="4">
        <v>2</v>
      </c>
      <c r="M420" s="4">
        <v>3</v>
      </c>
      <c r="N420" s="4">
        <v>2</v>
      </c>
      <c r="O420" s="4">
        <v>3</v>
      </c>
      <c r="P420" s="4">
        <v>2</v>
      </c>
      <c r="Q420" s="4">
        <v>2</v>
      </c>
      <c r="R420" s="4">
        <v>2</v>
      </c>
      <c r="S420" s="4">
        <v>2</v>
      </c>
      <c r="T420" s="4">
        <v>2</v>
      </c>
      <c r="U420" s="4">
        <f>IFERROR(INDEX(AIRPORT_DB!$L:$L,MATCH($A420,AIRPORT_DB!$A:$A,0))+1,2)</f>
        <v>1</v>
      </c>
      <c r="V420" s="4">
        <f>ROUND(AVERAGE(LARGE(B420:K420,{1,2,3}))+AVERAGE(LARGE(L420:U420,{1,2,3}))-1,0)+IF(INDEX(AIRPORT_DB!$L:$L,MATCH($A420,AIRPORT_DB!$A:$A,0))&gt;=1,1,0)+IF(AB420="C",1,0)</f>
        <v>5</v>
      </c>
      <c r="W420" s="4" t="str">
        <f t="shared" si="12"/>
        <v>LOW</v>
      </c>
      <c r="X420" s="4" t="str">
        <f t="shared" si="13"/>
        <v>DISPATCH OK</v>
      </c>
      <c r="Y420" s="10" t="s">
        <v>2212</v>
      </c>
      <c r="Z420" s="10" t="s">
        <v>2210</v>
      </c>
      <c r="AA420" s="10" t="s">
        <v>2211</v>
      </c>
      <c r="AB420" s="4" t="s">
        <v>28</v>
      </c>
      <c r="AC420">
        <f>ROUND(AVERAGE(LARGE(B420:K420,{1,2,3})),0)</f>
        <v>4</v>
      </c>
      <c r="AD420">
        <f>ROUND(AVERAGE(LARGE(L420:U420,{1,2,3})),0)</f>
        <v>3</v>
      </c>
      <c r="AE420">
        <v>2</v>
      </c>
      <c r="AF420">
        <v>2</v>
      </c>
    </row>
    <row r="421" spans="1:32" ht="15" customHeight="1" x14ac:dyDescent="0.35">
      <c r="A421" s="10" t="s">
        <v>1754</v>
      </c>
      <c r="B421" s="4">
        <v>3</v>
      </c>
      <c r="C421" s="4">
        <v>4</v>
      </c>
      <c r="D421" s="4">
        <v>2</v>
      </c>
      <c r="E421" s="4">
        <v>4</v>
      </c>
      <c r="F421" s="4">
        <v>3</v>
      </c>
      <c r="G421" s="4">
        <v>3</v>
      </c>
      <c r="H421" s="4">
        <v>2</v>
      </c>
      <c r="I421" s="4">
        <v>3</v>
      </c>
      <c r="J421" s="4">
        <v>3</v>
      </c>
      <c r="K421" s="4">
        <f>IFERROR(INDEX(AIRPORT_DB!$L:$L,MATCH($A421,AIRPORT_DB!$A:$A,0))+1,2)</f>
        <v>1</v>
      </c>
      <c r="L421" s="4">
        <v>2</v>
      </c>
      <c r="M421" s="4">
        <v>3</v>
      </c>
      <c r="N421" s="4">
        <v>2</v>
      </c>
      <c r="O421" s="4">
        <v>3</v>
      </c>
      <c r="P421" s="4">
        <v>2</v>
      </c>
      <c r="Q421" s="4">
        <v>2</v>
      </c>
      <c r="R421" s="4">
        <v>2</v>
      </c>
      <c r="S421" s="4">
        <v>2</v>
      </c>
      <c r="T421" s="4">
        <v>2</v>
      </c>
      <c r="U421" s="4">
        <f>IFERROR(INDEX(AIRPORT_DB!$L:$L,MATCH($A421,AIRPORT_DB!$A:$A,0))+1,2)</f>
        <v>1</v>
      </c>
      <c r="V421" s="4">
        <f>ROUND(AVERAGE(LARGE(B421:K421,{1,2,3}))+AVERAGE(LARGE(L421:U421,{1,2,3}))-1,0)+IF(INDEX(AIRPORT_DB!$L:$L,MATCH($A421,AIRPORT_DB!$A:$A,0))&gt;=1,1,0)+IF(AB421="C",1,0)</f>
        <v>5</v>
      </c>
      <c r="W421" s="4" t="str">
        <f t="shared" si="12"/>
        <v>LOW</v>
      </c>
      <c r="X421" s="4" t="str">
        <f t="shared" si="13"/>
        <v>DISPATCH OK</v>
      </c>
      <c r="Y421" s="10" t="s">
        <v>2212</v>
      </c>
      <c r="Z421" s="10" t="s">
        <v>2210</v>
      </c>
      <c r="AA421" s="10" t="s">
        <v>2211</v>
      </c>
      <c r="AB421" s="4" t="s">
        <v>28</v>
      </c>
      <c r="AC421">
        <f>ROUND(AVERAGE(LARGE(B421:K421,{1,2,3})),0)</f>
        <v>4</v>
      </c>
      <c r="AD421">
        <f>ROUND(AVERAGE(LARGE(L421:U421,{1,2,3})),0)</f>
        <v>3</v>
      </c>
      <c r="AE421">
        <v>2</v>
      </c>
      <c r="AF421">
        <v>2</v>
      </c>
    </row>
    <row r="422" spans="1:32" ht="15" customHeight="1" x14ac:dyDescent="0.35">
      <c r="A422" s="10" t="s">
        <v>1757</v>
      </c>
      <c r="B422" s="4">
        <v>3</v>
      </c>
      <c r="C422" s="4">
        <v>4</v>
      </c>
      <c r="D422" s="4">
        <v>2</v>
      </c>
      <c r="E422" s="4">
        <v>4</v>
      </c>
      <c r="F422" s="4">
        <v>3</v>
      </c>
      <c r="G422" s="4">
        <v>3</v>
      </c>
      <c r="H422" s="4">
        <v>2</v>
      </c>
      <c r="I422" s="4">
        <v>3</v>
      </c>
      <c r="J422" s="4">
        <v>3</v>
      </c>
      <c r="K422" s="4">
        <f>IFERROR(INDEX(AIRPORT_DB!$L:$L,MATCH($A422,AIRPORT_DB!$A:$A,0))+1,2)</f>
        <v>1</v>
      </c>
      <c r="L422" s="4">
        <v>2</v>
      </c>
      <c r="M422" s="4">
        <v>3</v>
      </c>
      <c r="N422" s="4">
        <v>2</v>
      </c>
      <c r="O422" s="4">
        <v>3</v>
      </c>
      <c r="P422" s="4">
        <v>2</v>
      </c>
      <c r="Q422" s="4">
        <v>2</v>
      </c>
      <c r="R422" s="4">
        <v>2</v>
      </c>
      <c r="S422" s="4">
        <v>2</v>
      </c>
      <c r="T422" s="4">
        <v>2</v>
      </c>
      <c r="U422" s="4">
        <f>IFERROR(INDEX(AIRPORT_DB!$L:$L,MATCH($A422,AIRPORT_DB!$A:$A,0))+1,2)</f>
        <v>1</v>
      </c>
      <c r="V422" s="4">
        <f>ROUND(AVERAGE(LARGE(B422:K422,{1,2,3}))+AVERAGE(LARGE(L422:U422,{1,2,3}))-1,0)+IF(INDEX(AIRPORT_DB!$L:$L,MATCH($A422,AIRPORT_DB!$A:$A,0))&gt;=1,1,0)+IF(AB422="C",1,0)</f>
        <v>5</v>
      </c>
      <c r="W422" s="4" t="str">
        <f t="shared" si="12"/>
        <v>LOW</v>
      </c>
      <c r="X422" s="4" t="str">
        <f t="shared" si="13"/>
        <v>DISPATCH OK</v>
      </c>
      <c r="Y422" s="10" t="s">
        <v>2212</v>
      </c>
      <c r="Z422" s="10" t="s">
        <v>2210</v>
      </c>
      <c r="AA422" s="10" t="s">
        <v>2211</v>
      </c>
      <c r="AB422" s="4" t="s">
        <v>28</v>
      </c>
      <c r="AC422">
        <f>ROUND(AVERAGE(LARGE(B422:K422,{1,2,3})),0)</f>
        <v>4</v>
      </c>
      <c r="AD422">
        <f>ROUND(AVERAGE(LARGE(L422:U422,{1,2,3})),0)</f>
        <v>3</v>
      </c>
      <c r="AE422">
        <v>2</v>
      </c>
      <c r="AF422">
        <v>2</v>
      </c>
    </row>
    <row r="423" spans="1:32" ht="15" customHeight="1" x14ac:dyDescent="0.35">
      <c r="A423" s="10" t="s">
        <v>1760</v>
      </c>
      <c r="B423" s="4">
        <v>3</v>
      </c>
      <c r="C423" s="4">
        <v>4</v>
      </c>
      <c r="D423" s="4">
        <v>2</v>
      </c>
      <c r="E423" s="4">
        <v>4</v>
      </c>
      <c r="F423" s="4">
        <v>3</v>
      </c>
      <c r="G423" s="4">
        <v>3</v>
      </c>
      <c r="H423" s="4">
        <v>2</v>
      </c>
      <c r="I423" s="4">
        <v>3</v>
      </c>
      <c r="J423" s="4">
        <v>3</v>
      </c>
      <c r="K423" s="4">
        <f>IFERROR(INDEX(AIRPORT_DB!$L:$L,MATCH($A423,AIRPORT_DB!$A:$A,0))+1,2)</f>
        <v>1</v>
      </c>
      <c r="L423" s="4">
        <v>2</v>
      </c>
      <c r="M423" s="4">
        <v>3</v>
      </c>
      <c r="N423" s="4">
        <v>2</v>
      </c>
      <c r="O423" s="4">
        <v>3</v>
      </c>
      <c r="P423" s="4">
        <v>2</v>
      </c>
      <c r="Q423" s="4">
        <v>2</v>
      </c>
      <c r="R423" s="4">
        <v>2</v>
      </c>
      <c r="S423" s="4">
        <v>2</v>
      </c>
      <c r="T423" s="4">
        <v>2</v>
      </c>
      <c r="U423" s="4">
        <f>IFERROR(INDEX(AIRPORT_DB!$L:$L,MATCH($A423,AIRPORT_DB!$A:$A,0))+1,2)</f>
        <v>1</v>
      </c>
      <c r="V423" s="4">
        <f>ROUND(AVERAGE(LARGE(B423:K423,{1,2,3}))+AVERAGE(LARGE(L423:U423,{1,2,3}))-1,0)+IF(INDEX(AIRPORT_DB!$L:$L,MATCH($A423,AIRPORT_DB!$A:$A,0))&gt;=1,1,0)+IF(AB423="C",1,0)</f>
        <v>5</v>
      </c>
      <c r="W423" s="4" t="str">
        <f t="shared" si="12"/>
        <v>LOW</v>
      </c>
      <c r="X423" s="4" t="str">
        <f t="shared" si="13"/>
        <v>DISPATCH OK</v>
      </c>
      <c r="Y423" s="10" t="s">
        <v>2212</v>
      </c>
      <c r="Z423" s="10" t="s">
        <v>2210</v>
      </c>
      <c r="AA423" s="10" t="s">
        <v>2211</v>
      </c>
      <c r="AB423" s="4" t="s">
        <v>28</v>
      </c>
      <c r="AC423">
        <f>ROUND(AVERAGE(LARGE(B423:K423,{1,2,3})),0)</f>
        <v>4</v>
      </c>
      <c r="AD423">
        <f>ROUND(AVERAGE(LARGE(L423:U423,{1,2,3})),0)</f>
        <v>3</v>
      </c>
      <c r="AE423">
        <v>2</v>
      </c>
      <c r="AF423">
        <v>2</v>
      </c>
    </row>
    <row r="424" spans="1:32" ht="15" customHeight="1" x14ac:dyDescent="0.35">
      <c r="A424" s="10" t="s">
        <v>1762</v>
      </c>
      <c r="B424" s="4">
        <v>3</v>
      </c>
      <c r="C424" s="4">
        <v>4</v>
      </c>
      <c r="D424" s="4">
        <v>2</v>
      </c>
      <c r="E424" s="4">
        <v>4</v>
      </c>
      <c r="F424" s="4">
        <v>3</v>
      </c>
      <c r="G424" s="4">
        <v>3</v>
      </c>
      <c r="H424" s="4">
        <v>2</v>
      </c>
      <c r="I424" s="4">
        <v>3</v>
      </c>
      <c r="J424" s="4">
        <v>3</v>
      </c>
      <c r="K424" s="4">
        <f>IFERROR(INDEX(AIRPORT_DB!$L:$L,MATCH($A424,AIRPORT_DB!$A:$A,0))+1,2)</f>
        <v>1</v>
      </c>
      <c r="L424" s="4">
        <v>2</v>
      </c>
      <c r="M424" s="4">
        <v>3</v>
      </c>
      <c r="N424" s="4">
        <v>2</v>
      </c>
      <c r="O424" s="4">
        <v>3</v>
      </c>
      <c r="P424" s="4">
        <v>2</v>
      </c>
      <c r="Q424" s="4">
        <v>2</v>
      </c>
      <c r="R424" s="4">
        <v>2</v>
      </c>
      <c r="S424" s="4">
        <v>2</v>
      </c>
      <c r="T424" s="4">
        <v>2</v>
      </c>
      <c r="U424" s="4">
        <f>IFERROR(INDEX(AIRPORT_DB!$L:$L,MATCH($A424,AIRPORT_DB!$A:$A,0))+1,2)</f>
        <v>1</v>
      </c>
      <c r="V424" s="4">
        <f>ROUND(AVERAGE(LARGE(B424:K424,{1,2,3}))+AVERAGE(LARGE(L424:U424,{1,2,3}))-1,0)+IF(INDEX(AIRPORT_DB!$L:$L,MATCH($A424,AIRPORT_DB!$A:$A,0))&gt;=1,1,0)+IF(AB424="C",1,0)</f>
        <v>5</v>
      </c>
      <c r="W424" s="4" t="str">
        <f t="shared" si="12"/>
        <v>LOW</v>
      </c>
      <c r="X424" s="4" t="str">
        <f t="shared" si="13"/>
        <v>DISPATCH OK</v>
      </c>
      <c r="Y424" s="10" t="s">
        <v>2212</v>
      </c>
      <c r="Z424" s="10" t="s">
        <v>2210</v>
      </c>
      <c r="AA424" s="10" t="s">
        <v>2211</v>
      </c>
      <c r="AB424" s="4" t="s">
        <v>28</v>
      </c>
      <c r="AC424">
        <f>ROUND(AVERAGE(LARGE(B424:K424,{1,2,3})),0)</f>
        <v>4</v>
      </c>
      <c r="AD424">
        <f>ROUND(AVERAGE(LARGE(L424:U424,{1,2,3})),0)</f>
        <v>3</v>
      </c>
      <c r="AE424">
        <v>2</v>
      </c>
      <c r="AF424">
        <v>2</v>
      </c>
    </row>
    <row r="425" spans="1:32" ht="15" customHeight="1" x14ac:dyDescent="0.35">
      <c r="A425" s="10" t="s">
        <v>1765</v>
      </c>
      <c r="B425" s="4">
        <v>3</v>
      </c>
      <c r="C425" s="4">
        <v>4</v>
      </c>
      <c r="D425" s="4">
        <v>2</v>
      </c>
      <c r="E425" s="4">
        <v>4</v>
      </c>
      <c r="F425" s="4">
        <v>3</v>
      </c>
      <c r="G425" s="4">
        <v>3</v>
      </c>
      <c r="H425" s="4">
        <v>2</v>
      </c>
      <c r="I425" s="4">
        <v>3</v>
      </c>
      <c r="J425" s="4">
        <v>3</v>
      </c>
      <c r="K425" s="4">
        <f>IFERROR(INDEX(AIRPORT_DB!$L:$L,MATCH($A425,AIRPORT_DB!$A:$A,0))+1,2)</f>
        <v>1</v>
      </c>
      <c r="L425" s="4">
        <v>2</v>
      </c>
      <c r="M425" s="4">
        <v>3</v>
      </c>
      <c r="N425" s="4">
        <v>2</v>
      </c>
      <c r="O425" s="4">
        <v>3</v>
      </c>
      <c r="P425" s="4">
        <v>2</v>
      </c>
      <c r="Q425" s="4">
        <v>2</v>
      </c>
      <c r="R425" s="4">
        <v>2</v>
      </c>
      <c r="S425" s="4">
        <v>2</v>
      </c>
      <c r="T425" s="4">
        <v>2</v>
      </c>
      <c r="U425" s="4">
        <f>IFERROR(INDEX(AIRPORT_DB!$L:$L,MATCH($A425,AIRPORT_DB!$A:$A,0))+1,2)</f>
        <v>1</v>
      </c>
      <c r="V425" s="4">
        <f>ROUND(AVERAGE(LARGE(B425:K425,{1,2,3}))+AVERAGE(LARGE(L425:U425,{1,2,3}))-1,0)+IF(INDEX(AIRPORT_DB!$L:$L,MATCH($A425,AIRPORT_DB!$A:$A,0))&gt;=1,1,0)+IF(AB425="C",1,0)</f>
        <v>5</v>
      </c>
      <c r="W425" s="4" t="str">
        <f t="shared" si="12"/>
        <v>LOW</v>
      </c>
      <c r="X425" s="4" t="str">
        <f t="shared" si="13"/>
        <v>DISPATCH OK</v>
      </c>
      <c r="Y425" s="10" t="s">
        <v>2212</v>
      </c>
      <c r="Z425" s="10" t="s">
        <v>2210</v>
      </c>
      <c r="AA425" s="10" t="s">
        <v>2211</v>
      </c>
      <c r="AB425" s="4" t="s">
        <v>28</v>
      </c>
      <c r="AC425">
        <f>ROUND(AVERAGE(LARGE(B425:K425,{1,2,3})),0)</f>
        <v>4</v>
      </c>
      <c r="AD425">
        <f>ROUND(AVERAGE(LARGE(L425:U425,{1,2,3})),0)</f>
        <v>3</v>
      </c>
      <c r="AE425">
        <v>2</v>
      </c>
      <c r="AF425">
        <v>2</v>
      </c>
    </row>
    <row r="426" spans="1:32" ht="15" customHeight="1" x14ac:dyDescent="0.35">
      <c r="A426" s="10" t="s">
        <v>1768</v>
      </c>
      <c r="B426" s="4">
        <v>3</v>
      </c>
      <c r="C426" s="4">
        <v>4</v>
      </c>
      <c r="D426" s="4">
        <v>2</v>
      </c>
      <c r="E426" s="4">
        <v>4</v>
      </c>
      <c r="F426" s="4">
        <v>3</v>
      </c>
      <c r="G426" s="4">
        <v>3</v>
      </c>
      <c r="H426" s="4">
        <v>2</v>
      </c>
      <c r="I426" s="4">
        <v>3</v>
      </c>
      <c r="J426" s="4">
        <v>3</v>
      </c>
      <c r="K426" s="4">
        <f>IFERROR(INDEX(AIRPORT_DB!$L:$L,MATCH($A426,AIRPORT_DB!$A:$A,0))+1,2)</f>
        <v>1</v>
      </c>
      <c r="L426" s="4">
        <v>2</v>
      </c>
      <c r="M426" s="4">
        <v>3</v>
      </c>
      <c r="N426" s="4">
        <v>2</v>
      </c>
      <c r="O426" s="4">
        <v>3</v>
      </c>
      <c r="P426" s="4">
        <v>2</v>
      </c>
      <c r="Q426" s="4">
        <v>2</v>
      </c>
      <c r="R426" s="4">
        <v>2</v>
      </c>
      <c r="S426" s="4">
        <v>2</v>
      </c>
      <c r="T426" s="4">
        <v>2</v>
      </c>
      <c r="U426" s="4">
        <f>IFERROR(INDEX(AIRPORT_DB!$L:$L,MATCH($A426,AIRPORT_DB!$A:$A,0))+1,2)</f>
        <v>1</v>
      </c>
      <c r="V426" s="4">
        <f>ROUND(AVERAGE(LARGE(B426:K426,{1,2,3}))+AVERAGE(LARGE(L426:U426,{1,2,3}))-1,0)+IF(INDEX(AIRPORT_DB!$L:$L,MATCH($A426,AIRPORT_DB!$A:$A,0))&gt;=1,1,0)+IF(AB426="C",1,0)</f>
        <v>5</v>
      </c>
      <c r="W426" s="4" t="str">
        <f t="shared" si="12"/>
        <v>LOW</v>
      </c>
      <c r="X426" s="4" t="str">
        <f t="shared" si="13"/>
        <v>DISPATCH OK</v>
      </c>
      <c r="Y426" s="10" t="s">
        <v>2212</v>
      </c>
      <c r="Z426" s="10" t="s">
        <v>2210</v>
      </c>
      <c r="AA426" s="10" t="s">
        <v>2211</v>
      </c>
      <c r="AB426" s="4" t="s">
        <v>28</v>
      </c>
      <c r="AC426">
        <f>ROUND(AVERAGE(LARGE(B426:K426,{1,2,3})),0)</f>
        <v>4</v>
      </c>
      <c r="AD426">
        <f>ROUND(AVERAGE(LARGE(L426:U426,{1,2,3})),0)</f>
        <v>3</v>
      </c>
      <c r="AE426">
        <v>2</v>
      </c>
      <c r="AF426">
        <v>2</v>
      </c>
    </row>
    <row r="427" spans="1:32" ht="15" customHeight="1" x14ac:dyDescent="0.35">
      <c r="A427" s="10" t="s">
        <v>1771</v>
      </c>
      <c r="B427" s="4">
        <v>3</v>
      </c>
      <c r="C427" s="4">
        <v>4</v>
      </c>
      <c r="D427" s="4">
        <v>2</v>
      </c>
      <c r="E427" s="4">
        <v>4</v>
      </c>
      <c r="F427" s="4">
        <v>3</v>
      </c>
      <c r="G427" s="4">
        <v>3</v>
      </c>
      <c r="H427" s="4">
        <v>2</v>
      </c>
      <c r="I427" s="4">
        <v>3</v>
      </c>
      <c r="J427" s="4">
        <v>3</v>
      </c>
      <c r="K427" s="4">
        <f>IFERROR(INDEX(AIRPORT_DB!$L:$L,MATCH($A427,AIRPORT_DB!$A:$A,0))+1,2)</f>
        <v>1</v>
      </c>
      <c r="L427" s="4">
        <v>2</v>
      </c>
      <c r="M427" s="4">
        <v>3</v>
      </c>
      <c r="N427" s="4">
        <v>2</v>
      </c>
      <c r="O427" s="4">
        <v>3</v>
      </c>
      <c r="P427" s="4">
        <v>2</v>
      </c>
      <c r="Q427" s="4">
        <v>2</v>
      </c>
      <c r="R427" s="4">
        <v>2</v>
      </c>
      <c r="S427" s="4">
        <v>2</v>
      </c>
      <c r="T427" s="4">
        <v>2</v>
      </c>
      <c r="U427" s="4">
        <f>IFERROR(INDEX(AIRPORT_DB!$L:$L,MATCH($A427,AIRPORT_DB!$A:$A,0))+1,2)</f>
        <v>1</v>
      </c>
      <c r="V427" s="4">
        <f>ROUND(AVERAGE(LARGE(B427:K427,{1,2,3}))+AVERAGE(LARGE(L427:U427,{1,2,3}))-1,0)+IF(INDEX(AIRPORT_DB!$L:$L,MATCH($A427,AIRPORT_DB!$A:$A,0))&gt;=1,1,0)+IF(AB427="C",1,0)</f>
        <v>5</v>
      </c>
      <c r="W427" s="4" t="str">
        <f t="shared" si="12"/>
        <v>LOW</v>
      </c>
      <c r="X427" s="4" t="str">
        <f t="shared" si="13"/>
        <v>DISPATCH OK</v>
      </c>
      <c r="Y427" s="10" t="s">
        <v>2212</v>
      </c>
      <c r="Z427" s="10" t="s">
        <v>2210</v>
      </c>
      <c r="AA427" s="10" t="s">
        <v>2211</v>
      </c>
      <c r="AB427" s="4" t="s">
        <v>28</v>
      </c>
      <c r="AC427">
        <f>ROUND(AVERAGE(LARGE(B427:K427,{1,2,3})),0)</f>
        <v>4</v>
      </c>
      <c r="AD427">
        <f>ROUND(AVERAGE(LARGE(L427:U427,{1,2,3})),0)</f>
        <v>3</v>
      </c>
      <c r="AE427">
        <v>2</v>
      </c>
      <c r="AF427">
        <v>2</v>
      </c>
    </row>
    <row r="428" spans="1:32" ht="15" customHeight="1" x14ac:dyDescent="0.35">
      <c r="A428" s="10" t="s">
        <v>1774</v>
      </c>
      <c r="B428" s="4">
        <v>3</v>
      </c>
      <c r="C428" s="4">
        <v>4</v>
      </c>
      <c r="D428" s="4">
        <v>2</v>
      </c>
      <c r="E428" s="4">
        <v>4</v>
      </c>
      <c r="F428" s="4">
        <v>3</v>
      </c>
      <c r="G428" s="4">
        <v>3</v>
      </c>
      <c r="H428" s="4">
        <v>2</v>
      </c>
      <c r="I428" s="4">
        <v>3</v>
      </c>
      <c r="J428" s="4">
        <v>3</v>
      </c>
      <c r="K428" s="4">
        <f>IFERROR(INDEX(AIRPORT_DB!$L:$L,MATCH($A428,AIRPORT_DB!$A:$A,0))+1,2)</f>
        <v>1</v>
      </c>
      <c r="L428" s="4">
        <v>2</v>
      </c>
      <c r="M428" s="4">
        <v>3</v>
      </c>
      <c r="N428" s="4">
        <v>2</v>
      </c>
      <c r="O428" s="4">
        <v>3</v>
      </c>
      <c r="P428" s="4">
        <v>2</v>
      </c>
      <c r="Q428" s="4">
        <v>2</v>
      </c>
      <c r="R428" s="4">
        <v>2</v>
      </c>
      <c r="S428" s="4">
        <v>2</v>
      </c>
      <c r="T428" s="4">
        <v>2</v>
      </c>
      <c r="U428" s="4">
        <f>IFERROR(INDEX(AIRPORT_DB!$L:$L,MATCH($A428,AIRPORT_DB!$A:$A,0))+1,2)</f>
        <v>1</v>
      </c>
      <c r="V428" s="4">
        <f>ROUND(AVERAGE(LARGE(B428:K428,{1,2,3}))+AVERAGE(LARGE(L428:U428,{1,2,3}))-1,0)+IF(INDEX(AIRPORT_DB!$L:$L,MATCH($A428,AIRPORT_DB!$A:$A,0))&gt;=1,1,0)+IF(AB428="C",1,0)</f>
        <v>5</v>
      </c>
      <c r="W428" s="4" t="str">
        <f t="shared" si="12"/>
        <v>LOW</v>
      </c>
      <c r="X428" s="4" t="str">
        <f t="shared" si="13"/>
        <v>DISPATCH OK</v>
      </c>
      <c r="Y428" s="10" t="s">
        <v>2212</v>
      </c>
      <c r="Z428" s="10" t="s">
        <v>2210</v>
      </c>
      <c r="AA428" s="10" t="s">
        <v>2211</v>
      </c>
      <c r="AB428" s="4" t="s">
        <v>28</v>
      </c>
      <c r="AC428">
        <f>ROUND(AVERAGE(LARGE(B428:K428,{1,2,3})),0)</f>
        <v>4</v>
      </c>
      <c r="AD428">
        <f>ROUND(AVERAGE(LARGE(L428:U428,{1,2,3})),0)</f>
        <v>3</v>
      </c>
      <c r="AE428">
        <v>2</v>
      </c>
      <c r="AF428">
        <v>2</v>
      </c>
    </row>
    <row r="429" spans="1:32" ht="15" customHeight="1" x14ac:dyDescent="0.35">
      <c r="A429" s="10" t="s">
        <v>1777</v>
      </c>
      <c r="B429" s="4">
        <v>3</v>
      </c>
      <c r="C429" s="4">
        <v>4</v>
      </c>
      <c r="D429" s="4">
        <v>2</v>
      </c>
      <c r="E429" s="4">
        <v>4</v>
      </c>
      <c r="F429" s="4">
        <v>3</v>
      </c>
      <c r="G429" s="4">
        <v>3</v>
      </c>
      <c r="H429" s="4">
        <v>2</v>
      </c>
      <c r="I429" s="4">
        <v>3</v>
      </c>
      <c r="J429" s="4">
        <v>3</v>
      </c>
      <c r="K429" s="4">
        <f>IFERROR(INDEX(AIRPORT_DB!$L:$L,MATCH($A429,AIRPORT_DB!$A:$A,0))+1,2)</f>
        <v>1</v>
      </c>
      <c r="L429" s="4">
        <v>2</v>
      </c>
      <c r="M429" s="4">
        <v>3</v>
      </c>
      <c r="N429" s="4">
        <v>2</v>
      </c>
      <c r="O429" s="4">
        <v>3</v>
      </c>
      <c r="P429" s="4">
        <v>2</v>
      </c>
      <c r="Q429" s="4">
        <v>2</v>
      </c>
      <c r="R429" s="4">
        <v>2</v>
      </c>
      <c r="S429" s="4">
        <v>2</v>
      </c>
      <c r="T429" s="4">
        <v>2</v>
      </c>
      <c r="U429" s="4">
        <f>IFERROR(INDEX(AIRPORT_DB!$L:$L,MATCH($A429,AIRPORT_DB!$A:$A,0))+1,2)</f>
        <v>1</v>
      </c>
      <c r="V429" s="4">
        <f>ROUND(AVERAGE(LARGE(B429:K429,{1,2,3}))+AVERAGE(LARGE(L429:U429,{1,2,3}))-1,0)+IF(INDEX(AIRPORT_DB!$L:$L,MATCH($A429,AIRPORT_DB!$A:$A,0))&gt;=1,1,0)+IF(AB429="C",1,0)</f>
        <v>5</v>
      </c>
      <c r="W429" s="4" t="str">
        <f t="shared" si="12"/>
        <v>LOW</v>
      </c>
      <c r="X429" s="4" t="str">
        <f t="shared" si="13"/>
        <v>DISPATCH OK</v>
      </c>
      <c r="Y429" s="10" t="s">
        <v>2212</v>
      </c>
      <c r="Z429" s="10" t="s">
        <v>2210</v>
      </c>
      <c r="AA429" s="10" t="s">
        <v>2211</v>
      </c>
      <c r="AB429" s="4" t="s">
        <v>28</v>
      </c>
      <c r="AC429">
        <f>ROUND(AVERAGE(LARGE(B429:K429,{1,2,3})),0)</f>
        <v>4</v>
      </c>
      <c r="AD429">
        <f>ROUND(AVERAGE(LARGE(L429:U429,{1,2,3})),0)</f>
        <v>3</v>
      </c>
      <c r="AE429">
        <v>2</v>
      </c>
      <c r="AF429">
        <v>2</v>
      </c>
    </row>
    <row r="430" spans="1:32" ht="15" customHeight="1" x14ac:dyDescent="0.35">
      <c r="A430" s="10" t="s">
        <v>1780</v>
      </c>
      <c r="B430" s="4">
        <v>3</v>
      </c>
      <c r="C430" s="4">
        <v>4</v>
      </c>
      <c r="D430" s="4">
        <v>2</v>
      </c>
      <c r="E430" s="4">
        <v>4</v>
      </c>
      <c r="F430" s="4">
        <v>3</v>
      </c>
      <c r="G430" s="4">
        <v>3</v>
      </c>
      <c r="H430" s="4">
        <v>2</v>
      </c>
      <c r="I430" s="4">
        <v>3</v>
      </c>
      <c r="J430" s="4">
        <v>3</v>
      </c>
      <c r="K430" s="4">
        <f>IFERROR(INDEX(AIRPORT_DB!$L:$L,MATCH($A430,AIRPORT_DB!$A:$A,0))+1,2)</f>
        <v>1</v>
      </c>
      <c r="L430" s="4">
        <v>2</v>
      </c>
      <c r="M430" s="4">
        <v>3</v>
      </c>
      <c r="N430" s="4">
        <v>2</v>
      </c>
      <c r="O430" s="4">
        <v>3</v>
      </c>
      <c r="P430" s="4">
        <v>2</v>
      </c>
      <c r="Q430" s="4">
        <v>2</v>
      </c>
      <c r="R430" s="4">
        <v>2</v>
      </c>
      <c r="S430" s="4">
        <v>2</v>
      </c>
      <c r="T430" s="4">
        <v>2</v>
      </c>
      <c r="U430" s="4">
        <f>IFERROR(INDEX(AIRPORT_DB!$L:$L,MATCH($A430,AIRPORT_DB!$A:$A,0))+1,2)</f>
        <v>1</v>
      </c>
      <c r="V430" s="4">
        <f>ROUND(AVERAGE(LARGE(B430:K430,{1,2,3}))+AVERAGE(LARGE(L430:U430,{1,2,3}))-1,0)+IF(INDEX(AIRPORT_DB!$L:$L,MATCH($A430,AIRPORT_DB!$A:$A,0))&gt;=1,1,0)+IF(AB430="C",1,0)</f>
        <v>5</v>
      </c>
      <c r="W430" s="4" t="str">
        <f t="shared" si="12"/>
        <v>LOW</v>
      </c>
      <c r="X430" s="4" t="str">
        <f t="shared" si="13"/>
        <v>DISPATCH OK</v>
      </c>
      <c r="Y430" s="10" t="s">
        <v>2212</v>
      </c>
      <c r="Z430" s="10" t="s">
        <v>2210</v>
      </c>
      <c r="AA430" s="10" t="s">
        <v>2211</v>
      </c>
      <c r="AB430" s="4" t="s">
        <v>28</v>
      </c>
      <c r="AC430">
        <f>ROUND(AVERAGE(LARGE(B430:K430,{1,2,3})),0)</f>
        <v>4</v>
      </c>
      <c r="AD430">
        <f>ROUND(AVERAGE(LARGE(L430:U430,{1,2,3})),0)</f>
        <v>3</v>
      </c>
      <c r="AE430">
        <v>2</v>
      </c>
      <c r="AF430">
        <v>2</v>
      </c>
    </row>
    <row r="431" spans="1:32" ht="15" customHeight="1" x14ac:dyDescent="0.35">
      <c r="A431" s="10" t="s">
        <v>1782</v>
      </c>
      <c r="B431" s="4">
        <v>3</v>
      </c>
      <c r="C431" s="4">
        <v>4</v>
      </c>
      <c r="D431" s="4">
        <v>2</v>
      </c>
      <c r="E431" s="4">
        <v>4</v>
      </c>
      <c r="F431" s="4">
        <v>3</v>
      </c>
      <c r="G431" s="4">
        <v>3</v>
      </c>
      <c r="H431" s="4">
        <v>2</v>
      </c>
      <c r="I431" s="4">
        <v>3</v>
      </c>
      <c r="J431" s="4">
        <v>3</v>
      </c>
      <c r="K431" s="4">
        <f>IFERROR(INDEX(AIRPORT_DB!$L:$L,MATCH($A431,AIRPORT_DB!$A:$A,0))+1,2)</f>
        <v>1</v>
      </c>
      <c r="L431" s="4">
        <v>2</v>
      </c>
      <c r="M431" s="4">
        <v>3</v>
      </c>
      <c r="N431" s="4">
        <v>2</v>
      </c>
      <c r="O431" s="4">
        <v>3</v>
      </c>
      <c r="P431" s="4">
        <v>2</v>
      </c>
      <c r="Q431" s="4">
        <v>2</v>
      </c>
      <c r="R431" s="4">
        <v>2</v>
      </c>
      <c r="S431" s="4">
        <v>2</v>
      </c>
      <c r="T431" s="4">
        <v>2</v>
      </c>
      <c r="U431" s="4">
        <f>IFERROR(INDEX(AIRPORT_DB!$L:$L,MATCH($A431,AIRPORT_DB!$A:$A,0))+1,2)</f>
        <v>1</v>
      </c>
      <c r="V431" s="4">
        <f>ROUND(AVERAGE(LARGE(B431:K431,{1,2,3}))+AVERAGE(LARGE(L431:U431,{1,2,3}))-1,0)+IF(INDEX(AIRPORT_DB!$L:$L,MATCH($A431,AIRPORT_DB!$A:$A,0))&gt;=1,1,0)+IF(AB431="C",1,0)</f>
        <v>5</v>
      </c>
      <c r="W431" s="4" t="str">
        <f t="shared" si="12"/>
        <v>LOW</v>
      </c>
      <c r="X431" s="4" t="str">
        <f t="shared" si="13"/>
        <v>DISPATCH OK</v>
      </c>
      <c r="Y431" s="10" t="s">
        <v>2212</v>
      </c>
      <c r="Z431" s="10" t="s">
        <v>2210</v>
      </c>
      <c r="AA431" s="10" t="s">
        <v>2211</v>
      </c>
      <c r="AB431" s="4" t="s">
        <v>28</v>
      </c>
      <c r="AC431">
        <f>ROUND(AVERAGE(LARGE(B431:K431,{1,2,3})),0)</f>
        <v>4</v>
      </c>
      <c r="AD431">
        <f>ROUND(AVERAGE(LARGE(L431:U431,{1,2,3})),0)</f>
        <v>3</v>
      </c>
      <c r="AE431">
        <v>2</v>
      </c>
      <c r="AF431">
        <v>2</v>
      </c>
    </row>
    <row r="432" spans="1:32" ht="15" customHeight="1" x14ac:dyDescent="0.35">
      <c r="A432" s="10" t="s">
        <v>1784</v>
      </c>
      <c r="B432" s="4">
        <v>3</v>
      </c>
      <c r="C432" s="4">
        <v>4</v>
      </c>
      <c r="D432" s="4">
        <v>2</v>
      </c>
      <c r="E432" s="4">
        <v>4</v>
      </c>
      <c r="F432" s="4">
        <v>3</v>
      </c>
      <c r="G432" s="4">
        <v>3</v>
      </c>
      <c r="H432" s="4">
        <v>2</v>
      </c>
      <c r="I432" s="4">
        <v>3</v>
      </c>
      <c r="J432" s="4">
        <v>3</v>
      </c>
      <c r="K432" s="4">
        <f>IFERROR(INDEX(AIRPORT_DB!$L:$L,MATCH($A432,AIRPORT_DB!$A:$A,0))+1,2)</f>
        <v>1</v>
      </c>
      <c r="L432" s="4">
        <v>2</v>
      </c>
      <c r="M432" s="4">
        <v>3</v>
      </c>
      <c r="N432" s="4">
        <v>2</v>
      </c>
      <c r="O432" s="4">
        <v>3</v>
      </c>
      <c r="P432" s="4">
        <v>2</v>
      </c>
      <c r="Q432" s="4">
        <v>2</v>
      </c>
      <c r="R432" s="4">
        <v>2</v>
      </c>
      <c r="S432" s="4">
        <v>2</v>
      </c>
      <c r="T432" s="4">
        <v>2</v>
      </c>
      <c r="U432" s="4">
        <f>IFERROR(INDEX(AIRPORT_DB!$L:$L,MATCH($A432,AIRPORT_DB!$A:$A,0))+1,2)</f>
        <v>1</v>
      </c>
      <c r="V432" s="4">
        <f>ROUND(AVERAGE(LARGE(B432:K432,{1,2,3}))+AVERAGE(LARGE(L432:U432,{1,2,3}))-1,0)+IF(INDEX(AIRPORT_DB!$L:$L,MATCH($A432,AIRPORT_DB!$A:$A,0))&gt;=1,1,0)+IF(AB432="C",1,0)</f>
        <v>5</v>
      </c>
      <c r="W432" s="4" t="str">
        <f t="shared" si="12"/>
        <v>LOW</v>
      </c>
      <c r="X432" s="4" t="str">
        <f t="shared" si="13"/>
        <v>DISPATCH OK</v>
      </c>
      <c r="Y432" s="10" t="s">
        <v>2212</v>
      </c>
      <c r="Z432" s="10" t="s">
        <v>2210</v>
      </c>
      <c r="AA432" s="10" t="s">
        <v>2211</v>
      </c>
      <c r="AB432" s="4" t="s">
        <v>28</v>
      </c>
      <c r="AC432">
        <f>ROUND(AVERAGE(LARGE(B432:K432,{1,2,3})),0)</f>
        <v>4</v>
      </c>
      <c r="AD432">
        <f>ROUND(AVERAGE(LARGE(L432:U432,{1,2,3})),0)</f>
        <v>3</v>
      </c>
      <c r="AE432">
        <v>2</v>
      </c>
      <c r="AF432">
        <v>2</v>
      </c>
    </row>
    <row r="433" spans="1:32" ht="15" customHeight="1" x14ac:dyDescent="0.35">
      <c r="A433" s="10" t="s">
        <v>1787</v>
      </c>
      <c r="B433" s="4">
        <v>3</v>
      </c>
      <c r="C433" s="4">
        <v>4</v>
      </c>
      <c r="D433" s="4">
        <v>4</v>
      </c>
      <c r="E433" s="4">
        <v>4</v>
      </c>
      <c r="F433" s="4">
        <v>3</v>
      </c>
      <c r="G433" s="4">
        <v>3</v>
      </c>
      <c r="H433" s="4">
        <v>2</v>
      </c>
      <c r="I433" s="4">
        <v>3</v>
      </c>
      <c r="J433" s="4">
        <v>3</v>
      </c>
      <c r="K433" s="4">
        <f>IFERROR(INDEX(AIRPORT_DB!$L:$L,MATCH($A433,AIRPORT_DB!$A:$A,0))+1,2)</f>
        <v>1</v>
      </c>
      <c r="L433" s="4">
        <v>2</v>
      </c>
      <c r="M433" s="4">
        <v>3</v>
      </c>
      <c r="N433" s="4">
        <v>3</v>
      </c>
      <c r="O433" s="4">
        <v>3</v>
      </c>
      <c r="P433" s="4">
        <v>2</v>
      </c>
      <c r="Q433" s="4">
        <v>2</v>
      </c>
      <c r="R433" s="4">
        <v>2</v>
      </c>
      <c r="S433" s="4">
        <v>2</v>
      </c>
      <c r="T433" s="4">
        <v>2</v>
      </c>
      <c r="U433" s="4">
        <f>IFERROR(INDEX(AIRPORT_DB!$L:$L,MATCH($A433,AIRPORT_DB!$A:$A,0))+1,2)</f>
        <v>1</v>
      </c>
      <c r="V433" s="4">
        <f>ROUND(AVERAGE(LARGE(B433:K433,{1,2,3}))+AVERAGE(LARGE(L433:U433,{1,2,3}))-1,0)+IF(INDEX(AIRPORT_DB!$L:$L,MATCH($A433,AIRPORT_DB!$A:$A,0))&gt;=1,1,0)+IF(AB433="C",1,0)</f>
        <v>6</v>
      </c>
      <c r="W433" s="4" t="str">
        <f t="shared" si="12"/>
        <v>LOW</v>
      </c>
      <c r="X433" s="4" t="str">
        <f t="shared" si="13"/>
        <v>DISPATCH OK</v>
      </c>
      <c r="Y433" s="10" t="s">
        <v>2214</v>
      </c>
      <c r="Z433" s="10" t="s">
        <v>2210</v>
      </c>
      <c r="AA433" s="10" t="s">
        <v>2211</v>
      </c>
      <c r="AB433" s="4" t="s">
        <v>28</v>
      </c>
      <c r="AC433">
        <f>ROUND(AVERAGE(LARGE(B433:K433,{1,2,3})),0)</f>
        <v>4</v>
      </c>
      <c r="AD433">
        <f>ROUND(AVERAGE(LARGE(L433:U433,{1,2,3})),0)</f>
        <v>3</v>
      </c>
      <c r="AE433">
        <v>2</v>
      </c>
      <c r="AF433">
        <v>2</v>
      </c>
    </row>
    <row r="434" spans="1:32" ht="15" customHeight="1" x14ac:dyDescent="0.35">
      <c r="A434" s="10" t="s">
        <v>1790</v>
      </c>
      <c r="B434" s="4">
        <v>4</v>
      </c>
      <c r="C434" s="4">
        <v>4</v>
      </c>
      <c r="D434" s="4">
        <v>4</v>
      </c>
      <c r="E434" s="4">
        <v>4</v>
      </c>
      <c r="F434" s="4">
        <v>4</v>
      </c>
      <c r="G434" s="4">
        <v>3</v>
      </c>
      <c r="H434" s="4">
        <v>2</v>
      </c>
      <c r="I434" s="4">
        <v>3</v>
      </c>
      <c r="J434" s="4">
        <v>3</v>
      </c>
      <c r="K434" s="4">
        <f>IFERROR(INDEX(AIRPORT_DB!$L:$L,MATCH($A434,AIRPORT_DB!$A:$A,0))+1,2)</f>
        <v>1</v>
      </c>
      <c r="L434" s="4">
        <v>4</v>
      </c>
      <c r="M434" s="4">
        <v>3</v>
      </c>
      <c r="N434" s="4">
        <v>3</v>
      </c>
      <c r="O434" s="4">
        <v>3</v>
      </c>
      <c r="P434" s="4">
        <v>3</v>
      </c>
      <c r="Q434" s="4">
        <v>2</v>
      </c>
      <c r="R434" s="4">
        <v>2</v>
      </c>
      <c r="S434" s="4">
        <v>2</v>
      </c>
      <c r="T434" s="4">
        <v>2</v>
      </c>
      <c r="U434" s="4">
        <f>IFERROR(INDEX(AIRPORT_DB!$L:$L,MATCH($A434,AIRPORT_DB!$A:$A,0))+1,2)</f>
        <v>1</v>
      </c>
      <c r="V434" s="4">
        <f>ROUND(AVERAGE(LARGE(B434:K434,{1,2,3}))+AVERAGE(LARGE(L434:U434,{1,2,3}))-1,0)+IF(INDEX(AIRPORT_DB!$L:$L,MATCH($A434,AIRPORT_DB!$A:$A,0))&gt;=1,1,0)+IF(AB434="C",1,0)</f>
        <v>6</v>
      </c>
      <c r="W434" s="4" t="str">
        <f t="shared" si="12"/>
        <v>LOW</v>
      </c>
      <c r="X434" s="4" t="str">
        <f t="shared" si="13"/>
        <v>DISPATCH OK</v>
      </c>
      <c r="Y434" s="10" t="s">
        <v>2213</v>
      </c>
      <c r="Z434" s="10" t="s">
        <v>2210</v>
      </c>
      <c r="AA434" s="10" t="s">
        <v>2211</v>
      </c>
      <c r="AB434" s="4" t="s">
        <v>28</v>
      </c>
      <c r="AC434">
        <f>ROUND(AVERAGE(LARGE(B434:K434,{1,2,3})),0)</f>
        <v>4</v>
      </c>
      <c r="AD434">
        <f>ROUND(AVERAGE(LARGE(L434:U434,{1,2,3})),0)</f>
        <v>3</v>
      </c>
      <c r="AE434">
        <v>2</v>
      </c>
      <c r="AF434">
        <v>2</v>
      </c>
    </row>
    <row r="435" spans="1:32" ht="15" customHeight="1" x14ac:dyDescent="0.35">
      <c r="A435" s="10" t="s">
        <v>1792</v>
      </c>
      <c r="B435" s="4">
        <v>3</v>
      </c>
      <c r="C435" s="4">
        <v>4</v>
      </c>
      <c r="D435" s="4">
        <v>4</v>
      </c>
      <c r="E435" s="4">
        <v>4</v>
      </c>
      <c r="F435" s="4">
        <v>3</v>
      </c>
      <c r="G435" s="4">
        <v>3</v>
      </c>
      <c r="H435" s="4">
        <v>2</v>
      </c>
      <c r="I435" s="4">
        <v>3</v>
      </c>
      <c r="J435" s="4">
        <v>3</v>
      </c>
      <c r="K435" s="4">
        <f>IFERROR(INDEX(AIRPORT_DB!$L:$L,MATCH($A435,AIRPORT_DB!$A:$A,0))+1,2)</f>
        <v>1</v>
      </c>
      <c r="L435" s="4">
        <v>2</v>
      </c>
      <c r="M435" s="4">
        <v>3</v>
      </c>
      <c r="N435" s="4">
        <v>3</v>
      </c>
      <c r="O435" s="4">
        <v>3</v>
      </c>
      <c r="P435" s="4">
        <v>2</v>
      </c>
      <c r="Q435" s="4">
        <v>2</v>
      </c>
      <c r="R435" s="4">
        <v>2</v>
      </c>
      <c r="S435" s="4">
        <v>2</v>
      </c>
      <c r="T435" s="4">
        <v>2</v>
      </c>
      <c r="U435" s="4">
        <f>IFERROR(INDEX(AIRPORT_DB!$L:$L,MATCH($A435,AIRPORT_DB!$A:$A,0))+1,2)</f>
        <v>1</v>
      </c>
      <c r="V435" s="4">
        <f>ROUND(AVERAGE(LARGE(B435:K435,{1,2,3}))+AVERAGE(LARGE(L435:U435,{1,2,3}))-1,0)+IF(INDEX(AIRPORT_DB!$L:$L,MATCH($A435,AIRPORT_DB!$A:$A,0))&gt;=1,1,0)+IF(AB435="C",1,0)</f>
        <v>6</v>
      </c>
      <c r="W435" s="4" t="str">
        <f t="shared" si="12"/>
        <v>LOW</v>
      </c>
      <c r="X435" s="4" t="str">
        <f t="shared" si="13"/>
        <v>DISPATCH OK</v>
      </c>
      <c r="Y435" s="10" t="s">
        <v>2214</v>
      </c>
      <c r="Z435" s="10" t="s">
        <v>2210</v>
      </c>
      <c r="AA435" s="10" t="s">
        <v>2211</v>
      </c>
      <c r="AB435" s="4" t="s">
        <v>28</v>
      </c>
      <c r="AC435">
        <f>ROUND(AVERAGE(LARGE(B435:K435,{1,2,3})),0)</f>
        <v>4</v>
      </c>
      <c r="AD435">
        <f>ROUND(AVERAGE(LARGE(L435:U435,{1,2,3})),0)</f>
        <v>3</v>
      </c>
      <c r="AE435">
        <v>2</v>
      </c>
      <c r="AF435">
        <v>2</v>
      </c>
    </row>
    <row r="436" spans="1:32" ht="15" customHeight="1" x14ac:dyDescent="0.35">
      <c r="A436" s="10" t="s">
        <v>1795</v>
      </c>
      <c r="B436" s="4">
        <v>3</v>
      </c>
      <c r="C436" s="4">
        <v>4</v>
      </c>
      <c r="D436" s="4">
        <v>4</v>
      </c>
      <c r="E436" s="4">
        <v>4</v>
      </c>
      <c r="F436" s="4">
        <v>3</v>
      </c>
      <c r="G436" s="4">
        <v>3</v>
      </c>
      <c r="H436" s="4">
        <v>2</v>
      </c>
      <c r="I436" s="4">
        <v>3</v>
      </c>
      <c r="J436" s="4">
        <v>3</v>
      </c>
      <c r="K436" s="4">
        <f>IFERROR(INDEX(AIRPORT_DB!$L:$L,MATCH($A436,AIRPORT_DB!$A:$A,0))+1,2)</f>
        <v>1</v>
      </c>
      <c r="L436" s="4">
        <v>2</v>
      </c>
      <c r="M436" s="4">
        <v>3</v>
      </c>
      <c r="N436" s="4">
        <v>3</v>
      </c>
      <c r="O436" s="4">
        <v>3</v>
      </c>
      <c r="P436" s="4">
        <v>2</v>
      </c>
      <c r="Q436" s="4">
        <v>2</v>
      </c>
      <c r="R436" s="4">
        <v>2</v>
      </c>
      <c r="S436" s="4">
        <v>2</v>
      </c>
      <c r="T436" s="4">
        <v>2</v>
      </c>
      <c r="U436" s="4">
        <f>IFERROR(INDEX(AIRPORT_DB!$L:$L,MATCH($A436,AIRPORT_DB!$A:$A,0))+1,2)</f>
        <v>1</v>
      </c>
      <c r="V436" s="4">
        <f>ROUND(AVERAGE(LARGE(B436:K436,{1,2,3}))+AVERAGE(LARGE(L436:U436,{1,2,3}))-1,0)+IF(INDEX(AIRPORT_DB!$L:$L,MATCH($A436,AIRPORT_DB!$A:$A,0))&gt;=1,1,0)+IF(AB436="C",1,0)</f>
        <v>6</v>
      </c>
      <c r="W436" s="4" t="str">
        <f t="shared" si="12"/>
        <v>LOW</v>
      </c>
      <c r="X436" s="4" t="str">
        <f t="shared" si="13"/>
        <v>DISPATCH OK</v>
      </c>
      <c r="Y436" s="10" t="s">
        <v>2214</v>
      </c>
      <c r="Z436" s="10" t="s">
        <v>2210</v>
      </c>
      <c r="AA436" s="10" t="s">
        <v>2211</v>
      </c>
      <c r="AB436" s="4" t="s">
        <v>28</v>
      </c>
      <c r="AC436">
        <f>ROUND(AVERAGE(LARGE(B436:K436,{1,2,3})),0)</f>
        <v>4</v>
      </c>
      <c r="AD436">
        <f>ROUND(AVERAGE(LARGE(L436:U436,{1,2,3})),0)</f>
        <v>3</v>
      </c>
      <c r="AE436">
        <v>2</v>
      </c>
      <c r="AF436">
        <v>2</v>
      </c>
    </row>
    <row r="437" spans="1:32" ht="15" customHeight="1" x14ac:dyDescent="0.35">
      <c r="A437" s="10" t="s">
        <v>1798</v>
      </c>
      <c r="B437" s="4">
        <v>3</v>
      </c>
      <c r="C437" s="4">
        <v>4</v>
      </c>
      <c r="D437" s="4">
        <v>4</v>
      </c>
      <c r="E437" s="4">
        <v>4</v>
      </c>
      <c r="F437" s="4">
        <v>3</v>
      </c>
      <c r="G437" s="4">
        <v>3</v>
      </c>
      <c r="H437" s="4">
        <v>2</v>
      </c>
      <c r="I437" s="4">
        <v>3</v>
      </c>
      <c r="J437" s="4">
        <v>3</v>
      </c>
      <c r="K437" s="4">
        <f>IFERROR(INDEX(AIRPORT_DB!$L:$L,MATCH($A437,AIRPORT_DB!$A:$A,0))+1,2)</f>
        <v>1</v>
      </c>
      <c r="L437" s="4">
        <v>2</v>
      </c>
      <c r="M437" s="4">
        <v>3</v>
      </c>
      <c r="N437" s="4">
        <v>3</v>
      </c>
      <c r="O437" s="4">
        <v>3</v>
      </c>
      <c r="P437" s="4">
        <v>2</v>
      </c>
      <c r="Q437" s="4">
        <v>2</v>
      </c>
      <c r="R437" s="4">
        <v>2</v>
      </c>
      <c r="S437" s="4">
        <v>2</v>
      </c>
      <c r="T437" s="4">
        <v>2</v>
      </c>
      <c r="U437" s="4">
        <f>IFERROR(INDEX(AIRPORT_DB!$L:$L,MATCH($A437,AIRPORT_DB!$A:$A,0))+1,2)</f>
        <v>1</v>
      </c>
      <c r="V437" s="4">
        <f>ROUND(AVERAGE(LARGE(B437:K437,{1,2,3}))+AVERAGE(LARGE(L437:U437,{1,2,3}))-1,0)+IF(INDEX(AIRPORT_DB!$L:$L,MATCH($A437,AIRPORT_DB!$A:$A,0))&gt;=1,1,0)+IF(AB437="C",1,0)</f>
        <v>6</v>
      </c>
      <c r="W437" s="4" t="str">
        <f t="shared" si="12"/>
        <v>LOW</v>
      </c>
      <c r="X437" s="4" t="str">
        <f t="shared" si="13"/>
        <v>DISPATCH OK</v>
      </c>
      <c r="Y437" s="10" t="s">
        <v>2214</v>
      </c>
      <c r="Z437" s="10" t="s">
        <v>2210</v>
      </c>
      <c r="AA437" s="10" t="s">
        <v>2211</v>
      </c>
      <c r="AB437" s="4" t="s">
        <v>28</v>
      </c>
      <c r="AC437">
        <f>ROUND(AVERAGE(LARGE(B437:K437,{1,2,3})),0)</f>
        <v>4</v>
      </c>
      <c r="AD437">
        <f>ROUND(AVERAGE(LARGE(L437:U437,{1,2,3})),0)</f>
        <v>3</v>
      </c>
      <c r="AE437">
        <v>2</v>
      </c>
      <c r="AF437">
        <v>2</v>
      </c>
    </row>
    <row r="438" spans="1:32" ht="15" customHeight="1" x14ac:dyDescent="0.35">
      <c r="A438" s="10" t="s">
        <v>1800</v>
      </c>
      <c r="B438" s="4">
        <v>3</v>
      </c>
      <c r="C438" s="4">
        <v>4</v>
      </c>
      <c r="D438" s="4">
        <v>4</v>
      </c>
      <c r="E438" s="4">
        <v>4</v>
      </c>
      <c r="F438" s="4">
        <v>3</v>
      </c>
      <c r="G438" s="4">
        <v>3</v>
      </c>
      <c r="H438" s="4">
        <v>2</v>
      </c>
      <c r="I438" s="4">
        <v>3</v>
      </c>
      <c r="J438" s="4">
        <v>3</v>
      </c>
      <c r="K438" s="4">
        <f>IFERROR(INDEX(AIRPORT_DB!$L:$L,MATCH($A438,AIRPORT_DB!$A:$A,0))+1,2)</f>
        <v>1</v>
      </c>
      <c r="L438" s="4">
        <v>2</v>
      </c>
      <c r="M438" s="4">
        <v>3</v>
      </c>
      <c r="N438" s="4">
        <v>3</v>
      </c>
      <c r="O438" s="4">
        <v>3</v>
      </c>
      <c r="P438" s="4">
        <v>2</v>
      </c>
      <c r="Q438" s="4">
        <v>2</v>
      </c>
      <c r="R438" s="4">
        <v>2</v>
      </c>
      <c r="S438" s="4">
        <v>2</v>
      </c>
      <c r="T438" s="4">
        <v>2</v>
      </c>
      <c r="U438" s="4">
        <f>IFERROR(INDEX(AIRPORT_DB!$L:$L,MATCH($A438,AIRPORT_DB!$A:$A,0))+1,2)</f>
        <v>1</v>
      </c>
      <c r="V438" s="4">
        <f>ROUND(AVERAGE(LARGE(B438:K438,{1,2,3}))+AVERAGE(LARGE(L438:U438,{1,2,3}))-1,0)+IF(INDEX(AIRPORT_DB!$L:$L,MATCH($A438,AIRPORT_DB!$A:$A,0))&gt;=1,1,0)+IF(AB438="C",1,0)</f>
        <v>6</v>
      </c>
      <c r="W438" s="4" t="str">
        <f t="shared" si="12"/>
        <v>LOW</v>
      </c>
      <c r="X438" s="4" t="str">
        <f t="shared" si="13"/>
        <v>DISPATCH OK</v>
      </c>
      <c r="Y438" s="10" t="s">
        <v>2214</v>
      </c>
      <c r="Z438" s="10" t="s">
        <v>2210</v>
      </c>
      <c r="AA438" s="10" t="s">
        <v>2211</v>
      </c>
      <c r="AB438" s="4" t="s">
        <v>28</v>
      </c>
      <c r="AC438">
        <f>ROUND(AVERAGE(LARGE(B438:K438,{1,2,3})),0)</f>
        <v>4</v>
      </c>
      <c r="AD438">
        <f>ROUND(AVERAGE(LARGE(L438:U438,{1,2,3})),0)</f>
        <v>3</v>
      </c>
      <c r="AE438">
        <v>2</v>
      </c>
      <c r="AF438">
        <v>2</v>
      </c>
    </row>
    <row r="439" spans="1:32" ht="15" customHeight="1" x14ac:dyDescent="0.35">
      <c r="A439" s="10" t="s">
        <v>1802</v>
      </c>
      <c r="B439" s="4">
        <v>3</v>
      </c>
      <c r="C439" s="4">
        <v>4</v>
      </c>
      <c r="D439" s="4">
        <v>4</v>
      </c>
      <c r="E439" s="4">
        <v>4</v>
      </c>
      <c r="F439" s="4">
        <v>3</v>
      </c>
      <c r="G439" s="4">
        <v>3</v>
      </c>
      <c r="H439" s="4">
        <v>2</v>
      </c>
      <c r="I439" s="4">
        <v>3</v>
      </c>
      <c r="J439" s="4">
        <v>3</v>
      </c>
      <c r="K439" s="4">
        <f>IFERROR(INDEX(AIRPORT_DB!$L:$L,MATCH($A439,AIRPORT_DB!$A:$A,0))+1,2)</f>
        <v>1</v>
      </c>
      <c r="L439" s="4">
        <v>2</v>
      </c>
      <c r="M439" s="4">
        <v>3</v>
      </c>
      <c r="N439" s="4">
        <v>3</v>
      </c>
      <c r="O439" s="4">
        <v>3</v>
      </c>
      <c r="P439" s="4">
        <v>2</v>
      </c>
      <c r="Q439" s="4">
        <v>2</v>
      </c>
      <c r="R439" s="4">
        <v>2</v>
      </c>
      <c r="S439" s="4">
        <v>2</v>
      </c>
      <c r="T439" s="4">
        <v>2</v>
      </c>
      <c r="U439" s="4">
        <f>IFERROR(INDEX(AIRPORT_DB!$L:$L,MATCH($A439,AIRPORT_DB!$A:$A,0))+1,2)</f>
        <v>1</v>
      </c>
      <c r="V439" s="4">
        <f>ROUND(AVERAGE(LARGE(B439:K439,{1,2,3}))+AVERAGE(LARGE(L439:U439,{1,2,3}))-1,0)+IF(INDEX(AIRPORT_DB!$L:$L,MATCH($A439,AIRPORT_DB!$A:$A,0))&gt;=1,1,0)+IF(AB439="C",1,0)</f>
        <v>6</v>
      </c>
      <c r="W439" s="4" t="str">
        <f t="shared" si="12"/>
        <v>LOW</v>
      </c>
      <c r="X439" s="4" t="str">
        <f t="shared" si="13"/>
        <v>DISPATCH OK</v>
      </c>
      <c r="Y439" s="10" t="s">
        <v>2214</v>
      </c>
      <c r="Z439" s="10" t="s">
        <v>2210</v>
      </c>
      <c r="AA439" s="10" t="s">
        <v>2211</v>
      </c>
      <c r="AB439" s="4" t="s">
        <v>28</v>
      </c>
      <c r="AC439">
        <f>ROUND(AVERAGE(LARGE(B439:K439,{1,2,3})),0)</f>
        <v>4</v>
      </c>
      <c r="AD439">
        <f>ROUND(AVERAGE(LARGE(L439:U439,{1,2,3})),0)</f>
        <v>3</v>
      </c>
      <c r="AE439">
        <v>2</v>
      </c>
      <c r="AF439">
        <v>2</v>
      </c>
    </row>
    <row r="440" spans="1:32" ht="15" customHeight="1" x14ac:dyDescent="0.35">
      <c r="A440" s="10" t="s">
        <v>1805</v>
      </c>
      <c r="B440" s="4">
        <v>3</v>
      </c>
      <c r="C440" s="4">
        <v>4</v>
      </c>
      <c r="D440" s="4">
        <v>4</v>
      </c>
      <c r="E440" s="4">
        <v>4</v>
      </c>
      <c r="F440" s="4">
        <v>3</v>
      </c>
      <c r="G440" s="4">
        <v>3</v>
      </c>
      <c r="H440" s="4">
        <v>2</v>
      </c>
      <c r="I440" s="4">
        <v>3</v>
      </c>
      <c r="J440" s="4">
        <v>3</v>
      </c>
      <c r="K440" s="4">
        <f>IFERROR(INDEX(AIRPORT_DB!$L:$L,MATCH($A440,AIRPORT_DB!$A:$A,0))+1,2)</f>
        <v>1</v>
      </c>
      <c r="L440" s="4">
        <v>2</v>
      </c>
      <c r="M440" s="4">
        <v>3</v>
      </c>
      <c r="N440" s="4">
        <v>3</v>
      </c>
      <c r="O440" s="4">
        <v>3</v>
      </c>
      <c r="P440" s="4">
        <v>2</v>
      </c>
      <c r="Q440" s="4">
        <v>2</v>
      </c>
      <c r="R440" s="4">
        <v>2</v>
      </c>
      <c r="S440" s="4">
        <v>2</v>
      </c>
      <c r="T440" s="4">
        <v>2</v>
      </c>
      <c r="U440" s="4">
        <f>IFERROR(INDEX(AIRPORT_DB!$L:$L,MATCH($A440,AIRPORT_DB!$A:$A,0))+1,2)</f>
        <v>1</v>
      </c>
      <c r="V440" s="4">
        <f>ROUND(AVERAGE(LARGE(B440:K440,{1,2,3}))+AVERAGE(LARGE(L440:U440,{1,2,3}))-1,0)+IF(INDEX(AIRPORT_DB!$L:$L,MATCH($A440,AIRPORT_DB!$A:$A,0))&gt;=1,1,0)+IF(AB440="C",1,0)</f>
        <v>6</v>
      </c>
      <c r="W440" s="4" t="str">
        <f t="shared" si="12"/>
        <v>LOW</v>
      </c>
      <c r="X440" s="4" t="str">
        <f t="shared" si="13"/>
        <v>DISPATCH OK</v>
      </c>
      <c r="Y440" s="10" t="s">
        <v>2214</v>
      </c>
      <c r="Z440" s="10" t="s">
        <v>2210</v>
      </c>
      <c r="AA440" s="10" t="s">
        <v>2211</v>
      </c>
      <c r="AB440" s="4" t="s">
        <v>28</v>
      </c>
      <c r="AC440">
        <f>ROUND(AVERAGE(LARGE(B440:K440,{1,2,3})),0)</f>
        <v>4</v>
      </c>
      <c r="AD440">
        <f>ROUND(AVERAGE(LARGE(L440:U440,{1,2,3})),0)</f>
        <v>3</v>
      </c>
      <c r="AE440">
        <v>2</v>
      </c>
      <c r="AF440">
        <v>2</v>
      </c>
    </row>
    <row r="441" spans="1:32" ht="15" customHeight="1" x14ac:dyDescent="0.35">
      <c r="A441" s="10" t="s">
        <v>1807</v>
      </c>
      <c r="B441" s="4">
        <v>3</v>
      </c>
      <c r="C441" s="4">
        <v>4</v>
      </c>
      <c r="D441" s="4">
        <v>4</v>
      </c>
      <c r="E441" s="4">
        <v>4</v>
      </c>
      <c r="F441" s="4">
        <v>3</v>
      </c>
      <c r="G441" s="4">
        <v>3</v>
      </c>
      <c r="H441" s="4">
        <v>2</v>
      </c>
      <c r="I441" s="4">
        <v>3</v>
      </c>
      <c r="J441" s="4">
        <v>3</v>
      </c>
      <c r="K441" s="4">
        <f>IFERROR(INDEX(AIRPORT_DB!$L:$L,MATCH($A441,AIRPORT_DB!$A:$A,0))+1,2)</f>
        <v>1</v>
      </c>
      <c r="L441" s="4">
        <v>2</v>
      </c>
      <c r="M441" s="4">
        <v>3</v>
      </c>
      <c r="N441" s="4">
        <v>3</v>
      </c>
      <c r="O441" s="4">
        <v>3</v>
      </c>
      <c r="P441" s="4">
        <v>2</v>
      </c>
      <c r="Q441" s="4">
        <v>2</v>
      </c>
      <c r="R441" s="4">
        <v>2</v>
      </c>
      <c r="S441" s="4">
        <v>2</v>
      </c>
      <c r="T441" s="4">
        <v>2</v>
      </c>
      <c r="U441" s="4">
        <f>IFERROR(INDEX(AIRPORT_DB!$L:$L,MATCH($A441,AIRPORT_DB!$A:$A,0))+1,2)</f>
        <v>1</v>
      </c>
      <c r="V441" s="4">
        <f>ROUND(AVERAGE(LARGE(B441:K441,{1,2,3}))+AVERAGE(LARGE(L441:U441,{1,2,3}))-1,0)+IF(INDEX(AIRPORT_DB!$L:$L,MATCH($A441,AIRPORT_DB!$A:$A,0))&gt;=1,1,0)+IF(AB441="C",1,0)</f>
        <v>6</v>
      </c>
      <c r="W441" s="4" t="str">
        <f t="shared" si="12"/>
        <v>LOW</v>
      </c>
      <c r="X441" s="4" t="str">
        <f t="shared" si="13"/>
        <v>DISPATCH OK</v>
      </c>
      <c r="Y441" s="10" t="s">
        <v>2214</v>
      </c>
      <c r="Z441" s="10" t="s">
        <v>2210</v>
      </c>
      <c r="AA441" s="10" t="s">
        <v>2211</v>
      </c>
      <c r="AB441" s="4" t="s">
        <v>28</v>
      </c>
      <c r="AC441">
        <f>ROUND(AVERAGE(LARGE(B441:K441,{1,2,3})),0)</f>
        <v>4</v>
      </c>
      <c r="AD441">
        <f>ROUND(AVERAGE(LARGE(L441:U441,{1,2,3})),0)</f>
        <v>3</v>
      </c>
      <c r="AE441">
        <v>2</v>
      </c>
      <c r="AF441">
        <v>2</v>
      </c>
    </row>
    <row r="442" spans="1:32" ht="15" customHeight="1" x14ac:dyDescent="0.35">
      <c r="A442" s="10" t="s">
        <v>1810</v>
      </c>
      <c r="B442" s="4">
        <v>3</v>
      </c>
      <c r="C442" s="4">
        <v>4</v>
      </c>
      <c r="D442" s="4">
        <v>4</v>
      </c>
      <c r="E442" s="4">
        <v>4</v>
      </c>
      <c r="F442" s="4">
        <v>3</v>
      </c>
      <c r="G442" s="4">
        <v>3</v>
      </c>
      <c r="H442" s="4">
        <v>2</v>
      </c>
      <c r="I442" s="4">
        <v>3</v>
      </c>
      <c r="J442" s="4">
        <v>3</v>
      </c>
      <c r="K442" s="4">
        <f>IFERROR(INDEX(AIRPORT_DB!$L:$L,MATCH($A442,AIRPORT_DB!$A:$A,0))+1,2)</f>
        <v>1</v>
      </c>
      <c r="L442" s="4">
        <v>2</v>
      </c>
      <c r="M442" s="4">
        <v>3</v>
      </c>
      <c r="N442" s="4">
        <v>3</v>
      </c>
      <c r="O442" s="4">
        <v>3</v>
      </c>
      <c r="P442" s="4">
        <v>2</v>
      </c>
      <c r="Q442" s="4">
        <v>2</v>
      </c>
      <c r="R442" s="4">
        <v>2</v>
      </c>
      <c r="S442" s="4">
        <v>2</v>
      </c>
      <c r="T442" s="4">
        <v>2</v>
      </c>
      <c r="U442" s="4">
        <f>IFERROR(INDEX(AIRPORT_DB!$L:$L,MATCH($A442,AIRPORT_DB!$A:$A,0))+1,2)</f>
        <v>1</v>
      </c>
      <c r="V442" s="4">
        <f>ROUND(AVERAGE(LARGE(B442:K442,{1,2,3}))+AVERAGE(LARGE(L442:U442,{1,2,3}))-1,0)+IF(INDEX(AIRPORT_DB!$L:$L,MATCH($A442,AIRPORT_DB!$A:$A,0))&gt;=1,1,0)+IF(AB442="C",1,0)</f>
        <v>6</v>
      </c>
      <c r="W442" s="4" t="str">
        <f t="shared" si="12"/>
        <v>LOW</v>
      </c>
      <c r="X442" s="4" t="str">
        <f t="shared" si="13"/>
        <v>DISPATCH OK</v>
      </c>
      <c r="Y442" s="10" t="s">
        <v>2214</v>
      </c>
      <c r="Z442" s="10" t="s">
        <v>2210</v>
      </c>
      <c r="AA442" s="10" t="s">
        <v>2211</v>
      </c>
      <c r="AB442" s="4" t="s">
        <v>28</v>
      </c>
      <c r="AC442">
        <f>ROUND(AVERAGE(LARGE(B442:K442,{1,2,3})),0)</f>
        <v>4</v>
      </c>
      <c r="AD442">
        <f>ROUND(AVERAGE(LARGE(L442:U442,{1,2,3})),0)</f>
        <v>3</v>
      </c>
      <c r="AE442">
        <v>2</v>
      </c>
      <c r="AF442">
        <v>2</v>
      </c>
    </row>
    <row r="443" spans="1:32" ht="15" customHeight="1" x14ac:dyDescent="0.35">
      <c r="A443" s="10" t="s">
        <v>1812</v>
      </c>
      <c r="B443" s="4">
        <v>3</v>
      </c>
      <c r="C443" s="4">
        <v>4</v>
      </c>
      <c r="D443" s="4">
        <v>4</v>
      </c>
      <c r="E443" s="4">
        <v>4</v>
      </c>
      <c r="F443" s="4">
        <v>3</v>
      </c>
      <c r="G443" s="4">
        <v>3</v>
      </c>
      <c r="H443" s="4">
        <v>2</v>
      </c>
      <c r="I443" s="4">
        <v>3</v>
      </c>
      <c r="J443" s="4">
        <v>3</v>
      </c>
      <c r="K443" s="4">
        <f>IFERROR(INDEX(AIRPORT_DB!$L:$L,MATCH($A443,AIRPORT_DB!$A:$A,0))+1,2)</f>
        <v>1</v>
      </c>
      <c r="L443" s="4">
        <v>2</v>
      </c>
      <c r="M443" s="4">
        <v>3</v>
      </c>
      <c r="N443" s="4">
        <v>3</v>
      </c>
      <c r="O443" s="4">
        <v>3</v>
      </c>
      <c r="P443" s="4">
        <v>2</v>
      </c>
      <c r="Q443" s="4">
        <v>2</v>
      </c>
      <c r="R443" s="4">
        <v>2</v>
      </c>
      <c r="S443" s="4">
        <v>2</v>
      </c>
      <c r="T443" s="4">
        <v>2</v>
      </c>
      <c r="U443" s="4">
        <f>IFERROR(INDEX(AIRPORT_DB!$L:$L,MATCH($A443,AIRPORT_DB!$A:$A,0))+1,2)</f>
        <v>1</v>
      </c>
      <c r="V443" s="4">
        <f>ROUND(AVERAGE(LARGE(B443:K443,{1,2,3}))+AVERAGE(LARGE(L443:U443,{1,2,3}))-1,0)+IF(INDEX(AIRPORT_DB!$L:$L,MATCH($A443,AIRPORT_DB!$A:$A,0))&gt;=1,1,0)+IF(AB443="C",1,0)</f>
        <v>6</v>
      </c>
      <c r="W443" s="4" t="str">
        <f t="shared" si="12"/>
        <v>LOW</v>
      </c>
      <c r="X443" s="4" t="str">
        <f t="shared" si="13"/>
        <v>DISPATCH OK</v>
      </c>
      <c r="Y443" s="10" t="s">
        <v>2214</v>
      </c>
      <c r="Z443" s="10" t="s">
        <v>2210</v>
      </c>
      <c r="AA443" s="10" t="s">
        <v>2211</v>
      </c>
      <c r="AB443" s="4" t="s">
        <v>28</v>
      </c>
      <c r="AC443">
        <f>ROUND(AVERAGE(LARGE(B443:K443,{1,2,3})),0)</f>
        <v>4</v>
      </c>
      <c r="AD443">
        <f>ROUND(AVERAGE(LARGE(L443:U443,{1,2,3})),0)</f>
        <v>3</v>
      </c>
      <c r="AE443">
        <v>2</v>
      </c>
      <c r="AF443">
        <v>2</v>
      </c>
    </row>
    <row r="444" spans="1:32" ht="15" customHeight="1" x14ac:dyDescent="0.35">
      <c r="A444" s="10" t="s">
        <v>1814</v>
      </c>
      <c r="B444" s="4">
        <v>3</v>
      </c>
      <c r="C444" s="4">
        <v>4</v>
      </c>
      <c r="D444" s="4">
        <v>4</v>
      </c>
      <c r="E444" s="4">
        <v>4</v>
      </c>
      <c r="F444" s="4">
        <v>3</v>
      </c>
      <c r="G444" s="4">
        <v>3</v>
      </c>
      <c r="H444" s="4">
        <v>2</v>
      </c>
      <c r="I444" s="4">
        <v>3</v>
      </c>
      <c r="J444" s="4">
        <v>3</v>
      </c>
      <c r="K444" s="4">
        <f>IFERROR(INDEX(AIRPORT_DB!$L:$L,MATCH($A444,AIRPORT_DB!$A:$A,0))+1,2)</f>
        <v>1</v>
      </c>
      <c r="L444" s="4">
        <v>2</v>
      </c>
      <c r="M444" s="4">
        <v>3</v>
      </c>
      <c r="N444" s="4">
        <v>3</v>
      </c>
      <c r="O444" s="4">
        <v>3</v>
      </c>
      <c r="P444" s="4">
        <v>2</v>
      </c>
      <c r="Q444" s="4">
        <v>2</v>
      </c>
      <c r="R444" s="4">
        <v>2</v>
      </c>
      <c r="S444" s="4">
        <v>2</v>
      </c>
      <c r="T444" s="4">
        <v>2</v>
      </c>
      <c r="U444" s="4">
        <f>IFERROR(INDEX(AIRPORT_DB!$L:$L,MATCH($A444,AIRPORT_DB!$A:$A,0))+1,2)</f>
        <v>1</v>
      </c>
      <c r="V444" s="4">
        <f>ROUND(AVERAGE(LARGE(B444:K444,{1,2,3}))+AVERAGE(LARGE(L444:U444,{1,2,3}))-1,0)+IF(INDEX(AIRPORT_DB!$L:$L,MATCH($A444,AIRPORT_DB!$A:$A,0))&gt;=1,1,0)+IF(AB444="C",1,0)</f>
        <v>6</v>
      </c>
      <c r="W444" s="4" t="str">
        <f t="shared" si="12"/>
        <v>LOW</v>
      </c>
      <c r="X444" s="4" t="str">
        <f t="shared" si="13"/>
        <v>DISPATCH OK</v>
      </c>
      <c r="Y444" s="10" t="s">
        <v>2214</v>
      </c>
      <c r="Z444" s="10" t="s">
        <v>2210</v>
      </c>
      <c r="AA444" s="10" t="s">
        <v>2211</v>
      </c>
      <c r="AB444" s="4" t="s">
        <v>28</v>
      </c>
      <c r="AC444">
        <f>ROUND(AVERAGE(LARGE(B444:K444,{1,2,3})),0)</f>
        <v>4</v>
      </c>
      <c r="AD444">
        <f>ROUND(AVERAGE(LARGE(L444:U444,{1,2,3})),0)</f>
        <v>3</v>
      </c>
      <c r="AE444">
        <v>2</v>
      </c>
      <c r="AF444">
        <v>2</v>
      </c>
    </row>
    <row r="445" spans="1:32" ht="15" customHeight="1" x14ac:dyDescent="0.35">
      <c r="A445" s="10" t="s">
        <v>1816</v>
      </c>
      <c r="B445" s="4">
        <v>4</v>
      </c>
      <c r="C445" s="4">
        <v>4</v>
      </c>
      <c r="D445" s="4">
        <v>4</v>
      </c>
      <c r="E445" s="4">
        <v>4</v>
      </c>
      <c r="F445" s="4">
        <v>4</v>
      </c>
      <c r="G445" s="4">
        <v>3</v>
      </c>
      <c r="H445" s="4">
        <v>2</v>
      </c>
      <c r="I445" s="4">
        <v>3</v>
      </c>
      <c r="J445" s="4">
        <v>3</v>
      </c>
      <c r="K445" s="4">
        <f>IFERROR(INDEX(AIRPORT_DB!$L:$L,MATCH($A445,AIRPORT_DB!$A:$A,0))+1,2)</f>
        <v>1</v>
      </c>
      <c r="L445" s="4">
        <v>4</v>
      </c>
      <c r="M445" s="4">
        <v>3</v>
      </c>
      <c r="N445" s="4">
        <v>3</v>
      </c>
      <c r="O445" s="4">
        <v>3</v>
      </c>
      <c r="P445" s="4">
        <v>3</v>
      </c>
      <c r="Q445" s="4">
        <v>2</v>
      </c>
      <c r="R445" s="4">
        <v>2</v>
      </c>
      <c r="S445" s="4">
        <v>2</v>
      </c>
      <c r="T445" s="4">
        <v>2</v>
      </c>
      <c r="U445" s="4">
        <f>IFERROR(INDEX(AIRPORT_DB!$L:$L,MATCH($A445,AIRPORT_DB!$A:$A,0))+1,2)</f>
        <v>1</v>
      </c>
      <c r="V445" s="4">
        <f>ROUND(AVERAGE(LARGE(B445:K445,{1,2,3}))+AVERAGE(LARGE(L445:U445,{1,2,3}))-1,0)+IF(INDEX(AIRPORT_DB!$L:$L,MATCH($A445,AIRPORT_DB!$A:$A,0))&gt;=1,1,0)+IF(AB445="C",1,0)</f>
        <v>6</v>
      </c>
      <c r="W445" s="4" t="str">
        <f t="shared" si="12"/>
        <v>LOW</v>
      </c>
      <c r="X445" s="4" t="str">
        <f t="shared" si="13"/>
        <v>DISPATCH OK</v>
      </c>
      <c r="Y445" s="10" t="s">
        <v>2213</v>
      </c>
      <c r="Z445" s="10" t="s">
        <v>2210</v>
      </c>
      <c r="AA445" s="10" t="s">
        <v>2211</v>
      </c>
      <c r="AB445" s="4" t="s">
        <v>28</v>
      </c>
      <c r="AC445">
        <f>ROUND(AVERAGE(LARGE(B445:K445,{1,2,3})),0)</f>
        <v>4</v>
      </c>
      <c r="AD445">
        <f>ROUND(AVERAGE(LARGE(L445:U445,{1,2,3})),0)</f>
        <v>3</v>
      </c>
      <c r="AE445">
        <v>2</v>
      </c>
      <c r="AF445">
        <v>2</v>
      </c>
    </row>
    <row r="446" spans="1:32" ht="15" customHeight="1" x14ac:dyDescent="0.35">
      <c r="A446" s="10" t="s">
        <v>1822</v>
      </c>
      <c r="B446" s="4">
        <v>3</v>
      </c>
      <c r="C446" s="4">
        <v>4</v>
      </c>
      <c r="D446" s="4">
        <v>4</v>
      </c>
      <c r="E446" s="4">
        <v>4</v>
      </c>
      <c r="F446" s="4">
        <v>3</v>
      </c>
      <c r="G446" s="4">
        <v>3</v>
      </c>
      <c r="H446" s="4">
        <v>2</v>
      </c>
      <c r="I446" s="4">
        <v>3</v>
      </c>
      <c r="J446" s="4">
        <v>3</v>
      </c>
      <c r="K446" s="4">
        <f>IFERROR(INDEX(AIRPORT_DB!$L:$L,MATCH($A446,AIRPORT_DB!$A:$A,0))+1,2)</f>
        <v>1</v>
      </c>
      <c r="L446" s="4">
        <v>2</v>
      </c>
      <c r="M446" s="4">
        <v>3</v>
      </c>
      <c r="N446" s="4">
        <v>3</v>
      </c>
      <c r="O446" s="4">
        <v>3</v>
      </c>
      <c r="P446" s="4">
        <v>2</v>
      </c>
      <c r="Q446" s="4">
        <v>2</v>
      </c>
      <c r="R446" s="4">
        <v>2</v>
      </c>
      <c r="S446" s="4">
        <v>2</v>
      </c>
      <c r="T446" s="4">
        <v>2</v>
      </c>
      <c r="U446" s="4">
        <f>IFERROR(INDEX(AIRPORT_DB!$L:$L,MATCH($A446,AIRPORT_DB!$A:$A,0))+1,2)</f>
        <v>1</v>
      </c>
      <c r="V446" s="4">
        <f>ROUND(AVERAGE(LARGE(B446:K446,{1,2,3}))+AVERAGE(LARGE(L446:U446,{1,2,3}))-1,0)+IF(INDEX(AIRPORT_DB!$L:$L,MATCH($A446,AIRPORT_DB!$A:$A,0))&gt;=1,1,0)+IF(AB446="C",1,0)</f>
        <v>6</v>
      </c>
      <c r="W446" s="4" t="str">
        <f t="shared" si="12"/>
        <v>LOW</v>
      </c>
      <c r="X446" s="4" t="str">
        <f t="shared" si="13"/>
        <v>DISPATCH OK</v>
      </c>
      <c r="Y446" s="10" t="s">
        <v>2214</v>
      </c>
      <c r="Z446" s="10" t="s">
        <v>2210</v>
      </c>
      <c r="AA446" s="10" t="s">
        <v>2211</v>
      </c>
      <c r="AB446" s="4" t="s">
        <v>28</v>
      </c>
      <c r="AC446">
        <f>ROUND(AVERAGE(LARGE(B446:K446,{1,2,3})),0)</f>
        <v>4</v>
      </c>
      <c r="AD446">
        <f>ROUND(AVERAGE(LARGE(L446:U446,{1,2,3})),0)</f>
        <v>3</v>
      </c>
      <c r="AE446">
        <v>2</v>
      </c>
      <c r="AF446">
        <v>2</v>
      </c>
    </row>
    <row r="447" spans="1:32" ht="15" customHeight="1" x14ac:dyDescent="0.35">
      <c r="A447" s="10" t="s">
        <v>1824</v>
      </c>
      <c r="B447" s="4">
        <v>4</v>
      </c>
      <c r="C447" s="4">
        <v>4</v>
      </c>
      <c r="D447" s="4">
        <v>4</v>
      </c>
      <c r="E447" s="4">
        <v>4</v>
      </c>
      <c r="F447" s="4">
        <v>4</v>
      </c>
      <c r="G447" s="4">
        <v>3</v>
      </c>
      <c r="H447" s="4">
        <v>2</v>
      </c>
      <c r="I447" s="4">
        <v>3</v>
      </c>
      <c r="J447" s="4">
        <v>3</v>
      </c>
      <c r="K447" s="4">
        <f>IFERROR(INDEX(AIRPORT_DB!$L:$L,MATCH($A447,AIRPORT_DB!$A:$A,0))+1,2)</f>
        <v>1</v>
      </c>
      <c r="L447" s="4">
        <v>4</v>
      </c>
      <c r="M447" s="4">
        <v>3</v>
      </c>
      <c r="N447" s="4">
        <v>3</v>
      </c>
      <c r="O447" s="4">
        <v>3</v>
      </c>
      <c r="P447" s="4">
        <v>3</v>
      </c>
      <c r="Q447" s="4">
        <v>2</v>
      </c>
      <c r="R447" s="4">
        <v>2</v>
      </c>
      <c r="S447" s="4">
        <v>2</v>
      </c>
      <c r="T447" s="4">
        <v>2</v>
      </c>
      <c r="U447" s="4">
        <f>IFERROR(INDEX(AIRPORT_DB!$L:$L,MATCH($A447,AIRPORT_DB!$A:$A,0))+1,2)</f>
        <v>1</v>
      </c>
      <c r="V447" s="4">
        <f>ROUND(AVERAGE(LARGE(B447:K447,{1,2,3}))+AVERAGE(LARGE(L447:U447,{1,2,3}))-1,0)+IF(INDEX(AIRPORT_DB!$L:$L,MATCH($A447,AIRPORT_DB!$A:$A,0))&gt;=1,1,0)+IF(AB447="C",1,0)</f>
        <v>6</v>
      </c>
      <c r="W447" s="4" t="str">
        <f t="shared" si="12"/>
        <v>LOW</v>
      </c>
      <c r="X447" s="4" t="str">
        <f t="shared" si="13"/>
        <v>DISPATCH OK</v>
      </c>
      <c r="Y447" s="10" t="s">
        <v>2213</v>
      </c>
      <c r="Z447" s="10" t="s">
        <v>2210</v>
      </c>
      <c r="AA447" s="10" t="s">
        <v>2211</v>
      </c>
      <c r="AB447" s="4" t="s">
        <v>28</v>
      </c>
      <c r="AC447">
        <f>ROUND(AVERAGE(LARGE(B447:K447,{1,2,3})),0)</f>
        <v>4</v>
      </c>
      <c r="AD447">
        <f>ROUND(AVERAGE(LARGE(L447:U447,{1,2,3})),0)</f>
        <v>3</v>
      </c>
      <c r="AE447">
        <v>2</v>
      </c>
      <c r="AF447">
        <v>2</v>
      </c>
    </row>
    <row r="448" spans="1:32" ht="15" customHeight="1" x14ac:dyDescent="0.35">
      <c r="A448" s="10" t="s">
        <v>1829</v>
      </c>
      <c r="B448" s="4">
        <v>3</v>
      </c>
      <c r="C448" s="4">
        <v>4</v>
      </c>
      <c r="D448" s="4">
        <v>4</v>
      </c>
      <c r="E448" s="4">
        <v>4</v>
      </c>
      <c r="F448" s="4">
        <v>3</v>
      </c>
      <c r="G448" s="4">
        <v>3</v>
      </c>
      <c r="H448" s="4">
        <v>2</v>
      </c>
      <c r="I448" s="4">
        <v>3</v>
      </c>
      <c r="J448" s="4">
        <v>3</v>
      </c>
      <c r="K448" s="4">
        <f>IFERROR(INDEX(AIRPORT_DB!$L:$L,MATCH($A448,AIRPORT_DB!$A:$A,0))+1,2)</f>
        <v>1</v>
      </c>
      <c r="L448" s="4">
        <v>2</v>
      </c>
      <c r="M448" s="4">
        <v>3</v>
      </c>
      <c r="N448" s="4">
        <v>3</v>
      </c>
      <c r="O448" s="4">
        <v>3</v>
      </c>
      <c r="P448" s="4">
        <v>2</v>
      </c>
      <c r="Q448" s="4">
        <v>2</v>
      </c>
      <c r="R448" s="4">
        <v>2</v>
      </c>
      <c r="S448" s="4">
        <v>2</v>
      </c>
      <c r="T448" s="4">
        <v>2</v>
      </c>
      <c r="U448" s="4">
        <f>IFERROR(INDEX(AIRPORT_DB!$L:$L,MATCH($A448,AIRPORT_DB!$A:$A,0))+1,2)</f>
        <v>1</v>
      </c>
      <c r="V448" s="4">
        <f>ROUND(AVERAGE(LARGE(B448:K448,{1,2,3}))+AVERAGE(LARGE(L448:U448,{1,2,3}))-1,0)+IF(INDEX(AIRPORT_DB!$L:$L,MATCH($A448,AIRPORT_DB!$A:$A,0))&gt;=1,1,0)+IF(AB448="C",1,0)</f>
        <v>6</v>
      </c>
      <c r="W448" s="4" t="str">
        <f t="shared" si="12"/>
        <v>LOW</v>
      </c>
      <c r="X448" s="4" t="str">
        <f t="shared" si="13"/>
        <v>DISPATCH OK</v>
      </c>
      <c r="Y448" s="10" t="s">
        <v>2214</v>
      </c>
      <c r="Z448" s="10" t="s">
        <v>2210</v>
      </c>
      <c r="AA448" s="10" t="s">
        <v>2211</v>
      </c>
      <c r="AB448" s="4" t="s">
        <v>28</v>
      </c>
      <c r="AC448">
        <f>ROUND(AVERAGE(LARGE(B448:K448,{1,2,3})),0)</f>
        <v>4</v>
      </c>
      <c r="AD448">
        <f>ROUND(AVERAGE(LARGE(L448:U448,{1,2,3})),0)</f>
        <v>3</v>
      </c>
      <c r="AE448">
        <v>2</v>
      </c>
      <c r="AF448">
        <v>2</v>
      </c>
    </row>
    <row r="449" spans="1:32" ht="15" customHeight="1" x14ac:dyDescent="0.35">
      <c r="A449" s="10" t="s">
        <v>1832</v>
      </c>
      <c r="B449" s="4">
        <v>3</v>
      </c>
      <c r="C449" s="4">
        <v>4</v>
      </c>
      <c r="D449" s="4">
        <v>4</v>
      </c>
      <c r="E449" s="4">
        <v>4</v>
      </c>
      <c r="F449" s="4">
        <v>3</v>
      </c>
      <c r="G449" s="4">
        <v>3</v>
      </c>
      <c r="H449" s="4">
        <v>2</v>
      </c>
      <c r="I449" s="4">
        <v>3</v>
      </c>
      <c r="J449" s="4">
        <v>3</v>
      </c>
      <c r="K449" s="4">
        <f>IFERROR(INDEX(AIRPORT_DB!$L:$L,MATCH($A449,AIRPORT_DB!$A:$A,0))+1,2)</f>
        <v>1</v>
      </c>
      <c r="L449" s="4">
        <v>2</v>
      </c>
      <c r="M449" s="4">
        <v>3</v>
      </c>
      <c r="N449" s="4">
        <v>3</v>
      </c>
      <c r="O449" s="4">
        <v>3</v>
      </c>
      <c r="P449" s="4">
        <v>2</v>
      </c>
      <c r="Q449" s="4">
        <v>2</v>
      </c>
      <c r="R449" s="4">
        <v>2</v>
      </c>
      <c r="S449" s="4">
        <v>2</v>
      </c>
      <c r="T449" s="4">
        <v>2</v>
      </c>
      <c r="U449" s="4">
        <f>IFERROR(INDEX(AIRPORT_DB!$L:$L,MATCH($A449,AIRPORT_DB!$A:$A,0))+1,2)</f>
        <v>1</v>
      </c>
      <c r="V449" s="4">
        <f>ROUND(AVERAGE(LARGE(B449:K449,{1,2,3}))+AVERAGE(LARGE(L449:U449,{1,2,3}))-1,0)+IF(INDEX(AIRPORT_DB!$L:$L,MATCH($A449,AIRPORT_DB!$A:$A,0))&gt;=1,1,0)+IF(AB449="C",1,0)</f>
        <v>6</v>
      </c>
      <c r="W449" s="4" t="str">
        <f t="shared" si="12"/>
        <v>LOW</v>
      </c>
      <c r="X449" s="4" t="str">
        <f t="shared" si="13"/>
        <v>DISPATCH OK</v>
      </c>
      <c r="Y449" s="10" t="s">
        <v>2214</v>
      </c>
      <c r="Z449" s="10" t="s">
        <v>2210</v>
      </c>
      <c r="AA449" s="10" t="s">
        <v>2211</v>
      </c>
      <c r="AB449" s="4" t="s">
        <v>28</v>
      </c>
      <c r="AC449">
        <f>ROUND(AVERAGE(LARGE(B449:K449,{1,2,3})),0)</f>
        <v>4</v>
      </c>
      <c r="AD449">
        <f>ROUND(AVERAGE(LARGE(L449:U449,{1,2,3})),0)</f>
        <v>3</v>
      </c>
      <c r="AE449">
        <v>2</v>
      </c>
      <c r="AF449">
        <v>2</v>
      </c>
    </row>
    <row r="450" spans="1:32" ht="15" customHeight="1" x14ac:dyDescent="0.35">
      <c r="A450" s="10" t="s">
        <v>1834</v>
      </c>
      <c r="B450" s="4">
        <v>3</v>
      </c>
      <c r="C450" s="4">
        <v>4</v>
      </c>
      <c r="D450" s="4">
        <v>4</v>
      </c>
      <c r="E450" s="4">
        <v>4</v>
      </c>
      <c r="F450" s="4">
        <v>3</v>
      </c>
      <c r="G450" s="4">
        <v>3</v>
      </c>
      <c r="H450" s="4">
        <v>2</v>
      </c>
      <c r="I450" s="4">
        <v>3</v>
      </c>
      <c r="J450" s="4">
        <v>3</v>
      </c>
      <c r="K450" s="4">
        <f>IFERROR(INDEX(AIRPORT_DB!$L:$L,MATCH($A450,AIRPORT_DB!$A:$A,0))+1,2)</f>
        <v>1</v>
      </c>
      <c r="L450" s="4">
        <v>2</v>
      </c>
      <c r="M450" s="4">
        <v>3</v>
      </c>
      <c r="N450" s="4">
        <v>3</v>
      </c>
      <c r="O450" s="4">
        <v>3</v>
      </c>
      <c r="P450" s="4">
        <v>2</v>
      </c>
      <c r="Q450" s="4">
        <v>2</v>
      </c>
      <c r="R450" s="4">
        <v>2</v>
      </c>
      <c r="S450" s="4">
        <v>2</v>
      </c>
      <c r="T450" s="4">
        <v>2</v>
      </c>
      <c r="U450" s="4">
        <f>IFERROR(INDEX(AIRPORT_DB!$L:$L,MATCH($A450,AIRPORT_DB!$A:$A,0))+1,2)</f>
        <v>1</v>
      </c>
      <c r="V450" s="4">
        <f>ROUND(AVERAGE(LARGE(B450:K450,{1,2,3}))+AVERAGE(LARGE(L450:U450,{1,2,3}))-1,0)+IF(INDEX(AIRPORT_DB!$L:$L,MATCH($A450,AIRPORT_DB!$A:$A,0))&gt;=1,1,0)+IF(AB450="C",1,0)</f>
        <v>6</v>
      </c>
      <c r="W450" s="4" t="str">
        <f t="shared" ref="W450:W513" si="14">IF(V450&lt;=6,"LOW",IF(V450&lt;=9,"MEDIUM",IF(V450&lt;=12,"HIGH","EXTREME")))</f>
        <v>LOW</v>
      </c>
      <c r="X450" s="4" t="str">
        <f t="shared" ref="X450:X513" si="15">IF(W450="EXTREME","OPS MANAGER APPROVAL REQUIRED",IF(AND(W450="HIGH",AB450="C"),"OPS MANAGER APPROVAL REQUIRED",IF(W450="HIGH","CAPTAIN REVIEW / DISPATCH COORDINATION","DISPATCH OK")))</f>
        <v>DISPATCH OK</v>
      </c>
      <c r="Y450" s="10" t="s">
        <v>2214</v>
      </c>
      <c r="Z450" s="10" t="s">
        <v>2210</v>
      </c>
      <c r="AA450" s="10" t="s">
        <v>2211</v>
      </c>
      <c r="AB450" s="4" t="s">
        <v>28</v>
      </c>
      <c r="AC450">
        <f>ROUND(AVERAGE(LARGE(B450:K450,{1,2,3})),0)</f>
        <v>4</v>
      </c>
      <c r="AD450">
        <f>ROUND(AVERAGE(LARGE(L450:U450,{1,2,3})),0)</f>
        <v>3</v>
      </c>
      <c r="AE450">
        <v>2</v>
      </c>
      <c r="AF450">
        <v>2</v>
      </c>
    </row>
    <row r="451" spans="1:32" ht="15" customHeight="1" x14ac:dyDescent="0.35">
      <c r="A451" s="10" t="s">
        <v>1837</v>
      </c>
      <c r="B451" s="4">
        <v>3</v>
      </c>
      <c r="C451" s="4">
        <v>4</v>
      </c>
      <c r="D451" s="4">
        <v>4</v>
      </c>
      <c r="E451" s="4">
        <v>4</v>
      </c>
      <c r="F451" s="4">
        <v>3</v>
      </c>
      <c r="G451" s="4">
        <v>3</v>
      </c>
      <c r="H451" s="4">
        <v>2</v>
      </c>
      <c r="I451" s="4">
        <v>3</v>
      </c>
      <c r="J451" s="4">
        <v>3</v>
      </c>
      <c r="K451" s="4">
        <f>IFERROR(INDEX(AIRPORT_DB!$L:$L,MATCH($A451,AIRPORT_DB!$A:$A,0))+1,2)</f>
        <v>1</v>
      </c>
      <c r="L451" s="4">
        <v>2</v>
      </c>
      <c r="M451" s="4">
        <v>3</v>
      </c>
      <c r="N451" s="4">
        <v>3</v>
      </c>
      <c r="O451" s="4">
        <v>3</v>
      </c>
      <c r="P451" s="4">
        <v>2</v>
      </c>
      <c r="Q451" s="4">
        <v>2</v>
      </c>
      <c r="R451" s="4">
        <v>2</v>
      </c>
      <c r="S451" s="4">
        <v>2</v>
      </c>
      <c r="T451" s="4">
        <v>2</v>
      </c>
      <c r="U451" s="4">
        <f>IFERROR(INDEX(AIRPORT_DB!$L:$L,MATCH($A451,AIRPORT_DB!$A:$A,0))+1,2)</f>
        <v>1</v>
      </c>
      <c r="V451" s="4">
        <f>ROUND(AVERAGE(LARGE(B451:K451,{1,2,3}))+AVERAGE(LARGE(L451:U451,{1,2,3}))-1,0)+IF(INDEX(AIRPORT_DB!$L:$L,MATCH($A451,AIRPORT_DB!$A:$A,0))&gt;=1,1,0)+IF(AB451="C",1,0)</f>
        <v>6</v>
      </c>
      <c r="W451" s="4" t="str">
        <f t="shared" si="14"/>
        <v>LOW</v>
      </c>
      <c r="X451" s="4" t="str">
        <f t="shared" si="15"/>
        <v>DISPATCH OK</v>
      </c>
      <c r="Y451" s="10" t="s">
        <v>2214</v>
      </c>
      <c r="Z451" s="10" t="s">
        <v>2210</v>
      </c>
      <c r="AA451" s="10" t="s">
        <v>2211</v>
      </c>
      <c r="AB451" s="4" t="s">
        <v>28</v>
      </c>
      <c r="AC451">
        <f>ROUND(AVERAGE(LARGE(B451:K451,{1,2,3})),0)</f>
        <v>4</v>
      </c>
      <c r="AD451">
        <f>ROUND(AVERAGE(LARGE(L451:U451,{1,2,3})),0)</f>
        <v>3</v>
      </c>
      <c r="AE451">
        <v>2</v>
      </c>
      <c r="AF451">
        <v>2</v>
      </c>
    </row>
    <row r="452" spans="1:32" ht="15" customHeight="1" x14ac:dyDescent="0.35">
      <c r="A452" s="10" t="s">
        <v>1840</v>
      </c>
      <c r="B452" s="4">
        <v>3</v>
      </c>
      <c r="C452" s="4">
        <v>4</v>
      </c>
      <c r="D452" s="4">
        <v>4</v>
      </c>
      <c r="E452" s="4">
        <v>4</v>
      </c>
      <c r="F452" s="4">
        <v>3</v>
      </c>
      <c r="G452" s="4">
        <v>3</v>
      </c>
      <c r="H452" s="4">
        <v>2</v>
      </c>
      <c r="I452" s="4">
        <v>3</v>
      </c>
      <c r="J452" s="4">
        <v>3</v>
      </c>
      <c r="K452" s="4">
        <f>IFERROR(INDEX(AIRPORT_DB!$L:$L,MATCH($A452,AIRPORT_DB!$A:$A,0))+1,2)</f>
        <v>1</v>
      </c>
      <c r="L452" s="4">
        <v>2</v>
      </c>
      <c r="M452" s="4">
        <v>3</v>
      </c>
      <c r="N452" s="4">
        <v>3</v>
      </c>
      <c r="O452" s="4">
        <v>3</v>
      </c>
      <c r="P452" s="4">
        <v>2</v>
      </c>
      <c r="Q452" s="4">
        <v>2</v>
      </c>
      <c r="R452" s="4">
        <v>2</v>
      </c>
      <c r="S452" s="4">
        <v>2</v>
      </c>
      <c r="T452" s="4">
        <v>2</v>
      </c>
      <c r="U452" s="4">
        <f>IFERROR(INDEX(AIRPORT_DB!$L:$L,MATCH($A452,AIRPORT_DB!$A:$A,0))+1,2)</f>
        <v>1</v>
      </c>
      <c r="V452" s="4">
        <f>ROUND(AVERAGE(LARGE(B452:K452,{1,2,3}))+AVERAGE(LARGE(L452:U452,{1,2,3}))-1,0)+IF(INDEX(AIRPORT_DB!$L:$L,MATCH($A452,AIRPORT_DB!$A:$A,0))&gt;=1,1,0)+IF(AB452="C",1,0)</f>
        <v>6</v>
      </c>
      <c r="W452" s="4" t="str">
        <f t="shared" si="14"/>
        <v>LOW</v>
      </c>
      <c r="X452" s="4" t="str">
        <f t="shared" si="15"/>
        <v>DISPATCH OK</v>
      </c>
      <c r="Y452" s="10" t="s">
        <v>2214</v>
      </c>
      <c r="Z452" s="10" t="s">
        <v>2210</v>
      </c>
      <c r="AA452" s="10" t="s">
        <v>2211</v>
      </c>
      <c r="AB452" s="4" t="s">
        <v>28</v>
      </c>
      <c r="AC452">
        <f>ROUND(AVERAGE(LARGE(B452:K452,{1,2,3})),0)</f>
        <v>4</v>
      </c>
      <c r="AD452">
        <f>ROUND(AVERAGE(LARGE(L452:U452,{1,2,3})),0)</f>
        <v>3</v>
      </c>
      <c r="AE452">
        <v>2</v>
      </c>
      <c r="AF452">
        <v>2</v>
      </c>
    </row>
    <row r="453" spans="1:32" ht="15" customHeight="1" x14ac:dyDescent="0.35">
      <c r="A453" s="10" t="s">
        <v>1843</v>
      </c>
      <c r="B453" s="4">
        <v>4</v>
      </c>
      <c r="C453" s="4">
        <v>4</v>
      </c>
      <c r="D453" s="4">
        <v>4</v>
      </c>
      <c r="E453" s="4">
        <v>4</v>
      </c>
      <c r="F453" s="4">
        <v>4</v>
      </c>
      <c r="G453" s="4">
        <v>3</v>
      </c>
      <c r="H453" s="4">
        <v>2</v>
      </c>
      <c r="I453" s="4">
        <v>3</v>
      </c>
      <c r="J453" s="4">
        <v>3</v>
      </c>
      <c r="K453" s="4">
        <f>IFERROR(INDEX(AIRPORT_DB!$L:$L,MATCH($A453,AIRPORT_DB!$A:$A,0))+1,2)</f>
        <v>1</v>
      </c>
      <c r="L453" s="4">
        <v>4</v>
      </c>
      <c r="M453" s="4">
        <v>3</v>
      </c>
      <c r="N453" s="4">
        <v>3</v>
      </c>
      <c r="O453" s="4">
        <v>3</v>
      </c>
      <c r="P453" s="4">
        <v>3</v>
      </c>
      <c r="Q453" s="4">
        <v>2</v>
      </c>
      <c r="R453" s="4">
        <v>2</v>
      </c>
      <c r="S453" s="4">
        <v>2</v>
      </c>
      <c r="T453" s="4">
        <v>2</v>
      </c>
      <c r="U453" s="4">
        <f>IFERROR(INDEX(AIRPORT_DB!$L:$L,MATCH($A453,AIRPORT_DB!$A:$A,0))+1,2)</f>
        <v>1</v>
      </c>
      <c r="V453" s="4">
        <f>ROUND(AVERAGE(LARGE(B453:K453,{1,2,3}))+AVERAGE(LARGE(L453:U453,{1,2,3}))-1,0)+IF(INDEX(AIRPORT_DB!$L:$L,MATCH($A453,AIRPORT_DB!$A:$A,0))&gt;=1,1,0)+IF(AB453="C",1,0)</f>
        <v>6</v>
      </c>
      <c r="W453" s="4" t="str">
        <f t="shared" si="14"/>
        <v>LOW</v>
      </c>
      <c r="X453" s="4" t="str">
        <f t="shared" si="15"/>
        <v>DISPATCH OK</v>
      </c>
      <c r="Y453" s="10" t="s">
        <v>2213</v>
      </c>
      <c r="Z453" s="10" t="s">
        <v>2210</v>
      </c>
      <c r="AA453" s="10" t="s">
        <v>2211</v>
      </c>
      <c r="AB453" s="4" t="s">
        <v>28</v>
      </c>
      <c r="AC453">
        <f>ROUND(AVERAGE(LARGE(B453:K453,{1,2,3})),0)</f>
        <v>4</v>
      </c>
      <c r="AD453">
        <f>ROUND(AVERAGE(LARGE(L453:U453,{1,2,3})),0)</f>
        <v>3</v>
      </c>
      <c r="AE453">
        <v>2</v>
      </c>
      <c r="AF453">
        <v>2</v>
      </c>
    </row>
    <row r="454" spans="1:32" ht="15" customHeight="1" x14ac:dyDescent="0.35">
      <c r="A454" s="10" t="s">
        <v>1845</v>
      </c>
      <c r="B454" s="4">
        <v>3</v>
      </c>
      <c r="C454" s="4">
        <v>4</v>
      </c>
      <c r="D454" s="4">
        <v>4</v>
      </c>
      <c r="E454" s="4">
        <v>4</v>
      </c>
      <c r="F454" s="4">
        <v>3</v>
      </c>
      <c r="G454" s="4">
        <v>3</v>
      </c>
      <c r="H454" s="4">
        <v>2</v>
      </c>
      <c r="I454" s="4">
        <v>3</v>
      </c>
      <c r="J454" s="4">
        <v>3</v>
      </c>
      <c r="K454" s="4">
        <f>IFERROR(INDEX(AIRPORT_DB!$L:$L,MATCH($A454,AIRPORT_DB!$A:$A,0))+1,2)</f>
        <v>1</v>
      </c>
      <c r="L454" s="4">
        <v>2</v>
      </c>
      <c r="M454" s="4">
        <v>3</v>
      </c>
      <c r="N454" s="4">
        <v>3</v>
      </c>
      <c r="O454" s="4">
        <v>3</v>
      </c>
      <c r="P454" s="4">
        <v>2</v>
      </c>
      <c r="Q454" s="4">
        <v>2</v>
      </c>
      <c r="R454" s="4">
        <v>2</v>
      </c>
      <c r="S454" s="4">
        <v>2</v>
      </c>
      <c r="T454" s="4">
        <v>2</v>
      </c>
      <c r="U454" s="4">
        <f>IFERROR(INDEX(AIRPORT_DB!$L:$L,MATCH($A454,AIRPORT_DB!$A:$A,0))+1,2)</f>
        <v>1</v>
      </c>
      <c r="V454" s="4">
        <f>ROUND(AVERAGE(LARGE(B454:K454,{1,2,3}))+AVERAGE(LARGE(L454:U454,{1,2,3}))-1,0)+IF(INDEX(AIRPORT_DB!$L:$L,MATCH($A454,AIRPORT_DB!$A:$A,0))&gt;=1,1,0)+IF(AB454="C",1,0)</f>
        <v>6</v>
      </c>
      <c r="W454" s="4" t="str">
        <f t="shared" si="14"/>
        <v>LOW</v>
      </c>
      <c r="X454" s="4" t="str">
        <f t="shared" si="15"/>
        <v>DISPATCH OK</v>
      </c>
      <c r="Y454" s="10" t="s">
        <v>2214</v>
      </c>
      <c r="Z454" s="10" t="s">
        <v>2210</v>
      </c>
      <c r="AA454" s="10" t="s">
        <v>2211</v>
      </c>
      <c r="AB454" s="4" t="s">
        <v>28</v>
      </c>
      <c r="AC454">
        <f>ROUND(AVERAGE(LARGE(B454:K454,{1,2,3})),0)</f>
        <v>4</v>
      </c>
      <c r="AD454">
        <f>ROUND(AVERAGE(LARGE(L454:U454,{1,2,3})),0)</f>
        <v>3</v>
      </c>
      <c r="AE454">
        <v>2</v>
      </c>
      <c r="AF454">
        <v>2</v>
      </c>
    </row>
    <row r="455" spans="1:32" ht="15" customHeight="1" x14ac:dyDescent="0.35">
      <c r="A455" s="10" t="s">
        <v>1848</v>
      </c>
      <c r="B455" s="4">
        <v>3</v>
      </c>
      <c r="C455" s="4">
        <v>4</v>
      </c>
      <c r="D455" s="4">
        <v>4</v>
      </c>
      <c r="E455" s="4">
        <v>4</v>
      </c>
      <c r="F455" s="4">
        <v>3</v>
      </c>
      <c r="G455" s="4">
        <v>3</v>
      </c>
      <c r="H455" s="4">
        <v>2</v>
      </c>
      <c r="I455" s="4">
        <v>3</v>
      </c>
      <c r="J455" s="4">
        <v>3</v>
      </c>
      <c r="K455" s="4">
        <f>IFERROR(INDEX(AIRPORT_DB!$L:$L,MATCH($A455,AIRPORT_DB!$A:$A,0))+1,2)</f>
        <v>1</v>
      </c>
      <c r="L455" s="4">
        <v>2</v>
      </c>
      <c r="M455" s="4">
        <v>3</v>
      </c>
      <c r="N455" s="4">
        <v>3</v>
      </c>
      <c r="O455" s="4">
        <v>3</v>
      </c>
      <c r="P455" s="4">
        <v>2</v>
      </c>
      <c r="Q455" s="4">
        <v>2</v>
      </c>
      <c r="R455" s="4">
        <v>2</v>
      </c>
      <c r="S455" s="4">
        <v>2</v>
      </c>
      <c r="T455" s="4">
        <v>2</v>
      </c>
      <c r="U455" s="4">
        <f>IFERROR(INDEX(AIRPORT_DB!$L:$L,MATCH($A455,AIRPORT_DB!$A:$A,0))+1,2)</f>
        <v>1</v>
      </c>
      <c r="V455" s="4">
        <f>ROUND(AVERAGE(LARGE(B455:K455,{1,2,3}))+AVERAGE(LARGE(L455:U455,{1,2,3}))-1,0)+IF(INDEX(AIRPORT_DB!$L:$L,MATCH($A455,AIRPORT_DB!$A:$A,0))&gt;=1,1,0)+IF(AB455="C",1,0)</f>
        <v>6</v>
      </c>
      <c r="W455" s="4" t="str">
        <f t="shared" si="14"/>
        <v>LOW</v>
      </c>
      <c r="X455" s="4" t="str">
        <f t="shared" si="15"/>
        <v>DISPATCH OK</v>
      </c>
      <c r="Y455" s="10" t="s">
        <v>2214</v>
      </c>
      <c r="Z455" s="10" t="s">
        <v>2210</v>
      </c>
      <c r="AA455" s="10" t="s">
        <v>2211</v>
      </c>
      <c r="AB455" s="4" t="s">
        <v>28</v>
      </c>
      <c r="AC455">
        <f>ROUND(AVERAGE(LARGE(B455:K455,{1,2,3})),0)</f>
        <v>4</v>
      </c>
      <c r="AD455">
        <f>ROUND(AVERAGE(LARGE(L455:U455,{1,2,3})),0)</f>
        <v>3</v>
      </c>
      <c r="AE455">
        <v>2</v>
      </c>
      <c r="AF455">
        <v>2</v>
      </c>
    </row>
    <row r="456" spans="1:32" ht="15" customHeight="1" x14ac:dyDescent="0.35">
      <c r="A456" s="10" t="s">
        <v>1854</v>
      </c>
      <c r="B456" s="4">
        <v>4</v>
      </c>
      <c r="C456" s="4">
        <v>4</v>
      </c>
      <c r="D456" s="4">
        <v>4</v>
      </c>
      <c r="E456" s="4">
        <v>4</v>
      </c>
      <c r="F456" s="4">
        <v>4</v>
      </c>
      <c r="G456" s="4">
        <v>3</v>
      </c>
      <c r="H456" s="4">
        <v>2</v>
      </c>
      <c r="I456" s="4">
        <v>3</v>
      </c>
      <c r="J456" s="4">
        <v>3</v>
      </c>
      <c r="K456" s="4">
        <f>IFERROR(INDEX(AIRPORT_DB!$L:$L,MATCH($A456,AIRPORT_DB!$A:$A,0))+1,2)</f>
        <v>1</v>
      </c>
      <c r="L456" s="4">
        <v>4</v>
      </c>
      <c r="M456" s="4">
        <v>3</v>
      </c>
      <c r="N456" s="4">
        <v>3</v>
      </c>
      <c r="O456" s="4">
        <v>3</v>
      </c>
      <c r="P456" s="4">
        <v>3</v>
      </c>
      <c r="Q456" s="4">
        <v>2</v>
      </c>
      <c r="R456" s="4">
        <v>2</v>
      </c>
      <c r="S456" s="4">
        <v>2</v>
      </c>
      <c r="T456" s="4">
        <v>2</v>
      </c>
      <c r="U456" s="4">
        <f>IFERROR(INDEX(AIRPORT_DB!$L:$L,MATCH($A456,AIRPORT_DB!$A:$A,0))+1,2)</f>
        <v>1</v>
      </c>
      <c r="V456" s="4">
        <f>ROUND(AVERAGE(LARGE(B456:K456,{1,2,3}))+AVERAGE(LARGE(L456:U456,{1,2,3}))-1,0)+IF(INDEX(AIRPORT_DB!$L:$L,MATCH($A456,AIRPORT_DB!$A:$A,0))&gt;=1,1,0)+IF(AB456="C",1,0)</f>
        <v>6</v>
      </c>
      <c r="W456" s="4" t="str">
        <f t="shared" si="14"/>
        <v>LOW</v>
      </c>
      <c r="X456" s="4" t="str">
        <f t="shared" si="15"/>
        <v>DISPATCH OK</v>
      </c>
      <c r="Y456" s="10" t="s">
        <v>2213</v>
      </c>
      <c r="Z456" s="10" t="s">
        <v>2210</v>
      </c>
      <c r="AA456" s="10" t="s">
        <v>2211</v>
      </c>
      <c r="AB456" s="4" t="s">
        <v>28</v>
      </c>
      <c r="AC456">
        <f>ROUND(AVERAGE(LARGE(B456:K456,{1,2,3})),0)</f>
        <v>4</v>
      </c>
      <c r="AD456">
        <f>ROUND(AVERAGE(LARGE(L456:U456,{1,2,3})),0)</f>
        <v>3</v>
      </c>
      <c r="AE456">
        <v>2</v>
      </c>
      <c r="AF456">
        <v>2</v>
      </c>
    </row>
    <row r="457" spans="1:32" ht="15" customHeight="1" x14ac:dyDescent="0.35">
      <c r="A457" s="10" t="s">
        <v>1857</v>
      </c>
      <c r="B457" s="4">
        <v>3</v>
      </c>
      <c r="C457" s="4">
        <v>4</v>
      </c>
      <c r="D457" s="4">
        <v>4</v>
      </c>
      <c r="E457" s="4">
        <v>4</v>
      </c>
      <c r="F457" s="4">
        <v>3</v>
      </c>
      <c r="G457" s="4">
        <v>3</v>
      </c>
      <c r="H457" s="4">
        <v>2</v>
      </c>
      <c r="I457" s="4">
        <v>3</v>
      </c>
      <c r="J457" s="4">
        <v>3</v>
      </c>
      <c r="K457" s="4">
        <f>IFERROR(INDEX(AIRPORT_DB!$L:$L,MATCH($A457,AIRPORT_DB!$A:$A,0))+1,2)</f>
        <v>1</v>
      </c>
      <c r="L457" s="4">
        <v>2</v>
      </c>
      <c r="M457" s="4">
        <v>3</v>
      </c>
      <c r="N457" s="4">
        <v>3</v>
      </c>
      <c r="O457" s="4">
        <v>3</v>
      </c>
      <c r="P457" s="4">
        <v>2</v>
      </c>
      <c r="Q457" s="4">
        <v>2</v>
      </c>
      <c r="R457" s="4">
        <v>2</v>
      </c>
      <c r="S457" s="4">
        <v>2</v>
      </c>
      <c r="T457" s="4">
        <v>2</v>
      </c>
      <c r="U457" s="4">
        <f>IFERROR(INDEX(AIRPORT_DB!$L:$L,MATCH($A457,AIRPORT_DB!$A:$A,0))+1,2)</f>
        <v>1</v>
      </c>
      <c r="V457" s="4">
        <f>ROUND(AVERAGE(LARGE(B457:K457,{1,2,3}))+AVERAGE(LARGE(L457:U457,{1,2,3}))-1,0)+IF(INDEX(AIRPORT_DB!$L:$L,MATCH($A457,AIRPORT_DB!$A:$A,0))&gt;=1,1,0)+IF(AB457="C",1,0)</f>
        <v>6</v>
      </c>
      <c r="W457" s="4" t="str">
        <f t="shared" si="14"/>
        <v>LOW</v>
      </c>
      <c r="X457" s="4" t="str">
        <f t="shared" si="15"/>
        <v>DISPATCH OK</v>
      </c>
      <c r="Y457" s="10" t="s">
        <v>2214</v>
      </c>
      <c r="Z457" s="10" t="s">
        <v>2210</v>
      </c>
      <c r="AA457" s="10" t="s">
        <v>2211</v>
      </c>
      <c r="AB457" s="4" t="s">
        <v>28</v>
      </c>
      <c r="AC457">
        <f>ROUND(AVERAGE(LARGE(B457:K457,{1,2,3})),0)</f>
        <v>4</v>
      </c>
      <c r="AD457">
        <f>ROUND(AVERAGE(LARGE(L457:U457,{1,2,3})),0)</f>
        <v>3</v>
      </c>
      <c r="AE457">
        <v>2</v>
      </c>
      <c r="AF457">
        <v>2</v>
      </c>
    </row>
    <row r="458" spans="1:32" ht="15" customHeight="1" x14ac:dyDescent="0.35">
      <c r="A458" s="10" t="s">
        <v>1860</v>
      </c>
      <c r="B458" s="4">
        <v>3</v>
      </c>
      <c r="C458" s="4">
        <v>4</v>
      </c>
      <c r="D458" s="4">
        <v>4</v>
      </c>
      <c r="E458" s="4">
        <v>4</v>
      </c>
      <c r="F458" s="4">
        <v>3</v>
      </c>
      <c r="G458" s="4">
        <v>3</v>
      </c>
      <c r="H458" s="4">
        <v>2</v>
      </c>
      <c r="I458" s="4">
        <v>3</v>
      </c>
      <c r="J458" s="4">
        <v>3</v>
      </c>
      <c r="K458" s="4">
        <f>IFERROR(INDEX(AIRPORT_DB!$L:$L,MATCH($A458,AIRPORT_DB!$A:$A,0))+1,2)</f>
        <v>1</v>
      </c>
      <c r="L458" s="4">
        <v>2</v>
      </c>
      <c r="M458" s="4">
        <v>3</v>
      </c>
      <c r="N458" s="4">
        <v>3</v>
      </c>
      <c r="O458" s="4">
        <v>3</v>
      </c>
      <c r="P458" s="4">
        <v>2</v>
      </c>
      <c r="Q458" s="4">
        <v>2</v>
      </c>
      <c r="R458" s="4">
        <v>2</v>
      </c>
      <c r="S458" s="4">
        <v>2</v>
      </c>
      <c r="T458" s="4">
        <v>2</v>
      </c>
      <c r="U458" s="4">
        <f>IFERROR(INDEX(AIRPORT_DB!$L:$L,MATCH($A458,AIRPORT_DB!$A:$A,0))+1,2)</f>
        <v>1</v>
      </c>
      <c r="V458" s="4">
        <f>ROUND(AVERAGE(LARGE(B458:K458,{1,2,3}))+AVERAGE(LARGE(L458:U458,{1,2,3}))-1,0)+IF(INDEX(AIRPORT_DB!$L:$L,MATCH($A458,AIRPORT_DB!$A:$A,0))&gt;=1,1,0)+IF(AB458="C",1,0)</f>
        <v>6</v>
      </c>
      <c r="W458" s="4" t="str">
        <f t="shared" si="14"/>
        <v>LOW</v>
      </c>
      <c r="X458" s="4" t="str">
        <f t="shared" si="15"/>
        <v>DISPATCH OK</v>
      </c>
      <c r="Y458" s="10" t="s">
        <v>2214</v>
      </c>
      <c r="Z458" s="10" t="s">
        <v>2210</v>
      </c>
      <c r="AA458" s="10" t="s">
        <v>2211</v>
      </c>
      <c r="AB458" s="4" t="s">
        <v>28</v>
      </c>
      <c r="AC458">
        <f>ROUND(AVERAGE(LARGE(B458:K458,{1,2,3})),0)</f>
        <v>4</v>
      </c>
      <c r="AD458">
        <f>ROUND(AVERAGE(LARGE(L458:U458,{1,2,3})),0)</f>
        <v>3</v>
      </c>
      <c r="AE458">
        <v>2</v>
      </c>
      <c r="AF458">
        <v>2</v>
      </c>
    </row>
    <row r="459" spans="1:32" ht="15" customHeight="1" x14ac:dyDescent="0.35">
      <c r="A459" s="10" t="s">
        <v>1862</v>
      </c>
      <c r="B459" s="4">
        <v>3</v>
      </c>
      <c r="C459" s="4">
        <v>4</v>
      </c>
      <c r="D459" s="4">
        <v>4</v>
      </c>
      <c r="E459" s="4">
        <v>4</v>
      </c>
      <c r="F459" s="4">
        <v>3</v>
      </c>
      <c r="G459" s="4">
        <v>3</v>
      </c>
      <c r="H459" s="4">
        <v>2</v>
      </c>
      <c r="I459" s="4">
        <v>3</v>
      </c>
      <c r="J459" s="4">
        <v>3</v>
      </c>
      <c r="K459" s="4">
        <f>IFERROR(INDEX(AIRPORT_DB!$L:$L,MATCH($A459,AIRPORT_DB!$A:$A,0))+1,2)</f>
        <v>1</v>
      </c>
      <c r="L459" s="4">
        <v>2</v>
      </c>
      <c r="M459" s="4">
        <v>3</v>
      </c>
      <c r="N459" s="4">
        <v>3</v>
      </c>
      <c r="O459" s="4">
        <v>3</v>
      </c>
      <c r="P459" s="4">
        <v>2</v>
      </c>
      <c r="Q459" s="4">
        <v>2</v>
      </c>
      <c r="R459" s="4">
        <v>2</v>
      </c>
      <c r="S459" s="4">
        <v>2</v>
      </c>
      <c r="T459" s="4">
        <v>2</v>
      </c>
      <c r="U459" s="4">
        <f>IFERROR(INDEX(AIRPORT_DB!$L:$L,MATCH($A459,AIRPORT_DB!$A:$A,0))+1,2)</f>
        <v>1</v>
      </c>
      <c r="V459" s="4">
        <f>ROUND(AVERAGE(LARGE(B459:K459,{1,2,3}))+AVERAGE(LARGE(L459:U459,{1,2,3}))-1,0)+IF(INDEX(AIRPORT_DB!$L:$L,MATCH($A459,AIRPORT_DB!$A:$A,0))&gt;=1,1,0)+IF(AB459="C",1,0)</f>
        <v>6</v>
      </c>
      <c r="W459" s="4" t="str">
        <f t="shared" si="14"/>
        <v>LOW</v>
      </c>
      <c r="X459" s="4" t="str">
        <f t="shared" si="15"/>
        <v>DISPATCH OK</v>
      </c>
      <c r="Y459" s="10" t="s">
        <v>2214</v>
      </c>
      <c r="Z459" s="10" t="s">
        <v>2210</v>
      </c>
      <c r="AA459" s="10" t="s">
        <v>2211</v>
      </c>
      <c r="AB459" s="4" t="s">
        <v>28</v>
      </c>
      <c r="AC459">
        <f>ROUND(AVERAGE(LARGE(B459:K459,{1,2,3})),0)</f>
        <v>4</v>
      </c>
      <c r="AD459">
        <f>ROUND(AVERAGE(LARGE(L459:U459,{1,2,3})),0)</f>
        <v>3</v>
      </c>
      <c r="AE459">
        <v>2</v>
      </c>
      <c r="AF459">
        <v>2</v>
      </c>
    </row>
    <row r="460" spans="1:32" ht="15" customHeight="1" x14ac:dyDescent="0.35">
      <c r="A460" s="10" t="s">
        <v>1865</v>
      </c>
      <c r="B460" s="4">
        <v>3</v>
      </c>
      <c r="C460" s="4">
        <v>4</v>
      </c>
      <c r="D460" s="4">
        <v>4</v>
      </c>
      <c r="E460" s="4">
        <v>4</v>
      </c>
      <c r="F460" s="4">
        <v>3</v>
      </c>
      <c r="G460" s="4">
        <v>3</v>
      </c>
      <c r="H460" s="4">
        <v>2</v>
      </c>
      <c r="I460" s="4">
        <v>3</v>
      </c>
      <c r="J460" s="4">
        <v>3</v>
      </c>
      <c r="K460" s="4">
        <f>IFERROR(INDEX(AIRPORT_DB!$L:$L,MATCH($A460,AIRPORT_DB!$A:$A,0))+1,2)</f>
        <v>1</v>
      </c>
      <c r="L460" s="4">
        <v>2</v>
      </c>
      <c r="M460" s="4">
        <v>3</v>
      </c>
      <c r="N460" s="4">
        <v>3</v>
      </c>
      <c r="O460" s="4">
        <v>3</v>
      </c>
      <c r="P460" s="4">
        <v>2</v>
      </c>
      <c r="Q460" s="4">
        <v>2</v>
      </c>
      <c r="R460" s="4">
        <v>2</v>
      </c>
      <c r="S460" s="4">
        <v>2</v>
      </c>
      <c r="T460" s="4">
        <v>2</v>
      </c>
      <c r="U460" s="4">
        <f>IFERROR(INDEX(AIRPORT_DB!$L:$L,MATCH($A460,AIRPORT_DB!$A:$A,0))+1,2)</f>
        <v>1</v>
      </c>
      <c r="V460" s="4">
        <f>ROUND(AVERAGE(LARGE(B460:K460,{1,2,3}))+AVERAGE(LARGE(L460:U460,{1,2,3}))-1,0)+IF(INDEX(AIRPORT_DB!$L:$L,MATCH($A460,AIRPORT_DB!$A:$A,0))&gt;=1,1,0)+IF(AB460="C",1,0)</f>
        <v>6</v>
      </c>
      <c r="W460" s="4" t="str">
        <f t="shared" si="14"/>
        <v>LOW</v>
      </c>
      <c r="X460" s="4" t="str">
        <f t="shared" si="15"/>
        <v>DISPATCH OK</v>
      </c>
      <c r="Y460" s="10" t="s">
        <v>2214</v>
      </c>
      <c r="Z460" s="10" t="s">
        <v>2210</v>
      </c>
      <c r="AA460" s="10" t="s">
        <v>2211</v>
      </c>
      <c r="AB460" s="4" t="s">
        <v>28</v>
      </c>
      <c r="AC460">
        <f>ROUND(AVERAGE(LARGE(B460:K460,{1,2,3})),0)</f>
        <v>4</v>
      </c>
      <c r="AD460">
        <f>ROUND(AVERAGE(LARGE(L460:U460,{1,2,3})),0)</f>
        <v>3</v>
      </c>
      <c r="AE460">
        <v>2</v>
      </c>
      <c r="AF460">
        <v>2</v>
      </c>
    </row>
    <row r="461" spans="1:32" ht="15" customHeight="1" x14ac:dyDescent="0.35">
      <c r="A461" s="10" t="s">
        <v>1868</v>
      </c>
      <c r="B461" s="4">
        <v>3</v>
      </c>
      <c r="C461" s="4">
        <v>4</v>
      </c>
      <c r="D461" s="4">
        <v>4</v>
      </c>
      <c r="E461" s="4">
        <v>4</v>
      </c>
      <c r="F461" s="4">
        <v>3</v>
      </c>
      <c r="G461" s="4">
        <v>3</v>
      </c>
      <c r="H461" s="4">
        <v>2</v>
      </c>
      <c r="I461" s="4">
        <v>3</v>
      </c>
      <c r="J461" s="4">
        <v>3</v>
      </c>
      <c r="K461" s="4">
        <f>IFERROR(INDEX(AIRPORT_DB!$L:$L,MATCH($A461,AIRPORT_DB!$A:$A,0))+1,2)</f>
        <v>1</v>
      </c>
      <c r="L461" s="4">
        <v>2</v>
      </c>
      <c r="M461" s="4">
        <v>3</v>
      </c>
      <c r="N461" s="4">
        <v>3</v>
      </c>
      <c r="O461" s="4">
        <v>3</v>
      </c>
      <c r="P461" s="4">
        <v>2</v>
      </c>
      <c r="Q461" s="4">
        <v>2</v>
      </c>
      <c r="R461" s="4">
        <v>2</v>
      </c>
      <c r="S461" s="4">
        <v>2</v>
      </c>
      <c r="T461" s="4">
        <v>2</v>
      </c>
      <c r="U461" s="4">
        <f>IFERROR(INDEX(AIRPORT_DB!$L:$L,MATCH($A461,AIRPORT_DB!$A:$A,0))+1,2)</f>
        <v>1</v>
      </c>
      <c r="V461" s="4">
        <f>ROUND(AVERAGE(LARGE(B461:K461,{1,2,3}))+AVERAGE(LARGE(L461:U461,{1,2,3}))-1,0)+IF(INDEX(AIRPORT_DB!$L:$L,MATCH($A461,AIRPORT_DB!$A:$A,0))&gt;=1,1,0)+IF(AB461="C",1,0)</f>
        <v>6</v>
      </c>
      <c r="W461" s="4" t="str">
        <f t="shared" si="14"/>
        <v>LOW</v>
      </c>
      <c r="X461" s="4" t="str">
        <f t="shared" si="15"/>
        <v>DISPATCH OK</v>
      </c>
      <c r="Y461" s="10" t="s">
        <v>2214</v>
      </c>
      <c r="Z461" s="10" t="s">
        <v>2210</v>
      </c>
      <c r="AA461" s="10" t="s">
        <v>2211</v>
      </c>
      <c r="AB461" s="4" t="s">
        <v>28</v>
      </c>
      <c r="AC461">
        <f>ROUND(AVERAGE(LARGE(B461:K461,{1,2,3})),0)</f>
        <v>4</v>
      </c>
      <c r="AD461">
        <f>ROUND(AVERAGE(LARGE(L461:U461,{1,2,3})),0)</f>
        <v>3</v>
      </c>
      <c r="AE461">
        <v>2</v>
      </c>
      <c r="AF461">
        <v>2</v>
      </c>
    </row>
    <row r="462" spans="1:32" ht="15" customHeight="1" x14ac:dyDescent="0.35">
      <c r="A462" s="10" t="s">
        <v>1870</v>
      </c>
      <c r="B462" s="4">
        <v>3</v>
      </c>
      <c r="C462" s="4">
        <v>4</v>
      </c>
      <c r="D462" s="4">
        <v>4</v>
      </c>
      <c r="E462" s="4">
        <v>4</v>
      </c>
      <c r="F462" s="4">
        <v>3</v>
      </c>
      <c r="G462" s="4">
        <v>3</v>
      </c>
      <c r="H462" s="4">
        <v>2</v>
      </c>
      <c r="I462" s="4">
        <v>3</v>
      </c>
      <c r="J462" s="4">
        <v>3</v>
      </c>
      <c r="K462" s="4">
        <f>IFERROR(INDEX(AIRPORT_DB!$L:$L,MATCH($A462,AIRPORT_DB!$A:$A,0))+1,2)</f>
        <v>1</v>
      </c>
      <c r="L462" s="4">
        <v>2</v>
      </c>
      <c r="M462" s="4">
        <v>3</v>
      </c>
      <c r="N462" s="4">
        <v>3</v>
      </c>
      <c r="O462" s="4">
        <v>3</v>
      </c>
      <c r="P462" s="4">
        <v>2</v>
      </c>
      <c r="Q462" s="4">
        <v>2</v>
      </c>
      <c r="R462" s="4">
        <v>2</v>
      </c>
      <c r="S462" s="4">
        <v>2</v>
      </c>
      <c r="T462" s="4">
        <v>2</v>
      </c>
      <c r="U462" s="4">
        <f>IFERROR(INDEX(AIRPORT_DB!$L:$L,MATCH($A462,AIRPORT_DB!$A:$A,0))+1,2)</f>
        <v>1</v>
      </c>
      <c r="V462" s="4">
        <f>ROUND(AVERAGE(LARGE(B462:K462,{1,2,3}))+AVERAGE(LARGE(L462:U462,{1,2,3}))-1,0)+IF(INDEX(AIRPORT_DB!$L:$L,MATCH($A462,AIRPORT_DB!$A:$A,0))&gt;=1,1,0)+IF(AB462="C",1,0)</f>
        <v>6</v>
      </c>
      <c r="W462" s="4" t="str">
        <f t="shared" si="14"/>
        <v>LOW</v>
      </c>
      <c r="X462" s="4" t="str">
        <f t="shared" si="15"/>
        <v>DISPATCH OK</v>
      </c>
      <c r="Y462" s="10" t="s">
        <v>2214</v>
      </c>
      <c r="Z462" s="10" t="s">
        <v>2210</v>
      </c>
      <c r="AA462" s="10" t="s">
        <v>2211</v>
      </c>
      <c r="AB462" s="4" t="s">
        <v>28</v>
      </c>
      <c r="AC462">
        <f>ROUND(AVERAGE(LARGE(B462:K462,{1,2,3})),0)</f>
        <v>4</v>
      </c>
      <c r="AD462">
        <f>ROUND(AVERAGE(LARGE(L462:U462,{1,2,3})),0)</f>
        <v>3</v>
      </c>
      <c r="AE462">
        <v>2</v>
      </c>
      <c r="AF462">
        <v>2</v>
      </c>
    </row>
    <row r="463" spans="1:32" ht="15" customHeight="1" x14ac:dyDescent="0.35">
      <c r="A463" s="10" t="s">
        <v>1872</v>
      </c>
      <c r="B463" s="4">
        <v>3</v>
      </c>
      <c r="C463" s="4">
        <v>4</v>
      </c>
      <c r="D463" s="4">
        <v>4</v>
      </c>
      <c r="E463" s="4">
        <v>4</v>
      </c>
      <c r="F463" s="4">
        <v>3</v>
      </c>
      <c r="G463" s="4">
        <v>3</v>
      </c>
      <c r="H463" s="4">
        <v>2</v>
      </c>
      <c r="I463" s="4">
        <v>3</v>
      </c>
      <c r="J463" s="4">
        <v>3</v>
      </c>
      <c r="K463" s="4">
        <f>IFERROR(INDEX(AIRPORT_DB!$L:$L,MATCH($A463,AIRPORT_DB!$A:$A,0))+1,2)</f>
        <v>1</v>
      </c>
      <c r="L463" s="4">
        <v>2</v>
      </c>
      <c r="M463" s="4">
        <v>3</v>
      </c>
      <c r="N463" s="4">
        <v>3</v>
      </c>
      <c r="O463" s="4">
        <v>3</v>
      </c>
      <c r="P463" s="4">
        <v>2</v>
      </c>
      <c r="Q463" s="4">
        <v>2</v>
      </c>
      <c r="R463" s="4">
        <v>2</v>
      </c>
      <c r="S463" s="4">
        <v>2</v>
      </c>
      <c r="T463" s="4">
        <v>2</v>
      </c>
      <c r="U463" s="4">
        <f>IFERROR(INDEX(AIRPORT_DB!$L:$L,MATCH($A463,AIRPORT_DB!$A:$A,0))+1,2)</f>
        <v>1</v>
      </c>
      <c r="V463" s="4">
        <f>ROUND(AVERAGE(LARGE(B463:K463,{1,2,3}))+AVERAGE(LARGE(L463:U463,{1,2,3}))-1,0)+IF(INDEX(AIRPORT_DB!$L:$L,MATCH($A463,AIRPORT_DB!$A:$A,0))&gt;=1,1,0)+IF(AB463="C",1,0)</f>
        <v>6</v>
      </c>
      <c r="W463" s="4" t="str">
        <f t="shared" si="14"/>
        <v>LOW</v>
      </c>
      <c r="X463" s="4" t="str">
        <f t="shared" si="15"/>
        <v>DISPATCH OK</v>
      </c>
      <c r="Y463" s="10" t="s">
        <v>2214</v>
      </c>
      <c r="Z463" s="10" t="s">
        <v>2210</v>
      </c>
      <c r="AA463" s="10" t="s">
        <v>2211</v>
      </c>
      <c r="AB463" s="4" t="s">
        <v>28</v>
      </c>
      <c r="AC463">
        <f>ROUND(AVERAGE(LARGE(B463:K463,{1,2,3})),0)</f>
        <v>4</v>
      </c>
      <c r="AD463">
        <f>ROUND(AVERAGE(LARGE(L463:U463,{1,2,3})),0)</f>
        <v>3</v>
      </c>
      <c r="AE463">
        <v>2</v>
      </c>
      <c r="AF463">
        <v>2</v>
      </c>
    </row>
    <row r="464" spans="1:32" ht="15" customHeight="1" x14ac:dyDescent="0.35">
      <c r="A464" s="10" t="s">
        <v>1874</v>
      </c>
      <c r="B464" s="4">
        <v>3</v>
      </c>
      <c r="C464" s="4">
        <v>4</v>
      </c>
      <c r="D464" s="4">
        <v>4</v>
      </c>
      <c r="E464" s="4">
        <v>4</v>
      </c>
      <c r="F464" s="4">
        <v>3</v>
      </c>
      <c r="G464" s="4">
        <v>3</v>
      </c>
      <c r="H464" s="4">
        <v>2</v>
      </c>
      <c r="I464" s="4">
        <v>3</v>
      </c>
      <c r="J464" s="4">
        <v>3</v>
      </c>
      <c r="K464" s="4">
        <f>IFERROR(INDEX(AIRPORT_DB!$L:$L,MATCH($A464,AIRPORT_DB!$A:$A,0))+1,2)</f>
        <v>1</v>
      </c>
      <c r="L464" s="4">
        <v>2</v>
      </c>
      <c r="M464" s="4">
        <v>3</v>
      </c>
      <c r="N464" s="4">
        <v>3</v>
      </c>
      <c r="O464" s="4">
        <v>3</v>
      </c>
      <c r="P464" s="4">
        <v>2</v>
      </c>
      <c r="Q464" s="4">
        <v>2</v>
      </c>
      <c r="R464" s="4">
        <v>2</v>
      </c>
      <c r="S464" s="4">
        <v>2</v>
      </c>
      <c r="T464" s="4">
        <v>2</v>
      </c>
      <c r="U464" s="4">
        <f>IFERROR(INDEX(AIRPORT_DB!$L:$L,MATCH($A464,AIRPORT_DB!$A:$A,0))+1,2)</f>
        <v>1</v>
      </c>
      <c r="V464" s="4">
        <f>ROUND(AVERAGE(LARGE(B464:K464,{1,2,3}))+AVERAGE(LARGE(L464:U464,{1,2,3}))-1,0)+IF(INDEX(AIRPORT_DB!$L:$L,MATCH($A464,AIRPORT_DB!$A:$A,0))&gt;=1,1,0)+IF(AB464="C",1,0)</f>
        <v>6</v>
      </c>
      <c r="W464" s="4" t="str">
        <f t="shared" si="14"/>
        <v>LOW</v>
      </c>
      <c r="X464" s="4" t="str">
        <f t="shared" si="15"/>
        <v>DISPATCH OK</v>
      </c>
      <c r="Y464" s="10" t="s">
        <v>2214</v>
      </c>
      <c r="Z464" s="10" t="s">
        <v>2210</v>
      </c>
      <c r="AA464" s="10" t="s">
        <v>2211</v>
      </c>
      <c r="AB464" s="4" t="s">
        <v>28</v>
      </c>
      <c r="AC464">
        <f>ROUND(AVERAGE(LARGE(B464:K464,{1,2,3})),0)</f>
        <v>4</v>
      </c>
      <c r="AD464">
        <f>ROUND(AVERAGE(LARGE(L464:U464,{1,2,3})),0)</f>
        <v>3</v>
      </c>
      <c r="AE464">
        <v>2</v>
      </c>
      <c r="AF464">
        <v>2</v>
      </c>
    </row>
    <row r="465" spans="1:32" ht="15" customHeight="1" x14ac:dyDescent="0.35">
      <c r="A465" s="10" t="s">
        <v>1877</v>
      </c>
      <c r="B465" s="4">
        <v>3</v>
      </c>
      <c r="C465" s="4">
        <v>4</v>
      </c>
      <c r="D465" s="4">
        <v>4</v>
      </c>
      <c r="E465" s="4">
        <v>4</v>
      </c>
      <c r="F465" s="4">
        <v>3</v>
      </c>
      <c r="G465" s="4">
        <v>3</v>
      </c>
      <c r="H465" s="4">
        <v>2</v>
      </c>
      <c r="I465" s="4">
        <v>3</v>
      </c>
      <c r="J465" s="4">
        <v>3</v>
      </c>
      <c r="K465" s="4">
        <f>IFERROR(INDEX(AIRPORT_DB!$L:$L,MATCH($A465,AIRPORT_DB!$A:$A,0))+1,2)</f>
        <v>1</v>
      </c>
      <c r="L465" s="4">
        <v>2</v>
      </c>
      <c r="M465" s="4">
        <v>3</v>
      </c>
      <c r="N465" s="4">
        <v>3</v>
      </c>
      <c r="O465" s="4">
        <v>3</v>
      </c>
      <c r="P465" s="4">
        <v>2</v>
      </c>
      <c r="Q465" s="4">
        <v>2</v>
      </c>
      <c r="R465" s="4">
        <v>2</v>
      </c>
      <c r="S465" s="4">
        <v>2</v>
      </c>
      <c r="T465" s="4">
        <v>2</v>
      </c>
      <c r="U465" s="4">
        <f>IFERROR(INDEX(AIRPORT_DB!$L:$L,MATCH($A465,AIRPORT_DB!$A:$A,0))+1,2)</f>
        <v>1</v>
      </c>
      <c r="V465" s="4">
        <f>ROUND(AVERAGE(LARGE(B465:K465,{1,2,3}))+AVERAGE(LARGE(L465:U465,{1,2,3}))-1,0)+IF(INDEX(AIRPORT_DB!$L:$L,MATCH($A465,AIRPORT_DB!$A:$A,0))&gt;=1,1,0)+IF(AB465="C",1,0)</f>
        <v>6</v>
      </c>
      <c r="W465" s="4" t="str">
        <f t="shared" si="14"/>
        <v>LOW</v>
      </c>
      <c r="X465" s="4" t="str">
        <f t="shared" si="15"/>
        <v>DISPATCH OK</v>
      </c>
      <c r="Y465" s="10" t="s">
        <v>2214</v>
      </c>
      <c r="Z465" s="10" t="s">
        <v>2210</v>
      </c>
      <c r="AA465" s="10" t="s">
        <v>2211</v>
      </c>
      <c r="AB465" s="4" t="s">
        <v>28</v>
      </c>
      <c r="AC465">
        <f>ROUND(AVERAGE(LARGE(B465:K465,{1,2,3})),0)</f>
        <v>4</v>
      </c>
      <c r="AD465">
        <f>ROUND(AVERAGE(LARGE(L465:U465,{1,2,3})),0)</f>
        <v>3</v>
      </c>
      <c r="AE465">
        <v>2</v>
      </c>
      <c r="AF465">
        <v>2</v>
      </c>
    </row>
    <row r="466" spans="1:32" ht="15" customHeight="1" x14ac:dyDescent="0.35">
      <c r="A466" s="10" t="s">
        <v>1883</v>
      </c>
      <c r="B466" s="4">
        <v>3</v>
      </c>
      <c r="C466" s="4">
        <v>4</v>
      </c>
      <c r="D466" s="4">
        <v>4</v>
      </c>
      <c r="E466" s="4">
        <v>4</v>
      </c>
      <c r="F466" s="4">
        <v>3</v>
      </c>
      <c r="G466" s="4">
        <v>3</v>
      </c>
      <c r="H466" s="4">
        <v>2</v>
      </c>
      <c r="I466" s="4">
        <v>3</v>
      </c>
      <c r="J466" s="4">
        <v>3</v>
      </c>
      <c r="K466" s="4">
        <f>IFERROR(INDEX(AIRPORT_DB!$L:$L,MATCH($A466,AIRPORT_DB!$A:$A,0))+1,2)</f>
        <v>1</v>
      </c>
      <c r="L466" s="4">
        <v>2</v>
      </c>
      <c r="M466" s="4">
        <v>3</v>
      </c>
      <c r="N466" s="4">
        <v>3</v>
      </c>
      <c r="O466" s="4">
        <v>3</v>
      </c>
      <c r="P466" s="4">
        <v>2</v>
      </c>
      <c r="Q466" s="4">
        <v>2</v>
      </c>
      <c r="R466" s="4">
        <v>2</v>
      </c>
      <c r="S466" s="4">
        <v>2</v>
      </c>
      <c r="T466" s="4">
        <v>2</v>
      </c>
      <c r="U466" s="4">
        <f>IFERROR(INDEX(AIRPORT_DB!$L:$L,MATCH($A466,AIRPORT_DB!$A:$A,0))+1,2)</f>
        <v>1</v>
      </c>
      <c r="V466" s="4">
        <f>ROUND(AVERAGE(LARGE(B466:K466,{1,2,3}))+AVERAGE(LARGE(L466:U466,{1,2,3}))-1,0)+IF(INDEX(AIRPORT_DB!$L:$L,MATCH($A466,AIRPORT_DB!$A:$A,0))&gt;=1,1,0)+IF(AB466="C",1,0)</f>
        <v>6</v>
      </c>
      <c r="W466" s="4" t="str">
        <f t="shared" si="14"/>
        <v>LOW</v>
      </c>
      <c r="X466" s="4" t="str">
        <f t="shared" si="15"/>
        <v>DISPATCH OK</v>
      </c>
      <c r="Y466" s="10" t="s">
        <v>2214</v>
      </c>
      <c r="Z466" s="10" t="s">
        <v>2210</v>
      </c>
      <c r="AA466" s="10" t="s">
        <v>2211</v>
      </c>
      <c r="AB466" s="4" t="s">
        <v>28</v>
      </c>
      <c r="AC466">
        <f>ROUND(AVERAGE(LARGE(B466:K466,{1,2,3})),0)</f>
        <v>4</v>
      </c>
      <c r="AD466">
        <f>ROUND(AVERAGE(LARGE(L466:U466,{1,2,3})),0)</f>
        <v>3</v>
      </c>
      <c r="AE466">
        <v>2</v>
      </c>
      <c r="AF466">
        <v>2</v>
      </c>
    </row>
    <row r="467" spans="1:32" ht="15" customHeight="1" x14ac:dyDescent="0.35">
      <c r="A467" s="10" t="s">
        <v>1885</v>
      </c>
      <c r="B467" s="4">
        <v>3</v>
      </c>
      <c r="C467" s="4">
        <v>4</v>
      </c>
      <c r="D467" s="4">
        <v>4</v>
      </c>
      <c r="E467" s="4">
        <v>4</v>
      </c>
      <c r="F467" s="4">
        <v>3</v>
      </c>
      <c r="G467" s="4">
        <v>3</v>
      </c>
      <c r="H467" s="4">
        <v>2</v>
      </c>
      <c r="I467" s="4">
        <v>3</v>
      </c>
      <c r="J467" s="4">
        <v>3</v>
      </c>
      <c r="K467" s="4">
        <f>IFERROR(INDEX(AIRPORT_DB!$L:$L,MATCH($A467,AIRPORT_DB!$A:$A,0))+1,2)</f>
        <v>1</v>
      </c>
      <c r="L467" s="4">
        <v>2</v>
      </c>
      <c r="M467" s="4">
        <v>3</v>
      </c>
      <c r="N467" s="4">
        <v>3</v>
      </c>
      <c r="O467" s="4">
        <v>3</v>
      </c>
      <c r="P467" s="4">
        <v>2</v>
      </c>
      <c r="Q467" s="4">
        <v>2</v>
      </c>
      <c r="R467" s="4">
        <v>2</v>
      </c>
      <c r="S467" s="4">
        <v>2</v>
      </c>
      <c r="T467" s="4">
        <v>2</v>
      </c>
      <c r="U467" s="4">
        <f>IFERROR(INDEX(AIRPORT_DB!$L:$L,MATCH($A467,AIRPORT_DB!$A:$A,0))+1,2)</f>
        <v>1</v>
      </c>
      <c r="V467" s="4">
        <f>ROUND(AVERAGE(LARGE(B467:K467,{1,2,3}))+AVERAGE(LARGE(L467:U467,{1,2,3}))-1,0)+IF(INDEX(AIRPORT_DB!$L:$L,MATCH($A467,AIRPORT_DB!$A:$A,0))&gt;=1,1,0)+IF(AB467="C",1,0)</f>
        <v>6</v>
      </c>
      <c r="W467" s="4" t="str">
        <f t="shared" si="14"/>
        <v>LOW</v>
      </c>
      <c r="X467" s="4" t="str">
        <f t="shared" si="15"/>
        <v>DISPATCH OK</v>
      </c>
      <c r="Y467" s="10" t="s">
        <v>2214</v>
      </c>
      <c r="Z467" s="10" t="s">
        <v>2210</v>
      </c>
      <c r="AA467" s="10" t="s">
        <v>2211</v>
      </c>
      <c r="AB467" s="4" t="s">
        <v>28</v>
      </c>
      <c r="AC467">
        <f>ROUND(AVERAGE(LARGE(B467:K467,{1,2,3})),0)</f>
        <v>4</v>
      </c>
      <c r="AD467">
        <f>ROUND(AVERAGE(LARGE(L467:U467,{1,2,3})),0)</f>
        <v>3</v>
      </c>
      <c r="AE467">
        <v>2</v>
      </c>
      <c r="AF467">
        <v>2</v>
      </c>
    </row>
    <row r="468" spans="1:32" ht="15" customHeight="1" x14ac:dyDescent="0.35">
      <c r="A468" s="10" t="s">
        <v>1888</v>
      </c>
      <c r="B468" s="4">
        <v>3</v>
      </c>
      <c r="C468" s="4">
        <v>4</v>
      </c>
      <c r="D468" s="4">
        <v>4</v>
      </c>
      <c r="E468" s="4">
        <v>4</v>
      </c>
      <c r="F468" s="4">
        <v>3</v>
      </c>
      <c r="G468" s="4">
        <v>3</v>
      </c>
      <c r="H468" s="4">
        <v>2</v>
      </c>
      <c r="I468" s="4">
        <v>3</v>
      </c>
      <c r="J468" s="4">
        <v>3</v>
      </c>
      <c r="K468" s="4">
        <f>IFERROR(INDEX(AIRPORT_DB!$L:$L,MATCH($A468,AIRPORT_DB!$A:$A,0))+1,2)</f>
        <v>1</v>
      </c>
      <c r="L468" s="4">
        <v>2</v>
      </c>
      <c r="M468" s="4">
        <v>3</v>
      </c>
      <c r="N468" s="4">
        <v>3</v>
      </c>
      <c r="O468" s="4">
        <v>3</v>
      </c>
      <c r="P468" s="4">
        <v>2</v>
      </c>
      <c r="Q468" s="4">
        <v>2</v>
      </c>
      <c r="R468" s="4">
        <v>2</v>
      </c>
      <c r="S468" s="4">
        <v>2</v>
      </c>
      <c r="T468" s="4">
        <v>2</v>
      </c>
      <c r="U468" s="4">
        <f>IFERROR(INDEX(AIRPORT_DB!$L:$L,MATCH($A468,AIRPORT_DB!$A:$A,0))+1,2)</f>
        <v>1</v>
      </c>
      <c r="V468" s="4">
        <f>ROUND(AVERAGE(LARGE(B468:K468,{1,2,3}))+AVERAGE(LARGE(L468:U468,{1,2,3}))-1,0)+IF(INDEX(AIRPORT_DB!$L:$L,MATCH($A468,AIRPORT_DB!$A:$A,0))&gt;=1,1,0)+IF(AB468="C",1,0)</f>
        <v>6</v>
      </c>
      <c r="W468" s="4" t="str">
        <f t="shared" si="14"/>
        <v>LOW</v>
      </c>
      <c r="X468" s="4" t="str">
        <f t="shared" si="15"/>
        <v>DISPATCH OK</v>
      </c>
      <c r="Y468" s="10" t="s">
        <v>2214</v>
      </c>
      <c r="Z468" s="10" t="s">
        <v>2210</v>
      </c>
      <c r="AA468" s="10" t="s">
        <v>2211</v>
      </c>
      <c r="AB468" s="4" t="s">
        <v>28</v>
      </c>
      <c r="AC468">
        <f>ROUND(AVERAGE(LARGE(B468:K468,{1,2,3})),0)</f>
        <v>4</v>
      </c>
      <c r="AD468">
        <f>ROUND(AVERAGE(LARGE(L468:U468,{1,2,3})),0)</f>
        <v>3</v>
      </c>
      <c r="AE468">
        <v>2</v>
      </c>
      <c r="AF468">
        <v>2</v>
      </c>
    </row>
    <row r="469" spans="1:32" ht="15" customHeight="1" x14ac:dyDescent="0.35">
      <c r="A469" s="10" t="s">
        <v>1891</v>
      </c>
      <c r="B469" s="4">
        <v>3</v>
      </c>
      <c r="C469" s="4">
        <v>4</v>
      </c>
      <c r="D469" s="4">
        <v>4</v>
      </c>
      <c r="E469" s="4">
        <v>4</v>
      </c>
      <c r="F469" s="4">
        <v>3</v>
      </c>
      <c r="G469" s="4">
        <v>3</v>
      </c>
      <c r="H469" s="4">
        <v>2</v>
      </c>
      <c r="I469" s="4">
        <v>3</v>
      </c>
      <c r="J469" s="4">
        <v>3</v>
      </c>
      <c r="K469" s="4">
        <f>IFERROR(INDEX(AIRPORT_DB!$L:$L,MATCH($A469,AIRPORT_DB!$A:$A,0))+1,2)</f>
        <v>1</v>
      </c>
      <c r="L469" s="4">
        <v>2</v>
      </c>
      <c r="M469" s="4">
        <v>3</v>
      </c>
      <c r="N469" s="4">
        <v>3</v>
      </c>
      <c r="O469" s="4">
        <v>3</v>
      </c>
      <c r="P469" s="4">
        <v>2</v>
      </c>
      <c r="Q469" s="4">
        <v>2</v>
      </c>
      <c r="R469" s="4">
        <v>2</v>
      </c>
      <c r="S469" s="4">
        <v>2</v>
      </c>
      <c r="T469" s="4">
        <v>2</v>
      </c>
      <c r="U469" s="4">
        <f>IFERROR(INDEX(AIRPORT_DB!$L:$L,MATCH($A469,AIRPORT_DB!$A:$A,0))+1,2)</f>
        <v>1</v>
      </c>
      <c r="V469" s="4">
        <f>ROUND(AVERAGE(LARGE(B469:K469,{1,2,3}))+AVERAGE(LARGE(L469:U469,{1,2,3}))-1,0)+IF(INDEX(AIRPORT_DB!$L:$L,MATCH($A469,AIRPORT_DB!$A:$A,0))&gt;=1,1,0)+IF(AB469="C",1,0)</f>
        <v>6</v>
      </c>
      <c r="W469" s="4" t="str">
        <f t="shared" si="14"/>
        <v>LOW</v>
      </c>
      <c r="X469" s="4" t="str">
        <f t="shared" si="15"/>
        <v>DISPATCH OK</v>
      </c>
      <c r="Y469" s="10" t="s">
        <v>2214</v>
      </c>
      <c r="Z469" s="10" t="s">
        <v>2210</v>
      </c>
      <c r="AA469" s="10" t="s">
        <v>2211</v>
      </c>
      <c r="AB469" s="4" t="s">
        <v>28</v>
      </c>
      <c r="AC469">
        <f>ROUND(AVERAGE(LARGE(B469:K469,{1,2,3})),0)</f>
        <v>4</v>
      </c>
      <c r="AD469">
        <f>ROUND(AVERAGE(LARGE(L469:U469,{1,2,3})),0)</f>
        <v>3</v>
      </c>
      <c r="AE469">
        <v>2</v>
      </c>
      <c r="AF469">
        <v>2</v>
      </c>
    </row>
    <row r="470" spans="1:32" ht="15" customHeight="1" x14ac:dyDescent="0.35">
      <c r="A470" s="10" t="s">
        <v>1893</v>
      </c>
      <c r="B470" s="4">
        <v>3</v>
      </c>
      <c r="C470" s="4">
        <v>4</v>
      </c>
      <c r="D470" s="4">
        <v>4</v>
      </c>
      <c r="E470" s="4">
        <v>4</v>
      </c>
      <c r="F470" s="4">
        <v>3</v>
      </c>
      <c r="G470" s="4">
        <v>3</v>
      </c>
      <c r="H470" s="4">
        <v>2</v>
      </c>
      <c r="I470" s="4">
        <v>3</v>
      </c>
      <c r="J470" s="4">
        <v>3</v>
      </c>
      <c r="K470" s="4">
        <f>IFERROR(INDEX(AIRPORT_DB!$L:$L,MATCH($A470,AIRPORT_DB!$A:$A,0))+1,2)</f>
        <v>1</v>
      </c>
      <c r="L470" s="4">
        <v>2</v>
      </c>
      <c r="M470" s="4">
        <v>3</v>
      </c>
      <c r="N470" s="4">
        <v>3</v>
      </c>
      <c r="O470" s="4">
        <v>3</v>
      </c>
      <c r="P470" s="4">
        <v>2</v>
      </c>
      <c r="Q470" s="4">
        <v>2</v>
      </c>
      <c r="R470" s="4">
        <v>2</v>
      </c>
      <c r="S470" s="4">
        <v>2</v>
      </c>
      <c r="T470" s="4">
        <v>2</v>
      </c>
      <c r="U470" s="4">
        <f>IFERROR(INDEX(AIRPORT_DB!$L:$L,MATCH($A470,AIRPORT_DB!$A:$A,0))+1,2)</f>
        <v>1</v>
      </c>
      <c r="V470" s="4">
        <f>ROUND(AVERAGE(LARGE(B470:K470,{1,2,3}))+AVERAGE(LARGE(L470:U470,{1,2,3}))-1,0)+IF(INDEX(AIRPORT_DB!$L:$L,MATCH($A470,AIRPORT_DB!$A:$A,0))&gt;=1,1,0)+IF(AB470="C",1,0)</f>
        <v>6</v>
      </c>
      <c r="W470" s="4" t="str">
        <f t="shared" si="14"/>
        <v>LOW</v>
      </c>
      <c r="X470" s="4" t="str">
        <f t="shared" si="15"/>
        <v>DISPATCH OK</v>
      </c>
      <c r="Y470" s="10" t="s">
        <v>2214</v>
      </c>
      <c r="Z470" s="10" t="s">
        <v>2210</v>
      </c>
      <c r="AA470" s="10" t="s">
        <v>2211</v>
      </c>
      <c r="AB470" s="4" t="s">
        <v>28</v>
      </c>
      <c r="AC470">
        <f>ROUND(AVERAGE(LARGE(B470:K470,{1,2,3})),0)</f>
        <v>4</v>
      </c>
      <c r="AD470">
        <f>ROUND(AVERAGE(LARGE(L470:U470,{1,2,3})),0)</f>
        <v>3</v>
      </c>
      <c r="AE470">
        <v>2</v>
      </c>
      <c r="AF470">
        <v>2</v>
      </c>
    </row>
    <row r="471" spans="1:32" ht="15" customHeight="1" x14ac:dyDescent="0.35">
      <c r="A471" s="10" t="s">
        <v>1895</v>
      </c>
      <c r="B471" s="4">
        <v>3</v>
      </c>
      <c r="C471" s="4">
        <v>4</v>
      </c>
      <c r="D471" s="4">
        <v>4</v>
      </c>
      <c r="E471" s="4">
        <v>4</v>
      </c>
      <c r="F471" s="4">
        <v>3</v>
      </c>
      <c r="G471" s="4">
        <v>3</v>
      </c>
      <c r="H471" s="4">
        <v>2</v>
      </c>
      <c r="I471" s="4">
        <v>3</v>
      </c>
      <c r="J471" s="4">
        <v>3</v>
      </c>
      <c r="K471" s="4">
        <f>IFERROR(INDEX(AIRPORT_DB!$L:$L,MATCH($A471,AIRPORT_DB!$A:$A,0))+1,2)</f>
        <v>1</v>
      </c>
      <c r="L471" s="4">
        <v>2</v>
      </c>
      <c r="M471" s="4">
        <v>3</v>
      </c>
      <c r="N471" s="4">
        <v>3</v>
      </c>
      <c r="O471" s="4">
        <v>3</v>
      </c>
      <c r="P471" s="4">
        <v>2</v>
      </c>
      <c r="Q471" s="4">
        <v>2</v>
      </c>
      <c r="R471" s="4">
        <v>2</v>
      </c>
      <c r="S471" s="4">
        <v>2</v>
      </c>
      <c r="T471" s="4">
        <v>2</v>
      </c>
      <c r="U471" s="4">
        <f>IFERROR(INDEX(AIRPORT_DB!$L:$L,MATCH($A471,AIRPORT_DB!$A:$A,0))+1,2)</f>
        <v>1</v>
      </c>
      <c r="V471" s="4">
        <f>ROUND(AVERAGE(LARGE(B471:K471,{1,2,3}))+AVERAGE(LARGE(L471:U471,{1,2,3}))-1,0)+IF(INDEX(AIRPORT_DB!$L:$L,MATCH($A471,AIRPORT_DB!$A:$A,0))&gt;=1,1,0)+IF(AB471="C",1,0)</f>
        <v>6</v>
      </c>
      <c r="W471" s="4" t="str">
        <f t="shared" si="14"/>
        <v>LOW</v>
      </c>
      <c r="X471" s="4" t="str">
        <f t="shared" si="15"/>
        <v>DISPATCH OK</v>
      </c>
      <c r="Y471" s="10" t="s">
        <v>2214</v>
      </c>
      <c r="Z471" s="10" t="s">
        <v>2210</v>
      </c>
      <c r="AA471" s="10" t="s">
        <v>2211</v>
      </c>
      <c r="AB471" s="4" t="s">
        <v>28</v>
      </c>
      <c r="AC471">
        <f>ROUND(AVERAGE(LARGE(B471:K471,{1,2,3})),0)</f>
        <v>4</v>
      </c>
      <c r="AD471">
        <f>ROUND(AVERAGE(LARGE(L471:U471,{1,2,3})),0)</f>
        <v>3</v>
      </c>
      <c r="AE471">
        <v>2</v>
      </c>
      <c r="AF471">
        <v>2</v>
      </c>
    </row>
    <row r="472" spans="1:32" ht="15" customHeight="1" x14ac:dyDescent="0.35">
      <c r="A472" s="10" t="s">
        <v>1897</v>
      </c>
      <c r="B472" s="4">
        <v>3</v>
      </c>
      <c r="C472" s="4">
        <v>4</v>
      </c>
      <c r="D472" s="4">
        <v>4</v>
      </c>
      <c r="E472" s="4">
        <v>4</v>
      </c>
      <c r="F472" s="4">
        <v>3</v>
      </c>
      <c r="G472" s="4">
        <v>3</v>
      </c>
      <c r="H472" s="4">
        <v>2</v>
      </c>
      <c r="I472" s="4">
        <v>3</v>
      </c>
      <c r="J472" s="4">
        <v>3</v>
      </c>
      <c r="K472" s="4">
        <f>IFERROR(INDEX(AIRPORT_DB!$L:$L,MATCH($A472,AIRPORT_DB!$A:$A,0))+1,2)</f>
        <v>1</v>
      </c>
      <c r="L472" s="4">
        <v>2</v>
      </c>
      <c r="M472" s="4">
        <v>3</v>
      </c>
      <c r="N472" s="4">
        <v>3</v>
      </c>
      <c r="O472" s="4">
        <v>3</v>
      </c>
      <c r="P472" s="4">
        <v>2</v>
      </c>
      <c r="Q472" s="4">
        <v>2</v>
      </c>
      <c r="R472" s="4">
        <v>2</v>
      </c>
      <c r="S472" s="4">
        <v>2</v>
      </c>
      <c r="T472" s="4">
        <v>2</v>
      </c>
      <c r="U472" s="4">
        <f>IFERROR(INDEX(AIRPORT_DB!$L:$L,MATCH($A472,AIRPORT_DB!$A:$A,0))+1,2)</f>
        <v>1</v>
      </c>
      <c r="V472" s="4">
        <f>ROUND(AVERAGE(LARGE(B472:K472,{1,2,3}))+AVERAGE(LARGE(L472:U472,{1,2,3}))-1,0)+IF(INDEX(AIRPORT_DB!$L:$L,MATCH($A472,AIRPORT_DB!$A:$A,0))&gt;=1,1,0)+IF(AB472="C",1,0)</f>
        <v>6</v>
      </c>
      <c r="W472" s="4" t="str">
        <f t="shared" si="14"/>
        <v>LOW</v>
      </c>
      <c r="X472" s="4" t="str">
        <f t="shared" si="15"/>
        <v>DISPATCH OK</v>
      </c>
      <c r="Y472" s="10" t="s">
        <v>2214</v>
      </c>
      <c r="Z472" s="10" t="s">
        <v>2210</v>
      </c>
      <c r="AA472" s="10" t="s">
        <v>2211</v>
      </c>
      <c r="AB472" s="4" t="s">
        <v>28</v>
      </c>
      <c r="AC472">
        <f>ROUND(AVERAGE(LARGE(B472:K472,{1,2,3})),0)</f>
        <v>4</v>
      </c>
      <c r="AD472">
        <f>ROUND(AVERAGE(LARGE(L472:U472,{1,2,3})),0)</f>
        <v>3</v>
      </c>
      <c r="AE472">
        <v>2</v>
      </c>
      <c r="AF472">
        <v>2</v>
      </c>
    </row>
    <row r="473" spans="1:32" ht="15" customHeight="1" x14ac:dyDescent="0.35">
      <c r="A473" s="10" t="s">
        <v>1900</v>
      </c>
      <c r="B473" s="4">
        <v>3</v>
      </c>
      <c r="C473" s="4">
        <v>4</v>
      </c>
      <c r="D473" s="4">
        <v>4</v>
      </c>
      <c r="E473" s="4">
        <v>4</v>
      </c>
      <c r="F473" s="4">
        <v>3</v>
      </c>
      <c r="G473" s="4">
        <v>3</v>
      </c>
      <c r="H473" s="4">
        <v>2</v>
      </c>
      <c r="I473" s="4">
        <v>3</v>
      </c>
      <c r="J473" s="4">
        <v>3</v>
      </c>
      <c r="K473" s="4">
        <f>IFERROR(INDEX(AIRPORT_DB!$L:$L,MATCH($A473,AIRPORT_DB!$A:$A,0))+1,2)</f>
        <v>1</v>
      </c>
      <c r="L473" s="4">
        <v>2</v>
      </c>
      <c r="M473" s="4">
        <v>3</v>
      </c>
      <c r="N473" s="4">
        <v>3</v>
      </c>
      <c r="O473" s="4">
        <v>3</v>
      </c>
      <c r="P473" s="4">
        <v>2</v>
      </c>
      <c r="Q473" s="4">
        <v>2</v>
      </c>
      <c r="R473" s="4">
        <v>2</v>
      </c>
      <c r="S473" s="4">
        <v>2</v>
      </c>
      <c r="T473" s="4">
        <v>2</v>
      </c>
      <c r="U473" s="4">
        <f>IFERROR(INDEX(AIRPORT_DB!$L:$L,MATCH($A473,AIRPORT_DB!$A:$A,0))+1,2)</f>
        <v>1</v>
      </c>
      <c r="V473" s="4">
        <f>ROUND(AVERAGE(LARGE(B473:K473,{1,2,3}))+AVERAGE(LARGE(L473:U473,{1,2,3}))-1,0)+IF(INDEX(AIRPORT_DB!$L:$L,MATCH($A473,AIRPORT_DB!$A:$A,0))&gt;=1,1,0)+IF(AB473="C",1,0)</f>
        <v>6</v>
      </c>
      <c r="W473" s="4" t="str">
        <f t="shared" si="14"/>
        <v>LOW</v>
      </c>
      <c r="X473" s="4" t="str">
        <f t="shared" si="15"/>
        <v>DISPATCH OK</v>
      </c>
      <c r="Y473" s="10" t="s">
        <v>2214</v>
      </c>
      <c r="Z473" s="10" t="s">
        <v>2210</v>
      </c>
      <c r="AA473" s="10" t="s">
        <v>2211</v>
      </c>
      <c r="AB473" s="4" t="s">
        <v>28</v>
      </c>
      <c r="AC473">
        <f>ROUND(AVERAGE(LARGE(B473:K473,{1,2,3})),0)</f>
        <v>4</v>
      </c>
      <c r="AD473">
        <f>ROUND(AVERAGE(LARGE(L473:U473,{1,2,3})),0)</f>
        <v>3</v>
      </c>
      <c r="AE473">
        <v>2</v>
      </c>
      <c r="AF473">
        <v>2</v>
      </c>
    </row>
    <row r="474" spans="1:32" ht="15" customHeight="1" x14ac:dyDescent="0.35">
      <c r="A474" s="10" t="s">
        <v>1902</v>
      </c>
      <c r="B474" s="4">
        <v>3</v>
      </c>
      <c r="C474" s="4">
        <v>4</v>
      </c>
      <c r="D474" s="4">
        <v>4</v>
      </c>
      <c r="E474" s="4">
        <v>4</v>
      </c>
      <c r="F474" s="4">
        <v>3</v>
      </c>
      <c r="G474" s="4">
        <v>3</v>
      </c>
      <c r="H474" s="4">
        <v>2</v>
      </c>
      <c r="I474" s="4">
        <v>3</v>
      </c>
      <c r="J474" s="4">
        <v>3</v>
      </c>
      <c r="K474" s="4">
        <f>IFERROR(INDEX(AIRPORT_DB!$L:$L,MATCH($A474,AIRPORT_DB!$A:$A,0))+1,2)</f>
        <v>1</v>
      </c>
      <c r="L474" s="4">
        <v>2</v>
      </c>
      <c r="M474" s="4">
        <v>3</v>
      </c>
      <c r="N474" s="4">
        <v>3</v>
      </c>
      <c r="O474" s="4">
        <v>3</v>
      </c>
      <c r="P474" s="4">
        <v>2</v>
      </c>
      <c r="Q474" s="4">
        <v>2</v>
      </c>
      <c r="R474" s="4">
        <v>2</v>
      </c>
      <c r="S474" s="4">
        <v>2</v>
      </c>
      <c r="T474" s="4">
        <v>2</v>
      </c>
      <c r="U474" s="4">
        <f>IFERROR(INDEX(AIRPORT_DB!$L:$L,MATCH($A474,AIRPORT_DB!$A:$A,0))+1,2)</f>
        <v>1</v>
      </c>
      <c r="V474" s="4">
        <f>ROUND(AVERAGE(LARGE(B474:K474,{1,2,3}))+AVERAGE(LARGE(L474:U474,{1,2,3}))-1,0)+IF(INDEX(AIRPORT_DB!$L:$L,MATCH($A474,AIRPORT_DB!$A:$A,0))&gt;=1,1,0)+IF(AB474="C",1,0)</f>
        <v>6</v>
      </c>
      <c r="W474" s="4" t="str">
        <f t="shared" si="14"/>
        <v>LOW</v>
      </c>
      <c r="X474" s="4" t="str">
        <f t="shared" si="15"/>
        <v>DISPATCH OK</v>
      </c>
      <c r="Y474" s="10" t="s">
        <v>2214</v>
      </c>
      <c r="Z474" s="10" t="s">
        <v>2210</v>
      </c>
      <c r="AA474" s="10" t="s">
        <v>2211</v>
      </c>
      <c r="AB474" s="4" t="s">
        <v>28</v>
      </c>
      <c r="AC474">
        <f>ROUND(AVERAGE(LARGE(B474:K474,{1,2,3})),0)</f>
        <v>4</v>
      </c>
      <c r="AD474">
        <f>ROUND(AVERAGE(LARGE(L474:U474,{1,2,3})),0)</f>
        <v>3</v>
      </c>
      <c r="AE474">
        <v>2</v>
      </c>
      <c r="AF474">
        <v>2</v>
      </c>
    </row>
    <row r="475" spans="1:32" ht="15" customHeight="1" x14ac:dyDescent="0.35">
      <c r="A475" s="10" t="s">
        <v>1904</v>
      </c>
      <c r="B475" s="4">
        <v>3</v>
      </c>
      <c r="C475" s="4">
        <v>4</v>
      </c>
      <c r="D475" s="4">
        <v>4</v>
      </c>
      <c r="E475" s="4">
        <v>4</v>
      </c>
      <c r="F475" s="4">
        <v>3</v>
      </c>
      <c r="G475" s="4">
        <v>3</v>
      </c>
      <c r="H475" s="4">
        <v>2</v>
      </c>
      <c r="I475" s="4">
        <v>3</v>
      </c>
      <c r="J475" s="4">
        <v>3</v>
      </c>
      <c r="K475" s="4">
        <f>IFERROR(INDEX(AIRPORT_DB!$L:$L,MATCH($A475,AIRPORT_DB!$A:$A,0))+1,2)</f>
        <v>1</v>
      </c>
      <c r="L475" s="4">
        <v>2</v>
      </c>
      <c r="M475" s="4">
        <v>3</v>
      </c>
      <c r="N475" s="4">
        <v>3</v>
      </c>
      <c r="O475" s="4">
        <v>3</v>
      </c>
      <c r="P475" s="4">
        <v>2</v>
      </c>
      <c r="Q475" s="4">
        <v>2</v>
      </c>
      <c r="R475" s="4">
        <v>2</v>
      </c>
      <c r="S475" s="4">
        <v>2</v>
      </c>
      <c r="T475" s="4">
        <v>2</v>
      </c>
      <c r="U475" s="4">
        <f>IFERROR(INDEX(AIRPORT_DB!$L:$L,MATCH($A475,AIRPORT_DB!$A:$A,0))+1,2)</f>
        <v>1</v>
      </c>
      <c r="V475" s="4">
        <f>ROUND(AVERAGE(LARGE(B475:K475,{1,2,3}))+AVERAGE(LARGE(L475:U475,{1,2,3}))-1,0)+IF(INDEX(AIRPORT_DB!$L:$L,MATCH($A475,AIRPORT_DB!$A:$A,0))&gt;=1,1,0)+IF(AB475="C",1,0)</f>
        <v>6</v>
      </c>
      <c r="W475" s="4" t="str">
        <f t="shared" si="14"/>
        <v>LOW</v>
      </c>
      <c r="X475" s="4" t="str">
        <f t="shared" si="15"/>
        <v>DISPATCH OK</v>
      </c>
      <c r="Y475" s="10" t="s">
        <v>2214</v>
      </c>
      <c r="Z475" s="10" t="s">
        <v>2210</v>
      </c>
      <c r="AA475" s="10" t="s">
        <v>2211</v>
      </c>
      <c r="AB475" s="4" t="s">
        <v>28</v>
      </c>
      <c r="AC475">
        <f>ROUND(AVERAGE(LARGE(B475:K475,{1,2,3})),0)</f>
        <v>4</v>
      </c>
      <c r="AD475">
        <f>ROUND(AVERAGE(LARGE(L475:U475,{1,2,3})),0)</f>
        <v>3</v>
      </c>
      <c r="AE475">
        <v>2</v>
      </c>
      <c r="AF475">
        <v>2</v>
      </c>
    </row>
    <row r="476" spans="1:32" ht="15" customHeight="1" x14ac:dyDescent="0.35">
      <c r="A476" s="10" t="s">
        <v>1906</v>
      </c>
      <c r="B476" s="4">
        <v>3</v>
      </c>
      <c r="C476" s="4">
        <v>4</v>
      </c>
      <c r="D476" s="4">
        <v>4</v>
      </c>
      <c r="E476" s="4">
        <v>4</v>
      </c>
      <c r="F476" s="4">
        <v>3</v>
      </c>
      <c r="G476" s="4">
        <v>3</v>
      </c>
      <c r="H476" s="4">
        <v>2</v>
      </c>
      <c r="I476" s="4">
        <v>3</v>
      </c>
      <c r="J476" s="4">
        <v>3</v>
      </c>
      <c r="K476" s="4">
        <f>IFERROR(INDEX(AIRPORT_DB!$L:$L,MATCH($A476,AIRPORT_DB!$A:$A,0))+1,2)</f>
        <v>1</v>
      </c>
      <c r="L476" s="4">
        <v>2</v>
      </c>
      <c r="M476" s="4">
        <v>3</v>
      </c>
      <c r="N476" s="4">
        <v>3</v>
      </c>
      <c r="O476" s="4">
        <v>3</v>
      </c>
      <c r="P476" s="4">
        <v>2</v>
      </c>
      <c r="Q476" s="4">
        <v>2</v>
      </c>
      <c r="R476" s="4">
        <v>2</v>
      </c>
      <c r="S476" s="4">
        <v>2</v>
      </c>
      <c r="T476" s="4">
        <v>2</v>
      </c>
      <c r="U476" s="4">
        <f>IFERROR(INDEX(AIRPORT_DB!$L:$L,MATCH($A476,AIRPORT_DB!$A:$A,0))+1,2)</f>
        <v>1</v>
      </c>
      <c r="V476" s="4">
        <f>ROUND(AVERAGE(LARGE(B476:K476,{1,2,3}))+AVERAGE(LARGE(L476:U476,{1,2,3}))-1,0)+IF(INDEX(AIRPORT_DB!$L:$L,MATCH($A476,AIRPORT_DB!$A:$A,0))&gt;=1,1,0)+IF(AB476="C",1,0)</f>
        <v>6</v>
      </c>
      <c r="W476" s="4" t="str">
        <f t="shared" si="14"/>
        <v>LOW</v>
      </c>
      <c r="X476" s="4" t="str">
        <f t="shared" si="15"/>
        <v>DISPATCH OK</v>
      </c>
      <c r="Y476" s="10" t="s">
        <v>2214</v>
      </c>
      <c r="Z476" s="10" t="s">
        <v>2210</v>
      </c>
      <c r="AA476" s="10" t="s">
        <v>2211</v>
      </c>
      <c r="AB476" s="4" t="s">
        <v>28</v>
      </c>
      <c r="AC476">
        <f>ROUND(AVERAGE(LARGE(B476:K476,{1,2,3})),0)</f>
        <v>4</v>
      </c>
      <c r="AD476">
        <f>ROUND(AVERAGE(LARGE(L476:U476,{1,2,3})),0)</f>
        <v>3</v>
      </c>
      <c r="AE476">
        <v>2</v>
      </c>
      <c r="AF476">
        <v>2</v>
      </c>
    </row>
    <row r="477" spans="1:32" ht="15" customHeight="1" x14ac:dyDescent="0.35">
      <c r="A477" s="10" t="s">
        <v>1908</v>
      </c>
      <c r="B477" s="4">
        <v>3</v>
      </c>
      <c r="C477" s="4">
        <v>4</v>
      </c>
      <c r="D477" s="4">
        <v>4</v>
      </c>
      <c r="E477" s="4">
        <v>4</v>
      </c>
      <c r="F477" s="4">
        <v>3</v>
      </c>
      <c r="G477" s="4">
        <v>3</v>
      </c>
      <c r="H477" s="4">
        <v>2</v>
      </c>
      <c r="I477" s="4">
        <v>3</v>
      </c>
      <c r="J477" s="4">
        <v>3</v>
      </c>
      <c r="K477" s="4">
        <f>IFERROR(INDEX(AIRPORT_DB!$L:$L,MATCH($A477,AIRPORT_DB!$A:$A,0))+1,2)</f>
        <v>1</v>
      </c>
      <c r="L477" s="4">
        <v>2</v>
      </c>
      <c r="M477" s="4">
        <v>3</v>
      </c>
      <c r="N477" s="4">
        <v>3</v>
      </c>
      <c r="O477" s="4">
        <v>3</v>
      </c>
      <c r="P477" s="4">
        <v>2</v>
      </c>
      <c r="Q477" s="4">
        <v>2</v>
      </c>
      <c r="R477" s="4">
        <v>2</v>
      </c>
      <c r="S477" s="4">
        <v>2</v>
      </c>
      <c r="T477" s="4">
        <v>2</v>
      </c>
      <c r="U477" s="4">
        <f>IFERROR(INDEX(AIRPORT_DB!$L:$L,MATCH($A477,AIRPORT_DB!$A:$A,0))+1,2)</f>
        <v>1</v>
      </c>
      <c r="V477" s="4">
        <f>ROUND(AVERAGE(LARGE(B477:K477,{1,2,3}))+AVERAGE(LARGE(L477:U477,{1,2,3}))-1,0)+IF(INDEX(AIRPORT_DB!$L:$L,MATCH($A477,AIRPORT_DB!$A:$A,0))&gt;=1,1,0)+IF(AB477="C",1,0)</f>
        <v>6</v>
      </c>
      <c r="W477" s="4" t="str">
        <f t="shared" si="14"/>
        <v>LOW</v>
      </c>
      <c r="X477" s="4" t="str">
        <f t="shared" si="15"/>
        <v>DISPATCH OK</v>
      </c>
      <c r="Y477" s="10" t="s">
        <v>2214</v>
      </c>
      <c r="Z477" s="10" t="s">
        <v>2210</v>
      </c>
      <c r="AA477" s="10" t="s">
        <v>2211</v>
      </c>
      <c r="AB477" s="4" t="s">
        <v>28</v>
      </c>
      <c r="AC477">
        <f>ROUND(AVERAGE(LARGE(B477:K477,{1,2,3})),0)</f>
        <v>4</v>
      </c>
      <c r="AD477">
        <f>ROUND(AVERAGE(LARGE(L477:U477,{1,2,3})),0)</f>
        <v>3</v>
      </c>
      <c r="AE477">
        <v>2</v>
      </c>
      <c r="AF477">
        <v>2</v>
      </c>
    </row>
    <row r="478" spans="1:32" ht="15" customHeight="1" x14ac:dyDescent="0.35">
      <c r="A478" s="10" t="s">
        <v>1910</v>
      </c>
      <c r="B478" s="4">
        <v>3</v>
      </c>
      <c r="C478" s="4">
        <v>4</v>
      </c>
      <c r="D478" s="4">
        <v>4</v>
      </c>
      <c r="E478" s="4">
        <v>4</v>
      </c>
      <c r="F478" s="4">
        <v>3</v>
      </c>
      <c r="G478" s="4">
        <v>3</v>
      </c>
      <c r="H478" s="4">
        <v>2</v>
      </c>
      <c r="I478" s="4">
        <v>3</v>
      </c>
      <c r="J478" s="4">
        <v>3</v>
      </c>
      <c r="K478" s="4">
        <f>IFERROR(INDEX(AIRPORT_DB!$L:$L,MATCH($A478,AIRPORT_DB!$A:$A,0))+1,2)</f>
        <v>1</v>
      </c>
      <c r="L478" s="4">
        <v>2</v>
      </c>
      <c r="M478" s="4">
        <v>3</v>
      </c>
      <c r="N478" s="4">
        <v>3</v>
      </c>
      <c r="O478" s="4">
        <v>3</v>
      </c>
      <c r="P478" s="4">
        <v>2</v>
      </c>
      <c r="Q478" s="4">
        <v>2</v>
      </c>
      <c r="R478" s="4">
        <v>2</v>
      </c>
      <c r="S478" s="4">
        <v>2</v>
      </c>
      <c r="T478" s="4">
        <v>2</v>
      </c>
      <c r="U478" s="4">
        <f>IFERROR(INDEX(AIRPORT_DB!$L:$L,MATCH($A478,AIRPORT_DB!$A:$A,0))+1,2)</f>
        <v>1</v>
      </c>
      <c r="V478" s="4">
        <f>ROUND(AVERAGE(LARGE(B478:K478,{1,2,3}))+AVERAGE(LARGE(L478:U478,{1,2,3}))-1,0)+IF(INDEX(AIRPORT_DB!$L:$L,MATCH($A478,AIRPORT_DB!$A:$A,0))&gt;=1,1,0)+IF(AB478="C",1,0)</f>
        <v>6</v>
      </c>
      <c r="W478" s="4" t="str">
        <f t="shared" si="14"/>
        <v>LOW</v>
      </c>
      <c r="X478" s="4" t="str">
        <f t="shared" si="15"/>
        <v>DISPATCH OK</v>
      </c>
      <c r="Y478" s="10" t="s">
        <v>2214</v>
      </c>
      <c r="Z478" s="10" t="s">
        <v>2210</v>
      </c>
      <c r="AA478" s="10" t="s">
        <v>2211</v>
      </c>
      <c r="AB478" s="4" t="s">
        <v>28</v>
      </c>
      <c r="AC478">
        <f>ROUND(AVERAGE(LARGE(B478:K478,{1,2,3})),0)</f>
        <v>4</v>
      </c>
      <c r="AD478">
        <f>ROUND(AVERAGE(LARGE(L478:U478,{1,2,3})),0)</f>
        <v>3</v>
      </c>
      <c r="AE478">
        <v>2</v>
      </c>
      <c r="AF478">
        <v>2</v>
      </c>
    </row>
    <row r="479" spans="1:32" ht="15" customHeight="1" x14ac:dyDescent="0.35">
      <c r="A479" s="10" t="s">
        <v>1912</v>
      </c>
      <c r="B479" s="4">
        <v>3</v>
      </c>
      <c r="C479" s="4">
        <v>4</v>
      </c>
      <c r="D479" s="4">
        <v>4</v>
      </c>
      <c r="E479" s="4">
        <v>4</v>
      </c>
      <c r="F479" s="4">
        <v>3</v>
      </c>
      <c r="G479" s="4">
        <v>3</v>
      </c>
      <c r="H479" s="4">
        <v>2</v>
      </c>
      <c r="I479" s="4">
        <v>3</v>
      </c>
      <c r="J479" s="4">
        <v>3</v>
      </c>
      <c r="K479" s="4">
        <f>IFERROR(INDEX(AIRPORT_DB!$L:$L,MATCH($A479,AIRPORT_DB!$A:$A,0))+1,2)</f>
        <v>1</v>
      </c>
      <c r="L479" s="4">
        <v>2</v>
      </c>
      <c r="M479" s="4">
        <v>3</v>
      </c>
      <c r="N479" s="4">
        <v>3</v>
      </c>
      <c r="O479" s="4">
        <v>3</v>
      </c>
      <c r="P479" s="4">
        <v>2</v>
      </c>
      <c r="Q479" s="4">
        <v>2</v>
      </c>
      <c r="R479" s="4">
        <v>2</v>
      </c>
      <c r="S479" s="4">
        <v>2</v>
      </c>
      <c r="T479" s="4">
        <v>2</v>
      </c>
      <c r="U479" s="4">
        <f>IFERROR(INDEX(AIRPORT_DB!$L:$L,MATCH($A479,AIRPORT_DB!$A:$A,0))+1,2)</f>
        <v>1</v>
      </c>
      <c r="V479" s="4">
        <f>ROUND(AVERAGE(LARGE(B479:K479,{1,2,3}))+AVERAGE(LARGE(L479:U479,{1,2,3}))-1,0)+IF(INDEX(AIRPORT_DB!$L:$L,MATCH($A479,AIRPORT_DB!$A:$A,0))&gt;=1,1,0)+IF(AB479="C",1,0)</f>
        <v>6</v>
      </c>
      <c r="W479" s="4" t="str">
        <f t="shared" si="14"/>
        <v>LOW</v>
      </c>
      <c r="X479" s="4" t="str">
        <f t="shared" si="15"/>
        <v>DISPATCH OK</v>
      </c>
      <c r="Y479" s="10" t="s">
        <v>2214</v>
      </c>
      <c r="Z479" s="10" t="s">
        <v>2210</v>
      </c>
      <c r="AA479" s="10" t="s">
        <v>2211</v>
      </c>
      <c r="AB479" s="4" t="s">
        <v>28</v>
      </c>
      <c r="AC479">
        <f>ROUND(AVERAGE(LARGE(B479:K479,{1,2,3})),0)</f>
        <v>4</v>
      </c>
      <c r="AD479">
        <f>ROUND(AVERAGE(LARGE(L479:U479,{1,2,3})),0)</f>
        <v>3</v>
      </c>
      <c r="AE479">
        <v>2</v>
      </c>
      <c r="AF479">
        <v>2</v>
      </c>
    </row>
    <row r="480" spans="1:32" ht="15" customHeight="1" x14ac:dyDescent="0.35">
      <c r="A480" s="10" t="s">
        <v>1914</v>
      </c>
      <c r="B480" s="4">
        <v>3</v>
      </c>
      <c r="C480" s="4">
        <v>4</v>
      </c>
      <c r="D480" s="4">
        <v>4</v>
      </c>
      <c r="E480" s="4">
        <v>4</v>
      </c>
      <c r="F480" s="4">
        <v>3</v>
      </c>
      <c r="G480" s="4">
        <v>3</v>
      </c>
      <c r="H480" s="4">
        <v>2</v>
      </c>
      <c r="I480" s="4">
        <v>3</v>
      </c>
      <c r="J480" s="4">
        <v>3</v>
      </c>
      <c r="K480" s="4">
        <f>IFERROR(INDEX(AIRPORT_DB!$L:$L,MATCH($A480,AIRPORT_DB!$A:$A,0))+1,2)</f>
        <v>1</v>
      </c>
      <c r="L480" s="4">
        <v>2</v>
      </c>
      <c r="M480" s="4">
        <v>3</v>
      </c>
      <c r="N480" s="4">
        <v>3</v>
      </c>
      <c r="O480" s="4">
        <v>3</v>
      </c>
      <c r="P480" s="4">
        <v>2</v>
      </c>
      <c r="Q480" s="4">
        <v>2</v>
      </c>
      <c r="R480" s="4">
        <v>2</v>
      </c>
      <c r="S480" s="4">
        <v>2</v>
      </c>
      <c r="T480" s="4">
        <v>2</v>
      </c>
      <c r="U480" s="4">
        <f>IFERROR(INDEX(AIRPORT_DB!$L:$L,MATCH($A480,AIRPORT_DB!$A:$A,0))+1,2)</f>
        <v>1</v>
      </c>
      <c r="V480" s="4">
        <f>ROUND(AVERAGE(LARGE(B480:K480,{1,2,3}))+AVERAGE(LARGE(L480:U480,{1,2,3}))-1,0)+IF(INDEX(AIRPORT_DB!$L:$L,MATCH($A480,AIRPORT_DB!$A:$A,0))&gt;=1,1,0)+IF(AB480="C",1,0)</f>
        <v>6</v>
      </c>
      <c r="W480" s="4" t="str">
        <f t="shared" si="14"/>
        <v>LOW</v>
      </c>
      <c r="X480" s="4" t="str">
        <f t="shared" si="15"/>
        <v>DISPATCH OK</v>
      </c>
      <c r="Y480" s="10" t="s">
        <v>2214</v>
      </c>
      <c r="Z480" s="10" t="s">
        <v>2210</v>
      </c>
      <c r="AA480" s="10" t="s">
        <v>2211</v>
      </c>
      <c r="AB480" s="4" t="s">
        <v>28</v>
      </c>
      <c r="AC480">
        <f>ROUND(AVERAGE(LARGE(B480:K480,{1,2,3})),0)</f>
        <v>4</v>
      </c>
      <c r="AD480">
        <f>ROUND(AVERAGE(LARGE(L480:U480,{1,2,3})),0)</f>
        <v>3</v>
      </c>
      <c r="AE480">
        <v>2</v>
      </c>
      <c r="AF480">
        <v>2</v>
      </c>
    </row>
    <row r="481" spans="1:32" ht="15" customHeight="1" x14ac:dyDescent="0.35">
      <c r="A481" s="10" t="s">
        <v>1916</v>
      </c>
      <c r="B481" s="4">
        <v>3</v>
      </c>
      <c r="C481" s="4">
        <v>4</v>
      </c>
      <c r="D481" s="4">
        <v>4</v>
      </c>
      <c r="E481" s="4">
        <v>4</v>
      </c>
      <c r="F481" s="4">
        <v>3</v>
      </c>
      <c r="G481" s="4">
        <v>3</v>
      </c>
      <c r="H481" s="4">
        <v>2</v>
      </c>
      <c r="I481" s="4">
        <v>3</v>
      </c>
      <c r="J481" s="4">
        <v>3</v>
      </c>
      <c r="K481" s="4">
        <f>IFERROR(INDEX(AIRPORT_DB!$L:$L,MATCH($A481,AIRPORT_DB!$A:$A,0))+1,2)</f>
        <v>1</v>
      </c>
      <c r="L481" s="4">
        <v>2</v>
      </c>
      <c r="M481" s="4">
        <v>3</v>
      </c>
      <c r="N481" s="4">
        <v>3</v>
      </c>
      <c r="O481" s="4">
        <v>3</v>
      </c>
      <c r="P481" s="4">
        <v>2</v>
      </c>
      <c r="Q481" s="4">
        <v>2</v>
      </c>
      <c r="R481" s="4">
        <v>2</v>
      </c>
      <c r="S481" s="4">
        <v>2</v>
      </c>
      <c r="T481" s="4">
        <v>2</v>
      </c>
      <c r="U481" s="4">
        <f>IFERROR(INDEX(AIRPORT_DB!$L:$L,MATCH($A481,AIRPORT_DB!$A:$A,0))+1,2)</f>
        <v>1</v>
      </c>
      <c r="V481" s="4">
        <f>ROUND(AVERAGE(LARGE(B481:K481,{1,2,3}))+AVERAGE(LARGE(L481:U481,{1,2,3}))-1,0)+IF(INDEX(AIRPORT_DB!$L:$L,MATCH($A481,AIRPORT_DB!$A:$A,0))&gt;=1,1,0)+IF(AB481="C",1,0)</f>
        <v>6</v>
      </c>
      <c r="W481" s="4" t="str">
        <f t="shared" si="14"/>
        <v>LOW</v>
      </c>
      <c r="X481" s="4" t="str">
        <f t="shared" si="15"/>
        <v>DISPATCH OK</v>
      </c>
      <c r="Y481" s="10" t="s">
        <v>2214</v>
      </c>
      <c r="Z481" s="10" t="s">
        <v>2210</v>
      </c>
      <c r="AA481" s="10" t="s">
        <v>2211</v>
      </c>
      <c r="AB481" s="4" t="s">
        <v>28</v>
      </c>
      <c r="AC481">
        <f>ROUND(AVERAGE(LARGE(B481:K481,{1,2,3})),0)</f>
        <v>4</v>
      </c>
      <c r="AD481">
        <f>ROUND(AVERAGE(LARGE(L481:U481,{1,2,3})),0)</f>
        <v>3</v>
      </c>
      <c r="AE481">
        <v>2</v>
      </c>
      <c r="AF481">
        <v>2</v>
      </c>
    </row>
    <row r="482" spans="1:32" ht="15" customHeight="1" x14ac:dyDescent="0.35">
      <c r="A482" s="10" t="s">
        <v>1919</v>
      </c>
      <c r="B482" s="4">
        <v>3</v>
      </c>
      <c r="C482" s="4">
        <v>4</v>
      </c>
      <c r="D482" s="4">
        <v>4</v>
      </c>
      <c r="E482" s="4">
        <v>4</v>
      </c>
      <c r="F482" s="4">
        <v>3</v>
      </c>
      <c r="G482" s="4">
        <v>3</v>
      </c>
      <c r="H482" s="4">
        <v>2</v>
      </c>
      <c r="I482" s="4">
        <v>3</v>
      </c>
      <c r="J482" s="4">
        <v>3</v>
      </c>
      <c r="K482" s="4">
        <f>IFERROR(INDEX(AIRPORT_DB!$L:$L,MATCH($A482,AIRPORT_DB!$A:$A,0))+1,2)</f>
        <v>1</v>
      </c>
      <c r="L482" s="4">
        <v>2</v>
      </c>
      <c r="M482" s="4">
        <v>3</v>
      </c>
      <c r="N482" s="4">
        <v>3</v>
      </c>
      <c r="O482" s="4">
        <v>3</v>
      </c>
      <c r="P482" s="4">
        <v>2</v>
      </c>
      <c r="Q482" s="4">
        <v>2</v>
      </c>
      <c r="R482" s="4">
        <v>2</v>
      </c>
      <c r="S482" s="4">
        <v>2</v>
      </c>
      <c r="T482" s="4">
        <v>2</v>
      </c>
      <c r="U482" s="4">
        <f>IFERROR(INDEX(AIRPORT_DB!$L:$L,MATCH($A482,AIRPORT_DB!$A:$A,0))+1,2)</f>
        <v>1</v>
      </c>
      <c r="V482" s="4">
        <f>ROUND(AVERAGE(LARGE(B482:K482,{1,2,3}))+AVERAGE(LARGE(L482:U482,{1,2,3}))-1,0)+IF(INDEX(AIRPORT_DB!$L:$L,MATCH($A482,AIRPORT_DB!$A:$A,0))&gt;=1,1,0)+IF(AB482="C",1,0)</f>
        <v>6</v>
      </c>
      <c r="W482" s="4" t="str">
        <f t="shared" si="14"/>
        <v>LOW</v>
      </c>
      <c r="X482" s="4" t="str">
        <f t="shared" si="15"/>
        <v>DISPATCH OK</v>
      </c>
      <c r="Y482" s="10" t="s">
        <v>2214</v>
      </c>
      <c r="Z482" s="10" t="s">
        <v>2210</v>
      </c>
      <c r="AA482" s="10" t="s">
        <v>2211</v>
      </c>
      <c r="AB482" s="4" t="s">
        <v>28</v>
      </c>
      <c r="AC482">
        <f>ROUND(AVERAGE(LARGE(B482:K482,{1,2,3})),0)</f>
        <v>4</v>
      </c>
      <c r="AD482">
        <f>ROUND(AVERAGE(LARGE(L482:U482,{1,2,3})),0)</f>
        <v>3</v>
      </c>
      <c r="AE482">
        <v>2</v>
      </c>
      <c r="AF482">
        <v>2</v>
      </c>
    </row>
    <row r="483" spans="1:32" ht="15" customHeight="1" x14ac:dyDescent="0.35">
      <c r="A483" s="10" t="s">
        <v>1922</v>
      </c>
      <c r="B483" s="4">
        <v>3</v>
      </c>
      <c r="C483" s="4">
        <v>4</v>
      </c>
      <c r="D483" s="4">
        <v>4</v>
      </c>
      <c r="E483" s="4">
        <v>4</v>
      </c>
      <c r="F483" s="4">
        <v>3</v>
      </c>
      <c r="G483" s="4">
        <v>3</v>
      </c>
      <c r="H483" s="4">
        <v>2</v>
      </c>
      <c r="I483" s="4">
        <v>3</v>
      </c>
      <c r="J483" s="4">
        <v>3</v>
      </c>
      <c r="K483" s="4">
        <f>IFERROR(INDEX(AIRPORT_DB!$L:$L,MATCH($A483,AIRPORT_DB!$A:$A,0))+1,2)</f>
        <v>1</v>
      </c>
      <c r="L483" s="4">
        <v>2</v>
      </c>
      <c r="M483" s="4">
        <v>3</v>
      </c>
      <c r="N483" s="4">
        <v>3</v>
      </c>
      <c r="O483" s="4">
        <v>3</v>
      </c>
      <c r="P483" s="4">
        <v>2</v>
      </c>
      <c r="Q483" s="4">
        <v>2</v>
      </c>
      <c r="R483" s="4">
        <v>2</v>
      </c>
      <c r="S483" s="4">
        <v>2</v>
      </c>
      <c r="T483" s="4">
        <v>2</v>
      </c>
      <c r="U483" s="4">
        <f>IFERROR(INDEX(AIRPORT_DB!$L:$L,MATCH($A483,AIRPORT_DB!$A:$A,0))+1,2)</f>
        <v>1</v>
      </c>
      <c r="V483" s="4">
        <f>ROUND(AVERAGE(LARGE(B483:K483,{1,2,3}))+AVERAGE(LARGE(L483:U483,{1,2,3}))-1,0)+IF(INDEX(AIRPORT_DB!$L:$L,MATCH($A483,AIRPORT_DB!$A:$A,0))&gt;=1,1,0)+IF(AB483="C",1,0)</f>
        <v>6</v>
      </c>
      <c r="W483" s="4" t="str">
        <f t="shared" si="14"/>
        <v>LOW</v>
      </c>
      <c r="X483" s="4" t="str">
        <f t="shared" si="15"/>
        <v>DISPATCH OK</v>
      </c>
      <c r="Y483" s="10" t="s">
        <v>2214</v>
      </c>
      <c r="Z483" s="10" t="s">
        <v>2210</v>
      </c>
      <c r="AA483" s="10" t="s">
        <v>2211</v>
      </c>
      <c r="AB483" s="4" t="s">
        <v>28</v>
      </c>
      <c r="AC483">
        <f>ROUND(AVERAGE(LARGE(B483:K483,{1,2,3})),0)</f>
        <v>4</v>
      </c>
      <c r="AD483">
        <f>ROUND(AVERAGE(LARGE(L483:U483,{1,2,3})),0)</f>
        <v>3</v>
      </c>
      <c r="AE483">
        <v>2</v>
      </c>
      <c r="AF483">
        <v>2</v>
      </c>
    </row>
    <row r="484" spans="1:32" ht="15" customHeight="1" x14ac:dyDescent="0.35">
      <c r="A484" s="10" t="s">
        <v>1924</v>
      </c>
      <c r="B484" s="4">
        <v>3</v>
      </c>
      <c r="C484" s="4">
        <v>4</v>
      </c>
      <c r="D484" s="4">
        <v>4</v>
      </c>
      <c r="E484" s="4">
        <v>4</v>
      </c>
      <c r="F484" s="4">
        <v>3</v>
      </c>
      <c r="G484" s="4">
        <v>3</v>
      </c>
      <c r="H484" s="4">
        <v>2</v>
      </c>
      <c r="I484" s="4">
        <v>3</v>
      </c>
      <c r="J484" s="4">
        <v>3</v>
      </c>
      <c r="K484" s="4">
        <f>IFERROR(INDEX(AIRPORT_DB!$L:$L,MATCH($A484,AIRPORT_DB!$A:$A,0))+1,2)</f>
        <v>1</v>
      </c>
      <c r="L484" s="4">
        <v>2</v>
      </c>
      <c r="M484" s="4">
        <v>3</v>
      </c>
      <c r="N484" s="4">
        <v>3</v>
      </c>
      <c r="O484" s="4">
        <v>3</v>
      </c>
      <c r="P484" s="4">
        <v>2</v>
      </c>
      <c r="Q484" s="4">
        <v>2</v>
      </c>
      <c r="R484" s="4">
        <v>2</v>
      </c>
      <c r="S484" s="4">
        <v>2</v>
      </c>
      <c r="T484" s="4">
        <v>2</v>
      </c>
      <c r="U484" s="4">
        <f>IFERROR(INDEX(AIRPORT_DB!$L:$L,MATCH($A484,AIRPORT_DB!$A:$A,0))+1,2)</f>
        <v>1</v>
      </c>
      <c r="V484" s="4">
        <f>ROUND(AVERAGE(LARGE(B484:K484,{1,2,3}))+AVERAGE(LARGE(L484:U484,{1,2,3}))-1,0)+IF(INDEX(AIRPORT_DB!$L:$L,MATCH($A484,AIRPORT_DB!$A:$A,0))&gt;=1,1,0)+IF(AB484="C",1,0)</f>
        <v>6</v>
      </c>
      <c r="W484" s="4" t="str">
        <f t="shared" si="14"/>
        <v>LOW</v>
      </c>
      <c r="X484" s="4" t="str">
        <f t="shared" si="15"/>
        <v>DISPATCH OK</v>
      </c>
      <c r="Y484" s="10" t="s">
        <v>2214</v>
      </c>
      <c r="Z484" s="10" t="s">
        <v>2210</v>
      </c>
      <c r="AA484" s="10" t="s">
        <v>2211</v>
      </c>
      <c r="AB484" s="4" t="s">
        <v>28</v>
      </c>
      <c r="AC484">
        <f>ROUND(AVERAGE(LARGE(B484:K484,{1,2,3})),0)</f>
        <v>4</v>
      </c>
      <c r="AD484">
        <f>ROUND(AVERAGE(LARGE(L484:U484,{1,2,3})),0)</f>
        <v>3</v>
      </c>
      <c r="AE484">
        <v>2</v>
      </c>
      <c r="AF484">
        <v>2</v>
      </c>
    </row>
    <row r="485" spans="1:32" ht="15" customHeight="1" x14ac:dyDescent="0.35">
      <c r="A485" s="10" t="s">
        <v>1927</v>
      </c>
      <c r="B485" s="4">
        <v>3</v>
      </c>
      <c r="C485" s="4">
        <v>4</v>
      </c>
      <c r="D485" s="4">
        <v>4</v>
      </c>
      <c r="E485" s="4">
        <v>4</v>
      </c>
      <c r="F485" s="4">
        <v>3</v>
      </c>
      <c r="G485" s="4">
        <v>3</v>
      </c>
      <c r="H485" s="4">
        <v>2</v>
      </c>
      <c r="I485" s="4">
        <v>3</v>
      </c>
      <c r="J485" s="4">
        <v>3</v>
      </c>
      <c r="K485" s="4">
        <f>IFERROR(INDEX(AIRPORT_DB!$L:$L,MATCH($A485,AIRPORT_DB!$A:$A,0))+1,2)</f>
        <v>1</v>
      </c>
      <c r="L485" s="4">
        <v>2</v>
      </c>
      <c r="M485" s="4">
        <v>3</v>
      </c>
      <c r="N485" s="4">
        <v>3</v>
      </c>
      <c r="O485" s="4">
        <v>3</v>
      </c>
      <c r="P485" s="4">
        <v>2</v>
      </c>
      <c r="Q485" s="4">
        <v>2</v>
      </c>
      <c r="R485" s="4">
        <v>2</v>
      </c>
      <c r="S485" s="4">
        <v>2</v>
      </c>
      <c r="T485" s="4">
        <v>2</v>
      </c>
      <c r="U485" s="4">
        <f>IFERROR(INDEX(AIRPORT_DB!$L:$L,MATCH($A485,AIRPORT_DB!$A:$A,0))+1,2)</f>
        <v>1</v>
      </c>
      <c r="V485" s="4">
        <f>ROUND(AVERAGE(LARGE(B485:K485,{1,2,3}))+AVERAGE(LARGE(L485:U485,{1,2,3}))-1,0)+IF(INDEX(AIRPORT_DB!$L:$L,MATCH($A485,AIRPORT_DB!$A:$A,0))&gt;=1,1,0)+IF(AB485="C",1,0)</f>
        <v>6</v>
      </c>
      <c r="W485" s="4" t="str">
        <f t="shared" si="14"/>
        <v>LOW</v>
      </c>
      <c r="X485" s="4" t="str">
        <f t="shared" si="15"/>
        <v>DISPATCH OK</v>
      </c>
      <c r="Y485" s="10" t="s">
        <v>2214</v>
      </c>
      <c r="Z485" s="10" t="s">
        <v>2210</v>
      </c>
      <c r="AA485" s="10" t="s">
        <v>2211</v>
      </c>
      <c r="AB485" s="4" t="s">
        <v>28</v>
      </c>
      <c r="AC485">
        <f>ROUND(AVERAGE(LARGE(B485:K485,{1,2,3})),0)</f>
        <v>4</v>
      </c>
      <c r="AD485">
        <f>ROUND(AVERAGE(LARGE(L485:U485,{1,2,3})),0)</f>
        <v>3</v>
      </c>
      <c r="AE485">
        <v>2</v>
      </c>
      <c r="AF485">
        <v>2</v>
      </c>
    </row>
    <row r="486" spans="1:32" ht="15" customHeight="1" x14ac:dyDescent="0.35">
      <c r="A486" s="10" t="s">
        <v>1929</v>
      </c>
      <c r="B486" s="4">
        <v>3</v>
      </c>
      <c r="C486" s="4">
        <v>4</v>
      </c>
      <c r="D486" s="4">
        <v>4</v>
      </c>
      <c r="E486" s="4">
        <v>4</v>
      </c>
      <c r="F486" s="4">
        <v>3</v>
      </c>
      <c r="G486" s="4">
        <v>3</v>
      </c>
      <c r="H486" s="4">
        <v>2</v>
      </c>
      <c r="I486" s="4">
        <v>3</v>
      </c>
      <c r="J486" s="4">
        <v>3</v>
      </c>
      <c r="K486" s="4">
        <f>IFERROR(INDEX(AIRPORT_DB!$L:$L,MATCH($A486,AIRPORT_DB!$A:$A,0))+1,2)</f>
        <v>1</v>
      </c>
      <c r="L486" s="4">
        <v>2</v>
      </c>
      <c r="M486" s="4">
        <v>3</v>
      </c>
      <c r="N486" s="4">
        <v>3</v>
      </c>
      <c r="O486" s="4">
        <v>3</v>
      </c>
      <c r="P486" s="4">
        <v>2</v>
      </c>
      <c r="Q486" s="4">
        <v>2</v>
      </c>
      <c r="R486" s="4">
        <v>2</v>
      </c>
      <c r="S486" s="4">
        <v>2</v>
      </c>
      <c r="T486" s="4">
        <v>2</v>
      </c>
      <c r="U486" s="4">
        <f>IFERROR(INDEX(AIRPORT_DB!$L:$L,MATCH($A486,AIRPORT_DB!$A:$A,0))+1,2)</f>
        <v>1</v>
      </c>
      <c r="V486" s="4">
        <f>ROUND(AVERAGE(LARGE(B486:K486,{1,2,3}))+AVERAGE(LARGE(L486:U486,{1,2,3}))-1,0)+IF(INDEX(AIRPORT_DB!$L:$L,MATCH($A486,AIRPORT_DB!$A:$A,0))&gt;=1,1,0)+IF(AB486="C",1,0)</f>
        <v>6</v>
      </c>
      <c r="W486" s="4" t="str">
        <f t="shared" si="14"/>
        <v>LOW</v>
      </c>
      <c r="X486" s="4" t="str">
        <f t="shared" si="15"/>
        <v>DISPATCH OK</v>
      </c>
      <c r="Y486" s="10" t="s">
        <v>2214</v>
      </c>
      <c r="Z486" s="10" t="s">
        <v>2210</v>
      </c>
      <c r="AA486" s="10" t="s">
        <v>2211</v>
      </c>
      <c r="AB486" s="4" t="s">
        <v>28</v>
      </c>
      <c r="AC486">
        <f>ROUND(AVERAGE(LARGE(B486:K486,{1,2,3})),0)</f>
        <v>4</v>
      </c>
      <c r="AD486">
        <f>ROUND(AVERAGE(LARGE(L486:U486,{1,2,3})),0)</f>
        <v>3</v>
      </c>
      <c r="AE486">
        <v>2</v>
      </c>
      <c r="AF486">
        <v>2</v>
      </c>
    </row>
    <row r="487" spans="1:32" ht="15" customHeight="1" x14ac:dyDescent="0.35">
      <c r="A487" s="10" t="s">
        <v>1931</v>
      </c>
      <c r="B487" s="4">
        <v>3</v>
      </c>
      <c r="C487" s="4">
        <v>4</v>
      </c>
      <c r="D487" s="4">
        <v>4</v>
      </c>
      <c r="E487" s="4">
        <v>4</v>
      </c>
      <c r="F487" s="4">
        <v>3</v>
      </c>
      <c r="G487" s="4">
        <v>3</v>
      </c>
      <c r="H487" s="4">
        <v>2</v>
      </c>
      <c r="I487" s="4">
        <v>3</v>
      </c>
      <c r="J487" s="4">
        <v>3</v>
      </c>
      <c r="K487" s="4">
        <f>IFERROR(INDEX(AIRPORT_DB!$L:$L,MATCH($A487,AIRPORT_DB!$A:$A,0))+1,2)</f>
        <v>1</v>
      </c>
      <c r="L487" s="4">
        <v>2</v>
      </c>
      <c r="M487" s="4">
        <v>3</v>
      </c>
      <c r="N487" s="4">
        <v>3</v>
      </c>
      <c r="O487" s="4">
        <v>3</v>
      </c>
      <c r="P487" s="4">
        <v>2</v>
      </c>
      <c r="Q487" s="4">
        <v>2</v>
      </c>
      <c r="R487" s="4">
        <v>2</v>
      </c>
      <c r="S487" s="4">
        <v>2</v>
      </c>
      <c r="T487" s="4">
        <v>2</v>
      </c>
      <c r="U487" s="4">
        <f>IFERROR(INDEX(AIRPORT_DB!$L:$L,MATCH($A487,AIRPORT_DB!$A:$A,0))+1,2)</f>
        <v>1</v>
      </c>
      <c r="V487" s="4">
        <f>ROUND(AVERAGE(LARGE(B487:K487,{1,2,3}))+AVERAGE(LARGE(L487:U487,{1,2,3}))-1,0)+IF(INDEX(AIRPORT_DB!$L:$L,MATCH($A487,AIRPORT_DB!$A:$A,0))&gt;=1,1,0)+IF(AB487="C",1,0)</f>
        <v>6</v>
      </c>
      <c r="W487" s="4" t="str">
        <f t="shared" si="14"/>
        <v>LOW</v>
      </c>
      <c r="X487" s="4" t="str">
        <f t="shared" si="15"/>
        <v>DISPATCH OK</v>
      </c>
      <c r="Y487" s="10" t="s">
        <v>2214</v>
      </c>
      <c r="Z487" s="10" t="s">
        <v>2210</v>
      </c>
      <c r="AA487" s="10" t="s">
        <v>2211</v>
      </c>
      <c r="AB487" s="4" t="s">
        <v>28</v>
      </c>
      <c r="AC487">
        <f>ROUND(AVERAGE(LARGE(B487:K487,{1,2,3})),0)</f>
        <v>4</v>
      </c>
      <c r="AD487">
        <f>ROUND(AVERAGE(LARGE(L487:U487,{1,2,3})),0)</f>
        <v>3</v>
      </c>
      <c r="AE487">
        <v>2</v>
      </c>
      <c r="AF487">
        <v>2</v>
      </c>
    </row>
    <row r="488" spans="1:32" ht="15" customHeight="1" x14ac:dyDescent="0.35">
      <c r="A488" s="10" t="s">
        <v>1933</v>
      </c>
      <c r="B488" s="4">
        <v>3</v>
      </c>
      <c r="C488" s="4">
        <v>4</v>
      </c>
      <c r="D488" s="4">
        <v>4</v>
      </c>
      <c r="E488" s="4">
        <v>4</v>
      </c>
      <c r="F488" s="4">
        <v>3</v>
      </c>
      <c r="G488" s="4">
        <v>3</v>
      </c>
      <c r="H488" s="4">
        <v>2</v>
      </c>
      <c r="I488" s="4">
        <v>3</v>
      </c>
      <c r="J488" s="4">
        <v>3</v>
      </c>
      <c r="K488" s="4">
        <f>IFERROR(INDEX(AIRPORT_DB!$L:$L,MATCH($A488,AIRPORT_DB!$A:$A,0))+1,2)</f>
        <v>1</v>
      </c>
      <c r="L488" s="4">
        <v>2</v>
      </c>
      <c r="M488" s="4">
        <v>3</v>
      </c>
      <c r="N488" s="4">
        <v>3</v>
      </c>
      <c r="O488" s="4">
        <v>3</v>
      </c>
      <c r="P488" s="4">
        <v>2</v>
      </c>
      <c r="Q488" s="4">
        <v>2</v>
      </c>
      <c r="R488" s="4">
        <v>2</v>
      </c>
      <c r="S488" s="4">
        <v>2</v>
      </c>
      <c r="T488" s="4">
        <v>2</v>
      </c>
      <c r="U488" s="4">
        <f>IFERROR(INDEX(AIRPORT_DB!$L:$L,MATCH($A488,AIRPORT_DB!$A:$A,0))+1,2)</f>
        <v>1</v>
      </c>
      <c r="V488" s="4">
        <f>ROUND(AVERAGE(LARGE(B488:K488,{1,2,3}))+AVERAGE(LARGE(L488:U488,{1,2,3}))-1,0)+IF(INDEX(AIRPORT_DB!$L:$L,MATCH($A488,AIRPORT_DB!$A:$A,0))&gt;=1,1,0)+IF(AB488="C",1,0)</f>
        <v>6</v>
      </c>
      <c r="W488" s="4" t="str">
        <f t="shared" si="14"/>
        <v>LOW</v>
      </c>
      <c r="X488" s="4" t="str">
        <f t="shared" si="15"/>
        <v>DISPATCH OK</v>
      </c>
      <c r="Y488" s="10" t="s">
        <v>2214</v>
      </c>
      <c r="Z488" s="10" t="s">
        <v>2210</v>
      </c>
      <c r="AA488" s="10" t="s">
        <v>2211</v>
      </c>
      <c r="AB488" s="4" t="s">
        <v>28</v>
      </c>
      <c r="AC488">
        <f>ROUND(AVERAGE(LARGE(B488:K488,{1,2,3})),0)</f>
        <v>4</v>
      </c>
      <c r="AD488">
        <f>ROUND(AVERAGE(LARGE(L488:U488,{1,2,3})),0)</f>
        <v>3</v>
      </c>
      <c r="AE488">
        <v>2</v>
      </c>
      <c r="AF488">
        <v>2</v>
      </c>
    </row>
    <row r="489" spans="1:32" ht="15" customHeight="1" x14ac:dyDescent="0.35">
      <c r="A489" s="10" t="s">
        <v>1936</v>
      </c>
      <c r="B489" s="4">
        <v>3</v>
      </c>
      <c r="C489" s="4">
        <v>4</v>
      </c>
      <c r="D489" s="4">
        <v>4</v>
      </c>
      <c r="E489" s="4">
        <v>4</v>
      </c>
      <c r="F489" s="4">
        <v>3</v>
      </c>
      <c r="G489" s="4">
        <v>3</v>
      </c>
      <c r="H489" s="4">
        <v>2</v>
      </c>
      <c r="I489" s="4">
        <v>3</v>
      </c>
      <c r="J489" s="4">
        <v>3</v>
      </c>
      <c r="K489" s="4">
        <f>IFERROR(INDEX(AIRPORT_DB!$L:$L,MATCH($A489,AIRPORT_DB!$A:$A,0))+1,2)</f>
        <v>1</v>
      </c>
      <c r="L489" s="4">
        <v>2</v>
      </c>
      <c r="M489" s="4">
        <v>3</v>
      </c>
      <c r="N489" s="4">
        <v>3</v>
      </c>
      <c r="O489" s="4">
        <v>3</v>
      </c>
      <c r="P489" s="4">
        <v>2</v>
      </c>
      <c r="Q489" s="4">
        <v>2</v>
      </c>
      <c r="R489" s="4">
        <v>2</v>
      </c>
      <c r="S489" s="4">
        <v>2</v>
      </c>
      <c r="T489" s="4">
        <v>2</v>
      </c>
      <c r="U489" s="4">
        <f>IFERROR(INDEX(AIRPORT_DB!$L:$L,MATCH($A489,AIRPORT_DB!$A:$A,0))+1,2)</f>
        <v>1</v>
      </c>
      <c r="V489" s="4">
        <f>ROUND(AVERAGE(LARGE(B489:K489,{1,2,3}))+AVERAGE(LARGE(L489:U489,{1,2,3}))-1,0)+IF(INDEX(AIRPORT_DB!$L:$L,MATCH($A489,AIRPORT_DB!$A:$A,0))&gt;=1,1,0)+IF(AB489="C",1,0)</f>
        <v>6</v>
      </c>
      <c r="W489" s="4" t="str">
        <f t="shared" si="14"/>
        <v>LOW</v>
      </c>
      <c r="X489" s="4" t="str">
        <f t="shared" si="15"/>
        <v>DISPATCH OK</v>
      </c>
      <c r="Y489" s="10" t="s">
        <v>2214</v>
      </c>
      <c r="Z489" s="10" t="s">
        <v>2210</v>
      </c>
      <c r="AA489" s="10" t="s">
        <v>2211</v>
      </c>
      <c r="AB489" s="4" t="s">
        <v>28</v>
      </c>
      <c r="AC489">
        <f>ROUND(AVERAGE(LARGE(B489:K489,{1,2,3})),0)</f>
        <v>4</v>
      </c>
      <c r="AD489">
        <f>ROUND(AVERAGE(LARGE(L489:U489,{1,2,3})),0)</f>
        <v>3</v>
      </c>
      <c r="AE489">
        <v>2</v>
      </c>
      <c r="AF489">
        <v>2</v>
      </c>
    </row>
    <row r="490" spans="1:32" ht="15" customHeight="1" x14ac:dyDescent="0.35">
      <c r="A490" s="10" t="s">
        <v>1938</v>
      </c>
      <c r="B490" s="4">
        <v>3</v>
      </c>
      <c r="C490" s="4">
        <v>4</v>
      </c>
      <c r="D490" s="4">
        <v>4</v>
      </c>
      <c r="E490" s="4">
        <v>4</v>
      </c>
      <c r="F490" s="4">
        <v>3</v>
      </c>
      <c r="G490" s="4">
        <v>3</v>
      </c>
      <c r="H490" s="4">
        <v>2</v>
      </c>
      <c r="I490" s="4">
        <v>3</v>
      </c>
      <c r="J490" s="4">
        <v>3</v>
      </c>
      <c r="K490" s="4">
        <f>IFERROR(INDEX(AIRPORT_DB!$L:$L,MATCH($A490,AIRPORT_DB!$A:$A,0))+1,2)</f>
        <v>1</v>
      </c>
      <c r="L490" s="4">
        <v>2</v>
      </c>
      <c r="M490" s="4">
        <v>3</v>
      </c>
      <c r="N490" s="4">
        <v>3</v>
      </c>
      <c r="O490" s="4">
        <v>3</v>
      </c>
      <c r="P490" s="4">
        <v>2</v>
      </c>
      <c r="Q490" s="4">
        <v>2</v>
      </c>
      <c r="R490" s="4">
        <v>2</v>
      </c>
      <c r="S490" s="4">
        <v>2</v>
      </c>
      <c r="T490" s="4">
        <v>2</v>
      </c>
      <c r="U490" s="4">
        <f>IFERROR(INDEX(AIRPORT_DB!$L:$L,MATCH($A490,AIRPORT_DB!$A:$A,0))+1,2)</f>
        <v>1</v>
      </c>
      <c r="V490" s="4">
        <f>ROUND(AVERAGE(LARGE(B490:K490,{1,2,3}))+AVERAGE(LARGE(L490:U490,{1,2,3}))-1,0)+IF(INDEX(AIRPORT_DB!$L:$L,MATCH($A490,AIRPORT_DB!$A:$A,0))&gt;=1,1,0)+IF(AB490="C",1,0)</f>
        <v>6</v>
      </c>
      <c r="W490" s="4" t="str">
        <f t="shared" si="14"/>
        <v>LOW</v>
      </c>
      <c r="X490" s="4" t="str">
        <f t="shared" si="15"/>
        <v>DISPATCH OK</v>
      </c>
      <c r="Y490" s="10" t="s">
        <v>2214</v>
      </c>
      <c r="Z490" s="10" t="s">
        <v>2210</v>
      </c>
      <c r="AA490" s="10" t="s">
        <v>2211</v>
      </c>
      <c r="AB490" s="4" t="s">
        <v>28</v>
      </c>
      <c r="AC490">
        <f>ROUND(AVERAGE(LARGE(B490:K490,{1,2,3})),0)</f>
        <v>4</v>
      </c>
      <c r="AD490">
        <f>ROUND(AVERAGE(LARGE(L490:U490,{1,2,3})),0)</f>
        <v>3</v>
      </c>
      <c r="AE490">
        <v>2</v>
      </c>
      <c r="AF490">
        <v>2</v>
      </c>
    </row>
    <row r="491" spans="1:32" ht="15" customHeight="1" x14ac:dyDescent="0.35">
      <c r="A491" s="10" t="s">
        <v>1941</v>
      </c>
      <c r="B491" s="4">
        <v>3</v>
      </c>
      <c r="C491" s="4">
        <v>4</v>
      </c>
      <c r="D491" s="4">
        <v>4</v>
      </c>
      <c r="E491" s="4">
        <v>4</v>
      </c>
      <c r="F491" s="4">
        <v>3</v>
      </c>
      <c r="G491" s="4">
        <v>3</v>
      </c>
      <c r="H491" s="4">
        <v>2</v>
      </c>
      <c r="I491" s="4">
        <v>3</v>
      </c>
      <c r="J491" s="4">
        <v>3</v>
      </c>
      <c r="K491" s="4">
        <f>IFERROR(INDEX(AIRPORT_DB!$L:$L,MATCH($A491,AIRPORT_DB!$A:$A,0))+1,2)</f>
        <v>1</v>
      </c>
      <c r="L491" s="4">
        <v>2</v>
      </c>
      <c r="M491" s="4">
        <v>3</v>
      </c>
      <c r="N491" s="4">
        <v>3</v>
      </c>
      <c r="O491" s="4">
        <v>3</v>
      </c>
      <c r="P491" s="4">
        <v>2</v>
      </c>
      <c r="Q491" s="4">
        <v>2</v>
      </c>
      <c r="R491" s="4">
        <v>2</v>
      </c>
      <c r="S491" s="4">
        <v>2</v>
      </c>
      <c r="T491" s="4">
        <v>2</v>
      </c>
      <c r="U491" s="4">
        <f>IFERROR(INDEX(AIRPORT_DB!$L:$L,MATCH($A491,AIRPORT_DB!$A:$A,0))+1,2)</f>
        <v>1</v>
      </c>
      <c r="V491" s="4">
        <f>ROUND(AVERAGE(LARGE(B491:K491,{1,2,3}))+AVERAGE(LARGE(L491:U491,{1,2,3}))-1,0)+IF(INDEX(AIRPORT_DB!$L:$L,MATCH($A491,AIRPORT_DB!$A:$A,0))&gt;=1,1,0)+IF(AB491="C",1,0)</f>
        <v>6</v>
      </c>
      <c r="W491" s="4" t="str">
        <f t="shared" si="14"/>
        <v>LOW</v>
      </c>
      <c r="X491" s="4" t="str">
        <f t="shared" si="15"/>
        <v>DISPATCH OK</v>
      </c>
      <c r="Y491" s="10" t="s">
        <v>2214</v>
      </c>
      <c r="Z491" s="10" t="s">
        <v>2210</v>
      </c>
      <c r="AA491" s="10" t="s">
        <v>2211</v>
      </c>
      <c r="AB491" s="4" t="s">
        <v>28</v>
      </c>
      <c r="AC491">
        <f>ROUND(AVERAGE(LARGE(B491:K491,{1,2,3})),0)</f>
        <v>4</v>
      </c>
      <c r="AD491">
        <f>ROUND(AVERAGE(LARGE(L491:U491,{1,2,3})),0)</f>
        <v>3</v>
      </c>
      <c r="AE491">
        <v>2</v>
      </c>
      <c r="AF491">
        <v>2</v>
      </c>
    </row>
    <row r="492" spans="1:32" ht="15" customHeight="1" x14ac:dyDescent="0.35">
      <c r="A492" s="10" t="s">
        <v>1943</v>
      </c>
      <c r="B492" s="4">
        <v>3</v>
      </c>
      <c r="C492" s="4">
        <v>4</v>
      </c>
      <c r="D492" s="4">
        <v>4</v>
      </c>
      <c r="E492" s="4">
        <v>4</v>
      </c>
      <c r="F492" s="4">
        <v>3</v>
      </c>
      <c r="G492" s="4">
        <v>3</v>
      </c>
      <c r="H492" s="4">
        <v>2</v>
      </c>
      <c r="I492" s="4">
        <v>3</v>
      </c>
      <c r="J492" s="4">
        <v>3</v>
      </c>
      <c r="K492" s="4">
        <f>IFERROR(INDEX(AIRPORT_DB!$L:$L,MATCH($A492,AIRPORT_DB!$A:$A,0))+1,2)</f>
        <v>1</v>
      </c>
      <c r="L492" s="4">
        <v>2</v>
      </c>
      <c r="M492" s="4">
        <v>3</v>
      </c>
      <c r="N492" s="4">
        <v>3</v>
      </c>
      <c r="O492" s="4">
        <v>3</v>
      </c>
      <c r="P492" s="4">
        <v>2</v>
      </c>
      <c r="Q492" s="4">
        <v>2</v>
      </c>
      <c r="R492" s="4">
        <v>2</v>
      </c>
      <c r="S492" s="4">
        <v>2</v>
      </c>
      <c r="T492" s="4">
        <v>2</v>
      </c>
      <c r="U492" s="4">
        <f>IFERROR(INDEX(AIRPORT_DB!$L:$L,MATCH($A492,AIRPORT_DB!$A:$A,0))+1,2)</f>
        <v>1</v>
      </c>
      <c r="V492" s="4">
        <f>ROUND(AVERAGE(LARGE(B492:K492,{1,2,3}))+AVERAGE(LARGE(L492:U492,{1,2,3}))-1,0)+IF(INDEX(AIRPORT_DB!$L:$L,MATCH($A492,AIRPORT_DB!$A:$A,0))&gt;=1,1,0)+IF(AB492="C",1,0)</f>
        <v>6</v>
      </c>
      <c r="W492" s="4" t="str">
        <f t="shared" si="14"/>
        <v>LOW</v>
      </c>
      <c r="X492" s="4" t="str">
        <f t="shared" si="15"/>
        <v>DISPATCH OK</v>
      </c>
      <c r="Y492" s="10" t="s">
        <v>2214</v>
      </c>
      <c r="Z492" s="10" t="s">
        <v>2210</v>
      </c>
      <c r="AA492" s="10" t="s">
        <v>2211</v>
      </c>
      <c r="AB492" s="4" t="s">
        <v>28</v>
      </c>
      <c r="AC492">
        <f>ROUND(AVERAGE(LARGE(B492:K492,{1,2,3})),0)</f>
        <v>4</v>
      </c>
      <c r="AD492">
        <f>ROUND(AVERAGE(LARGE(L492:U492,{1,2,3})),0)</f>
        <v>3</v>
      </c>
      <c r="AE492">
        <v>2</v>
      </c>
      <c r="AF492">
        <v>2</v>
      </c>
    </row>
    <row r="493" spans="1:32" ht="15" customHeight="1" x14ac:dyDescent="0.35">
      <c r="A493" s="10" t="s">
        <v>1946</v>
      </c>
      <c r="B493" s="4">
        <v>3</v>
      </c>
      <c r="C493" s="4">
        <v>4</v>
      </c>
      <c r="D493" s="4">
        <v>4</v>
      </c>
      <c r="E493" s="4">
        <v>4</v>
      </c>
      <c r="F493" s="4">
        <v>3</v>
      </c>
      <c r="G493" s="4">
        <v>3</v>
      </c>
      <c r="H493" s="4">
        <v>2</v>
      </c>
      <c r="I493" s="4">
        <v>3</v>
      </c>
      <c r="J493" s="4">
        <v>3</v>
      </c>
      <c r="K493" s="4">
        <f>IFERROR(INDEX(AIRPORT_DB!$L:$L,MATCH($A493,AIRPORT_DB!$A:$A,0))+1,2)</f>
        <v>1</v>
      </c>
      <c r="L493" s="4">
        <v>2</v>
      </c>
      <c r="M493" s="4">
        <v>3</v>
      </c>
      <c r="N493" s="4">
        <v>3</v>
      </c>
      <c r="O493" s="4">
        <v>3</v>
      </c>
      <c r="P493" s="4">
        <v>2</v>
      </c>
      <c r="Q493" s="4">
        <v>2</v>
      </c>
      <c r="R493" s="4">
        <v>2</v>
      </c>
      <c r="S493" s="4">
        <v>2</v>
      </c>
      <c r="T493" s="4">
        <v>2</v>
      </c>
      <c r="U493" s="4">
        <f>IFERROR(INDEX(AIRPORT_DB!$L:$L,MATCH($A493,AIRPORT_DB!$A:$A,0))+1,2)</f>
        <v>1</v>
      </c>
      <c r="V493" s="4">
        <f>ROUND(AVERAGE(LARGE(B493:K493,{1,2,3}))+AVERAGE(LARGE(L493:U493,{1,2,3}))-1,0)+IF(INDEX(AIRPORT_DB!$L:$L,MATCH($A493,AIRPORT_DB!$A:$A,0))&gt;=1,1,0)+IF(AB493="C",1,0)</f>
        <v>6</v>
      </c>
      <c r="W493" s="4" t="str">
        <f t="shared" si="14"/>
        <v>LOW</v>
      </c>
      <c r="X493" s="4" t="str">
        <f t="shared" si="15"/>
        <v>DISPATCH OK</v>
      </c>
      <c r="Y493" s="10" t="s">
        <v>2214</v>
      </c>
      <c r="Z493" s="10" t="s">
        <v>2210</v>
      </c>
      <c r="AA493" s="10" t="s">
        <v>2211</v>
      </c>
      <c r="AB493" s="4" t="s">
        <v>28</v>
      </c>
      <c r="AC493">
        <f>ROUND(AVERAGE(LARGE(B493:K493,{1,2,3})),0)</f>
        <v>4</v>
      </c>
      <c r="AD493">
        <f>ROUND(AVERAGE(LARGE(L493:U493,{1,2,3})),0)</f>
        <v>3</v>
      </c>
      <c r="AE493">
        <v>2</v>
      </c>
      <c r="AF493">
        <v>2</v>
      </c>
    </row>
    <row r="494" spans="1:32" ht="15" customHeight="1" x14ac:dyDescent="0.35">
      <c r="A494" s="10" t="s">
        <v>1948</v>
      </c>
      <c r="B494" s="4">
        <v>3</v>
      </c>
      <c r="C494" s="4">
        <v>4</v>
      </c>
      <c r="D494" s="4">
        <v>4</v>
      </c>
      <c r="E494" s="4">
        <v>4</v>
      </c>
      <c r="F494" s="4">
        <v>3</v>
      </c>
      <c r="G494" s="4">
        <v>3</v>
      </c>
      <c r="H494" s="4">
        <v>2</v>
      </c>
      <c r="I494" s="4">
        <v>3</v>
      </c>
      <c r="J494" s="4">
        <v>3</v>
      </c>
      <c r="K494" s="4">
        <f>IFERROR(INDEX(AIRPORT_DB!$L:$L,MATCH($A494,AIRPORT_DB!$A:$A,0))+1,2)</f>
        <v>1</v>
      </c>
      <c r="L494" s="4">
        <v>2</v>
      </c>
      <c r="M494" s="4">
        <v>3</v>
      </c>
      <c r="N494" s="4">
        <v>3</v>
      </c>
      <c r="O494" s="4">
        <v>3</v>
      </c>
      <c r="P494" s="4">
        <v>2</v>
      </c>
      <c r="Q494" s="4">
        <v>2</v>
      </c>
      <c r="R494" s="4">
        <v>2</v>
      </c>
      <c r="S494" s="4">
        <v>2</v>
      </c>
      <c r="T494" s="4">
        <v>2</v>
      </c>
      <c r="U494" s="4">
        <f>IFERROR(INDEX(AIRPORT_DB!$L:$L,MATCH($A494,AIRPORT_DB!$A:$A,0))+1,2)</f>
        <v>1</v>
      </c>
      <c r="V494" s="4">
        <f>ROUND(AVERAGE(LARGE(B494:K494,{1,2,3}))+AVERAGE(LARGE(L494:U494,{1,2,3}))-1,0)+IF(INDEX(AIRPORT_DB!$L:$L,MATCH($A494,AIRPORT_DB!$A:$A,0))&gt;=1,1,0)+IF(AB494="C",1,0)</f>
        <v>6</v>
      </c>
      <c r="W494" s="4" t="str">
        <f t="shared" si="14"/>
        <v>LOW</v>
      </c>
      <c r="X494" s="4" t="str">
        <f t="shared" si="15"/>
        <v>DISPATCH OK</v>
      </c>
      <c r="Y494" s="10" t="s">
        <v>2214</v>
      </c>
      <c r="Z494" s="10" t="s">
        <v>2210</v>
      </c>
      <c r="AA494" s="10" t="s">
        <v>2211</v>
      </c>
      <c r="AB494" s="4" t="s">
        <v>28</v>
      </c>
      <c r="AC494">
        <f>ROUND(AVERAGE(LARGE(B494:K494,{1,2,3})),0)</f>
        <v>4</v>
      </c>
      <c r="AD494">
        <f>ROUND(AVERAGE(LARGE(L494:U494,{1,2,3})),0)</f>
        <v>3</v>
      </c>
      <c r="AE494">
        <v>2</v>
      </c>
      <c r="AF494">
        <v>2</v>
      </c>
    </row>
    <row r="495" spans="1:32" ht="15" customHeight="1" x14ac:dyDescent="0.35">
      <c r="A495" s="10" t="s">
        <v>1951</v>
      </c>
      <c r="B495" s="4">
        <v>3</v>
      </c>
      <c r="C495" s="4">
        <v>4</v>
      </c>
      <c r="D495" s="4">
        <v>4</v>
      </c>
      <c r="E495" s="4">
        <v>4</v>
      </c>
      <c r="F495" s="4">
        <v>3</v>
      </c>
      <c r="G495" s="4">
        <v>3</v>
      </c>
      <c r="H495" s="4">
        <v>2</v>
      </c>
      <c r="I495" s="4">
        <v>3</v>
      </c>
      <c r="J495" s="4">
        <v>3</v>
      </c>
      <c r="K495" s="4">
        <f>IFERROR(INDEX(AIRPORT_DB!$L:$L,MATCH($A495,AIRPORT_DB!$A:$A,0))+1,2)</f>
        <v>1</v>
      </c>
      <c r="L495" s="4">
        <v>2</v>
      </c>
      <c r="M495" s="4">
        <v>3</v>
      </c>
      <c r="N495" s="4">
        <v>3</v>
      </c>
      <c r="O495" s="4">
        <v>3</v>
      </c>
      <c r="P495" s="4">
        <v>2</v>
      </c>
      <c r="Q495" s="4">
        <v>2</v>
      </c>
      <c r="R495" s="4">
        <v>2</v>
      </c>
      <c r="S495" s="4">
        <v>2</v>
      </c>
      <c r="T495" s="4">
        <v>2</v>
      </c>
      <c r="U495" s="4">
        <f>IFERROR(INDEX(AIRPORT_DB!$L:$L,MATCH($A495,AIRPORT_DB!$A:$A,0))+1,2)</f>
        <v>1</v>
      </c>
      <c r="V495" s="4">
        <f>ROUND(AVERAGE(LARGE(B495:K495,{1,2,3}))+AVERAGE(LARGE(L495:U495,{1,2,3}))-1,0)+IF(INDEX(AIRPORT_DB!$L:$L,MATCH($A495,AIRPORT_DB!$A:$A,0))&gt;=1,1,0)+IF(AB495="C",1,0)</f>
        <v>6</v>
      </c>
      <c r="W495" s="4" t="str">
        <f t="shared" si="14"/>
        <v>LOW</v>
      </c>
      <c r="X495" s="4" t="str">
        <f t="shared" si="15"/>
        <v>DISPATCH OK</v>
      </c>
      <c r="Y495" s="10" t="s">
        <v>2214</v>
      </c>
      <c r="Z495" s="10" t="s">
        <v>2210</v>
      </c>
      <c r="AA495" s="10" t="s">
        <v>2211</v>
      </c>
      <c r="AB495" s="4" t="s">
        <v>28</v>
      </c>
      <c r="AC495">
        <f>ROUND(AVERAGE(LARGE(B495:K495,{1,2,3})),0)</f>
        <v>4</v>
      </c>
      <c r="AD495">
        <f>ROUND(AVERAGE(LARGE(L495:U495,{1,2,3})),0)</f>
        <v>3</v>
      </c>
      <c r="AE495">
        <v>2</v>
      </c>
      <c r="AF495">
        <v>2</v>
      </c>
    </row>
    <row r="496" spans="1:32" ht="15" customHeight="1" x14ac:dyDescent="0.35">
      <c r="A496" s="10" t="s">
        <v>1954</v>
      </c>
      <c r="B496" s="4">
        <v>3</v>
      </c>
      <c r="C496" s="4">
        <v>4</v>
      </c>
      <c r="D496" s="4">
        <v>4</v>
      </c>
      <c r="E496" s="4">
        <v>4</v>
      </c>
      <c r="F496" s="4">
        <v>3</v>
      </c>
      <c r="G496" s="4">
        <v>3</v>
      </c>
      <c r="H496" s="4">
        <v>2</v>
      </c>
      <c r="I496" s="4">
        <v>3</v>
      </c>
      <c r="J496" s="4">
        <v>3</v>
      </c>
      <c r="K496" s="4">
        <f>IFERROR(INDEX(AIRPORT_DB!$L:$L,MATCH($A496,AIRPORT_DB!$A:$A,0))+1,2)</f>
        <v>1</v>
      </c>
      <c r="L496" s="4">
        <v>2</v>
      </c>
      <c r="M496" s="4">
        <v>3</v>
      </c>
      <c r="N496" s="4">
        <v>3</v>
      </c>
      <c r="O496" s="4">
        <v>3</v>
      </c>
      <c r="P496" s="4">
        <v>2</v>
      </c>
      <c r="Q496" s="4">
        <v>2</v>
      </c>
      <c r="R496" s="4">
        <v>2</v>
      </c>
      <c r="S496" s="4">
        <v>2</v>
      </c>
      <c r="T496" s="4">
        <v>2</v>
      </c>
      <c r="U496" s="4">
        <f>IFERROR(INDEX(AIRPORT_DB!$L:$L,MATCH($A496,AIRPORT_DB!$A:$A,0))+1,2)</f>
        <v>1</v>
      </c>
      <c r="V496" s="4">
        <f>ROUND(AVERAGE(LARGE(B496:K496,{1,2,3}))+AVERAGE(LARGE(L496:U496,{1,2,3}))-1,0)+IF(INDEX(AIRPORT_DB!$L:$L,MATCH($A496,AIRPORT_DB!$A:$A,0))&gt;=1,1,0)+IF(AB496="C",1,0)</f>
        <v>6</v>
      </c>
      <c r="W496" s="4" t="str">
        <f t="shared" si="14"/>
        <v>LOW</v>
      </c>
      <c r="X496" s="4" t="str">
        <f t="shared" si="15"/>
        <v>DISPATCH OK</v>
      </c>
      <c r="Y496" s="10" t="s">
        <v>2214</v>
      </c>
      <c r="Z496" s="10" t="s">
        <v>2210</v>
      </c>
      <c r="AA496" s="10" t="s">
        <v>2211</v>
      </c>
      <c r="AB496" s="4" t="s">
        <v>28</v>
      </c>
      <c r="AC496">
        <f>ROUND(AVERAGE(LARGE(B496:K496,{1,2,3})),0)</f>
        <v>4</v>
      </c>
      <c r="AD496">
        <f>ROUND(AVERAGE(LARGE(L496:U496,{1,2,3})),0)</f>
        <v>3</v>
      </c>
      <c r="AE496">
        <v>2</v>
      </c>
      <c r="AF496">
        <v>2</v>
      </c>
    </row>
    <row r="497" spans="1:32" ht="15" customHeight="1" x14ac:dyDescent="0.35">
      <c r="A497" s="10" t="s">
        <v>1956</v>
      </c>
      <c r="B497" s="4">
        <v>3</v>
      </c>
      <c r="C497" s="4">
        <v>4</v>
      </c>
      <c r="D497" s="4">
        <v>4</v>
      </c>
      <c r="E497" s="4">
        <v>4</v>
      </c>
      <c r="F497" s="4">
        <v>3</v>
      </c>
      <c r="G497" s="4">
        <v>3</v>
      </c>
      <c r="H497" s="4">
        <v>2</v>
      </c>
      <c r="I497" s="4">
        <v>3</v>
      </c>
      <c r="J497" s="4">
        <v>3</v>
      </c>
      <c r="K497" s="4">
        <f>IFERROR(INDEX(AIRPORT_DB!$L:$L,MATCH($A497,AIRPORT_DB!$A:$A,0))+1,2)</f>
        <v>1</v>
      </c>
      <c r="L497" s="4">
        <v>2</v>
      </c>
      <c r="M497" s="4">
        <v>3</v>
      </c>
      <c r="N497" s="4">
        <v>3</v>
      </c>
      <c r="O497" s="4">
        <v>3</v>
      </c>
      <c r="P497" s="4">
        <v>2</v>
      </c>
      <c r="Q497" s="4">
        <v>2</v>
      </c>
      <c r="R497" s="4">
        <v>2</v>
      </c>
      <c r="S497" s="4">
        <v>2</v>
      </c>
      <c r="T497" s="4">
        <v>2</v>
      </c>
      <c r="U497" s="4">
        <f>IFERROR(INDEX(AIRPORT_DB!$L:$L,MATCH($A497,AIRPORT_DB!$A:$A,0))+1,2)</f>
        <v>1</v>
      </c>
      <c r="V497" s="4">
        <f>ROUND(AVERAGE(LARGE(B497:K497,{1,2,3}))+AVERAGE(LARGE(L497:U497,{1,2,3}))-1,0)+IF(INDEX(AIRPORT_DB!$L:$L,MATCH($A497,AIRPORT_DB!$A:$A,0))&gt;=1,1,0)+IF(AB497="C",1,0)</f>
        <v>6</v>
      </c>
      <c r="W497" s="4" t="str">
        <f t="shared" si="14"/>
        <v>LOW</v>
      </c>
      <c r="X497" s="4" t="str">
        <f t="shared" si="15"/>
        <v>DISPATCH OK</v>
      </c>
      <c r="Y497" s="10" t="s">
        <v>2214</v>
      </c>
      <c r="Z497" s="10" t="s">
        <v>2210</v>
      </c>
      <c r="AA497" s="10" t="s">
        <v>2211</v>
      </c>
      <c r="AB497" s="4" t="s">
        <v>28</v>
      </c>
      <c r="AC497">
        <f>ROUND(AVERAGE(LARGE(B497:K497,{1,2,3})),0)</f>
        <v>4</v>
      </c>
      <c r="AD497">
        <f>ROUND(AVERAGE(LARGE(L497:U497,{1,2,3})),0)</f>
        <v>3</v>
      </c>
      <c r="AE497">
        <v>2</v>
      </c>
      <c r="AF497">
        <v>2</v>
      </c>
    </row>
    <row r="498" spans="1:32" ht="15" customHeight="1" x14ac:dyDescent="0.35">
      <c r="A498" s="10" t="s">
        <v>1958</v>
      </c>
      <c r="B498" s="4">
        <v>3</v>
      </c>
      <c r="C498" s="4">
        <v>4</v>
      </c>
      <c r="D498" s="4">
        <v>4</v>
      </c>
      <c r="E498" s="4">
        <v>4</v>
      </c>
      <c r="F498" s="4">
        <v>3</v>
      </c>
      <c r="G498" s="4">
        <v>3</v>
      </c>
      <c r="H498" s="4">
        <v>2</v>
      </c>
      <c r="I498" s="4">
        <v>3</v>
      </c>
      <c r="J498" s="4">
        <v>3</v>
      </c>
      <c r="K498" s="4">
        <f>IFERROR(INDEX(AIRPORT_DB!$L:$L,MATCH($A498,AIRPORT_DB!$A:$A,0))+1,2)</f>
        <v>1</v>
      </c>
      <c r="L498" s="4">
        <v>2</v>
      </c>
      <c r="M498" s="4">
        <v>3</v>
      </c>
      <c r="N498" s="4">
        <v>3</v>
      </c>
      <c r="O498" s="4">
        <v>3</v>
      </c>
      <c r="P498" s="4">
        <v>2</v>
      </c>
      <c r="Q498" s="4">
        <v>2</v>
      </c>
      <c r="R498" s="4">
        <v>2</v>
      </c>
      <c r="S498" s="4">
        <v>2</v>
      </c>
      <c r="T498" s="4">
        <v>2</v>
      </c>
      <c r="U498" s="4">
        <f>IFERROR(INDEX(AIRPORT_DB!$L:$L,MATCH($A498,AIRPORT_DB!$A:$A,0))+1,2)</f>
        <v>1</v>
      </c>
      <c r="V498" s="4">
        <f>ROUND(AVERAGE(LARGE(B498:K498,{1,2,3}))+AVERAGE(LARGE(L498:U498,{1,2,3}))-1,0)+IF(INDEX(AIRPORT_DB!$L:$L,MATCH($A498,AIRPORT_DB!$A:$A,0))&gt;=1,1,0)+IF(AB498="C",1,0)</f>
        <v>6</v>
      </c>
      <c r="W498" s="4" t="str">
        <f t="shared" si="14"/>
        <v>LOW</v>
      </c>
      <c r="X498" s="4" t="str">
        <f t="shared" si="15"/>
        <v>DISPATCH OK</v>
      </c>
      <c r="Y498" s="10" t="s">
        <v>2214</v>
      </c>
      <c r="Z498" s="10" t="s">
        <v>2210</v>
      </c>
      <c r="AA498" s="10" t="s">
        <v>2211</v>
      </c>
      <c r="AB498" s="4" t="s">
        <v>28</v>
      </c>
      <c r="AC498">
        <f>ROUND(AVERAGE(LARGE(B498:K498,{1,2,3})),0)</f>
        <v>4</v>
      </c>
      <c r="AD498">
        <f>ROUND(AVERAGE(LARGE(L498:U498,{1,2,3})),0)</f>
        <v>3</v>
      </c>
      <c r="AE498">
        <v>2</v>
      </c>
      <c r="AF498">
        <v>2</v>
      </c>
    </row>
    <row r="499" spans="1:32" ht="15" customHeight="1" x14ac:dyDescent="0.35">
      <c r="A499" s="10" t="s">
        <v>1960</v>
      </c>
      <c r="B499" s="4">
        <v>3</v>
      </c>
      <c r="C499" s="4">
        <v>4</v>
      </c>
      <c r="D499" s="4">
        <v>4</v>
      </c>
      <c r="E499" s="4">
        <v>4</v>
      </c>
      <c r="F499" s="4">
        <v>3</v>
      </c>
      <c r="G499" s="4">
        <v>3</v>
      </c>
      <c r="H499" s="4">
        <v>2</v>
      </c>
      <c r="I499" s="4">
        <v>3</v>
      </c>
      <c r="J499" s="4">
        <v>3</v>
      </c>
      <c r="K499" s="4">
        <f>IFERROR(INDEX(AIRPORT_DB!$L:$L,MATCH($A499,AIRPORT_DB!$A:$A,0))+1,2)</f>
        <v>1</v>
      </c>
      <c r="L499" s="4">
        <v>2</v>
      </c>
      <c r="M499" s="4">
        <v>3</v>
      </c>
      <c r="N499" s="4">
        <v>3</v>
      </c>
      <c r="O499" s="4">
        <v>3</v>
      </c>
      <c r="P499" s="4">
        <v>2</v>
      </c>
      <c r="Q499" s="4">
        <v>2</v>
      </c>
      <c r="R499" s="4">
        <v>2</v>
      </c>
      <c r="S499" s="4">
        <v>2</v>
      </c>
      <c r="T499" s="4">
        <v>2</v>
      </c>
      <c r="U499" s="4">
        <f>IFERROR(INDEX(AIRPORT_DB!$L:$L,MATCH($A499,AIRPORT_DB!$A:$A,0))+1,2)</f>
        <v>1</v>
      </c>
      <c r="V499" s="4">
        <f>ROUND(AVERAGE(LARGE(B499:K499,{1,2,3}))+AVERAGE(LARGE(L499:U499,{1,2,3}))-1,0)+IF(INDEX(AIRPORT_DB!$L:$L,MATCH($A499,AIRPORT_DB!$A:$A,0))&gt;=1,1,0)+IF(AB499="C",1,0)</f>
        <v>6</v>
      </c>
      <c r="W499" s="4" t="str">
        <f t="shared" si="14"/>
        <v>LOW</v>
      </c>
      <c r="X499" s="4" t="str">
        <f t="shared" si="15"/>
        <v>DISPATCH OK</v>
      </c>
      <c r="Y499" s="10" t="s">
        <v>2214</v>
      </c>
      <c r="Z499" s="10" t="s">
        <v>2210</v>
      </c>
      <c r="AA499" s="10" t="s">
        <v>2211</v>
      </c>
      <c r="AB499" s="4" t="s">
        <v>28</v>
      </c>
      <c r="AC499">
        <f>ROUND(AVERAGE(LARGE(B499:K499,{1,2,3})),0)</f>
        <v>4</v>
      </c>
      <c r="AD499">
        <f>ROUND(AVERAGE(LARGE(L499:U499,{1,2,3})),0)</f>
        <v>3</v>
      </c>
      <c r="AE499">
        <v>2</v>
      </c>
      <c r="AF499">
        <v>2</v>
      </c>
    </row>
    <row r="500" spans="1:32" ht="15" customHeight="1" x14ac:dyDescent="0.35">
      <c r="A500" s="10" t="s">
        <v>1962</v>
      </c>
      <c r="B500" s="4">
        <v>3</v>
      </c>
      <c r="C500" s="4">
        <v>4</v>
      </c>
      <c r="D500" s="4">
        <v>4</v>
      </c>
      <c r="E500" s="4">
        <v>4</v>
      </c>
      <c r="F500" s="4">
        <v>3</v>
      </c>
      <c r="G500" s="4">
        <v>3</v>
      </c>
      <c r="H500" s="4">
        <v>2</v>
      </c>
      <c r="I500" s="4">
        <v>3</v>
      </c>
      <c r="J500" s="4">
        <v>3</v>
      </c>
      <c r="K500" s="4">
        <f>IFERROR(INDEX(AIRPORT_DB!$L:$L,MATCH($A500,AIRPORT_DB!$A:$A,0))+1,2)</f>
        <v>1</v>
      </c>
      <c r="L500" s="4">
        <v>2</v>
      </c>
      <c r="M500" s="4">
        <v>3</v>
      </c>
      <c r="N500" s="4">
        <v>3</v>
      </c>
      <c r="O500" s="4">
        <v>3</v>
      </c>
      <c r="P500" s="4">
        <v>2</v>
      </c>
      <c r="Q500" s="4">
        <v>2</v>
      </c>
      <c r="R500" s="4">
        <v>2</v>
      </c>
      <c r="S500" s="4">
        <v>2</v>
      </c>
      <c r="T500" s="4">
        <v>2</v>
      </c>
      <c r="U500" s="4">
        <f>IFERROR(INDEX(AIRPORT_DB!$L:$L,MATCH($A500,AIRPORT_DB!$A:$A,0))+1,2)</f>
        <v>1</v>
      </c>
      <c r="V500" s="4">
        <f>ROUND(AVERAGE(LARGE(B500:K500,{1,2,3}))+AVERAGE(LARGE(L500:U500,{1,2,3}))-1,0)+IF(INDEX(AIRPORT_DB!$L:$L,MATCH($A500,AIRPORT_DB!$A:$A,0))&gt;=1,1,0)+IF(AB500="C",1,0)</f>
        <v>6</v>
      </c>
      <c r="W500" s="4" t="str">
        <f t="shared" si="14"/>
        <v>LOW</v>
      </c>
      <c r="X500" s="4" t="str">
        <f t="shared" si="15"/>
        <v>DISPATCH OK</v>
      </c>
      <c r="Y500" s="10" t="s">
        <v>2214</v>
      </c>
      <c r="Z500" s="10" t="s">
        <v>2210</v>
      </c>
      <c r="AA500" s="10" t="s">
        <v>2211</v>
      </c>
      <c r="AB500" s="4" t="s">
        <v>28</v>
      </c>
      <c r="AC500">
        <f>ROUND(AVERAGE(LARGE(B500:K500,{1,2,3})),0)</f>
        <v>4</v>
      </c>
      <c r="AD500">
        <f>ROUND(AVERAGE(LARGE(L500:U500,{1,2,3})),0)</f>
        <v>3</v>
      </c>
      <c r="AE500">
        <v>2</v>
      </c>
      <c r="AF500">
        <v>2</v>
      </c>
    </row>
    <row r="501" spans="1:32" ht="15" customHeight="1" x14ac:dyDescent="0.35">
      <c r="A501" s="10" t="s">
        <v>1965</v>
      </c>
      <c r="B501" s="4">
        <v>3</v>
      </c>
      <c r="C501" s="4">
        <v>4</v>
      </c>
      <c r="D501" s="4">
        <v>4</v>
      </c>
      <c r="E501" s="4">
        <v>4</v>
      </c>
      <c r="F501" s="4">
        <v>3</v>
      </c>
      <c r="G501" s="4">
        <v>3</v>
      </c>
      <c r="H501" s="4">
        <v>2</v>
      </c>
      <c r="I501" s="4">
        <v>3</v>
      </c>
      <c r="J501" s="4">
        <v>3</v>
      </c>
      <c r="K501" s="4">
        <f>IFERROR(INDEX(AIRPORT_DB!$L:$L,MATCH($A501,AIRPORT_DB!$A:$A,0))+1,2)</f>
        <v>1</v>
      </c>
      <c r="L501" s="4">
        <v>2</v>
      </c>
      <c r="M501" s="4">
        <v>3</v>
      </c>
      <c r="N501" s="4">
        <v>3</v>
      </c>
      <c r="O501" s="4">
        <v>3</v>
      </c>
      <c r="P501" s="4">
        <v>2</v>
      </c>
      <c r="Q501" s="4">
        <v>2</v>
      </c>
      <c r="R501" s="4">
        <v>2</v>
      </c>
      <c r="S501" s="4">
        <v>2</v>
      </c>
      <c r="T501" s="4">
        <v>2</v>
      </c>
      <c r="U501" s="4">
        <f>IFERROR(INDEX(AIRPORT_DB!$L:$L,MATCH($A501,AIRPORT_DB!$A:$A,0))+1,2)</f>
        <v>1</v>
      </c>
      <c r="V501" s="4">
        <f>ROUND(AVERAGE(LARGE(B501:K501,{1,2,3}))+AVERAGE(LARGE(L501:U501,{1,2,3}))-1,0)+IF(INDEX(AIRPORT_DB!$L:$L,MATCH($A501,AIRPORT_DB!$A:$A,0))&gt;=1,1,0)+IF(AB501="C",1,0)</f>
        <v>6</v>
      </c>
      <c r="W501" s="4" t="str">
        <f t="shared" si="14"/>
        <v>LOW</v>
      </c>
      <c r="X501" s="4" t="str">
        <f t="shared" si="15"/>
        <v>DISPATCH OK</v>
      </c>
      <c r="Y501" s="10" t="s">
        <v>2214</v>
      </c>
      <c r="Z501" s="10" t="s">
        <v>2210</v>
      </c>
      <c r="AA501" s="10" t="s">
        <v>2211</v>
      </c>
      <c r="AB501" s="4" t="s">
        <v>28</v>
      </c>
      <c r="AC501">
        <f>ROUND(AVERAGE(LARGE(B501:K501,{1,2,3})),0)</f>
        <v>4</v>
      </c>
      <c r="AD501">
        <f>ROUND(AVERAGE(LARGE(L501:U501,{1,2,3})),0)</f>
        <v>3</v>
      </c>
      <c r="AE501">
        <v>2</v>
      </c>
      <c r="AF501">
        <v>2</v>
      </c>
    </row>
    <row r="502" spans="1:32" ht="15" customHeight="1" x14ac:dyDescent="0.35">
      <c r="A502" s="10" t="s">
        <v>1967</v>
      </c>
      <c r="B502" s="4">
        <v>3</v>
      </c>
      <c r="C502" s="4">
        <v>4</v>
      </c>
      <c r="D502" s="4">
        <v>4</v>
      </c>
      <c r="E502" s="4">
        <v>4</v>
      </c>
      <c r="F502" s="4">
        <v>3</v>
      </c>
      <c r="G502" s="4">
        <v>3</v>
      </c>
      <c r="H502" s="4">
        <v>2</v>
      </c>
      <c r="I502" s="4">
        <v>3</v>
      </c>
      <c r="J502" s="4">
        <v>3</v>
      </c>
      <c r="K502" s="4">
        <f>IFERROR(INDEX(AIRPORT_DB!$L:$L,MATCH($A502,AIRPORT_DB!$A:$A,0))+1,2)</f>
        <v>1</v>
      </c>
      <c r="L502" s="4">
        <v>2</v>
      </c>
      <c r="M502" s="4">
        <v>3</v>
      </c>
      <c r="N502" s="4">
        <v>3</v>
      </c>
      <c r="O502" s="4">
        <v>3</v>
      </c>
      <c r="P502" s="4">
        <v>2</v>
      </c>
      <c r="Q502" s="4">
        <v>2</v>
      </c>
      <c r="R502" s="4">
        <v>2</v>
      </c>
      <c r="S502" s="4">
        <v>2</v>
      </c>
      <c r="T502" s="4">
        <v>2</v>
      </c>
      <c r="U502" s="4">
        <f>IFERROR(INDEX(AIRPORT_DB!$L:$L,MATCH($A502,AIRPORT_DB!$A:$A,0))+1,2)</f>
        <v>1</v>
      </c>
      <c r="V502" s="4">
        <f>ROUND(AVERAGE(LARGE(B502:K502,{1,2,3}))+AVERAGE(LARGE(L502:U502,{1,2,3}))-1,0)+IF(INDEX(AIRPORT_DB!$L:$L,MATCH($A502,AIRPORT_DB!$A:$A,0))&gt;=1,1,0)+IF(AB502="C",1,0)</f>
        <v>6</v>
      </c>
      <c r="W502" s="4" t="str">
        <f t="shared" si="14"/>
        <v>LOW</v>
      </c>
      <c r="X502" s="4" t="str">
        <f t="shared" si="15"/>
        <v>DISPATCH OK</v>
      </c>
      <c r="Y502" s="10" t="s">
        <v>2214</v>
      </c>
      <c r="Z502" s="10" t="s">
        <v>2210</v>
      </c>
      <c r="AA502" s="10" t="s">
        <v>2211</v>
      </c>
      <c r="AB502" s="4" t="s">
        <v>28</v>
      </c>
      <c r="AC502">
        <f>ROUND(AVERAGE(LARGE(B502:K502,{1,2,3})),0)</f>
        <v>4</v>
      </c>
      <c r="AD502">
        <f>ROUND(AVERAGE(LARGE(L502:U502,{1,2,3})),0)</f>
        <v>3</v>
      </c>
      <c r="AE502">
        <v>2</v>
      </c>
      <c r="AF502">
        <v>2</v>
      </c>
    </row>
    <row r="503" spans="1:32" ht="15" customHeight="1" x14ac:dyDescent="0.35">
      <c r="A503" s="10" t="s">
        <v>1969</v>
      </c>
      <c r="B503" s="4">
        <v>3</v>
      </c>
      <c r="C503" s="4">
        <v>4</v>
      </c>
      <c r="D503" s="4">
        <v>4</v>
      </c>
      <c r="E503" s="4">
        <v>4</v>
      </c>
      <c r="F503" s="4">
        <v>3</v>
      </c>
      <c r="G503" s="4">
        <v>3</v>
      </c>
      <c r="H503" s="4">
        <v>2</v>
      </c>
      <c r="I503" s="4">
        <v>3</v>
      </c>
      <c r="J503" s="4">
        <v>3</v>
      </c>
      <c r="K503" s="4">
        <f>IFERROR(INDEX(AIRPORT_DB!$L:$L,MATCH($A503,AIRPORT_DB!$A:$A,0))+1,2)</f>
        <v>1</v>
      </c>
      <c r="L503" s="4">
        <v>2</v>
      </c>
      <c r="M503" s="4">
        <v>3</v>
      </c>
      <c r="N503" s="4">
        <v>3</v>
      </c>
      <c r="O503" s="4">
        <v>3</v>
      </c>
      <c r="P503" s="4">
        <v>2</v>
      </c>
      <c r="Q503" s="4">
        <v>2</v>
      </c>
      <c r="R503" s="4">
        <v>2</v>
      </c>
      <c r="S503" s="4">
        <v>2</v>
      </c>
      <c r="T503" s="4">
        <v>2</v>
      </c>
      <c r="U503" s="4">
        <f>IFERROR(INDEX(AIRPORT_DB!$L:$L,MATCH($A503,AIRPORT_DB!$A:$A,0))+1,2)</f>
        <v>1</v>
      </c>
      <c r="V503" s="4">
        <f>ROUND(AVERAGE(LARGE(B503:K503,{1,2,3}))+AVERAGE(LARGE(L503:U503,{1,2,3}))-1,0)+IF(INDEX(AIRPORT_DB!$L:$L,MATCH($A503,AIRPORT_DB!$A:$A,0))&gt;=1,1,0)+IF(AB503="C",1,0)</f>
        <v>6</v>
      </c>
      <c r="W503" s="4" t="str">
        <f t="shared" si="14"/>
        <v>LOW</v>
      </c>
      <c r="X503" s="4" t="str">
        <f t="shared" si="15"/>
        <v>DISPATCH OK</v>
      </c>
      <c r="Y503" s="10" t="s">
        <v>2214</v>
      </c>
      <c r="Z503" s="10" t="s">
        <v>2210</v>
      </c>
      <c r="AA503" s="10" t="s">
        <v>2211</v>
      </c>
      <c r="AB503" s="4" t="s">
        <v>28</v>
      </c>
      <c r="AC503">
        <f>ROUND(AVERAGE(LARGE(B503:K503,{1,2,3})),0)</f>
        <v>4</v>
      </c>
      <c r="AD503">
        <f>ROUND(AVERAGE(LARGE(L503:U503,{1,2,3})),0)</f>
        <v>3</v>
      </c>
      <c r="AE503">
        <v>2</v>
      </c>
      <c r="AF503">
        <v>2</v>
      </c>
    </row>
    <row r="504" spans="1:32" ht="15" customHeight="1" x14ac:dyDescent="0.35">
      <c r="A504" s="10" t="s">
        <v>1972</v>
      </c>
      <c r="B504" s="4">
        <v>3</v>
      </c>
      <c r="C504" s="4">
        <v>4</v>
      </c>
      <c r="D504" s="4">
        <v>4</v>
      </c>
      <c r="E504" s="4">
        <v>4</v>
      </c>
      <c r="F504" s="4">
        <v>3</v>
      </c>
      <c r="G504" s="4">
        <v>3</v>
      </c>
      <c r="H504" s="4">
        <v>2</v>
      </c>
      <c r="I504" s="4">
        <v>3</v>
      </c>
      <c r="J504" s="4">
        <v>3</v>
      </c>
      <c r="K504" s="4">
        <f>IFERROR(INDEX(AIRPORT_DB!$L:$L,MATCH($A504,AIRPORT_DB!$A:$A,0))+1,2)</f>
        <v>1</v>
      </c>
      <c r="L504" s="4">
        <v>2</v>
      </c>
      <c r="M504" s="4">
        <v>3</v>
      </c>
      <c r="N504" s="4">
        <v>3</v>
      </c>
      <c r="O504" s="4">
        <v>3</v>
      </c>
      <c r="P504" s="4">
        <v>2</v>
      </c>
      <c r="Q504" s="4">
        <v>2</v>
      </c>
      <c r="R504" s="4">
        <v>2</v>
      </c>
      <c r="S504" s="4">
        <v>2</v>
      </c>
      <c r="T504" s="4">
        <v>2</v>
      </c>
      <c r="U504" s="4">
        <f>IFERROR(INDEX(AIRPORT_DB!$L:$L,MATCH($A504,AIRPORT_DB!$A:$A,0))+1,2)</f>
        <v>1</v>
      </c>
      <c r="V504" s="4">
        <f>ROUND(AVERAGE(LARGE(B504:K504,{1,2,3}))+AVERAGE(LARGE(L504:U504,{1,2,3}))-1,0)+IF(INDEX(AIRPORT_DB!$L:$L,MATCH($A504,AIRPORT_DB!$A:$A,0))&gt;=1,1,0)+IF(AB504="C",1,0)</f>
        <v>6</v>
      </c>
      <c r="W504" s="4" t="str">
        <f t="shared" si="14"/>
        <v>LOW</v>
      </c>
      <c r="X504" s="4" t="str">
        <f t="shared" si="15"/>
        <v>DISPATCH OK</v>
      </c>
      <c r="Y504" s="10" t="s">
        <v>2214</v>
      </c>
      <c r="Z504" s="10" t="s">
        <v>2210</v>
      </c>
      <c r="AA504" s="10" t="s">
        <v>2211</v>
      </c>
      <c r="AB504" s="4" t="s">
        <v>28</v>
      </c>
      <c r="AC504">
        <f>ROUND(AVERAGE(LARGE(B504:K504,{1,2,3})),0)</f>
        <v>4</v>
      </c>
      <c r="AD504">
        <f>ROUND(AVERAGE(LARGE(L504:U504,{1,2,3})),0)</f>
        <v>3</v>
      </c>
      <c r="AE504">
        <v>2</v>
      </c>
      <c r="AF504">
        <v>2</v>
      </c>
    </row>
    <row r="505" spans="1:32" ht="15" customHeight="1" x14ac:dyDescent="0.35">
      <c r="A505" s="10" t="s">
        <v>1974</v>
      </c>
      <c r="B505" s="4">
        <v>3</v>
      </c>
      <c r="C505" s="4">
        <v>4</v>
      </c>
      <c r="D505" s="4">
        <v>4</v>
      </c>
      <c r="E505" s="4">
        <v>4</v>
      </c>
      <c r="F505" s="4">
        <v>3</v>
      </c>
      <c r="G505" s="4">
        <v>3</v>
      </c>
      <c r="H505" s="4">
        <v>2</v>
      </c>
      <c r="I505" s="4">
        <v>3</v>
      </c>
      <c r="J505" s="4">
        <v>3</v>
      </c>
      <c r="K505" s="4">
        <f>IFERROR(INDEX(AIRPORT_DB!$L:$L,MATCH($A505,AIRPORT_DB!$A:$A,0))+1,2)</f>
        <v>1</v>
      </c>
      <c r="L505" s="4">
        <v>2</v>
      </c>
      <c r="M505" s="4">
        <v>3</v>
      </c>
      <c r="N505" s="4">
        <v>3</v>
      </c>
      <c r="O505" s="4">
        <v>3</v>
      </c>
      <c r="P505" s="4">
        <v>2</v>
      </c>
      <c r="Q505" s="4">
        <v>2</v>
      </c>
      <c r="R505" s="4">
        <v>2</v>
      </c>
      <c r="S505" s="4">
        <v>2</v>
      </c>
      <c r="T505" s="4">
        <v>2</v>
      </c>
      <c r="U505" s="4">
        <f>IFERROR(INDEX(AIRPORT_DB!$L:$L,MATCH($A505,AIRPORT_DB!$A:$A,0))+1,2)</f>
        <v>1</v>
      </c>
      <c r="V505" s="4">
        <f>ROUND(AVERAGE(LARGE(B505:K505,{1,2,3}))+AVERAGE(LARGE(L505:U505,{1,2,3}))-1,0)+IF(INDEX(AIRPORT_DB!$L:$L,MATCH($A505,AIRPORT_DB!$A:$A,0))&gt;=1,1,0)+IF(AB505="C",1,0)</f>
        <v>6</v>
      </c>
      <c r="W505" s="4" t="str">
        <f t="shared" si="14"/>
        <v>LOW</v>
      </c>
      <c r="X505" s="4" t="str">
        <f t="shared" si="15"/>
        <v>DISPATCH OK</v>
      </c>
      <c r="Y505" s="10" t="s">
        <v>2214</v>
      </c>
      <c r="Z505" s="10" t="s">
        <v>2210</v>
      </c>
      <c r="AA505" s="10" t="s">
        <v>2211</v>
      </c>
      <c r="AB505" s="4" t="s">
        <v>28</v>
      </c>
      <c r="AC505">
        <f>ROUND(AVERAGE(LARGE(B505:K505,{1,2,3})),0)</f>
        <v>4</v>
      </c>
      <c r="AD505">
        <f>ROUND(AVERAGE(LARGE(L505:U505,{1,2,3})),0)</f>
        <v>3</v>
      </c>
      <c r="AE505">
        <v>2</v>
      </c>
      <c r="AF505">
        <v>2</v>
      </c>
    </row>
    <row r="506" spans="1:32" ht="15" customHeight="1" x14ac:dyDescent="0.35">
      <c r="A506" s="10" t="s">
        <v>1977</v>
      </c>
      <c r="B506" s="4">
        <v>3</v>
      </c>
      <c r="C506" s="4">
        <v>4</v>
      </c>
      <c r="D506" s="4">
        <v>4</v>
      </c>
      <c r="E506" s="4">
        <v>4</v>
      </c>
      <c r="F506" s="4">
        <v>3</v>
      </c>
      <c r="G506" s="4">
        <v>3</v>
      </c>
      <c r="H506" s="4">
        <v>2</v>
      </c>
      <c r="I506" s="4">
        <v>3</v>
      </c>
      <c r="J506" s="4">
        <v>3</v>
      </c>
      <c r="K506" s="4">
        <f>IFERROR(INDEX(AIRPORT_DB!$L:$L,MATCH($A506,AIRPORT_DB!$A:$A,0))+1,2)</f>
        <v>1</v>
      </c>
      <c r="L506" s="4">
        <v>2</v>
      </c>
      <c r="M506" s="4">
        <v>3</v>
      </c>
      <c r="N506" s="4">
        <v>3</v>
      </c>
      <c r="O506" s="4">
        <v>3</v>
      </c>
      <c r="P506" s="4">
        <v>2</v>
      </c>
      <c r="Q506" s="4">
        <v>2</v>
      </c>
      <c r="R506" s="4">
        <v>2</v>
      </c>
      <c r="S506" s="4">
        <v>2</v>
      </c>
      <c r="T506" s="4">
        <v>2</v>
      </c>
      <c r="U506" s="4">
        <f>IFERROR(INDEX(AIRPORT_DB!$L:$L,MATCH($A506,AIRPORT_DB!$A:$A,0))+1,2)</f>
        <v>1</v>
      </c>
      <c r="V506" s="4">
        <f>ROUND(AVERAGE(LARGE(B506:K506,{1,2,3}))+AVERAGE(LARGE(L506:U506,{1,2,3}))-1,0)+IF(INDEX(AIRPORT_DB!$L:$L,MATCH($A506,AIRPORT_DB!$A:$A,0))&gt;=1,1,0)+IF(AB506="C",1,0)</f>
        <v>6</v>
      </c>
      <c r="W506" s="4" t="str">
        <f t="shared" si="14"/>
        <v>LOW</v>
      </c>
      <c r="X506" s="4" t="str">
        <f t="shared" si="15"/>
        <v>DISPATCH OK</v>
      </c>
      <c r="Y506" s="10" t="s">
        <v>2214</v>
      </c>
      <c r="Z506" s="10" t="s">
        <v>2210</v>
      </c>
      <c r="AA506" s="10" t="s">
        <v>2211</v>
      </c>
      <c r="AB506" s="4" t="s">
        <v>28</v>
      </c>
      <c r="AC506">
        <f>ROUND(AVERAGE(LARGE(B506:K506,{1,2,3})),0)</f>
        <v>4</v>
      </c>
      <c r="AD506">
        <f>ROUND(AVERAGE(LARGE(L506:U506,{1,2,3})),0)</f>
        <v>3</v>
      </c>
      <c r="AE506">
        <v>2</v>
      </c>
      <c r="AF506">
        <v>2</v>
      </c>
    </row>
    <row r="507" spans="1:32" ht="15" customHeight="1" x14ac:dyDescent="0.35">
      <c r="A507" s="10" t="s">
        <v>1979</v>
      </c>
      <c r="B507" s="4">
        <v>3</v>
      </c>
      <c r="C507" s="4">
        <v>4</v>
      </c>
      <c r="D507" s="4">
        <v>4</v>
      </c>
      <c r="E507" s="4">
        <v>4</v>
      </c>
      <c r="F507" s="4">
        <v>3</v>
      </c>
      <c r="G507" s="4">
        <v>3</v>
      </c>
      <c r="H507" s="4">
        <v>2</v>
      </c>
      <c r="I507" s="4">
        <v>3</v>
      </c>
      <c r="J507" s="4">
        <v>3</v>
      </c>
      <c r="K507" s="4">
        <f>IFERROR(INDEX(AIRPORT_DB!$L:$L,MATCH($A507,AIRPORT_DB!$A:$A,0))+1,2)</f>
        <v>1</v>
      </c>
      <c r="L507" s="4">
        <v>2</v>
      </c>
      <c r="M507" s="4">
        <v>3</v>
      </c>
      <c r="N507" s="4">
        <v>3</v>
      </c>
      <c r="O507" s="4">
        <v>3</v>
      </c>
      <c r="P507" s="4">
        <v>2</v>
      </c>
      <c r="Q507" s="4">
        <v>2</v>
      </c>
      <c r="R507" s="4">
        <v>2</v>
      </c>
      <c r="S507" s="4">
        <v>2</v>
      </c>
      <c r="T507" s="4">
        <v>2</v>
      </c>
      <c r="U507" s="4">
        <f>IFERROR(INDEX(AIRPORT_DB!$L:$L,MATCH($A507,AIRPORT_DB!$A:$A,0))+1,2)</f>
        <v>1</v>
      </c>
      <c r="V507" s="4">
        <f>ROUND(AVERAGE(LARGE(B507:K507,{1,2,3}))+AVERAGE(LARGE(L507:U507,{1,2,3}))-1,0)+IF(INDEX(AIRPORT_DB!$L:$L,MATCH($A507,AIRPORT_DB!$A:$A,0))&gt;=1,1,0)+IF(AB507="C",1,0)</f>
        <v>6</v>
      </c>
      <c r="W507" s="4" t="str">
        <f t="shared" si="14"/>
        <v>LOW</v>
      </c>
      <c r="X507" s="4" t="str">
        <f t="shared" si="15"/>
        <v>DISPATCH OK</v>
      </c>
      <c r="Y507" s="10" t="s">
        <v>2214</v>
      </c>
      <c r="Z507" s="10" t="s">
        <v>2210</v>
      </c>
      <c r="AA507" s="10" t="s">
        <v>2211</v>
      </c>
      <c r="AB507" s="4" t="s">
        <v>28</v>
      </c>
      <c r="AC507">
        <f>ROUND(AVERAGE(LARGE(B507:K507,{1,2,3})),0)</f>
        <v>4</v>
      </c>
      <c r="AD507">
        <f>ROUND(AVERAGE(LARGE(L507:U507,{1,2,3})),0)</f>
        <v>3</v>
      </c>
      <c r="AE507">
        <v>2</v>
      </c>
      <c r="AF507">
        <v>2</v>
      </c>
    </row>
    <row r="508" spans="1:32" ht="15" customHeight="1" x14ac:dyDescent="0.35">
      <c r="A508" s="10" t="s">
        <v>1982</v>
      </c>
      <c r="B508" s="4">
        <v>3</v>
      </c>
      <c r="C508" s="4">
        <v>4</v>
      </c>
      <c r="D508" s="4">
        <v>4</v>
      </c>
      <c r="E508" s="4">
        <v>4</v>
      </c>
      <c r="F508" s="4">
        <v>3</v>
      </c>
      <c r="G508" s="4">
        <v>3</v>
      </c>
      <c r="H508" s="4">
        <v>2</v>
      </c>
      <c r="I508" s="4">
        <v>3</v>
      </c>
      <c r="J508" s="4">
        <v>3</v>
      </c>
      <c r="K508" s="4">
        <f>IFERROR(INDEX(AIRPORT_DB!$L:$L,MATCH($A508,AIRPORT_DB!$A:$A,0))+1,2)</f>
        <v>1</v>
      </c>
      <c r="L508" s="4">
        <v>2</v>
      </c>
      <c r="M508" s="4">
        <v>3</v>
      </c>
      <c r="N508" s="4">
        <v>3</v>
      </c>
      <c r="O508" s="4">
        <v>3</v>
      </c>
      <c r="P508" s="4">
        <v>2</v>
      </c>
      <c r="Q508" s="4">
        <v>2</v>
      </c>
      <c r="R508" s="4">
        <v>2</v>
      </c>
      <c r="S508" s="4">
        <v>2</v>
      </c>
      <c r="T508" s="4">
        <v>2</v>
      </c>
      <c r="U508" s="4">
        <f>IFERROR(INDEX(AIRPORT_DB!$L:$L,MATCH($A508,AIRPORT_DB!$A:$A,0))+1,2)</f>
        <v>1</v>
      </c>
      <c r="V508" s="4">
        <f>ROUND(AVERAGE(LARGE(B508:K508,{1,2,3}))+AVERAGE(LARGE(L508:U508,{1,2,3}))-1,0)+IF(INDEX(AIRPORT_DB!$L:$L,MATCH($A508,AIRPORT_DB!$A:$A,0))&gt;=1,1,0)+IF(AB508="C",1,0)</f>
        <v>6</v>
      </c>
      <c r="W508" s="4" t="str">
        <f t="shared" si="14"/>
        <v>LOW</v>
      </c>
      <c r="X508" s="4" t="str">
        <f t="shared" si="15"/>
        <v>DISPATCH OK</v>
      </c>
      <c r="Y508" s="10" t="s">
        <v>2214</v>
      </c>
      <c r="Z508" s="10" t="s">
        <v>2210</v>
      </c>
      <c r="AA508" s="10" t="s">
        <v>2211</v>
      </c>
      <c r="AB508" s="4" t="s">
        <v>28</v>
      </c>
      <c r="AC508">
        <f>ROUND(AVERAGE(LARGE(B508:K508,{1,2,3})),0)</f>
        <v>4</v>
      </c>
      <c r="AD508">
        <f>ROUND(AVERAGE(LARGE(L508:U508,{1,2,3})),0)</f>
        <v>3</v>
      </c>
      <c r="AE508">
        <v>2</v>
      </c>
      <c r="AF508">
        <v>2</v>
      </c>
    </row>
    <row r="509" spans="1:32" ht="15" customHeight="1" x14ac:dyDescent="0.35">
      <c r="A509" s="10" t="s">
        <v>1984</v>
      </c>
      <c r="B509" s="4">
        <v>3</v>
      </c>
      <c r="C509" s="4">
        <v>4</v>
      </c>
      <c r="D509" s="4">
        <v>4</v>
      </c>
      <c r="E509" s="4">
        <v>4</v>
      </c>
      <c r="F509" s="4">
        <v>3</v>
      </c>
      <c r="G509" s="4">
        <v>3</v>
      </c>
      <c r="H509" s="4">
        <v>2</v>
      </c>
      <c r="I509" s="4">
        <v>3</v>
      </c>
      <c r="J509" s="4">
        <v>3</v>
      </c>
      <c r="K509" s="4">
        <f>IFERROR(INDEX(AIRPORT_DB!$L:$L,MATCH($A509,AIRPORT_DB!$A:$A,0))+1,2)</f>
        <v>1</v>
      </c>
      <c r="L509" s="4">
        <v>2</v>
      </c>
      <c r="M509" s="4">
        <v>3</v>
      </c>
      <c r="N509" s="4">
        <v>3</v>
      </c>
      <c r="O509" s="4">
        <v>3</v>
      </c>
      <c r="P509" s="4">
        <v>2</v>
      </c>
      <c r="Q509" s="4">
        <v>2</v>
      </c>
      <c r="R509" s="4">
        <v>2</v>
      </c>
      <c r="S509" s="4">
        <v>2</v>
      </c>
      <c r="T509" s="4">
        <v>2</v>
      </c>
      <c r="U509" s="4">
        <f>IFERROR(INDEX(AIRPORT_DB!$L:$L,MATCH($A509,AIRPORT_DB!$A:$A,0))+1,2)</f>
        <v>1</v>
      </c>
      <c r="V509" s="4">
        <f>ROUND(AVERAGE(LARGE(B509:K509,{1,2,3}))+AVERAGE(LARGE(L509:U509,{1,2,3}))-1,0)+IF(INDEX(AIRPORT_DB!$L:$L,MATCH($A509,AIRPORT_DB!$A:$A,0))&gt;=1,1,0)+IF(AB509="C",1,0)</f>
        <v>6</v>
      </c>
      <c r="W509" s="4" t="str">
        <f t="shared" si="14"/>
        <v>LOW</v>
      </c>
      <c r="X509" s="4" t="str">
        <f t="shared" si="15"/>
        <v>DISPATCH OK</v>
      </c>
      <c r="Y509" s="10" t="s">
        <v>2214</v>
      </c>
      <c r="Z509" s="10" t="s">
        <v>2210</v>
      </c>
      <c r="AA509" s="10" t="s">
        <v>2211</v>
      </c>
      <c r="AB509" s="4" t="s">
        <v>28</v>
      </c>
      <c r="AC509">
        <f>ROUND(AVERAGE(LARGE(B509:K509,{1,2,3})),0)</f>
        <v>4</v>
      </c>
      <c r="AD509">
        <f>ROUND(AVERAGE(LARGE(L509:U509,{1,2,3})),0)</f>
        <v>3</v>
      </c>
      <c r="AE509">
        <v>2</v>
      </c>
      <c r="AF509">
        <v>2</v>
      </c>
    </row>
    <row r="510" spans="1:32" ht="15" customHeight="1" x14ac:dyDescent="0.35">
      <c r="A510" s="10" t="s">
        <v>1987</v>
      </c>
      <c r="B510" s="4">
        <v>3</v>
      </c>
      <c r="C510" s="4">
        <v>4</v>
      </c>
      <c r="D510" s="4">
        <v>4</v>
      </c>
      <c r="E510" s="4">
        <v>4</v>
      </c>
      <c r="F510" s="4">
        <v>3</v>
      </c>
      <c r="G510" s="4">
        <v>3</v>
      </c>
      <c r="H510" s="4">
        <v>2</v>
      </c>
      <c r="I510" s="4">
        <v>3</v>
      </c>
      <c r="J510" s="4">
        <v>3</v>
      </c>
      <c r="K510" s="4">
        <f>IFERROR(INDEX(AIRPORT_DB!$L:$L,MATCH($A510,AIRPORT_DB!$A:$A,0))+1,2)</f>
        <v>1</v>
      </c>
      <c r="L510" s="4">
        <v>2</v>
      </c>
      <c r="M510" s="4">
        <v>3</v>
      </c>
      <c r="N510" s="4">
        <v>3</v>
      </c>
      <c r="O510" s="4">
        <v>3</v>
      </c>
      <c r="P510" s="4">
        <v>2</v>
      </c>
      <c r="Q510" s="4">
        <v>2</v>
      </c>
      <c r="R510" s="4">
        <v>2</v>
      </c>
      <c r="S510" s="4">
        <v>2</v>
      </c>
      <c r="T510" s="4">
        <v>2</v>
      </c>
      <c r="U510" s="4">
        <f>IFERROR(INDEX(AIRPORT_DB!$L:$L,MATCH($A510,AIRPORT_DB!$A:$A,0))+1,2)</f>
        <v>1</v>
      </c>
      <c r="V510" s="4">
        <f>ROUND(AVERAGE(LARGE(B510:K510,{1,2,3}))+AVERAGE(LARGE(L510:U510,{1,2,3}))-1,0)+IF(INDEX(AIRPORT_DB!$L:$L,MATCH($A510,AIRPORT_DB!$A:$A,0))&gt;=1,1,0)+IF(AB510="C",1,0)</f>
        <v>6</v>
      </c>
      <c r="W510" s="4" t="str">
        <f t="shared" si="14"/>
        <v>LOW</v>
      </c>
      <c r="X510" s="4" t="str">
        <f t="shared" si="15"/>
        <v>DISPATCH OK</v>
      </c>
      <c r="Y510" s="10" t="s">
        <v>2214</v>
      </c>
      <c r="Z510" s="10" t="s">
        <v>2210</v>
      </c>
      <c r="AA510" s="10" t="s">
        <v>2211</v>
      </c>
      <c r="AB510" s="4" t="s">
        <v>28</v>
      </c>
      <c r="AC510">
        <f>ROUND(AVERAGE(LARGE(B510:K510,{1,2,3})),0)</f>
        <v>4</v>
      </c>
      <c r="AD510">
        <f>ROUND(AVERAGE(LARGE(L510:U510,{1,2,3})),0)</f>
        <v>3</v>
      </c>
      <c r="AE510">
        <v>2</v>
      </c>
      <c r="AF510">
        <v>2</v>
      </c>
    </row>
    <row r="511" spans="1:32" ht="15" customHeight="1" x14ac:dyDescent="0.35">
      <c r="A511" s="10" t="s">
        <v>1990</v>
      </c>
      <c r="B511" s="4">
        <v>3</v>
      </c>
      <c r="C511" s="4">
        <v>4</v>
      </c>
      <c r="D511" s="4">
        <v>4</v>
      </c>
      <c r="E511" s="4">
        <v>4</v>
      </c>
      <c r="F511" s="4">
        <v>3</v>
      </c>
      <c r="G511" s="4">
        <v>3</v>
      </c>
      <c r="H511" s="4">
        <v>2</v>
      </c>
      <c r="I511" s="4">
        <v>3</v>
      </c>
      <c r="J511" s="4">
        <v>3</v>
      </c>
      <c r="K511" s="4">
        <f>IFERROR(INDEX(AIRPORT_DB!$L:$L,MATCH($A511,AIRPORT_DB!$A:$A,0))+1,2)</f>
        <v>1</v>
      </c>
      <c r="L511" s="4">
        <v>2</v>
      </c>
      <c r="M511" s="4">
        <v>3</v>
      </c>
      <c r="N511" s="4">
        <v>3</v>
      </c>
      <c r="O511" s="4">
        <v>3</v>
      </c>
      <c r="P511" s="4">
        <v>2</v>
      </c>
      <c r="Q511" s="4">
        <v>2</v>
      </c>
      <c r="R511" s="4">
        <v>2</v>
      </c>
      <c r="S511" s="4">
        <v>2</v>
      </c>
      <c r="T511" s="4">
        <v>2</v>
      </c>
      <c r="U511" s="4">
        <f>IFERROR(INDEX(AIRPORT_DB!$L:$L,MATCH($A511,AIRPORT_DB!$A:$A,0))+1,2)</f>
        <v>1</v>
      </c>
      <c r="V511" s="4">
        <f>ROUND(AVERAGE(LARGE(B511:K511,{1,2,3}))+AVERAGE(LARGE(L511:U511,{1,2,3}))-1,0)+IF(INDEX(AIRPORT_DB!$L:$L,MATCH($A511,AIRPORT_DB!$A:$A,0))&gt;=1,1,0)+IF(AB511="C",1,0)</f>
        <v>6</v>
      </c>
      <c r="W511" s="4" t="str">
        <f t="shared" si="14"/>
        <v>LOW</v>
      </c>
      <c r="X511" s="4" t="str">
        <f t="shared" si="15"/>
        <v>DISPATCH OK</v>
      </c>
      <c r="Y511" s="10" t="s">
        <v>2214</v>
      </c>
      <c r="Z511" s="10" t="s">
        <v>2210</v>
      </c>
      <c r="AA511" s="10" t="s">
        <v>2211</v>
      </c>
      <c r="AB511" s="4" t="s">
        <v>28</v>
      </c>
      <c r="AC511">
        <f>ROUND(AVERAGE(LARGE(B511:K511,{1,2,3})),0)</f>
        <v>4</v>
      </c>
      <c r="AD511">
        <f>ROUND(AVERAGE(LARGE(L511:U511,{1,2,3})),0)</f>
        <v>3</v>
      </c>
      <c r="AE511">
        <v>2</v>
      </c>
      <c r="AF511">
        <v>2</v>
      </c>
    </row>
    <row r="512" spans="1:32" ht="15" customHeight="1" x14ac:dyDescent="0.35">
      <c r="A512" s="10" t="s">
        <v>1993</v>
      </c>
      <c r="B512" s="4">
        <v>3</v>
      </c>
      <c r="C512" s="4">
        <v>4</v>
      </c>
      <c r="D512" s="4">
        <v>4</v>
      </c>
      <c r="E512" s="4">
        <v>4</v>
      </c>
      <c r="F512" s="4">
        <v>3</v>
      </c>
      <c r="G512" s="4">
        <v>3</v>
      </c>
      <c r="H512" s="4">
        <v>2</v>
      </c>
      <c r="I512" s="4">
        <v>3</v>
      </c>
      <c r="J512" s="4">
        <v>3</v>
      </c>
      <c r="K512" s="4">
        <f>IFERROR(INDEX(AIRPORT_DB!$L:$L,MATCH($A512,AIRPORT_DB!$A:$A,0))+1,2)</f>
        <v>1</v>
      </c>
      <c r="L512" s="4">
        <v>2</v>
      </c>
      <c r="M512" s="4">
        <v>3</v>
      </c>
      <c r="N512" s="4">
        <v>3</v>
      </c>
      <c r="O512" s="4">
        <v>3</v>
      </c>
      <c r="P512" s="4">
        <v>2</v>
      </c>
      <c r="Q512" s="4">
        <v>2</v>
      </c>
      <c r="R512" s="4">
        <v>2</v>
      </c>
      <c r="S512" s="4">
        <v>2</v>
      </c>
      <c r="T512" s="4">
        <v>2</v>
      </c>
      <c r="U512" s="4">
        <f>IFERROR(INDEX(AIRPORT_DB!$L:$L,MATCH($A512,AIRPORT_DB!$A:$A,0))+1,2)</f>
        <v>1</v>
      </c>
      <c r="V512" s="4">
        <f>ROUND(AVERAGE(LARGE(B512:K512,{1,2,3}))+AVERAGE(LARGE(L512:U512,{1,2,3}))-1,0)+IF(INDEX(AIRPORT_DB!$L:$L,MATCH($A512,AIRPORT_DB!$A:$A,0))&gt;=1,1,0)+IF(AB512="C",1,0)</f>
        <v>6</v>
      </c>
      <c r="W512" s="4" t="str">
        <f t="shared" si="14"/>
        <v>LOW</v>
      </c>
      <c r="X512" s="4" t="str">
        <f t="shared" si="15"/>
        <v>DISPATCH OK</v>
      </c>
      <c r="Y512" s="10" t="s">
        <v>2214</v>
      </c>
      <c r="Z512" s="10" t="s">
        <v>2210</v>
      </c>
      <c r="AA512" s="10" t="s">
        <v>2211</v>
      </c>
      <c r="AB512" s="4" t="s">
        <v>28</v>
      </c>
      <c r="AC512">
        <f>ROUND(AVERAGE(LARGE(B512:K512,{1,2,3})),0)</f>
        <v>4</v>
      </c>
      <c r="AD512">
        <f>ROUND(AVERAGE(LARGE(L512:U512,{1,2,3})),0)</f>
        <v>3</v>
      </c>
      <c r="AE512">
        <v>2</v>
      </c>
      <c r="AF512">
        <v>2</v>
      </c>
    </row>
    <row r="513" spans="1:32" ht="15" customHeight="1" x14ac:dyDescent="0.35">
      <c r="A513" s="10" t="s">
        <v>1995</v>
      </c>
      <c r="B513" s="4">
        <v>3</v>
      </c>
      <c r="C513" s="4">
        <v>4</v>
      </c>
      <c r="D513" s="4">
        <v>4</v>
      </c>
      <c r="E513" s="4">
        <v>4</v>
      </c>
      <c r="F513" s="4">
        <v>3</v>
      </c>
      <c r="G513" s="4">
        <v>3</v>
      </c>
      <c r="H513" s="4">
        <v>2</v>
      </c>
      <c r="I513" s="4">
        <v>3</v>
      </c>
      <c r="J513" s="4">
        <v>3</v>
      </c>
      <c r="K513" s="4">
        <f>IFERROR(INDEX(AIRPORT_DB!$L:$L,MATCH($A513,AIRPORT_DB!$A:$A,0))+1,2)</f>
        <v>1</v>
      </c>
      <c r="L513" s="4">
        <v>2</v>
      </c>
      <c r="M513" s="4">
        <v>3</v>
      </c>
      <c r="N513" s="4">
        <v>3</v>
      </c>
      <c r="O513" s="4">
        <v>3</v>
      </c>
      <c r="P513" s="4">
        <v>2</v>
      </c>
      <c r="Q513" s="4">
        <v>2</v>
      </c>
      <c r="R513" s="4">
        <v>2</v>
      </c>
      <c r="S513" s="4">
        <v>2</v>
      </c>
      <c r="T513" s="4">
        <v>2</v>
      </c>
      <c r="U513" s="4">
        <f>IFERROR(INDEX(AIRPORT_DB!$L:$L,MATCH($A513,AIRPORT_DB!$A:$A,0))+1,2)</f>
        <v>1</v>
      </c>
      <c r="V513" s="4">
        <f>ROUND(AVERAGE(LARGE(B513:K513,{1,2,3}))+AVERAGE(LARGE(L513:U513,{1,2,3}))-1,0)+IF(INDEX(AIRPORT_DB!$L:$L,MATCH($A513,AIRPORT_DB!$A:$A,0))&gt;=1,1,0)+IF(AB513="C",1,0)</f>
        <v>6</v>
      </c>
      <c r="W513" s="4" t="str">
        <f t="shared" si="14"/>
        <v>LOW</v>
      </c>
      <c r="X513" s="4" t="str">
        <f t="shared" si="15"/>
        <v>DISPATCH OK</v>
      </c>
      <c r="Y513" s="10" t="s">
        <v>2214</v>
      </c>
      <c r="Z513" s="10" t="s">
        <v>2210</v>
      </c>
      <c r="AA513" s="10" t="s">
        <v>2211</v>
      </c>
      <c r="AB513" s="4" t="s">
        <v>28</v>
      </c>
      <c r="AC513">
        <f>ROUND(AVERAGE(LARGE(B513:K513,{1,2,3})),0)</f>
        <v>4</v>
      </c>
      <c r="AD513">
        <f>ROUND(AVERAGE(LARGE(L513:U513,{1,2,3})),0)</f>
        <v>3</v>
      </c>
      <c r="AE513">
        <v>2</v>
      </c>
      <c r="AF513">
        <v>2</v>
      </c>
    </row>
    <row r="514" spans="1:32" ht="15" customHeight="1" x14ac:dyDescent="0.35">
      <c r="A514" s="10" t="s">
        <v>1998</v>
      </c>
      <c r="B514" s="4">
        <v>3</v>
      </c>
      <c r="C514" s="4">
        <v>4</v>
      </c>
      <c r="D514" s="4">
        <v>4</v>
      </c>
      <c r="E514" s="4">
        <v>4</v>
      </c>
      <c r="F514" s="4">
        <v>3</v>
      </c>
      <c r="G514" s="4">
        <v>3</v>
      </c>
      <c r="H514" s="4">
        <v>2</v>
      </c>
      <c r="I514" s="4">
        <v>3</v>
      </c>
      <c r="J514" s="4">
        <v>3</v>
      </c>
      <c r="K514" s="4">
        <f>IFERROR(INDEX(AIRPORT_DB!$L:$L,MATCH($A514,AIRPORT_DB!$A:$A,0))+1,2)</f>
        <v>1</v>
      </c>
      <c r="L514" s="4">
        <v>2</v>
      </c>
      <c r="M514" s="4">
        <v>3</v>
      </c>
      <c r="N514" s="4">
        <v>3</v>
      </c>
      <c r="O514" s="4">
        <v>3</v>
      </c>
      <c r="P514" s="4">
        <v>2</v>
      </c>
      <c r="Q514" s="4">
        <v>2</v>
      </c>
      <c r="R514" s="4">
        <v>2</v>
      </c>
      <c r="S514" s="4">
        <v>2</v>
      </c>
      <c r="T514" s="4">
        <v>2</v>
      </c>
      <c r="U514" s="4">
        <f>IFERROR(INDEX(AIRPORT_DB!$L:$L,MATCH($A514,AIRPORT_DB!$A:$A,0))+1,2)</f>
        <v>1</v>
      </c>
      <c r="V514" s="4">
        <f>ROUND(AVERAGE(LARGE(B514:K514,{1,2,3}))+AVERAGE(LARGE(L514:U514,{1,2,3}))-1,0)+IF(INDEX(AIRPORT_DB!$L:$L,MATCH($A514,AIRPORT_DB!$A:$A,0))&gt;=1,1,0)+IF(AB514="C",1,0)</f>
        <v>6</v>
      </c>
      <c r="W514" s="4" t="str">
        <f t="shared" ref="W514:W561" si="16">IF(V514&lt;=6,"LOW",IF(V514&lt;=9,"MEDIUM",IF(V514&lt;=12,"HIGH","EXTREME")))</f>
        <v>LOW</v>
      </c>
      <c r="X514" s="4" t="str">
        <f t="shared" ref="X514:X561" si="17">IF(W514="EXTREME","OPS MANAGER APPROVAL REQUIRED",IF(AND(W514="HIGH",AB514="C"),"OPS MANAGER APPROVAL REQUIRED",IF(W514="HIGH","CAPTAIN REVIEW / DISPATCH COORDINATION","DISPATCH OK")))</f>
        <v>DISPATCH OK</v>
      </c>
      <c r="Y514" s="10" t="s">
        <v>2214</v>
      </c>
      <c r="Z514" s="10" t="s">
        <v>2210</v>
      </c>
      <c r="AA514" s="10" t="s">
        <v>2211</v>
      </c>
      <c r="AB514" s="4" t="s">
        <v>28</v>
      </c>
      <c r="AC514">
        <f>ROUND(AVERAGE(LARGE(B514:K514,{1,2,3})),0)</f>
        <v>4</v>
      </c>
      <c r="AD514">
        <f>ROUND(AVERAGE(LARGE(L514:U514,{1,2,3})),0)</f>
        <v>3</v>
      </c>
      <c r="AE514">
        <v>2</v>
      </c>
      <c r="AF514">
        <v>2</v>
      </c>
    </row>
    <row r="515" spans="1:32" ht="15" customHeight="1" x14ac:dyDescent="0.35">
      <c r="A515" s="10" t="s">
        <v>2003</v>
      </c>
      <c r="B515" s="4">
        <v>3</v>
      </c>
      <c r="C515" s="4">
        <v>4</v>
      </c>
      <c r="D515" s="4">
        <v>4</v>
      </c>
      <c r="E515" s="4">
        <v>4</v>
      </c>
      <c r="F515" s="4">
        <v>3</v>
      </c>
      <c r="G515" s="4">
        <v>3</v>
      </c>
      <c r="H515" s="4">
        <v>2</v>
      </c>
      <c r="I515" s="4">
        <v>3</v>
      </c>
      <c r="J515" s="4">
        <v>3</v>
      </c>
      <c r="K515" s="4">
        <f>IFERROR(INDEX(AIRPORT_DB!$L:$L,MATCH($A515,AIRPORT_DB!$A:$A,0))+1,2)</f>
        <v>1</v>
      </c>
      <c r="L515" s="4">
        <v>2</v>
      </c>
      <c r="M515" s="4">
        <v>3</v>
      </c>
      <c r="N515" s="4">
        <v>3</v>
      </c>
      <c r="O515" s="4">
        <v>3</v>
      </c>
      <c r="P515" s="4">
        <v>2</v>
      </c>
      <c r="Q515" s="4">
        <v>2</v>
      </c>
      <c r="R515" s="4">
        <v>2</v>
      </c>
      <c r="S515" s="4">
        <v>2</v>
      </c>
      <c r="T515" s="4">
        <v>2</v>
      </c>
      <c r="U515" s="4">
        <f>IFERROR(INDEX(AIRPORT_DB!$L:$L,MATCH($A515,AIRPORT_DB!$A:$A,0))+1,2)</f>
        <v>1</v>
      </c>
      <c r="V515" s="4">
        <f>ROUND(AVERAGE(LARGE(B515:K515,{1,2,3}))+AVERAGE(LARGE(L515:U515,{1,2,3}))-1,0)+IF(INDEX(AIRPORT_DB!$L:$L,MATCH($A515,AIRPORT_DB!$A:$A,0))&gt;=1,1,0)+IF(AB515="C",1,0)</f>
        <v>6</v>
      </c>
      <c r="W515" s="4" t="str">
        <f t="shared" si="16"/>
        <v>LOW</v>
      </c>
      <c r="X515" s="4" t="str">
        <f t="shared" si="17"/>
        <v>DISPATCH OK</v>
      </c>
      <c r="Y515" s="10" t="s">
        <v>2214</v>
      </c>
      <c r="Z515" s="10" t="s">
        <v>2210</v>
      </c>
      <c r="AA515" s="10" t="s">
        <v>2211</v>
      </c>
      <c r="AB515" s="4" t="s">
        <v>28</v>
      </c>
      <c r="AC515">
        <f>ROUND(AVERAGE(LARGE(B515:K515,{1,2,3})),0)</f>
        <v>4</v>
      </c>
      <c r="AD515">
        <f>ROUND(AVERAGE(LARGE(L515:U515,{1,2,3})),0)</f>
        <v>3</v>
      </c>
      <c r="AE515">
        <v>2</v>
      </c>
      <c r="AF515">
        <v>2</v>
      </c>
    </row>
    <row r="516" spans="1:32" ht="15" customHeight="1" x14ac:dyDescent="0.35">
      <c r="A516" s="10" t="s">
        <v>2006</v>
      </c>
      <c r="B516" s="4">
        <v>3</v>
      </c>
      <c r="C516" s="4">
        <v>4</v>
      </c>
      <c r="D516" s="4">
        <v>4</v>
      </c>
      <c r="E516" s="4">
        <v>4</v>
      </c>
      <c r="F516" s="4">
        <v>3</v>
      </c>
      <c r="G516" s="4">
        <v>3</v>
      </c>
      <c r="H516" s="4">
        <v>2</v>
      </c>
      <c r="I516" s="4">
        <v>3</v>
      </c>
      <c r="J516" s="4">
        <v>3</v>
      </c>
      <c r="K516" s="4">
        <f>IFERROR(INDEX(AIRPORT_DB!$L:$L,MATCH($A516,AIRPORT_DB!$A:$A,0))+1,2)</f>
        <v>1</v>
      </c>
      <c r="L516" s="4">
        <v>2</v>
      </c>
      <c r="M516" s="4">
        <v>3</v>
      </c>
      <c r="N516" s="4">
        <v>3</v>
      </c>
      <c r="O516" s="4">
        <v>3</v>
      </c>
      <c r="P516" s="4">
        <v>2</v>
      </c>
      <c r="Q516" s="4">
        <v>2</v>
      </c>
      <c r="R516" s="4">
        <v>2</v>
      </c>
      <c r="S516" s="4">
        <v>2</v>
      </c>
      <c r="T516" s="4">
        <v>2</v>
      </c>
      <c r="U516" s="4">
        <f>IFERROR(INDEX(AIRPORT_DB!$L:$L,MATCH($A516,AIRPORT_DB!$A:$A,0))+1,2)</f>
        <v>1</v>
      </c>
      <c r="V516" s="4">
        <f>ROUND(AVERAGE(LARGE(B516:K516,{1,2,3}))+AVERAGE(LARGE(L516:U516,{1,2,3}))-1,0)+IF(INDEX(AIRPORT_DB!$L:$L,MATCH($A516,AIRPORT_DB!$A:$A,0))&gt;=1,1,0)+IF(AB516="C",1,0)</f>
        <v>6</v>
      </c>
      <c r="W516" s="4" t="str">
        <f t="shared" si="16"/>
        <v>LOW</v>
      </c>
      <c r="X516" s="4" t="str">
        <f t="shared" si="17"/>
        <v>DISPATCH OK</v>
      </c>
      <c r="Y516" s="10" t="s">
        <v>2214</v>
      </c>
      <c r="Z516" s="10" t="s">
        <v>2210</v>
      </c>
      <c r="AA516" s="10" t="s">
        <v>2211</v>
      </c>
      <c r="AB516" s="4" t="s">
        <v>28</v>
      </c>
      <c r="AC516">
        <f>ROUND(AVERAGE(LARGE(B516:K516,{1,2,3})),0)</f>
        <v>4</v>
      </c>
      <c r="AD516">
        <f>ROUND(AVERAGE(LARGE(L516:U516,{1,2,3})),0)</f>
        <v>3</v>
      </c>
      <c r="AE516">
        <v>2</v>
      </c>
      <c r="AF516">
        <v>2</v>
      </c>
    </row>
    <row r="517" spans="1:32" ht="15" customHeight="1" x14ac:dyDescent="0.35">
      <c r="A517" s="10" t="s">
        <v>2008</v>
      </c>
      <c r="B517" s="4">
        <v>3</v>
      </c>
      <c r="C517" s="4">
        <v>4</v>
      </c>
      <c r="D517" s="4">
        <v>4</v>
      </c>
      <c r="E517" s="4">
        <v>4</v>
      </c>
      <c r="F517" s="4">
        <v>3</v>
      </c>
      <c r="G517" s="4">
        <v>3</v>
      </c>
      <c r="H517" s="4">
        <v>2</v>
      </c>
      <c r="I517" s="4">
        <v>3</v>
      </c>
      <c r="J517" s="4">
        <v>3</v>
      </c>
      <c r="K517" s="4">
        <f>IFERROR(INDEX(AIRPORT_DB!$L:$L,MATCH($A517,AIRPORT_DB!$A:$A,0))+1,2)</f>
        <v>1</v>
      </c>
      <c r="L517" s="4">
        <v>2</v>
      </c>
      <c r="M517" s="4">
        <v>3</v>
      </c>
      <c r="N517" s="4">
        <v>3</v>
      </c>
      <c r="O517" s="4">
        <v>3</v>
      </c>
      <c r="P517" s="4">
        <v>2</v>
      </c>
      <c r="Q517" s="4">
        <v>2</v>
      </c>
      <c r="R517" s="4">
        <v>2</v>
      </c>
      <c r="S517" s="4">
        <v>2</v>
      </c>
      <c r="T517" s="4">
        <v>2</v>
      </c>
      <c r="U517" s="4">
        <f>IFERROR(INDEX(AIRPORT_DB!$L:$L,MATCH($A517,AIRPORT_DB!$A:$A,0))+1,2)</f>
        <v>1</v>
      </c>
      <c r="V517" s="4">
        <f>ROUND(AVERAGE(LARGE(B517:K517,{1,2,3}))+AVERAGE(LARGE(L517:U517,{1,2,3}))-1,0)+IF(INDEX(AIRPORT_DB!$L:$L,MATCH($A517,AIRPORT_DB!$A:$A,0))&gt;=1,1,0)+IF(AB517="C",1,0)</f>
        <v>6</v>
      </c>
      <c r="W517" s="4" t="str">
        <f t="shared" si="16"/>
        <v>LOW</v>
      </c>
      <c r="X517" s="4" t="str">
        <f t="shared" si="17"/>
        <v>DISPATCH OK</v>
      </c>
      <c r="Y517" s="10" t="s">
        <v>2214</v>
      </c>
      <c r="Z517" s="10" t="s">
        <v>2210</v>
      </c>
      <c r="AA517" s="10" t="s">
        <v>2211</v>
      </c>
      <c r="AB517" s="4" t="s">
        <v>28</v>
      </c>
      <c r="AC517">
        <f>ROUND(AVERAGE(LARGE(B517:K517,{1,2,3})),0)</f>
        <v>4</v>
      </c>
      <c r="AD517">
        <f>ROUND(AVERAGE(LARGE(L517:U517,{1,2,3})),0)</f>
        <v>3</v>
      </c>
      <c r="AE517">
        <v>2</v>
      </c>
      <c r="AF517">
        <v>2</v>
      </c>
    </row>
    <row r="518" spans="1:32" ht="15" customHeight="1" x14ac:dyDescent="0.35">
      <c r="A518" s="10" t="s">
        <v>2011</v>
      </c>
      <c r="B518" s="4">
        <v>3</v>
      </c>
      <c r="C518" s="4">
        <v>4</v>
      </c>
      <c r="D518" s="4">
        <v>4</v>
      </c>
      <c r="E518" s="4">
        <v>4</v>
      </c>
      <c r="F518" s="4">
        <v>3</v>
      </c>
      <c r="G518" s="4">
        <v>3</v>
      </c>
      <c r="H518" s="4">
        <v>2</v>
      </c>
      <c r="I518" s="4">
        <v>3</v>
      </c>
      <c r="J518" s="4">
        <v>3</v>
      </c>
      <c r="K518" s="4">
        <f>IFERROR(INDEX(AIRPORT_DB!$L:$L,MATCH($A518,AIRPORT_DB!$A:$A,0))+1,2)</f>
        <v>1</v>
      </c>
      <c r="L518" s="4">
        <v>2</v>
      </c>
      <c r="M518" s="4">
        <v>3</v>
      </c>
      <c r="N518" s="4">
        <v>3</v>
      </c>
      <c r="O518" s="4">
        <v>3</v>
      </c>
      <c r="P518" s="4">
        <v>2</v>
      </c>
      <c r="Q518" s="4">
        <v>2</v>
      </c>
      <c r="R518" s="4">
        <v>2</v>
      </c>
      <c r="S518" s="4">
        <v>2</v>
      </c>
      <c r="T518" s="4">
        <v>2</v>
      </c>
      <c r="U518" s="4">
        <f>IFERROR(INDEX(AIRPORT_DB!$L:$L,MATCH($A518,AIRPORT_DB!$A:$A,0))+1,2)</f>
        <v>1</v>
      </c>
      <c r="V518" s="4">
        <f>ROUND(AVERAGE(LARGE(B518:K518,{1,2,3}))+AVERAGE(LARGE(L518:U518,{1,2,3}))-1,0)+IF(INDEX(AIRPORT_DB!$L:$L,MATCH($A518,AIRPORT_DB!$A:$A,0))&gt;=1,1,0)+IF(AB518="C",1,0)</f>
        <v>6</v>
      </c>
      <c r="W518" s="4" t="str">
        <f t="shared" si="16"/>
        <v>LOW</v>
      </c>
      <c r="X518" s="4" t="str">
        <f t="shared" si="17"/>
        <v>DISPATCH OK</v>
      </c>
      <c r="Y518" s="10" t="s">
        <v>2214</v>
      </c>
      <c r="Z518" s="10" t="s">
        <v>2210</v>
      </c>
      <c r="AA518" s="10" t="s">
        <v>2211</v>
      </c>
      <c r="AB518" s="4" t="s">
        <v>28</v>
      </c>
      <c r="AC518">
        <f>ROUND(AVERAGE(LARGE(B518:K518,{1,2,3})),0)</f>
        <v>4</v>
      </c>
      <c r="AD518">
        <f>ROUND(AVERAGE(LARGE(L518:U518,{1,2,3})),0)</f>
        <v>3</v>
      </c>
      <c r="AE518">
        <v>2</v>
      </c>
      <c r="AF518">
        <v>2</v>
      </c>
    </row>
    <row r="519" spans="1:32" ht="15" customHeight="1" x14ac:dyDescent="0.35">
      <c r="A519" s="10" t="s">
        <v>2014</v>
      </c>
      <c r="B519" s="4">
        <v>3</v>
      </c>
      <c r="C519" s="4">
        <v>4</v>
      </c>
      <c r="D519" s="4">
        <v>4</v>
      </c>
      <c r="E519" s="4">
        <v>4</v>
      </c>
      <c r="F519" s="4">
        <v>3</v>
      </c>
      <c r="G519" s="4">
        <v>3</v>
      </c>
      <c r="H519" s="4">
        <v>2</v>
      </c>
      <c r="I519" s="4">
        <v>3</v>
      </c>
      <c r="J519" s="4">
        <v>3</v>
      </c>
      <c r="K519" s="4">
        <f>IFERROR(INDEX(AIRPORT_DB!$L:$L,MATCH($A519,AIRPORT_DB!$A:$A,0))+1,2)</f>
        <v>1</v>
      </c>
      <c r="L519" s="4">
        <v>2</v>
      </c>
      <c r="M519" s="4">
        <v>3</v>
      </c>
      <c r="N519" s="4">
        <v>3</v>
      </c>
      <c r="O519" s="4">
        <v>3</v>
      </c>
      <c r="P519" s="4">
        <v>2</v>
      </c>
      <c r="Q519" s="4">
        <v>2</v>
      </c>
      <c r="R519" s="4">
        <v>2</v>
      </c>
      <c r="S519" s="4">
        <v>2</v>
      </c>
      <c r="T519" s="4">
        <v>2</v>
      </c>
      <c r="U519" s="4">
        <f>IFERROR(INDEX(AIRPORT_DB!$L:$L,MATCH($A519,AIRPORT_DB!$A:$A,0))+1,2)</f>
        <v>1</v>
      </c>
      <c r="V519" s="4">
        <f>ROUND(AVERAGE(LARGE(B519:K519,{1,2,3}))+AVERAGE(LARGE(L519:U519,{1,2,3}))-1,0)+IF(INDEX(AIRPORT_DB!$L:$L,MATCH($A519,AIRPORT_DB!$A:$A,0))&gt;=1,1,0)+IF(AB519="C",1,0)</f>
        <v>6</v>
      </c>
      <c r="W519" s="4" t="str">
        <f t="shared" si="16"/>
        <v>LOW</v>
      </c>
      <c r="X519" s="4" t="str">
        <f t="shared" si="17"/>
        <v>DISPATCH OK</v>
      </c>
      <c r="Y519" s="10" t="s">
        <v>2214</v>
      </c>
      <c r="Z519" s="10" t="s">
        <v>2210</v>
      </c>
      <c r="AA519" s="10" t="s">
        <v>2211</v>
      </c>
      <c r="AB519" s="4" t="s">
        <v>28</v>
      </c>
      <c r="AC519">
        <f>ROUND(AVERAGE(LARGE(B519:K519,{1,2,3})),0)</f>
        <v>4</v>
      </c>
      <c r="AD519">
        <f>ROUND(AVERAGE(LARGE(L519:U519,{1,2,3})),0)</f>
        <v>3</v>
      </c>
      <c r="AE519">
        <v>2</v>
      </c>
      <c r="AF519">
        <v>2</v>
      </c>
    </row>
    <row r="520" spans="1:32" ht="15" customHeight="1" x14ac:dyDescent="0.35">
      <c r="A520" s="10" t="s">
        <v>2016</v>
      </c>
      <c r="B520" s="4">
        <v>3</v>
      </c>
      <c r="C520" s="4">
        <v>4</v>
      </c>
      <c r="D520" s="4">
        <v>4</v>
      </c>
      <c r="E520" s="4">
        <v>4</v>
      </c>
      <c r="F520" s="4">
        <v>3</v>
      </c>
      <c r="G520" s="4">
        <v>3</v>
      </c>
      <c r="H520" s="4">
        <v>2</v>
      </c>
      <c r="I520" s="4">
        <v>3</v>
      </c>
      <c r="J520" s="4">
        <v>3</v>
      </c>
      <c r="K520" s="4">
        <f>IFERROR(INDEX(AIRPORT_DB!$L:$L,MATCH($A520,AIRPORT_DB!$A:$A,0))+1,2)</f>
        <v>1</v>
      </c>
      <c r="L520" s="4">
        <v>2</v>
      </c>
      <c r="M520" s="4">
        <v>3</v>
      </c>
      <c r="N520" s="4">
        <v>3</v>
      </c>
      <c r="O520" s="4">
        <v>3</v>
      </c>
      <c r="P520" s="4">
        <v>2</v>
      </c>
      <c r="Q520" s="4">
        <v>2</v>
      </c>
      <c r="R520" s="4">
        <v>2</v>
      </c>
      <c r="S520" s="4">
        <v>2</v>
      </c>
      <c r="T520" s="4">
        <v>2</v>
      </c>
      <c r="U520" s="4">
        <f>IFERROR(INDEX(AIRPORT_DB!$L:$L,MATCH($A520,AIRPORT_DB!$A:$A,0))+1,2)</f>
        <v>1</v>
      </c>
      <c r="V520" s="4">
        <f>ROUND(AVERAGE(LARGE(B520:K520,{1,2,3}))+AVERAGE(LARGE(L520:U520,{1,2,3}))-1,0)+IF(INDEX(AIRPORT_DB!$L:$L,MATCH($A520,AIRPORT_DB!$A:$A,0))&gt;=1,1,0)+IF(AB520="C",1,0)</f>
        <v>6</v>
      </c>
      <c r="W520" s="4" t="str">
        <f t="shared" si="16"/>
        <v>LOW</v>
      </c>
      <c r="X520" s="4" t="str">
        <f t="shared" si="17"/>
        <v>DISPATCH OK</v>
      </c>
      <c r="Y520" s="10" t="s">
        <v>2214</v>
      </c>
      <c r="Z520" s="10" t="s">
        <v>2210</v>
      </c>
      <c r="AA520" s="10" t="s">
        <v>2211</v>
      </c>
      <c r="AB520" s="4" t="s">
        <v>28</v>
      </c>
      <c r="AC520">
        <f>ROUND(AVERAGE(LARGE(B520:K520,{1,2,3})),0)</f>
        <v>4</v>
      </c>
      <c r="AD520">
        <f>ROUND(AVERAGE(LARGE(L520:U520,{1,2,3})),0)</f>
        <v>3</v>
      </c>
      <c r="AE520">
        <v>2</v>
      </c>
      <c r="AF520">
        <v>2</v>
      </c>
    </row>
    <row r="521" spans="1:32" ht="15" customHeight="1" x14ac:dyDescent="0.35">
      <c r="A521" s="10" t="s">
        <v>2018</v>
      </c>
      <c r="B521" s="4">
        <v>3</v>
      </c>
      <c r="C521" s="4">
        <v>4</v>
      </c>
      <c r="D521" s="4">
        <v>4</v>
      </c>
      <c r="E521" s="4">
        <v>4</v>
      </c>
      <c r="F521" s="4">
        <v>3</v>
      </c>
      <c r="G521" s="4">
        <v>3</v>
      </c>
      <c r="H521" s="4">
        <v>2</v>
      </c>
      <c r="I521" s="4">
        <v>3</v>
      </c>
      <c r="J521" s="4">
        <v>3</v>
      </c>
      <c r="K521" s="4">
        <f>IFERROR(INDEX(AIRPORT_DB!$L:$L,MATCH($A521,AIRPORT_DB!$A:$A,0))+1,2)</f>
        <v>1</v>
      </c>
      <c r="L521" s="4">
        <v>2</v>
      </c>
      <c r="M521" s="4">
        <v>3</v>
      </c>
      <c r="N521" s="4">
        <v>3</v>
      </c>
      <c r="O521" s="4">
        <v>3</v>
      </c>
      <c r="P521" s="4">
        <v>2</v>
      </c>
      <c r="Q521" s="4">
        <v>2</v>
      </c>
      <c r="R521" s="4">
        <v>2</v>
      </c>
      <c r="S521" s="4">
        <v>2</v>
      </c>
      <c r="T521" s="4">
        <v>2</v>
      </c>
      <c r="U521" s="4">
        <f>IFERROR(INDEX(AIRPORT_DB!$L:$L,MATCH($A521,AIRPORT_DB!$A:$A,0))+1,2)</f>
        <v>1</v>
      </c>
      <c r="V521" s="4">
        <f>ROUND(AVERAGE(LARGE(B521:K521,{1,2,3}))+AVERAGE(LARGE(L521:U521,{1,2,3}))-1,0)+IF(INDEX(AIRPORT_DB!$L:$L,MATCH($A521,AIRPORT_DB!$A:$A,0))&gt;=1,1,0)+IF(AB521="C",1,0)</f>
        <v>6</v>
      </c>
      <c r="W521" s="4" t="str">
        <f t="shared" si="16"/>
        <v>LOW</v>
      </c>
      <c r="X521" s="4" t="str">
        <f t="shared" si="17"/>
        <v>DISPATCH OK</v>
      </c>
      <c r="Y521" s="10" t="s">
        <v>2214</v>
      </c>
      <c r="Z521" s="10" t="s">
        <v>2210</v>
      </c>
      <c r="AA521" s="10" t="s">
        <v>2211</v>
      </c>
      <c r="AB521" s="4" t="s">
        <v>28</v>
      </c>
      <c r="AC521">
        <f>ROUND(AVERAGE(LARGE(B521:K521,{1,2,3})),0)</f>
        <v>4</v>
      </c>
      <c r="AD521">
        <f>ROUND(AVERAGE(LARGE(L521:U521,{1,2,3})),0)</f>
        <v>3</v>
      </c>
      <c r="AE521">
        <v>2</v>
      </c>
      <c r="AF521">
        <v>2</v>
      </c>
    </row>
    <row r="522" spans="1:32" ht="15" customHeight="1" x14ac:dyDescent="0.35">
      <c r="A522" s="10" t="s">
        <v>2021</v>
      </c>
      <c r="B522" s="4">
        <v>3</v>
      </c>
      <c r="C522" s="4">
        <v>4</v>
      </c>
      <c r="D522" s="4">
        <v>4</v>
      </c>
      <c r="E522" s="4">
        <v>4</v>
      </c>
      <c r="F522" s="4">
        <v>3</v>
      </c>
      <c r="G522" s="4">
        <v>3</v>
      </c>
      <c r="H522" s="4">
        <v>2</v>
      </c>
      <c r="I522" s="4">
        <v>3</v>
      </c>
      <c r="J522" s="4">
        <v>3</v>
      </c>
      <c r="K522" s="4">
        <f>IFERROR(INDEX(AIRPORT_DB!$L:$L,MATCH($A522,AIRPORT_DB!$A:$A,0))+1,2)</f>
        <v>1</v>
      </c>
      <c r="L522" s="4">
        <v>2</v>
      </c>
      <c r="M522" s="4">
        <v>3</v>
      </c>
      <c r="N522" s="4">
        <v>3</v>
      </c>
      <c r="O522" s="4">
        <v>3</v>
      </c>
      <c r="P522" s="4">
        <v>2</v>
      </c>
      <c r="Q522" s="4">
        <v>2</v>
      </c>
      <c r="R522" s="4">
        <v>2</v>
      </c>
      <c r="S522" s="4">
        <v>2</v>
      </c>
      <c r="T522" s="4">
        <v>2</v>
      </c>
      <c r="U522" s="4">
        <f>IFERROR(INDEX(AIRPORT_DB!$L:$L,MATCH($A522,AIRPORT_DB!$A:$A,0))+1,2)</f>
        <v>1</v>
      </c>
      <c r="V522" s="4">
        <f>ROUND(AVERAGE(LARGE(B522:K522,{1,2,3}))+AVERAGE(LARGE(L522:U522,{1,2,3}))-1,0)+IF(INDEX(AIRPORT_DB!$L:$L,MATCH($A522,AIRPORT_DB!$A:$A,0))&gt;=1,1,0)+IF(AB522="C",1,0)</f>
        <v>6</v>
      </c>
      <c r="W522" s="4" t="str">
        <f t="shared" si="16"/>
        <v>LOW</v>
      </c>
      <c r="X522" s="4" t="str">
        <f t="shared" si="17"/>
        <v>DISPATCH OK</v>
      </c>
      <c r="Y522" s="10" t="s">
        <v>2214</v>
      </c>
      <c r="Z522" s="10" t="s">
        <v>2210</v>
      </c>
      <c r="AA522" s="10" t="s">
        <v>2211</v>
      </c>
      <c r="AB522" s="4" t="s">
        <v>28</v>
      </c>
      <c r="AC522">
        <f>ROUND(AVERAGE(LARGE(B522:K522,{1,2,3})),0)</f>
        <v>4</v>
      </c>
      <c r="AD522">
        <f>ROUND(AVERAGE(LARGE(L522:U522,{1,2,3})),0)</f>
        <v>3</v>
      </c>
      <c r="AE522">
        <v>2</v>
      </c>
      <c r="AF522">
        <v>2</v>
      </c>
    </row>
    <row r="523" spans="1:32" ht="15" customHeight="1" x14ac:dyDescent="0.35">
      <c r="A523" s="10" t="s">
        <v>2024</v>
      </c>
      <c r="B523" s="4">
        <v>3</v>
      </c>
      <c r="C523" s="4">
        <v>4</v>
      </c>
      <c r="D523" s="4">
        <v>4</v>
      </c>
      <c r="E523" s="4">
        <v>4</v>
      </c>
      <c r="F523" s="4">
        <v>3</v>
      </c>
      <c r="G523" s="4">
        <v>3</v>
      </c>
      <c r="H523" s="4">
        <v>2</v>
      </c>
      <c r="I523" s="4">
        <v>3</v>
      </c>
      <c r="J523" s="4">
        <v>3</v>
      </c>
      <c r="K523" s="4">
        <f>IFERROR(INDEX(AIRPORT_DB!$L:$L,MATCH($A523,AIRPORT_DB!$A:$A,0))+1,2)</f>
        <v>1</v>
      </c>
      <c r="L523" s="4">
        <v>2</v>
      </c>
      <c r="M523" s="4">
        <v>3</v>
      </c>
      <c r="N523" s="4">
        <v>3</v>
      </c>
      <c r="O523" s="4">
        <v>3</v>
      </c>
      <c r="P523" s="4">
        <v>2</v>
      </c>
      <c r="Q523" s="4">
        <v>2</v>
      </c>
      <c r="R523" s="4">
        <v>2</v>
      </c>
      <c r="S523" s="4">
        <v>2</v>
      </c>
      <c r="T523" s="4">
        <v>2</v>
      </c>
      <c r="U523" s="4">
        <f>IFERROR(INDEX(AIRPORT_DB!$L:$L,MATCH($A523,AIRPORT_DB!$A:$A,0))+1,2)</f>
        <v>1</v>
      </c>
      <c r="V523" s="4">
        <f>ROUND(AVERAGE(LARGE(B523:K523,{1,2,3}))+AVERAGE(LARGE(L523:U523,{1,2,3}))-1,0)+IF(INDEX(AIRPORT_DB!$L:$L,MATCH($A523,AIRPORT_DB!$A:$A,0))&gt;=1,1,0)+IF(AB523="C",1,0)</f>
        <v>6</v>
      </c>
      <c r="W523" s="4" t="str">
        <f t="shared" si="16"/>
        <v>LOW</v>
      </c>
      <c r="X523" s="4" t="str">
        <f t="shared" si="17"/>
        <v>DISPATCH OK</v>
      </c>
      <c r="Y523" s="10" t="s">
        <v>2214</v>
      </c>
      <c r="Z523" s="10" t="s">
        <v>2210</v>
      </c>
      <c r="AA523" s="10" t="s">
        <v>2211</v>
      </c>
      <c r="AB523" s="4" t="s">
        <v>28</v>
      </c>
      <c r="AC523">
        <f>ROUND(AVERAGE(LARGE(B523:K523,{1,2,3})),0)</f>
        <v>4</v>
      </c>
      <c r="AD523">
        <f>ROUND(AVERAGE(LARGE(L523:U523,{1,2,3})),0)</f>
        <v>3</v>
      </c>
      <c r="AE523">
        <v>2</v>
      </c>
      <c r="AF523">
        <v>2</v>
      </c>
    </row>
    <row r="524" spans="1:32" ht="15" customHeight="1" x14ac:dyDescent="0.35">
      <c r="A524" s="10" t="s">
        <v>2027</v>
      </c>
      <c r="B524" s="4">
        <v>3</v>
      </c>
      <c r="C524" s="4">
        <v>4</v>
      </c>
      <c r="D524" s="4">
        <v>4</v>
      </c>
      <c r="E524" s="4">
        <v>4</v>
      </c>
      <c r="F524" s="4">
        <v>3</v>
      </c>
      <c r="G524" s="4">
        <v>3</v>
      </c>
      <c r="H524" s="4">
        <v>2</v>
      </c>
      <c r="I524" s="4">
        <v>3</v>
      </c>
      <c r="J524" s="4">
        <v>3</v>
      </c>
      <c r="K524" s="4">
        <f>IFERROR(INDEX(AIRPORT_DB!$L:$L,MATCH($A524,AIRPORT_DB!$A:$A,0))+1,2)</f>
        <v>1</v>
      </c>
      <c r="L524" s="4">
        <v>2</v>
      </c>
      <c r="M524" s="4">
        <v>3</v>
      </c>
      <c r="N524" s="4">
        <v>3</v>
      </c>
      <c r="O524" s="4">
        <v>3</v>
      </c>
      <c r="P524" s="4">
        <v>2</v>
      </c>
      <c r="Q524" s="4">
        <v>2</v>
      </c>
      <c r="R524" s="4">
        <v>2</v>
      </c>
      <c r="S524" s="4">
        <v>2</v>
      </c>
      <c r="T524" s="4">
        <v>2</v>
      </c>
      <c r="U524" s="4">
        <f>IFERROR(INDEX(AIRPORT_DB!$L:$L,MATCH($A524,AIRPORT_DB!$A:$A,0))+1,2)</f>
        <v>1</v>
      </c>
      <c r="V524" s="4">
        <f>ROUND(AVERAGE(LARGE(B524:K524,{1,2,3}))+AVERAGE(LARGE(L524:U524,{1,2,3}))-1,0)+IF(INDEX(AIRPORT_DB!$L:$L,MATCH($A524,AIRPORT_DB!$A:$A,0))&gt;=1,1,0)+IF(AB524="C",1,0)</f>
        <v>6</v>
      </c>
      <c r="W524" s="4" t="str">
        <f t="shared" si="16"/>
        <v>LOW</v>
      </c>
      <c r="X524" s="4" t="str">
        <f t="shared" si="17"/>
        <v>DISPATCH OK</v>
      </c>
      <c r="Y524" s="10" t="s">
        <v>2214</v>
      </c>
      <c r="Z524" s="10" t="s">
        <v>2210</v>
      </c>
      <c r="AA524" s="10" t="s">
        <v>2211</v>
      </c>
      <c r="AB524" s="4" t="s">
        <v>28</v>
      </c>
      <c r="AC524">
        <f>ROUND(AVERAGE(LARGE(B524:K524,{1,2,3})),0)</f>
        <v>4</v>
      </c>
      <c r="AD524">
        <f>ROUND(AVERAGE(LARGE(L524:U524,{1,2,3})),0)</f>
        <v>3</v>
      </c>
      <c r="AE524">
        <v>2</v>
      </c>
      <c r="AF524">
        <v>2</v>
      </c>
    </row>
    <row r="525" spans="1:32" ht="15" customHeight="1" x14ac:dyDescent="0.35">
      <c r="A525" s="10" t="s">
        <v>2029</v>
      </c>
      <c r="B525" s="4">
        <v>3</v>
      </c>
      <c r="C525" s="4">
        <v>4</v>
      </c>
      <c r="D525" s="4">
        <v>4</v>
      </c>
      <c r="E525" s="4">
        <v>4</v>
      </c>
      <c r="F525" s="4">
        <v>3</v>
      </c>
      <c r="G525" s="4">
        <v>3</v>
      </c>
      <c r="H525" s="4">
        <v>2</v>
      </c>
      <c r="I525" s="4">
        <v>3</v>
      </c>
      <c r="J525" s="4">
        <v>3</v>
      </c>
      <c r="K525" s="4">
        <f>IFERROR(INDEX(AIRPORT_DB!$L:$L,MATCH($A525,AIRPORT_DB!$A:$A,0))+1,2)</f>
        <v>1</v>
      </c>
      <c r="L525" s="4">
        <v>2</v>
      </c>
      <c r="M525" s="4">
        <v>3</v>
      </c>
      <c r="N525" s="4">
        <v>3</v>
      </c>
      <c r="O525" s="4">
        <v>3</v>
      </c>
      <c r="P525" s="4">
        <v>2</v>
      </c>
      <c r="Q525" s="4">
        <v>2</v>
      </c>
      <c r="R525" s="4">
        <v>2</v>
      </c>
      <c r="S525" s="4">
        <v>2</v>
      </c>
      <c r="T525" s="4">
        <v>2</v>
      </c>
      <c r="U525" s="4">
        <f>IFERROR(INDEX(AIRPORT_DB!$L:$L,MATCH($A525,AIRPORT_DB!$A:$A,0))+1,2)</f>
        <v>1</v>
      </c>
      <c r="V525" s="4">
        <f>ROUND(AVERAGE(LARGE(B525:K525,{1,2,3}))+AVERAGE(LARGE(L525:U525,{1,2,3}))-1,0)+IF(INDEX(AIRPORT_DB!$L:$L,MATCH($A525,AIRPORT_DB!$A:$A,0))&gt;=1,1,0)+IF(AB525="C",1,0)</f>
        <v>6</v>
      </c>
      <c r="W525" s="4" t="str">
        <f t="shared" si="16"/>
        <v>LOW</v>
      </c>
      <c r="X525" s="4" t="str">
        <f t="shared" si="17"/>
        <v>DISPATCH OK</v>
      </c>
      <c r="Y525" s="10" t="s">
        <v>2214</v>
      </c>
      <c r="Z525" s="10" t="s">
        <v>2210</v>
      </c>
      <c r="AA525" s="10" t="s">
        <v>2211</v>
      </c>
      <c r="AB525" s="4" t="s">
        <v>28</v>
      </c>
      <c r="AC525">
        <f>ROUND(AVERAGE(LARGE(B525:K525,{1,2,3})),0)</f>
        <v>4</v>
      </c>
      <c r="AD525">
        <f>ROUND(AVERAGE(LARGE(L525:U525,{1,2,3})),0)</f>
        <v>3</v>
      </c>
      <c r="AE525">
        <v>2</v>
      </c>
      <c r="AF525">
        <v>2</v>
      </c>
    </row>
    <row r="526" spans="1:32" ht="15" customHeight="1" x14ac:dyDescent="0.35">
      <c r="A526" s="10" t="s">
        <v>2031</v>
      </c>
      <c r="B526" s="4">
        <v>3</v>
      </c>
      <c r="C526" s="4">
        <v>4</v>
      </c>
      <c r="D526" s="4">
        <v>4</v>
      </c>
      <c r="E526" s="4">
        <v>4</v>
      </c>
      <c r="F526" s="4">
        <v>3</v>
      </c>
      <c r="G526" s="4">
        <v>3</v>
      </c>
      <c r="H526" s="4">
        <v>2</v>
      </c>
      <c r="I526" s="4">
        <v>3</v>
      </c>
      <c r="J526" s="4">
        <v>3</v>
      </c>
      <c r="K526" s="4">
        <f>IFERROR(INDEX(AIRPORT_DB!$L:$L,MATCH($A526,AIRPORT_DB!$A:$A,0))+1,2)</f>
        <v>1</v>
      </c>
      <c r="L526" s="4">
        <v>2</v>
      </c>
      <c r="M526" s="4">
        <v>3</v>
      </c>
      <c r="N526" s="4">
        <v>3</v>
      </c>
      <c r="O526" s="4">
        <v>3</v>
      </c>
      <c r="P526" s="4">
        <v>2</v>
      </c>
      <c r="Q526" s="4">
        <v>2</v>
      </c>
      <c r="R526" s="4">
        <v>2</v>
      </c>
      <c r="S526" s="4">
        <v>2</v>
      </c>
      <c r="T526" s="4">
        <v>2</v>
      </c>
      <c r="U526" s="4">
        <f>IFERROR(INDEX(AIRPORT_DB!$L:$L,MATCH($A526,AIRPORT_DB!$A:$A,0))+1,2)</f>
        <v>1</v>
      </c>
      <c r="V526" s="4">
        <f>ROUND(AVERAGE(LARGE(B526:K526,{1,2,3}))+AVERAGE(LARGE(L526:U526,{1,2,3}))-1,0)+IF(INDEX(AIRPORT_DB!$L:$L,MATCH($A526,AIRPORT_DB!$A:$A,0))&gt;=1,1,0)+IF(AB526="C",1,0)</f>
        <v>6</v>
      </c>
      <c r="W526" s="4" t="str">
        <f t="shared" si="16"/>
        <v>LOW</v>
      </c>
      <c r="X526" s="4" t="str">
        <f t="shared" si="17"/>
        <v>DISPATCH OK</v>
      </c>
      <c r="Y526" s="10" t="s">
        <v>2214</v>
      </c>
      <c r="Z526" s="10" t="s">
        <v>2210</v>
      </c>
      <c r="AA526" s="10" t="s">
        <v>2211</v>
      </c>
      <c r="AB526" s="4" t="s">
        <v>28</v>
      </c>
      <c r="AC526">
        <f>ROUND(AVERAGE(LARGE(B526:K526,{1,2,3})),0)</f>
        <v>4</v>
      </c>
      <c r="AD526">
        <f>ROUND(AVERAGE(LARGE(L526:U526,{1,2,3})),0)</f>
        <v>3</v>
      </c>
      <c r="AE526">
        <v>2</v>
      </c>
      <c r="AF526">
        <v>2</v>
      </c>
    </row>
    <row r="527" spans="1:32" ht="15" customHeight="1" x14ac:dyDescent="0.35">
      <c r="A527" s="10" t="s">
        <v>2033</v>
      </c>
      <c r="B527" s="4">
        <v>3</v>
      </c>
      <c r="C527" s="4">
        <v>4</v>
      </c>
      <c r="D527" s="4">
        <v>4</v>
      </c>
      <c r="E527" s="4">
        <v>4</v>
      </c>
      <c r="F527" s="4">
        <v>3</v>
      </c>
      <c r="G527" s="4">
        <v>3</v>
      </c>
      <c r="H527" s="4">
        <v>2</v>
      </c>
      <c r="I527" s="4">
        <v>3</v>
      </c>
      <c r="J527" s="4">
        <v>3</v>
      </c>
      <c r="K527" s="4">
        <f>IFERROR(INDEX(AIRPORT_DB!$L:$L,MATCH($A527,AIRPORT_DB!$A:$A,0))+1,2)</f>
        <v>1</v>
      </c>
      <c r="L527" s="4">
        <v>2</v>
      </c>
      <c r="M527" s="4">
        <v>3</v>
      </c>
      <c r="N527" s="4">
        <v>3</v>
      </c>
      <c r="O527" s="4">
        <v>3</v>
      </c>
      <c r="P527" s="4">
        <v>2</v>
      </c>
      <c r="Q527" s="4">
        <v>2</v>
      </c>
      <c r="R527" s="4">
        <v>2</v>
      </c>
      <c r="S527" s="4">
        <v>2</v>
      </c>
      <c r="T527" s="4">
        <v>2</v>
      </c>
      <c r="U527" s="4">
        <f>IFERROR(INDEX(AIRPORT_DB!$L:$L,MATCH($A527,AIRPORT_DB!$A:$A,0))+1,2)</f>
        <v>1</v>
      </c>
      <c r="V527" s="4">
        <f>ROUND(AVERAGE(LARGE(B527:K527,{1,2,3}))+AVERAGE(LARGE(L527:U527,{1,2,3}))-1,0)+IF(INDEX(AIRPORT_DB!$L:$L,MATCH($A527,AIRPORT_DB!$A:$A,0))&gt;=1,1,0)+IF(AB527="C",1,0)</f>
        <v>6</v>
      </c>
      <c r="W527" s="4" t="str">
        <f t="shared" si="16"/>
        <v>LOW</v>
      </c>
      <c r="X527" s="4" t="str">
        <f t="shared" si="17"/>
        <v>DISPATCH OK</v>
      </c>
      <c r="Y527" s="10" t="s">
        <v>2214</v>
      </c>
      <c r="Z527" s="10" t="s">
        <v>2210</v>
      </c>
      <c r="AA527" s="10" t="s">
        <v>2211</v>
      </c>
      <c r="AB527" s="4" t="s">
        <v>28</v>
      </c>
      <c r="AC527">
        <f>ROUND(AVERAGE(LARGE(B527:K527,{1,2,3})),0)</f>
        <v>4</v>
      </c>
      <c r="AD527">
        <f>ROUND(AVERAGE(LARGE(L527:U527,{1,2,3})),0)</f>
        <v>3</v>
      </c>
      <c r="AE527">
        <v>2</v>
      </c>
      <c r="AF527">
        <v>2</v>
      </c>
    </row>
    <row r="528" spans="1:32" ht="15" customHeight="1" x14ac:dyDescent="0.35">
      <c r="A528" s="10" t="s">
        <v>2035</v>
      </c>
      <c r="B528" s="4">
        <v>3</v>
      </c>
      <c r="C528" s="4">
        <v>4</v>
      </c>
      <c r="D528" s="4">
        <v>4</v>
      </c>
      <c r="E528" s="4">
        <v>4</v>
      </c>
      <c r="F528" s="4">
        <v>3</v>
      </c>
      <c r="G528" s="4">
        <v>3</v>
      </c>
      <c r="H528" s="4">
        <v>2</v>
      </c>
      <c r="I528" s="4">
        <v>3</v>
      </c>
      <c r="J528" s="4">
        <v>3</v>
      </c>
      <c r="K528" s="4">
        <f>IFERROR(INDEX(AIRPORT_DB!$L:$L,MATCH($A528,AIRPORT_DB!$A:$A,0))+1,2)</f>
        <v>1</v>
      </c>
      <c r="L528" s="4">
        <v>2</v>
      </c>
      <c r="M528" s="4">
        <v>3</v>
      </c>
      <c r="N528" s="4">
        <v>3</v>
      </c>
      <c r="O528" s="4">
        <v>3</v>
      </c>
      <c r="P528" s="4">
        <v>2</v>
      </c>
      <c r="Q528" s="4">
        <v>2</v>
      </c>
      <c r="R528" s="4">
        <v>2</v>
      </c>
      <c r="S528" s="4">
        <v>2</v>
      </c>
      <c r="T528" s="4">
        <v>2</v>
      </c>
      <c r="U528" s="4">
        <f>IFERROR(INDEX(AIRPORT_DB!$L:$L,MATCH($A528,AIRPORT_DB!$A:$A,0))+1,2)</f>
        <v>1</v>
      </c>
      <c r="V528" s="4">
        <f>ROUND(AVERAGE(LARGE(B528:K528,{1,2,3}))+AVERAGE(LARGE(L528:U528,{1,2,3}))-1,0)+IF(INDEX(AIRPORT_DB!$L:$L,MATCH($A528,AIRPORT_DB!$A:$A,0))&gt;=1,1,0)+IF(AB528="C",1,0)</f>
        <v>6</v>
      </c>
      <c r="W528" s="4" t="str">
        <f t="shared" si="16"/>
        <v>LOW</v>
      </c>
      <c r="X528" s="4" t="str">
        <f t="shared" si="17"/>
        <v>DISPATCH OK</v>
      </c>
      <c r="Y528" s="10" t="s">
        <v>2214</v>
      </c>
      <c r="Z528" s="10" t="s">
        <v>2210</v>
      </c>
      <c r="AA528" s="10" t="s">
        <v>2211</v>
      </c>
      <c r="AB528" s="4" t="s">
        <v>28</v>
      </c>
      <c r="AC528">
        <f>ROUND(AVERAGE(LARGE(B528:K528,{1,2,3})),0)</f>
        <v>4</v>
      </c>
      <c r="AD528">
        <f>ROUND(AVERAGE(LARGE(L528:U528,{1,2,3})),0)</f>
        <v>3</v>
      </c>
      <c r="AE528">
        <v>2</v>
      </c>
      <c r="AF528">
        <v>2</v>
      </c>
    </row>
    <row r="529" spans="1:32" ht="15" customHeight="1" x14ac:dyDescent="0.35">
      <c r="A529" s="10" t="s">
        <v>2037</v>
      </c>
      <c r="B529" s="4">
        <v>4</v>
      </c>
      <c r="C529" s="4">
        <v>4</v>
      </c>
      <c r="D529" s="4">
        <v>4</v>
      </c>
      <c r="E529" s="4">
        <v>4</v>
      </c>
      <c r="F529" s="4">
        <v>4</v>
      </c>
      <c r="G529" s="4">
        <v>4</v>
      </c>
      <c r="H529" s="4">
        <v>2</v>
      </c>
      <c r="I529" s="4">
        <v>3</v>
      </c>
      <c r="J529" s="4">
        <v>3</v>
      </c>
      <c r="K529" s="4">
        <f>IFERROR(INDEX(AIRPORT_DB!$L:$L,MATCH($A529,AIRPORT_DB!$A:$A,0))+1,2)</f>
        <v>1</v>
      </c>
      <c r="L529" s="4">
        <v>4</v>
      </c>
      <c r="M529" s="4">
        <v>3</v>
      </c>
      <c r="N529" s="4">
        <v>3</v>
      </c>
      <c r="O529" s="4">
        <v>3</v>
      </c>
      <c r="P529" s="4">
        <v>3</v>
      </c>
      <c r="Q529" s="4">
        <v>4</v>
      </c>
      <c r="R529" s="4">
        <v>2</v>
      </c>
      <c r="S529" s="4">
        <v>2</v>
      </c>
      <c r="T529" s="4">
        <v>2</v>
      </c>
      <c r="U529" s="4">
        <f>IFERROR(INDEX(AIRPORT_DB!$L:$L,MATCH($A529,AIRPORT_DB!$A:$A,0))+1,2)</f>
        <v>1</v>
      </c>
      <c r="V529" s="4">
        <f>ROUND(AVERAGE(LARGE(B529:K529,{1,2,3}))+AVERAGE(LARGE(L529:U529,{1,2,3}))-1,0)+IF(INDEX(AIRPORT_DB!$L:$L,MATCH($A529,AIRPORT_DB!$A:$A,0))&gt;=1,1,0)+IF(AB529="C",1,0)</f>
        <v>7</v>
      </c>
      <c r="W529" s="4" t="str">
        <f t="shared" si="16"/>
        <v>MEDIUM</v>
      </c>
      <c r="X529" s="4" t="str">
        <f t="shared" si="17"/>
        <v>DISPATCH OK</v>
      </c>
      <c r="Y529" s="10" t="s">
        <v>2215</v>
      </c>
      <c r="Z529" s="10" t="s">
        <v>2210</v>
      </c>
      <c r="AA529" s="10" t="s">
        <v>2211</v>
      </c>
      <c r="AB529" s="4" t="s">
        <v>28</v>
      </c>
      <c r="AC529">
        <f>ROUND(AVERAGE(LARGE(B529:K529,{1,2,3})),0)</f>
        <v>4</v>
      </c>
      <c r="AD529">
        <f>ROUND(AVERAGE(LARGE(L529:U529,{1,2,3})),0)</f>
        <v>4</v>
      </c>
      <c r="AE529">
        <v>2</v>
      </c>
      <c r="AF529">
        <v>2</v>
      </c>
    </row>
    <row r="530" spans="1:32" ht="15" customHeight="1" x14ac:dyDescent="0.35">
      <c r="A530" s="10" t="s">
        <v>2040</v>
      </c>
      <c r="B530" s="4">
        <v>4</v>
      </c>
      <c r="C530" s="4">
        <v>4</v>
      </c>
      <c r="D530" s="4">
        <v>4</v>
      </c>
      <c r="E530" s="4">
        <v>4</v>
      </c>
      <c r="F530" s="4">
        <v>4</v>
      </c>
      <c r="G530" s="4">
        <v>4</v>
      </c>
      <c r="H530" s="4">
        <v>2</v>
      </c>
      <c r="I530" s="4">
        <v>3</v>
      </c>
      <c r="J530" s="4">
        <v>3</v>
      </c>
      <c r="K530" s="4">
        <f>IFERROR(INDEX(AIRPORT_DB!$L:$L,MATCH($A530,AIRPORT_DB!$A:$A,0))+1,2)</f>
        <v>1</v>
      </c>
      <c r="L530" s="4">
        <v>4</v>
      </c>
      <c r="M530" s="4">
        <v>3</v>
      </c>
      <c r="N530" s="4">
        <v>3</v>
      </c>
      <c r="O530" s="4">
        <v>3</v>
      </c>
      <c r="P530" s="4">
        <v>3</v>
      </c>
      <c r="Q530" s="4">
        <v>4</v>
      </c>
      <c r="R530" s="4">
        <v>2</v>
      </c>
      <c r="S530" s="4">
        <v>2</v>
      </c>
      <c r="T530" s="4">
        <v>2</v>
      </c>
      <c r="U530" s="4">
        <f>IFERROR(INDEX(AIRPORT_DB!$L:$L,MATCH($A530,AIRPORT_DB!$A:$A,0))+1,2)</f>
        <v>1</v>
      </c>
      <c r="V530" s="4">
        <f>ROUND(AVERAGE(LARGE(B530:K530,{1,2,3}))+AVERAGE(LARGE(L530:U530,{1,2,3}))-1,0)+IF(INDEX(AIRPORT_DB!$L:$L,MATCH($A530,AIRPORT_DB!$A:$A,0))&gt;=1,1,0)+IF(AB530="C",1,0)</f>
        <v>7</v>
      </c>
      <c r="W530" s="4" t="str">
        <f t="shared" si="16"/>
        <v>MEDIUM</v>
      </c>
      <c r="X530" s="4" t="str">
        <f t="shared" si="17"/>
        <v>DISPATCH OK</v>
      </c>
      <c r="Y530" s="10" t="s">
        <v>2215</v>
      </c>
      <c r="Z530" s="10" t="s">
        <v>2210</v>
      </c>
      <c r="AA530" s="10" t="s">
        <v>2211</v>
      </c>
      <c r="AB530" s="4" t="s">
        <v>28</v>
      </c>
      <c r="AC530">
        <f>ROUND(AVERAGE(LARGE(B530:K530,{1,2,3})),0)</f>
        <v>4</v>
      </c>
      <c r="AD530">
        <f>ROUND(AVERAGE(LARGE(L530:U530,{1,2,3})),0)</f>
        <v>4</v>
      </c>
      <c r="AE530">
        <v>2</v>
      </c>
      <c r="AF530">
        <v>2</v>
      </c>
    </row>
    <row r="531" spans="1:32" ht="15" customHeight="1" x14ac:dyDescent="0.35">
      <c r="A531" s="10" t="s">
        <v>2044</v>
      </c>
      <c r="B531" s="4">
        <v>3</v>
      </c>
      <c r="C531" s="4">
        <v>4</v>
      </c>
      <c r="D531" s="4">
        <v>4</v>
      </c>
      <c r="E531" s="4">
        <v>4</v>
      </c>
      <c r="F531" s="4">
        <v>3</v>
      </c>
      <c r="G531" s="4">
        <v>3</v>
      </c>
      <c r="H531" s="4">
        <v>2</v>
      </c>
      <c r="I531" s="4">
        <v>3</v>
      </c>
      <c r="J531" s="4">
        <v>3</v>
      </c>
      <c r="K531" s="4">
        <f>IFERROR(INDEX(AIRPORT_DB!$L:$L,MATCH($A531,AIRPORT_DB!$A:$A,0))+1,2)</f>
        <v>1</v>
      </c>
      <c r="L531" s="4">
        <v>2</v>
      </c>
      <c r="M531" s="4">
        <v>3</v>
      </c>
      <c r="N531" s="4">
        <v>3</v>
      </c>
      <c r="O531" s="4">
        <v>3</v>
      </c>
      <c r="P531" s="4">
        <v>2</v>
      </c>
      <c r="Q531" s="4">
        <v>2</v>
      </c>
      <c r="R531" s="4">
        <v>2</v>
      </c>
      <c r="S531" s="4">
        <v>2</v>
      </c>
      <c r="T531" s="4">
        <v>2</v>
      </c>
      <c r="U531" s="4">
        <f>IFERROR(INDEX(AIRPORT_DB!$L:$L,MATCH($A531,AIRPORT_DB!$A:$A,0))+1,2)</f>
        <v>1</v>
      </c>
      <c r="V531" s="4">
        <f>ROUND(AVERAGE(LARGE(B531:K531,{1,2,3}))+AVERAGE(LARGE(L531:U531,{1,2,3}))-1,0)+IF(INDEX(AIRPORT_DB!$L:$L,MATCH($A531,AIRPORT_DB!$A:$A,0))&gt;=1,1,0)+IF(AB531="C",1,0)</f>
        <v>6</v>
      </c>
      <c r="W531" s="4" t="str">
        <f t="shared" si="16"/>
        <v>LOW</v>
      </c>
      <c r="X531" s="4" t="str">
        <f t="shared" si="17"/>
        <v>DISPATCH OK</v>
      </c>
      <c r="Y531" s="10" t="s">
        <v>2214</v>
      </c>
      <c r="Z531" s="10" t="s">
        <v>2210</v>
      </c>
      <c r="AA531" s="10" t="s">
        <v>2211</v>
      </c>
      <c r="AB531" s="4" t="s">
        <v>28</v>
      </c>
      <c r="AC531">
        <f>ROUND(AVERAGE(LARGE(B531:K531,{1,2,3})),0)</f>
        <v>4</v>
      </c>
      <c r="AD531">
        <f>ROUND(AVERAGE(LARGE(L531:U531,{1,2,3})),0)</f>
        <v>3</v>
      </c>
      <c r="AE531">
        <v>2</v>
      </c>
      <c r="AF531">
        <v>2</v>
      </c>
    </row>
    <row r="532" spans="1:32" ht="15" customHeight="1" x14ac:dyDescent="0.35">
      <c r="A532" s="10" t="s">
        <v>2046</v>
      </c>
      <c r="B532" s="4">
        <v>3</v>
      </c>
      <c r="C532" s="4">
        <v>4</v>
      </c>
      <c r="D532" s="4">
        <v>4</v>
      </c>
      <c r="E532" s="4">
        <v>4</v>
      </c>
      <c r="F532" s="4">
        <v>3</v>
      </c>
      <c r="G532" s="4">
        <v>3</v>
      </c>
      <c r="H532" s="4">
        <v>2</v>
      </c>
      <c r="I532" s="4">
        <v>3</v>
      </c>
      <c r="J532" s="4">
        <v>3</v>
      </c>
      <c r="K532" s="4">
        <f>IFERROR(INDEX(AIRPORT_DB!$L:$L,MATCH($A532,AIRPORT_DB!$A:$A,0))+1,2)</f>
        <v>1</v>
      </c>
      <c r="L532" s="4">
        <v>2</v>
      </c>
      <c r="M532" s="4">
        <v>3</v>
      </c>
      <c r="N532" s="4">
        <v>3</v>
      </c>
      <c r="O532" s="4">
        <v>3</v>
      </c>
      <c r="P532" s="4">
        <v>2</v>
      </c>
      <c r="Q532" s="4">
        <v>2</v>
      </c>
      <c r="R532" s="4">
        <v>2</v>
      </c>
      <c r="S532" s="4">
        <v>2</v>
      </c>
      <c r="T532" s="4">
        <v>2</v>
      </c>
      <c r="U532" s="4">
        <f>IFERROR(INDEX(AIRPORT_DB!$L:$L,MATCH($A532,AIRPORT_DB!$A:$A,0))+1,2)</f>
        <v>1</v>
      </c>
      <c r="V532" s="4">
        <f>ROUND(AVERAGE(LARGE(B532:K532,{1,2,3}))+AVERAGE(LARGE(L532:U532,{1,2,3}))-1,0)+IF(INDEX(AIRPORT_DB!$L:$L,MATCH($A532,AIRPORT_DB!$A:$A,0))&gt;=1,1,0)+IF(AB532="C",1,0)</f>
        <v>6</v>
      </c>
      <c r="W532" s="4" t="str">
        <f t="shared" si="16"/>
        <v>LOW</v>
      </c>
      <c r="X532" s="4" t="str">
        <f t="shared" si="17"/>
        <v>DISPATCH OK</v>
      </c>
      <c r="Y532" s="10" t="s">
        <v>2214</v>
      </c>
      <c r="Z532" s="10" t="s">
        <v>2210</v>
      </c>
      <c r="AA532" s="10" t="s">
        <v>2211</v>
      </c>
      <c r="AB532" s="4" t="s">
        <v>28</v>
      </c>
      <c r="AC532">
        <f>ROUND(AVERAGE(LARGE(B532:K532,{1,2,3})),0)</f>
        <v>4</v>
      </c>
      <c r="AD532">
        <f>ROUND(AVERAGE(LARGE(L532:U532,{1,2,3})),0)</f>
        <v>3</v>
      </c>
      <c r="AE532">
        <v>2</v>
      </c>
      <c r="AF532">
        <v>2</v>
      </c>
    </row>
    <row r="533" spans="1:32" ht="15" customHeight="1" x14ac:dyDescent="0.35">
      <c r="A533" s="10" t="s">
        <v>2048</v>
      </c>
      <c r="B533" s="4">
        <v>4</v>
      </c>
      <c r="C533" s="4">
        <v>4</v>
      </c>
      <c r="D533" s="4">
        <v>4</v>
      </c>
      <c r="E533" s="4">
        <v>4</v>
      </c>
      <c r="F533" s="4">
        <v>4</v>
      </c>
      <c r="G533" s="4">
        <v>3</v>
      </c>
      <c r="H533" s="4">
        <v>2</v>
      </c>
      <c r="I533" s="4">
        <v>3</v>
      </c>
      <c r="J533" s="4">
        <v>3</v>
      </c>
      <c r="K533" s="4">
        <f>IFERROR(INDEX(AIRPORT_DB!$L:$L,MATCH($A533,AIRPORT_DB!$A:$A,0))+1,2)</f>
        <v>1</v>
      </c>
      <c r="L533" s="4">
        <v>4</v>
      </c>
      <c r="M533" s="4">
        <v>3</v>
      </c>
      <c r="N533" s="4">
        <v>3</v>
      </c>
      <c r="O533" s="4">
        <v>3</v>
      </c>
      <c r="P533" s="4">
        <v>3</v>
      </c>
      <c r="Q533" s="4">
        <v>2</v>
      </c>
      <c r="R533" s="4">
        <v>2</v>
      </c>
      <c r="S533" s="4">
        <v>2</v>
      </c>
      <c r="T533" s="4">
        <v>2</v>
      </c>
      <c r="U533" s="4">
        <f>IFERROR(INDEX(AIRPORT_DB!$L:$L,MATCH($A533,AIRPORT_DB!$A:$A,0))+1,2)</f>
        <v>1</v>
      </c>
      <c r="V533" s="4">
        <f>ROUND(AVERAGE(LARGE(B533:K533,{1,2,3}))+AVERAGE(LARGE(L533:U533,{1,2,3}))-1,0)+IF(INDEX(AIRPORT_DB!$L:$L,MATCH($A533,AIRPORT_DB!$A:$A,0))&gt;=1,1,0)+IF(AB533="C",1,0)</f>
        <v>6</v>
      </c>
      <c r="W533" s="4" t="str">
        <f t="shared" si="16"/>
        <v>LOW</v>
      </c>
      <c r="X533" s="4" t="str">
        <f t="shared" si="17"/>
        <v>DISPATCH OK</v>
      </c>
      <c r="Y533" s="10" t="s">
        <v>2213</v>
      </c>
      <c r="Z533" s="10" t="s">
        <v>2210</v>
      </c>
      <c r="AA533" s="10" t="s">
        <v>2211</v>
      </c>
      <c r="AB533" s="4" t="s">
        <v>28</v>
      </c>
      <c r="AC533">
        <f>ROUND(AVERAGE(LARGE(B533:K533,{1,2,3})),0)</f>
        <v>4</v>
      </c>
      <c r="AD533">
        <f>ROUND(AVERAGE(LARGE(L533:U533,{1,2,3})),0)</f>
        <v>3</v>
      </c>
      <c r="AE533">
        <v>2</v>
      </c>
      <c r="AF533">
        <v>2</v>
      </c>
    </row>
    <row r="534" spans="1:32" ht="15" customHeight="1" x14ac:dyDescent="0.35">
      <c r="A534" s="10" t="s">
        <v>2050</v>
      </c>
      <c r="B534" s="4">
        <v>3</v>
      </c>
      <c r="C534" s="4">
        <v>4</v>
      </c>
      <c r="D534" s="4">
        <v>4</v>
      </c>
      <c r="E534" s="4">
        <v>4</v>
      </c>
      <c r="F534" s="4">
        <v>3</v>
      </c>
      <c r="G534" s="4">
        <v>3</v>
      </c>
      <c r="H534" s="4">
        <v>2</v>
      </c>
      <c r="I534" s="4">
        <v>3</v>
      </c>
      <c r="J534" s="4">
        <v>3</v>
      </c>
      <c r="K534" s="4">
        <f>IFERROR(INDEX(AIRPORT_DB!$L:$L,MATCH($A534,AIRPORT_DB!$A:$A,0))+1,2)</f>
        <v>1</v>
      </c>
      <c r="L534" s="4">
        <v>2</v>
      </c>
      <c r="M534" s="4">
        <v>3</v>
      </c>
      <c r="N534" s="4">
        <v>3</v>
      </c>
      <c r="O534" s="4">
        <v>3</v>
      </c>
      <c r="P534" s="4">
        <v>2</v>
      </c>
      <c r="Q534" s="4">
        <v>2</v>
      </c>
      <c r="R534" s="4">
        <v>2</v>
      </c>
      <c r="S534" s="4">
        <v>2</v>
      </c>
      <c r="T534" s="4">
        <v>2</v>
      </c>
      <c r="U534" s="4">
        <f>IFERROR(INDEX(AIRPORT_DB!$L:$L,MATCH($A534,AIRPORT_DB!$A:$A,0))+1,2)</f>
        <v>1</v>
      </c>
      <c r="V534" s="4">
        <f>ROUND(AVERAGE(LARGE(B534:K534,{1,2,3}))+AVERAGE(LARGE(L534:U534,{1,2,3}))-1,0)+IF(INDEX(AIRPORT_DB!$L:$L,MATCH($A534,AIRPORT_DB!$A:$A,0))&gt;=1,1,0)+IF(AB534="C",1,0)</f>
        <v>6</v>
      </c>
      <c r="W534" s="4" t="str">
        <f t="shared" si="16"/>
        <v>LOW</v>
      </c>
      <c r="X534" s="4" t="str">
        <f t="shared" si="17"/>
        <v>DISPATCH OK</v>
      </c>
      <c r="Y534" s="10" t="s">
        <v>2214</v>
      </c>
      <c r="Z534" s="10" t="s">
        <v>2210</v>
      </c>
      <c r="AA534" s="10" t="s">
        <v>2211</v>
      </c>
      <c r="AB534" s="4" t="s">
        <v>28</v>
      </c>
      <c r="AC534">
        <f>ROUND(AVERAGE(LARGE(B534:K534,{1,2,3})),0)</f>
        <v>4</v>
      </c>
      <c r="AD534">
        <f>ROUND(AVERAGE(LARGE(L534:U534,{1,2,3})),0)</f>
        <v>3</v>
      </c>
      <c r="AE534">
        <v>2</v>
      </c>
      <c r="AF534">
        <v>2</v>
      </c>
    </row>
    <row r="535" spans="1:32" ht="15" customHeight="1" x14ac:dyDescent="0.35">
      <c r="A535" s="10" t="s">
        <v>2053</v>
      </c>
      <c r="B535" s="4">
        <v>3</v>
      </c>
      <c r="C535" s="4">
        <v>4</v>
      </c>
      <c r="D535" s="4">
        <v>4</v>
      </c>
      <c r="E535" s="4">
        <v>4</v>
      </c>
      <c r="F535" s="4">
        <v>3</v>
      </c>
      <c r="G535" s="4">
        <v>3</v>
      </c>
      <c r="H535" s="4">
        <v>2</v>
      </c>
      <c r="I535" s="4">
        <v>3</v>
      </c>
      <c r="J535" s="4">
        <v>3</v>
      </c>
      <c r="K535" s="4">
        <f>IFERROR(INDEX(AIRPORT_DB!$L:$L,MATCH($A535,AIRPORT_DB!$A:$A,0))+1,2)</f>
        <v>1</v>
      </c>
      <c r="L535" s="4">
        <v>2</v>
      </c>
      <c r="M535" s="4">
        <v>3</v>
      </c>
      <c r="N535" s="4">
        <v>3</v>
      </c>
      <c r="O535" s="4">
        <v>3</v>
      </c>
      <c r="P535" s="4">
        <v>2</v>
      </c>
      <c r="Q535" s="4">
        <v>2</v>
      </c>
      <c r="R535" s="4">
        <v>2</v>
      </c>
      <c r="S535" s="4">
        <v>2</v>
      </c>
      <c r="T535" s="4">
        <v>2</v>
      </c>
      <c r="U535" s="4">
        <f>IFERROR(INDEX(AIRPORT_DB!$L:$L,MATCH($A535,AIRPORT_DB!$A:$A,0))+1,2)</f>
        <v>1</v>
      </c>
      <c r="V535" s="4">
        <f>ROUND(AVERAGE(LARGE(B535:K535,{1,2,3}))+AVERAGE(LARGE(L535:U535,{1,2,3}))-1,0)+IF(INDEX(AIRPORT_DB!$L:$L,MATCH($A535,AIRPORT_DB!$A:$A,0))&gt;=1,1,0)+IF(AB535="C",1,0)</f>
        <v>6</v>
      </c>
      <c r="W535" s="4" t="str">
        <f t="shared" si="16"/>
        <v>LOW</v>
      </c>
      <c r="X535" s="4" t="str">
        <f t="shared" si="17"/>
        <v>DISPATCH OK</v>
      </c>
      <c r="Y535" s="10" t="s">
        <v>2214</v>
      </c>
      <c r="Z535" s="10" t="s">
        <v>2210</v>
      </c>
      <c r="AA535" s="10" t="s">
        <v>2211</v>
      </c>
      <c r="AB535" s="4" t="s">
        <v>28</v>
      </c>
      <c r="AC535">
        <f>ROUND(AVERAGE(LARGE(B535:K535,{1,2,3})),0)</f>
        <v>4</v>
      </c>
      <c r="AD535">
        <f>ROUND(AVERAGE(LARGE(L535:U535,{1,2,3})),0)</f>
        <v>3</v>
      </c>
      <c r="AE535">
        <v>2</v>
      </c>
      <c r="AF535">
        <v>2</v>
      </c>
    </row>
    <row r="536" spans="1:32" ht="15" customHeight="1" x14ac:dyDescent="0.35">
      <c r="A536" s="10" t="s">
        <v>2056</v>
      </c>
      <c r="B536" s="4">
        <v>3</v>
      </c>
      <c r="C536" s="4">
        <v>4</v>
      </c>
      <c r="D536" s="4">
        <v>4</v>
      </c>
      <c r="E536" s="4">
        <v>4</v>
      </c>
      <c r="F536" s="4">
        <v>3</v>
      </c>
      <c r="G536" s="4">
        <v>3</v>
      </c>
      <c r="H536" s="4">
        <v>2</v>
      </c>
      <c r="I536" s="4">
        <v>3</v>
      </c>
      <c r="J536" s="4">
        <v>3</v>
      </c>
      <c r="K536" s="4">
        <f>IFERROR(INDEX(AIRPORT_DB!$L:$L,MATCH($A536,AIRPORT_DB!$A:$A,0))+1,2)</f>
        <v>1</v>
      </c>
      <c r="L536" s="4">
        <v>2</v>
      </c>
      <c r="M536" s="4">
        <v>3</v>
      </c>
      <c r="N536" s="4">
        <v>3</v>
      </c>
      <c r="O536" s="4">
        <v>3</v>
      </c>
      <c r="P536" s="4">
        <v>2</v>
      </c>
      <c r="Q536" s="4">
        <v>2</v>
      </c>
      <c r="R536" s="4">
        <v>2</v>
      </c>
      <c r="S536" s="4">
        <v>2</v>
      </c>
      <c r="T536" s="4">
        <v>2</v>
      </c>
      <c r="U536" s="4">
        <f>IFERROR(INDEX(AIRPORT_DB!$L:$L,MATCH($A536,AIRPORT_DB!$A:$A,0))+1,2)</f>
        <v>1</v>
      </c>
      <c r="V536" s="4">
        <f>ROUND(AVERAGE(LARGE(B536:K536,{1,2,3}))+AVERAGE(LARGE(L536:U536,{1,2,3}))-1,0)+IF(INDEX(AIRPORT_DB!$L:$L,MATCH($A536,AIRPORT_DB!$A:$A,0))&gt;=1,1,0)+IF(AB536="C",1,0)</f>
        <v>6</v>
      </c>
      <c r="W536" s="4" t="str">
        <f t="shared" si="16"/>
        <v>LOW</v>
      </c>
      <c r="X536" s="4" t="str">
        <f t="shared" si="17"/>
        <v>DISPATCH OK</v>
      </c>
      <c r="Y536" s="10" t="s">
        <v>2214</v>
      </c>
      <c r="Z536" s="10" t="s">
        <v>2210</v>
      </c>
      <c r="AA536" s="10" t="s">
        <v>2211</v>
      </c>
      <c r="AB536" s="4" t="s">
        <v>28</v>
      </c>
      <c r="AC536">
        <f>ROUND(AVERAGE(LARGE(B536:K536,{1,2,3})),0)</f>
        <v>4</v>
      </c>
      <c r="AD536">
        <f>ROUND(AVERAGE(LARGE(L536:U536,{1,2,3})),0)</f>
        <v>3</v>
      </c>
      <c r="AE536">
        <v>2</v>
      </c>
      <c r="AF536">
        <v>2</v>
      </c>
    </row>
    <row r="537" spans="1:32" ht="15" customHeight="1" x14ac:dyDescent="0.35">
      <c r="A537" s="10" t="s">
        <v>2058</v>
      </c>
      <c r="B537" s="4">
        <v>3</v>
      </c>
      <c r="C537" s="4">
        <v>4</v>
      </c>
      <c r="D537" s="4">
        <v>4</v>
      </c>
      <c r="E537" s="4">
        <v>4</v>
      </c>
      <c r="F537" s="4">
        <v>3</v>
      </c>
      <c r="G537" s="4">
        <v>3</v>
      </c>
      <c r="H537" s="4">
        <v>2</v>
      </c>
      <c r="I537" s="4">
        <v>3</v>
      </c>
      <c r="J537" s="4">
        <v>3</v>
      </c>
      <c r="K537" s="4">
        <f>IFERROR(INDEX(AIRPORT_DB!$L:$L,MATCH($A537,AIRPORT_DB!$A:$A,0))+1,2)</f>
        <v>1</v>
      </c>
      <c r="L537" s="4">
        <v>2</v>
      </c>
      <c r="M537" s="4">
        <v>3</v>
      </c>
      <c r="N537" s="4">
        <v>3</v>
      </c>
      <c r="O537" s="4">
        <v>3</v>
      </c>
      <c r="P537" s="4">
        <v>2</v>
      </c>
      <c r="Q537" s="4">
        <v>2</v>
      </c>
      <c r="R537" s="4">
        <v>2</v>
      </c>
      <c r="S537" s="4">
        <v>2</v>
      </c>
      <c r="T537" s="4">
        <v>2</v>
      </c>
      <c r="U537" s="4">
        <f>IFERROR(INDEX(AIRPORT_DB!$L:$L,MATCH($A537,AIRPORT_DB!$A:$A,0))+1,2)</f>
        <v>1</v>
      </c>
      <c r="V537" s="4">
        <f>ROUND(AVERAGE(LARGE(B537:K537,{1,2,3}))+AVERAGE(LARGE(L537:U537,{1,2,3}))-1,0)+IF(INDEX(AIRPORT_DB!$L:$L,MATCH($A537,AIRPORT_DB!$A:$A,0))&gt;=1,1,0)+IF(AB537="C",1,0)</f>
        <v>6</v>
      </c>
      <c r="W537" s="4" t="str">
        <f t="shared" si="16"/>
        <v>LOW</v>
      </c>
      <c r="X537" s="4" t="str">
        <f t="shared" si="17"/>
        <v>DISPATCH OK</v>
      </c>
      <c r="Y537" s="10" t="s">
        <v>2214</v>
      </c>
      <c r="Z537" s="10" t="s">
        <v>2210</v>
      </c>
      <c r="AA537" s="10" t="s">
        <v>2211</v>
      </c>
      <c r="AB537" s="4" t="s">
        <v>28</v>
      </c>
      <c r="AC537">
        <f>ROUND(AVERAGE(LARGE(B537:K537,{1,2,3})),0)</f>
        <v>4</v>
      </c>
      <c r="AD537">
        <f>ROUND(AVERAGE(LARGE(L537:U537,{1,2,3})),0)</f>
        <v>3</v>
      </c>
      <c r="AE537">
        <v>2</v>
      </c>
      <c r="AF537">
        <v>2</v>
      </c>
    </row>
    <row r="538" spans="1:32" ht="15" customHeight="1" x14ac:dyDescent="0.35">
      <c r="A538" s="10" t="s">
        <v>2061</v>
      </c>
      <c r="B538" s="4">
        <v>3</v>
      </c>
      <c r="C538" s="4">
        <v>4</v>
      </c>
      <c r="D538" s="4">
        <v>4</v>
      </c>
      <c r="E538" s="4">
        <v>4</v>
      </c>
      <c r="F538" s="4">
        <v>3</v>
      </c>
      <c r="G538" s="4">
        <v>3</v>
      </c>
      <c r="H538" s="4">
        <v>2</v>
      </c>
      <c r="I538" s="4">
        <v>3</v>
      </c>
      <c r="J538" s="4">
        <v>3</v>
      </c>
      <c r="K538" s="4">
        <f>IFERROR(INDEX(AIRPORT_DB!$L:$L,MATCH($A538,AIRPORT_DB!$A:$A,0))+1,2)</f>
        <v>1</v>
      </c>
      <c r="L538" s="4">
        <v>2</v>
      </c>
      <c r="M538" s="4">
        <v>3</v>
      </c>
      <c r="N538" s="4">
        <v>3</v>
      </c>
      <c r="O538" s="4">
        <v>3</v>
      </c>
      <c r="P538" s="4">
        <v>2</v>
      </c>
      <c r="Q538" s="4">
        <v>2</v>
      </c>
      <c r="R538" s="4">
        <v>2</v>
      </c>
      <c r="S538" s="4">
        <v>2</v>
      </c>
      <c r="T538" s="4">
        <v>2</v>
      </c>
      <c r="U538" s="4">
        <f>IFERROR(INDEX(AIRPORT_DB!$L:$L,MATCH($A538,AIRPORT_DB!$A:$A,0))+1,2)</f>
        <v>1</v>
      </c>
      <c r="V538" s="4">
        <f>ROUND(AVERAGE(LARGE(B538:K538,{1,2,3}))+AVERAGE(LARGE(L538:U538,{1,2,3}))-1,0)+IF(INDEX(AIRPORT_DB!$L:$L,MATCH($A538,AIRPORT_DB!$A:$A,0))&gt;=1,1,0)+IF(AB538="C",1,0)</f>
        <v>6</v>
      </c>
      <c r="W538" s="4" t="str">
        <f t="shared" si="16"/>
        <v>LOW</v>
      </c>
      <c r="X538" s="4" t="str">
        <f t="shared" si="17"/>
        <v>DISPATCH OK</v>
      </c>
      <c r="Y538" s="10" t="s">
        <v>2214</v>
      </c>
      <c r="Z538" s="10" t="s">
        <v>2210</v>
      </c>
      <c r="AA538" s="10" t="s">
        <v>2211</v>
      </c>
      <c r="AB538" s="4" t="s">
        <v>28</v>
      </c>
      <c r="AC538">
        <f>ROUND(AVERAGE(LARGE(B538:K538,{1,2,3})),0)</f>
        <v>4</v>
      </c>
      <c r="AD538">
        <f>ROUND(AVERAGE(LARGE(L538:U538,{1,2,3})),0)</f>
        <v>3</v>
      </c>
      <c r="AE538">
        <v>2</v>
      </c>
      <c r="AF538">
        <v>2</v>
      </c>
    </row>
    <row r="539" spans="1:32" ht="14.5" customHeight="1" x14ac:dyDescent="0.35">
      <c r="A539" s="10" t="s">
        <v>2063</v>
      </c>
      <c r="B539" s="4">
        <v>3</v>
      </c>
      <c r="C539" s="4">
        <v>4</v>
      </c>
      <c r="D539" s="4">
        <v>4</v>
      </c>
      <c r="E539" s="4">
        <v>4</v>
      </c>
      <c r="F539" s="4">
        <v>3</v>
      </c>
      <c r="G539" s="4">
        <v>3</v>
      </c>
      <c r="H539" s="4">
        <v>2</v>
      </c>
      <c r="I539" s="4">
        <v>3</v>
      </c>
      <c r="J539" s="4">
        <v>3</v>
      </c>
      <c r="K539" s="4">
        <f>IFERROR(INDEX(AIRPORT_DB!$L:$L,MATCH($A539,AIRPORT_DB!$A:$A,0))+1,2)</f>
        <v>1</v>
      </c>
      <c r="L539" s="4">
        <v>2</v>
      </c>
      <c r="M539" s="4">
        <v>3</v>
      </c>
      <c r="N539" s="4">
        <v>3</v>
      </c>
      <c r="O539" s="4">
        <v>3</v>
      </c>
      <c r="P539" s="4">
        <v>2</v>
      </c>
      <c r="Q539" s="4">
        <v>2</v>
      </c>
      <c r="R539" s="4">
        <v>2</v>
      </c>
      <c r="S539" s="4">
        <v>2</v>
      </c>
      <c r="T539" s="4">
        <v>2</v>
      </c>
      <c r="U539" s="4">
        <f>IFERROR(INDEX(AIRPORT_DB!$L:$L,MATCH($A539,AIRPORT_DB!$A:$A,0))+1,2)</f>
        <v>1</v>
      </c>
      <c r="V539" s="4">
        <f>ROUND(AVERAGE(LARGE(B539:K539,{1,2,3}))+AVERAGE(LARGE(L539:U539,{1,2,3}))-1,0)+IF(INDEX(AIRPORT_DB!$L:$L,MATCH($A539,AIRPORT_DB!$A:$A,0))&gt;=1,1,0)+IF(AB539="C",1,0)</f>
        <v>6</v>
      </c>
      <c r="W539" s="4" t="str">
        <f t="shared" si="16"/>
        <v>LOW</v>
      </c>
      <c r="X539" s="4" t="str">
        <f t="shared" si="17"/>
        <v>DISPATCH OK</v>
      </c>
      <c r="Y539" s="10" t="s">
        <v>2214</v>
      </c>
      <c r="Z539" s="10" t="s">
        <v>2210</v>
      </c>
      <c r="AA539" s="10" t="s">
        <v>2211</v>
      </c>
      <c r="AB539" s="4" t="s">
        <v>28</v>
      </c>
      <c r="AC539">
        <f>ROUND(AVERAGE(LARGE(B539:K539,{1,2,3})),0)</f>
        <v>4</v>
      </c>
      <c r="AD539">
        <f>ROUND(AVERAGE(LARGE(L539:U539,{1,2,3})),0)</f>
        <v>3</v>
      </c>
      <c r="AE539">
        <v>2</v>
      </c>
      <c r="AF539">
        <v>2</v>
      </c>
    </row>
    <row r="540" spans="1:32" ht="14.5" customHeight="1" x14ac:dyDescent="0.35">
      <c r="A540" s="10" t="s">
        <v>2066</v>
      </c>
      <c r="B540" s="4">
        <v>3</v>
      </c>
      <c r="C540" s="4">
        <v>4</v>
      </c>
      <c r="D540" s="4">
        <v>4</v>
      </c>
      <c r="E540" s="4">
        <v>4</v>
      </c>
      <c r="F540" s="4">
        <v>3</v>
      </c>
      <c r="G540" s="4">
        <v>3</v>
      </c>
      <c r="H540" s="4">
        <v>2</v>
      </c>
      <c r="I540" s="4">
        <v>3</v>
      </c>
      <c r="J540" s="4">
        <v>3</v>
      </c>
      <c r="K540" s="4">
        <f>IFERROR(INDEX(AIRPORT_DB!$L:$L,MATCH($A540,AIRPORT_DB!$A:$A,0))+1,2)</f>
        <v>2</v>
      </c>
      <c r="L540" s="4">
        <v>2</v>
      </c>
      <c r="M540" s="4">
        <v>3</v>
      </c>
      <c r="N540" s="4">
        <v>3</v>
      </c>
      <c r="O540" s="4">
        <v>3</v>
      </c>
      <c r="P540" s="4">
        <v>2</v>
      </c>
      <c r="Q540" s="4">
        <v>2</v>
      </c>
      <c r="R540" s="4">
        <v>2</v>
      </c>
      <c r="S540" s="4">
        <v>2</v>
      </c>
      <c r="T540" s="4">
        <v>2</v>
      </c>
      <c r="U540" s="4">
        <f>IFERROR(INDEX(AIRPORT_DB!$L:$L,MATCH($A540,AIRPORT_DB!$A:$A,0))+1,2)</f>
        <v>2</v>
      </c>
      <c r="V540" s="4">
        <f>ROUND(AVERAGE(LARGE(B540:K540,{1,2,3}))+AVERAGE(LARGE(L540:U540,{1,2,3}))-1,0)+IF(INDEX(AIRPORT_DB!$L:$L,MATCH($A540,AIRPORT_DB!$A:$A,0))&gt;=1,1,0)+IF(AB540="C",1,0)</f>
        <v>7</v>
      </c>
      <c r="W540" s="4" t="str">
        <f t="shared" si="16"/>
        <v>MEDIUM</v>
      </c>
      <c r="X540" s="4" t="str">
        <f t="shared" si="17"/>
        <v>DISPATCH OK</v>
      </c>
      <c r="Y540" s="10" t="s">
        <v>2214</v>
      </c>
      <c r="Z540" s="10" t="s">
        <v>2210</v>
      </c>
      <c r="AA540" s="10" t="s">
        <v>2211</v>
      </c>
      <c r="AB540" s="4" t="s">
        <v>28</v>
      </c>
      <c r="AC540">
        <f>ROUND(AVERAGE(LARGE(B540:K540,{1,2,3})),0)</f>
        <v>4</v>
      </c>
      <c r="AD540">
        <f>ROUND(AVERAGE(LARGE(L540:U540,{1,2,3})),0)</f>
        <v>3</v>
      </c>
      <c r="AE540">
        <v>2</v>
      </c>
      <c r="AF540">
        <v>2</v>
      </c>
    </row>
    <row r="541" spans="1:32" ht="14.5" customHeight="1" x14ac:dyDescent="0.35">
      <c r="A541" s="10" t="s">
        <v>2069</v>
      </c>
      <c r="B541" s="4">
        <v>3</v>
      </c>
      <c r="C541" s="4">
        <v>4</v>
      </c>
      <c r="D541" s="4">
        <v>4</v>
      </c>
      <c r="E541" s="4">
        <v>4</v>
      </c>
      <c r="F541" s="4">
        <v>3</v>
      </c>
      <c r="G541" s="4">
        <v>3</v>
      </c>
      <c r="H541" s="4">
        <v>2</v>
      </c>
      <c r="I541" s="4">
        <v>3</v>
      </c>
      <c r="J541" s="4">
        <v>3</v>
      </c>
      <c r="K541" s="4">
        <f>IFERROR(INDEX(AIRPORT_DB!$L:$L,MATCH($A541,AIRPORT_DB!$A:$A,0))+1,2)</f>
        <v>1</v>
      </c>
      <c r="L541" s="4">
        <v>2</v>
      </c>
      <c r="M541" s="4">
        <v>3</v>
      </c>
      <c r="N541" s="4">
        <v>3</v>
      </c>
      <c r="O541" s="4">
        <v>3</v>
      </c>
      <c r="P541" s="4">
        <v>2</v>
      </c>
      <c r="Q541" s="4">
        <v>2</v>
      </c>
      <c r="R541" s="4">
        <v>2</v>
      </c>
      <c r="S541" s="4">
        <v>2</v>
      </c>
      <c r="T541" s="4">
        <v>2</v>
      </c>
      <c r="U541" s="4">
        <f>IFERROR(INDEX(AIRPORT_DB!$L:$L,MATCH($A541,AIRPORT_DB!$A:$A,0))+1,2)</f>
        <v>1</v>
      </c>
      <c r="V541" s="4">
        <f>ROUND(AVERAGE(LARGE(B541:K541,{1,2,3}))+AVERAGE(LARGE(L541:U541,{1,2,3}))-1,0)+IF(INDEX(AIRPORT_DB!$L:$L,MATCH($A541,AIRPORT_DB!$A:$A,0))&gt;=1,1,0)+IF(AB541="C",1,0)</f>
        <v>6</v>
      </c>
      <c r="W541" s="4" t="str">
        <f t="shared" si="16"/>
        <v>LOW</v>
      </c>
      <c r="X541" s="4" t="str">
        <f t="shared" si="17"/>
        <v>DISPATCH OK</v>
      </c>
      <c r="Y541" s="10" t="s">
        <v>2214</v>
      </c>
      <c r="Z541" s="10" t="s">
        <v>2210</v>
      </c>
      <c r="AA541" s="10" t="s">
        <v>2211</v>
      </c>
      <c r="AB541" s="4" t="s">
        <v>28</v>
      </c>
      <c r="AC541">
        <f>ROUND(AVERAGE(LARGE(B541:K541,{1,2,3})),0)</f>
        <v>4</v>
      </c>
      <c r="AD541">
        <f>ROUND(AVERAGE(LARGE(L541:U541,{1,2,3})),0)</f>
        <v>3</v>
      </c>
      <c r="AE541">
        <v>2</v>
      </c>
      <c r="AF541">
        <v>2</v>
      </c>
    </row>
    <row r="542" spans="1:32" ht="14.5" customHeight="1" x14ac:dyDescent="0.35">
      <c r="A542" s="10" t="s">
        <v>2072</v>
      </c>
      <c r="B542" s="4">
        <v>3</v>
      </c>
      <c r="C542" s="4">
        <v>4</v>
      </c>
      <c r="D542" s="4">
        <v>4</v>
      </c>
      <c r="E542" s="4">
        <v>4</v>
      </c>
      <c r="F542" s="4">
        <v>3</v>
      </c>
      <c r="G542" s="4">
        <v>3</v>
      </c>
      <c r="H542" s="4">
        <v>2</v>
      </c>
      <c r="I542" s="4">
        <v>3</v>
      </c>
      <c r="J542" s="4">
        <v>3</v>
      </c>
      <c r="K542" s="4">
        <f>IFERROR(INDEX(AIRPORT_DB!$L:$L,MATCH($A542,AIRPORT_DB!$A:$A,0))+1,2)</f>
        <v>2</v>
      </c>
      <c r="L542" s="4">
        <v>2</v>
      </c>
      <c r="M542" s="4">
        <v>3</v>
      </c>
      <c r="N542" s="4">
        <v>3</v>
      </c>
      <c r="O542" s="4">
        <v>3</v>
      </c>
      <c r="P542" s="4">
        <v>2</v>
      </c>
      <c r="Q542" s="4">
        <v>2</v>
      </c>
      <c r="R542" s="4">
        <v>2</v>
      </c>
      <c r="S542" s="4">
        <v>2</v>
      </c>
      <c r="T542" s="4">
        <v>2</v>
      </c>
      <c r="U542" s="4">
        <f>IFERROR(INDEX(AIRPORT_DB!$L:$L,MATCH($A542,AIRPORT_DB!$A:$A,0))+1,2)</f>
        <v>2</v>
      </c>
      <c r="V542" s="4">
        <f>ROUND(AVERAGE(LARGE(B542:K542,{1,2,3}))+AVERAGE(LARGE(L542:U542,{1,2,3}))-1,0)+IF(INDEX(AIRPORT_DB!$L:$L,MATCH($A542,AIRPORT_DB!$A:$A,0))&gt;=1,1,0)+IF(AB542="C",1,0)</f>
        <v>7</v>
      </c>
      <c r="W542" s="4" t="str">
        <f t="shared" si="16"/>
        <v>MEDIUM</v>
      </c>
      <c r="X542" s="4" t="str">
        <f t="shared" si="17"/>
        <v>DISPATCH OK</v>
      </c>
      <c r="Y542" s="10" t="s">
        <v>2214</v>
      </c>
      <c r="Z542" s="10" t="s">
        <v>2210</v>
      </c>
      <c r="AA542" s="10" t="s">
        <v>2211</v>
      </c>
      <c r="AB542" s="4" t="s">
        <v>28</v>
      </c>
      <c r="AC542">
        <f>ROUND(AVERAGE(LARGE(B542:K542,{1,2,3})),0)</f>
        <v>4</v>
      </c>
      <c r="AD542">
        <f>ROUND(AVERAGE(LARGE(L542:U542,{1,2,3})),0)</f>
        <v>3</v>
      </c>
      <c r="AE542">
        <v>2</v>
      </c>
      <c r="AF542">
        <v>2</v>
      </c>
    </row>
    <row r="543" spans="1:32" ht="14.5" customHeight="1" x14ac:dyDescent="0.35">
      <c r="A543" s="10" t="s">
        <v>2075</v>
      </c>
      <c r="B543" s="4">
        <v>3</v>
      </c>
      <c r="C543" s="4">
        <v>4</v>
      </c>
      <c r="D543" s="4">
        <v>4</v>
      </c>
      <c r="E543" s="4">
        <v>4</v>
      </c>
      <c r="F543" s="4">
        <v>3</v>
      </c>
      <c r="G543" s="4">
        <v>3</v>
      </c>
      <c r="H543" s="4">
        <v>2</v>
      </c>
      <c r="I543" s="4">
        <v>3</v>
      </c>
      <c r="J543" s="4">
        <v>3</v>
      </c>
      <c r="K543" s="4">
        <f>IFERROR(INDEX(AIRPORT_DB!$L:$L,MATCH($A543,AIRPORT_DB!$A:$A,0))+1,2)</f>
        <v>1</v>
      </c>
      <c r="L543" s="4">
        <v>2</v>
      </c>
      <c r="M543" s="4">
        <v>3</v>
      </c>
      <c r="N543" s="4">
        <v>3</v>
      </c>
      <c r="O543" s="4">
        <v>3</v>
      </c>
      <c r="P543" s="4">
        <v>2</v>
      </c>
      <c r="Q543" s="4">
        <v>2</v>
      </c>
      <c r="R543" s="4">
        <v>2</v>
      </c>
      <c r="S543" s="4">
        <v>2</v>
      </c>
      <c r="T543" s="4">
        <v>2</v>
      </c>
      <c r="U543" s="4">
        <f>IFERROR(INDEX(AIRPORT_DB!$L:$L,MATCH($A543,AIRPORT_DB!$A:$A,0))+1,2)</f>
        <v>1</v>
      </c>
      <c r="V543" s="4">
        <f>ROUND(AVERAGE(LARGE(B543:K543,{1,2,3}))+AVERAGE(LARGE(L543:U543,{1,2,3}))-1,0)+IF(INDEX(AIRPORT_DB!$L:$L,MATCH($A543,AIRPORT_DB!$A:$A,0))&gt;=1,1,0)+IF(AB543="C",1,0)</f>
        <v>6</v>
      </c>
      <c r="W543" s="4" t="str">
        <f t="shared" si="16"/>
        <v>LOW</v>
      </c>
      <c r="X543" s="4" t="str">
        <f t="shared" si="17"/>
        <v>DISPATCH OK</v>
      </c>
      <c r="Y543" s="10" t="s">
        <v>2214</v>
      </c>
      <c r="Z543" s="10" t="s">
        <v>2210</v>
      </c>
      <c r="AA543" s="10" t="s">
        <v>2211</v>
      </c>
      <c r="AB543" s="4" t="s">
        <v>28</v>
      </c>
      <c r="AC543">
        <f>ROUND(AVERAGE(LARGE(B543:K543,{1,2,3})),0)</f>
        <v>4</v>
      </c>
      <c r="AD543">
        <f>ROUND(AVERAGE(LARGE(L543:U543,{1,2,3})),0)</f>
        <v>3</v>
      </c>
      <c r="AE543">
        <v>2</v>
      </c>
      <c r="AF543">
        <v>2</v>
      </c>
    </row>
    <row r="544" spans="1:32" ht="14.5" customHeight="1" x14ac:dyDescent="0.35">
      <c r="A544" s="10" t="s">
        <v>2077</v>
      </c>
      <c r="B544" s="4">
        <v>3</v>
      </c>
      <c r="C544" s="4">
        <v>4</v>
      </c>
      <c r="D544" s="4">
        <v>4</v>
      </c>
      <c r="E544" s="4">
        <v>4</v>
      </c>
      <c r="F544" s="4">
        <v>3</v>
      </c>
      <c r="G544" s="4">
        <v>3</v>
      </c>
      <c r="H544" s="4">
        <v>2</v>
      </c>
      <c r="I544" s="4">
        <v>3</v>
      </c>
      <c r="J544" s="4">
        <v>3</v>
      </c>
      <c r="K544" s="4">
        <f>IFERROR(INDEX(AIRPORT_DB!$L:$L,MATCH($A544,AIRPORT_DB!$A:$A,0))+1,2)</f>
        <v>1</v>
      </c>
      <c r="L544" s="4">
        <v>2</v>
      </c>
      <c r="M544" s="4">
        <v>3</v>
      </c>
      <c r="N544" s="4">
        <v>3</v>
      </c>
      <c r="O544" s="4">
        <v>3</v>
      </c>
      <c r="P544" s="4">
        <v>2</v>
      </c>
      <c r="Q544" s="4">
        <v>2</v>
      </c>
      <c r="R544" s="4">
        <v>2</v>
      </c>
      <c r="S544" s="4">
        <v>2</v>
      </c>
      <c r="T544" s="4">
        <v>2</v>
      </c>
      <c r="U544" s="4">
        <f>IFERROR(INDEX(AIRPORT_DB!$L:$L,MATCH($A544,AIRPORT_DB!$A:$A,0))+1,2)</f>
        <v>1</v>
      </c>
      <c r="V544" s="4">
        <f>ROUND(AVERAGE(LARGE(B544:K544,{1,2,3}))+AVERAGE(LARGE(L544:U544,{1,2,3}))-1,0)+IF(INDEX(AIRPORT_DB!$L:$L,MATCH($A544,AIRPORT_DB!$A:$A,0))&gt;=1,1,0)+IF(AB544="C",1,0)</f>
        <v>6</v>
      </c>
      <c r="W544" s="4" t="str">
        <f t="shared" si="16"/>
        <v>LOW</v>
      </c>
      <c r="X544" s="4" t="str">
        <f t="shared" si="17"/>
        <v>DISPATCH OK</v>
      </c>
      <c r="Y544" s="10" t="s">
        <v>2214</v>
      </c>
      <c r="Z544" s="10" t="s">
        <v>2210</v>
      </c>
      <c r="AA544" s="10" t="s">
        <v>2211</v>
      </c>
      <c r="AB544" s="4" t="s">
        <v>28</v>
      </c>
      <c r="AC544">
        <f>ROUND(AVERAGE(LARGE(B544:K544,{1,2,3})),0)</f>
        <v>4</v>
      </c>
      <c r="AD544">
        <f>ROUND(AVERAGE(LARGE(L544:U544,{1,2,3})),0)</f>
        <v>3</v>
      </c>
      <c r="AE544">
        <v>2</v>
      </c>
      <c r="AF544">
        <v>2</v>
      </c>
    </row>
    <row r="545" spans="1:32" ht="14.5" customHeight="1" x14ac:dyDescent="0.35">
      <c r="A545" s="10" t="s">
        <v>2079</v>
      </c>
      <c r="B545" s="4">
        <v>3</v>
      </c>
      <c r="C545" s="4">
        <v>4</v>
      </c>
      <c r="D545" s="4">
        <v>4</v>
      </c>
      <c r="E545" s="4">
        <v>4</v>
      </c>
      <c r="F545" s="4">
        <v>3</v>
      </c>
      <c r="G545" s="4">
        <v>3</v>
      </c>
      <c r="H545" s="4">
        <v>2</v>
      </c>
      <c r="I545" s="4">
        <v>3</v>
      </c>
      <c r="J545" s="4">
        <v>3</v>
      </c>
      <c r="K545" s="4">
        <f>IFERROR(INDEX(AIRPORT_DB!$L:$L,MATCH($A545,AIRPORT_DB!$A:$A,0))+1,2)</f>
        <v>1</v>
      </c>
      <c r="L545" s="4">
        <v>2</v>
      </c>
      <c r="M545" s="4">
        <v>3</v>
      </c>
      <c r="N545" s="4">
        <v>3</v>
      </c>
      <c r="O545" s="4">
        <v>3</v>
      </c>
      <c r="P545" s="4">
        <v>2</v>
      </c>
      <c r="Q545" s="4">
        <v>2</v>
      </c>
      <c r="R545" s="4">
        <v>2</v>
      </c>
      <c r="S545" s="4">
        <v>2</v>
      </c>
      <c r="T545" s="4">
        <v>2</v>
      </c>
      <c r="U545" s="4">
        <f>IFERROR(INDEX(AIRPORT_DB!$L:$L,MATCH($A545,AIRPORT_DB!$A:$A,0))+1,2)</f>
        <v>1</v>
      </c>
      <c r="V545" s="4">
        <f>ROUND(AVERAGE(LARGE(B545:K545,{1,2,3}))+AVERAGE(LARGE(L545:U545,{1,2,3}))-1,0)+IF(INDEX(AIRPORT_DB!$L:$L,MATCH($A545,AIRPORT_DB!$A:$A,0))&gt;=1,1,0)+IF(AB545="C",1,0)</f>
        <v>6</v>
      </c>
      <c r="W545" s="4" t="str">
        <f t="shared" si="16"/>
        <v>LOW</v>
      </c>
      <c r="X545" s="4" t="str">
        <f t="shared" si="17"/>
        <v>DISPATCH OK</v>
      </c>
      <c r="Y545" s="10" t="s">
        <v>2214</v>
      </c>
      <c r="Z545" s="10" t="s">
        <v>2210</v>
      </c>
      <c r="AA545" s="10" t="s">
        <v>2211</v>
      </c>
      <c r="AB545" s="4" t="s">
        <v>28</v>
      </c>
      <c r="AC545">
        <f>ROUND(AVERAGE(LARGE(B545:K545,{1,2,3})),0)</f>
        <v>4</v>
      </c>
      <c r="AD545">
        <f>ROUND(AVERAGE(LARGE(L545:U545,{1,2,3})),0)</f>
        <v>3</v>
      </c>
      <c r="AE545">
        <v>2</v>
      </c>
      <c r="AF545">
        <v>2</v>
      </c>
    </row>
    <row r="546" spans="1:32" ht="14.5" customHeight="1" x14ac:dyDescent="0.35">
      <c r="A546" s="10" t="s">
        <v>2081</v>
      </c>
      <c r="B546" s="4">
        <v>3</v>
      </c>
      <c r="C546" s="4">
        <v>4</v>
      </c>
      <c r="D546" s="4">
        <v>4</v>
      </c>
      <c r="E546" s="4">
        <v>4</v>
      </c>
      <c r="F546" s="4">
        <v>3</v>
      </c>
      <c r="G546" s="4">
        <v>3</v>
      </c>
      <c r="H546" s="4">
        <v>2</v>
      </c>
      <c r="I546" s="4">
        <v>3</v>
      </c>
      <c r="J546" s="4">
        <v>3</v>
      </c>
      <c r="K546" s="4">
        <f>IFERROR(INDEX(AIRPORT_DB!$L:$L,MATCH($A546,AIRPORT_DB!$A:$A,0))+1,2)</f>
        <v>1</v>
      </c>
      <c r="L546" s="4">
        <v>2</v>
      </c>
      <c r="M546" s="4">
        <v>3</v>
      </c>
      <c r="N546" s="4">
        <v>3</v>
      </c>
      <c r="O546" s="4">
        <v>3</v>
      </c>
      <c r="P546" s="4">
        <v>2</v>
      </c>
      <c r="Q546" s="4">
        <v>2</v>
      </c>
      <c r="R546" s="4">
        <v>2</v>
      </c>
      <c r="S546" s="4">
        <v>2</v>
      </c>
      <c r="T546" s="4">
        <v>2</v>
      </c>
      <c r="U546" s="4">
        <f>IFERROR(INDEX(AIRPORT_DB!$L:$L,MATCH($A546,AIRPORT_DB!$A:$A,0))+1,2)</f>
        <v>1</v>
      </c>
      <c r="V546" s="4">
        <f>ROUND(AVERAGE(LARGE(B546:K546,{1,2,3}))+AVERAGE(LARGE(L546:U546,{1,2,3}))-1,0)+IF(INDEX(AIRPORT_DB!$L:$L,MATCH($A546,AIRPORT_DB!$A:$A,0))&gt;=1,1,0)+IF(AB546="C",1,0)</f>
        <v>6</v>
      </c>
      <c r="W546" s="4" t="str">
        <f t="shared" si="16"/>
        <v>LOW</v>
      </c>
      <c r="X546" s="4" t="str">
        <f t="shared" si="17"/>
        <v>DISPATCH OK</v>
      </c>
      <c r="Y546" s="10" t="s">
        <v>2214</v>
      </c>
      <c r="Z546" s="10" t="s">
        <v>2210</v>
      </c>
      <c r="AA546" s="10" t="s">
        <v>2211</v>
      </c>
      <c r="AB546" s="4" t="s">
        <v>28</v>
      </c>
      <c r="AC546">
        <f>ROUND(AVERAGE(LARGE(B546:K546,{1,2,3})),0)</f>
        <v>4</v>
      </c>
      <c r="AD546">
        <f>ROUND(AVERAGE(LARGE(L546:U546,{1,2,3})),0)</f>
        <v>3</v>
      </c>
      <c r="AE546">
        <v>2</v>
      </c>
      <c r="AF546">
        <v>2</v>
      </c>
    </row>
    <row r="547" spans="1:32" ht="14.5" customHeight="1" x14ac:dyDescent="0.35">
      <c r="A547" s="10" t="s">
        <v>2083</v>
      </c>
      <c r="B547" s="4">
        <v>4</v>
      </c>
      <c r="C547" s="4">
        <v>4</v>
      </c>
      <c r="D547" s="4">
        <v>4</v>
      </c>
      <c r="E547" s="4">
        <v>4</v>
      </c>
      <c r="F547" s="4">
        <v>4</v>
      </c>
      <c r="G547" s="4">
        <v>4</v>
      </c>
      <c r="H547" s="4">
        <v>2</v>
      </c>
      <c r="I547" s="4">
        <v>3</v>
      </c>
      <c r="J547" s="4">
        <v>3</v>
      </c>
      <c r="K547" s="4">
        <f>IFERROR(INDEX(AIRPORT_DB!$L:$L,MATCH($A547,AIRPORT_DB!$A:$A,0))+1,2)</f>
        <v>1</v>
      </c>
      <c r="L547" s="4">
        <v>4</v>
      </c>
      <c r="M547" s="4">
        <v>3</v>
      </c>
      <c r="N547" s="4">
        <v>3</v>
      </c>
      <c r="O547" s="4">
        <v>3</v>
      </c>
      <c r="P547" s="4">
        <v>3</v>
      </c>
      <c r="Q547" s="4">
        <v>4</v>
      </c>
      <c r="R547" s="4">
        <v>2</v>
      </c>
      <c r="S547" s="4">
        <v>2</v>
      </c>
      <c r="T547" s="4">
        <v>2</v>
      </c>
      <c r="U547" s="4">
        <f>IFERROR(INDEX(AIRPORT_DB!$L:$L,MATCH($A547,AIRPORT_DB!$A:$A,0))+1,2)</f>
        <v>1</v>
      </c>
      <c r="V547" s="4">
        <f>ROUND(AVERAGE(LARGE(B547:K547,{1,2,3}))+AVERAGE(LARGE(L547:U547,{1,2,3}))-1,0)+IF(INDEX(AIRPORT_DB!$L:$L,MATCH($A547,AIRPORT_DB!$A:$A,0))&gt;=1,1,0)+IF(AB547="C",1,0)</f>
        <v>7</v>
      </c>
      <c r="W547" s="4" t="str">
        <f t="shared" si="16"/>
        <v>MEDIUM</v>
      </c>
      <c r="X547" s="4" t="str">
        <f t="shared" si="17"/>
        <v>DISPATCH OK</v>
      </c>
      <c r="Y547" s="10" t="s">
        <v>2215</v>
      </c>
      <c r="Z547" s="10" t="s">
        <v>2210</v>
      </c>
      <c r="AA547" s="10" t="s">
        <v>2211</v>
      </c>
      <c r="AB547" s="4" t="s">
        <v>28</v>
      </c>
      <c r="AC547">
        <f>ROUND(AVERAGE(LARGE(B547:K547,{1,2,3})),0)</f>
        <v>4</v>
      </c>
      <c r="AD547">
        <f>ROUND(AVERAGE(LARGE(L547:U547,{1,2,3})),0)</f>
        <v>4</v>
      </c>
      <c r="AE547">
        <v>2</v>
      </c>
      <c r="AF547">
        <v>2</v>
      </c>
    </row>
    <row r="548" spans="1:32" ht="14.5" customHeight="1" x14ac:dyDescent="0.35">
      <c r="A548" s="10" t="s">
        <v>2085</v>
      </c>
      <c r="B548" s="4">
        <v>4</v>
      </c>
      <c r="C548" s="4">
        <v>4</v>
      </c>
      <c r="D548" s="4">
        <v>4</v>
      </c>
      <c r="E548" s="4">
        <v>4</v>
      </c>
      <c r="F548" s="4">
        <v>4</v>
      </c>
      <c r="G548" s="4">
        <v>3</v>
      </c>
      <c r="H548" s="4">
        <v>2</v>
      </c>
      <c r="I548" s="4">
        <v>3</v>
      </c>
      <c r="J548" s="4">
        <v>3</v>
      </c>
      <c r="K548" s="4">
        <f>IFERROR(INDEX(AIRPORT_DB!$L:$L,MATCH($A548,AIRPORT_DB!$A:$A,0))+1,2)</f>
        <v>1</v>
      </c>
      <c r="L548" s="4">
        <v>4</v>
      </c>
      <c r="M548" s="4">
        <v>3</v>
      </c>
      <c r="N548" s="4">
        <v>3</v>
      </c>
      <c r="O548" s="4">
        <v>3</v>
      </c>
      <c r="P548" s="4">
        <v>3</v>
      </c>
      <c r="Q548" s="4">
        <v>2</v>
      </c>
      <c r="R548" s="4">
        <v>2</v>
      </c>
      <c r="S548" s="4">
        <v>2</v>
      </c>
      <c r="T548" s="4">
        <v>2</v>
      </c>
      <c r="U548" s="4">
        <f>IFERROR(INDEX(AIRPORT_DB!$L:$L,MATCH($A548,AIRPORT_DB!$A:$A,0))+1,2)</f>
        <v>1</v>
      </c>
      <c r="V548" s="4">
        <f>ROUND(AVERAGE(LARGE(B548:K548,{1,2,3}))+AVERAGE(LARGE(L548:U548,{1,2,3}))-1,0)+IF(INDEX(AIRPORT_DB!$L:$L,MATCH($A548,AIRPORT_DB!$A:$A,0))&gt;=1,1,0)+IF(AB548="C",1,0)</f>
        <v>6</v>
      </c>
      <c r="W548" s="4" t="str">
        <f t="shared" si="16"/>
        <v>LOW</v>
      </c>
      <c r="X548" s="4" t="str">
        <f t="shared" si="17"/>
        <v>DISPATCH OK</v>
      </c>
      <c r="Y548" s="10" t="s">
        <v>2213</v>
      </c>
      <c r="Z548" s="10" t="s">
        <v>2210</v>
      </c>
      <c r="AA548" s="10" t="s">
        <v>2211</v>
      </c>
      <c r="AB548" s="4" t="s">
        <v>28</v>
      </c>
      <c r="AC548">
        <f>ROUND(AVERAGE(LARGE(B548:K548,{1,2,3})),0)</f>
        <v>4</v>
      </c>
      <c r="AD548">
        <f>ROUND(AVERAGE(LARGE(L548:U548,{1,2,3})),0)</f>
        <v>3</v>
      </c>
      <c r="AE548">
        <v>2</v>
      </c>
      <c r="AF548">
        <v>2</v>
      </c>
    </row>
    <row r="549" spans="1:32" ht="14.5" customHeight="1" x14ac:dyDescent="0.35">
      <c r="A549" s="10" t="s">
        <v>2087</v>
      </c>
      <c r="B549" s="4">
        <v>3</v>
      </c>
      <c r="C549" s="4">
        <v>4</v>
      </c>
      <c r="D549" s="4">
        <v>4</v>
      </c>
      <c r="E549" s="4">
        <v>4</v>
      </c>
      <c r="F549" s="4">
        <v>3</v>
      </c>
      <c r="G549" s="4">
        <v>3</v>
      </c>
      <c r="H549" s="4">
        <v>2</v>
      </c>
      <c r="I549" s="4">
        <v>3</v>
      </c>
      <c r="J549" s="4">
        <v>3</v>
      </c>
      <c r="K549" s="4">
        <f>IFERROR(INDEX(AIRPORT_DB!$L:$L,MATCH($A549,AIRPORT_DB!$A:$A,0))+1,2)</f>
        <v>2</v>
      </c>
      <c r="L549" s="4">
        <v>2</v>
      </c>
      <c r="M549" s="4">
        <v>3</v>
      </c>
      <c r="N549" s="4">
        <v>3</v>
      </c>
      <c r="O549" s="4">
        <v>3</v>
      </c>
      <c r="P549" s="4">
        <v>2</v>
      </c>
      <c r="Q549" s="4">
        <v>2</v>
      </c>
      <c r="R549" s="4">
        <v>2</v>
      </c>
      <c r="S549" s="4">
        <v>2</v>
      </c>
      <c r="T549" s="4">
        <v>2</v>
      </c>
      <c r="U549" s="4">
        <f>IFERROR(INDEX(AIRPORT_DB!$L:$L,MATCH($A549,AIRPORT_DB!$A:$A,0))+1,2)</f>
        <v>2</v>
      </c>
      <c r="V549" s="4">
        <f>ROUND(AVERAGE(LARGE(B549:K549,{1,2,3}))+AVERAGE(LARGE(L549:U549,{1,2,3}))-1,0)+IF(INDEX(AIRPORT_DB!$L:$L,MATCH($A549,AIRPORT_DB!$A:$A,0))&gt;=1,1,0)+IF(AB549="C",1,0)</f>
        <v>7</v>
      </c>
      <c r="W549" s="4" t="str">
        <f t="shared" si="16"/>
        <v>MEDIUM</v>
      </c>
      <c r="X549" s="4" t="str">
        <f t="shared" si="17"/>
        <v>DISPATCH OK</v>
      </c>
      <c r="Y549" s="10" t="s">
        <v>2214</v>
      </c>
      <c r="Z549" s="10" t="s">
        <v>2210</v>
      </c>
      <c r="AA549" s="10" t="s">
        <v>2211</v>
      </c>
      <c r="AB549" s="4" t="s">
        <v>28</v>
      </c>
      <c r="AC549">
        <f>ROUND(AVERAGE(LARGE(B549:K549,{1,2,3})),0)</f>
        <v>4</v>
      </c>
      <c r="AD549">
        <f>ROUND(AVERAGE(LARGE(L549:U549,{1,2,3})),0)</f>
        <v>3</v>
      </c>
      <c r="AE549">
        <v>2</v>
      </c>
      <c r="AF549">
        <v>2</v>
      </c>
    </row>
    <row r="550" spans="1:32" ht="14.5" customHeight="1" x14ac:dyDescent="0.35">
      <c r="A550" s="10" t="s">
        <v>2090</v>
      </c>
      <c r="B550" s="4">
        <v>3</v>
      </c>
      <c r="C550" s="4">
        <v>4</v>
      </c>
      <c r="D550" s="4">
        <v>4</v>
      </c>
      <c r="E550" s="4">
        <v>4</v>
      </c>
      <c r="F550" s="4">
        <v>3</v>
      </c>
      <c r="G550" s="4">
        <v>3</v>
      </c>
      <c r="H550" s="4">
        <v>2</v>
      </c>
      <c r="I550" s="4">
        <v>3</v>
      </c>
      <c r="J550" s="4">
        <v>3</v>
      </c>
      <c r="K550" s="4">
        <f>IFERROR(INDEX(AIRPORT_DB!$L:$L,MATCH($A550,AIRPORT_DB!$A:$A,0))+1,2)</f>
        <v>1</v>
      </c>
      <c r="L550" s="4">
        <v>2</v>
      </c>
      <c r="M550" s="4">
        <v>3</v>
      </c>
      <c r="N550" s="4">
        <v>3</v>
      </c>
      <c r="O550" s="4">
        <v>3</v>
      </c>
      <c r="P550" s="4">
        <v>2</v>
      </c>
      <c r="Q550" s="4">
        <v>2</v>
      </c>
      <c r="R550" s="4">
        <v>2</v>
      </c>
      <c r="S550" s="4">
        <v>2</v>
      </c>
      <c r="T550" s="4">
        <v>2</v>
      </c>
      <c r="U550" s="4">
        <f>IFERROR(INDEX(AIRPORT_DB!$L:$L,MATCH($A550,AIRPORT_DB!$A:$A,0))+1,2)</f>
        <v>1</v>
      </c>
      <c r="V550" s="4">
        <f>ROUND(AVERAGE(LARGE(B550:K550,{1,2,3}))+AVERAGE(LARGE(L550:U550,{1,2,3}))-1,0)+IF(INDEX(AIRPORT_DB!$L:$L,MATCH($A550,AIRPORT_DB!$A:$A,0))&gt;=1,1,0)+IF(AB550="C",1,0)</f>
        <v>6</v>
      </c>
      <c r="W550" s="4" t="str">
        <f t="shared" si="16"/>
        <v>LOW</v>
      </c>
      <c r="X550" s="4" t="str">
        <f t="shared" si="17"/>
        <v>DISPATCH OK</v>
      </c>
      <c r="Y550" s="10" t="s">
        <v>2214</v>
      </c>
      <c r="Z550" s="10" t="s">
        <v>2210</v>
      </c>
      <c r="AA550" s="10" t="s">
        <v>2211</v>
      </c>
      <c r="AB550" s="4" t="s">
        <v>28</v>
      </c>
      <c r="AC550">
        <f>ROUND(AVERAGE(LARGE(B550:K550,{1,2,3})),0)</f>
        <v>4</v>
      </c>
      <c r="AD550">
        <f>ROUND(AVERAGE(LARGE(L550:U550,{1,2,3})),0)</f>
        <v>3</v>
      </c>
      <c r="AE550">
        <v>2</v>
      </c>
      <c r="AF550">
        <v>2</v>
      </c>
    </row>
    <row r="551" spans="1:32" ht="14.5" customHeight="1" x14ac:dyDescent="0.35">
      <c r="A551" s="10" t="s">
        <v>2093</v>
      </c>
      <c r="B551" s="4">
        <v>3</v>
      </c>
      <c r="C551" s="4">
        <v>4</v>
      </c>
      <c r="D551" s="4">
        <v>4</v>
      </c>
      <c r="E551" s="4">
        <v>4</v>
      </c>
      <c r="F551" s="4">
        <v>3</v>
      </c>
      <c r="G551" s="4">
        <v>3</v>
      </c>
      <c r="H551" s="4">
        <v>2</v>
      </c>
      <c r="I551" s="4">
        <v>3</v>
      </c>
      <c r="J551" s="4">
        <v>3</v>
      </c>
      <c r="K551" s="4">
        <f>IFERROR(INDEX(AIRPORT_DB!$L:$L,MATCH($A551,AIRPORT_DB!$A:$A,0))+1,2)</f>
        <v>1</v>
      </c>
      <c r="L551" s="4">
        <v>2</v>
      </c>
      <c r="M551" s="4">
        <v>3</v>
      </c>
      <c r="N551" s="4">
        <v>3</v>
      </c>
      <c r="O551" s="4">
        <v>3</v>
      </c>
      <c r="P551" s="4">
        <v>2</v>
      </c>
      <c r="Q551" s="4">
        <v>2</v>
      </c>
      <c r="R551" s="4">
        <v>2</v>
      </c>
      <c r="S551" s="4">
        <v>2</v>
      </c>
      <c r="T551" s="4">
        <v>2</v>
      </c>
      <c r="U551" s="4">
        <f>IFERROR(INDEX(AIRPORT_DB!$L:$L,MATCH($A551,AIRPORT_DB!$A:$A,0))+1,2)</f>
        <v>1</v>
      </c>
      <c r="V551" s="4">
        <f>ROUND(AVERAGE(LARGE(B551:K551,{1,2,3}))+AVERAGE(LARGE(L551:U551,{1,2,3}))-1,0)+IF(INDEX(AIRPORT_DB!$L:$L,MATCH($A551,AIRPORT_DB!$A:$A,0))&gt;=1,1,0)+IF(AB551="C",1,0)</f>
        <v>6</v>
      </c>
      <c r="W551" s="4" t="str">
        <f t="shared" si="16"/>
        <v>LOW</v>
      </c>
      <c r="X551" s="4" t="str">
        <f t="shared" si="17"/>
        <v>DISPATCH OK</v>
      </c>
      <c r="Y551" s="10" t="s">
        <v>2214</v>
      </c>
      <c r="Z551" s="10" t="s">
        <v>2210</v>
      </c>
      <c r="AA551" s="10" t="s">
        <v>2211</v>
      </c>
      <c r="AB551" s="4" t="s">
        <v>28</v>
      </c>
      <c r="AC551">
        <f>ROUND(AVERAGE(LARGE(B551:K551,{1,2,3})),0)</f>
        <v>4</v>
      </c>
      <c r="AD551">
        <f>ROUND(AVERAGE(LARGE(L551:U551,{1,2,3})),0)</f>
        <v>3</v>
      </c>
      <c r="AE551">
        <v>2</v>
      </c>
      <c r="AF551">
        <v>2</v>
      </c>
    </row>
    <row r="552" spans="1:32" ht="14.5" customHeight="1" x14ac:dyDescent="0.35">
      <c r="A552" s="10" t="s">
        <v>2096</v>
      </c>
      <c r="B552" s="4">
        <v>3</v>
      </c>
      <c r="C552" s="4">
        <v>4</v>
      </c>
      <c r="D552" s="4">
        <v>4</v>
      </c>
      <c r="E552" s="4">
        <v>4</v>
      </c>
      <c r="F552" s="4">
        <v>3</v>
      </c>
      <c r="G552" s="4">
        <v>3</v>
      </c>
      <c r="H552" s="4">
        <v>2</v>
      </c>
      <c r="I552" s="4">
        <v>3</v>
      </c>
      <c r="J552" s="4">
        <v>3</v>
      </c>
      <c r="K552" s="4">
        <f>IFERROR(INDEX(AIRPORT_DB!$L:$L,MATCH($A552,AIRPORT_DB!$A:$A,0))+1,2)</f>
        <v>1</v>
      </c>
      <c r="L552" s="4">
        <v>2</v>
      </c>
      <c r="M552" s="4">
        <v>3</v>
      </c>
      <c r="N552" s="4">
        <v>3</v>
      </c>
      <c r="O552" s="4">
        <v>3</v>
      </c>
      <c r="P552" s="4">
        <v>2</v>
      </c>
      <c r="Q552" s="4">
        <v>2</v>
      </c>
      <c r="R552" s="4">
        <v>2</v>
      </c>
      <c r="S552" s="4">
        <v>2</v>
      </c>
      <c r="T552" s="4">
        <v>2</v>
      </c>
      <c r="U552" s="4">
        <f>IFERROR(INDEX(AIRPORT_DB!$L:$L,MATCH($A552,AIRPORT_DB!$A:$A,0))+1,2)</f>
        <v>1</v>
      </c>
      <c r="V552" s="4">
        <f>ROUND(AVERAGE(LARGE(B552:K552,{1,2,3}))+AVERAGE(LARGE(L552:U552,{1,2,3}))-1,0)+IF(INDEX(AIRPORT_DB!$L:$L,MATCH($A552,AIRPORT_DB!$A:$A,0))&gt;=1,1,0)+IF(AB552="C",1,0)</f>
        <v>6</v>
      </c>
      <c r="W552" s="4" t="str">
        <f t="shared" si="16"/>
        <v>LOW</v>
      </c>
      <c r="X552" s="4" t="str">
        <f t="shared" si="17"/>
        <v>DISPATCH OK</v>
      </c>
      <c r="Y552" s="10" t="s">
        <v>2214</v>
      </c>
      <c r="Z552" s="10" t="s">
        <v>2210</v>
      </c>
      <c r="AA552" s="10" t="s">
        <v>2211</v>
      </c>
      <c r="AB552" s="4" t="s">
        <v>28</v>
      </c>
      <c r="AC552">
        <f>ROUND(AVERAGE(LARGE(B552:K552,{1,2,3})),0)</f>
        <v>4</v>
      </c>
      <c r="AD552">
        <f>ROUND(AVERAGE(LARGE(L552:U552,{1,2,3})),0)</f>
        <v>3</v>
      </c>
      <c r="AE552">
        <v>2</v>
      </c>
      <c r="AF552">
        <v>2</v>
      </c>
    </row>
    <row r="553" spans="1:32" ht="14.5" customHeight="1" x14ac:dyDescent="0.35">
      <c r="A553" s="10" t="s">
        <v>2099</v>
      </c>
      <c r="B553" s="4">
        <v>3</v>
      </c>
      <c r="C553" s="4">
        <v>4</v>
      </c>
      <c r="D553" s="4">
        <v>4</v>
      </c>
      <c r="E553" s="4">
        <v>4</v>
      </c>
      <c r="F553" s="4">
        <v>3</v>
      </c>
      <c r="G553" s="4">
        <v>3</v>
      </c>
      <c r="H553" s="4">
        <v>2</v>
      </c>
      <c r="I553" s="4">
        <v>3</v>
      </c>
      <c r="J553" s="4">
        <v>3</v>
      </c>
      <c r="K553" s="4">
        <f>IFERROR(INDEX(AIRPORT_DB!$L:$L,MATCH($A553,AIRPORT_DB!$A:$A,0))+1,2)</f>
        <v>1</v>
      </c>
      <c r="L553" s="4">
        <v>2</v>
      </c>
      <c r="M553" s="4">
        <v>3</v>
      </c>
      <c r="N553" s="4">
        <v>3</v>
      </c>
      <c r="O553" s="4">
        <v>3</v>
      </c>
      <c r="P553" s="4">
        <v>2</v>
      </c>
      <c r="Q553" s="4">
        <v>2</v>
      </c>
      <c r="R553" s="4">
        <v>2</v>
      </c>
      <c r="S553" s="4">
        <v>2</v>
      </c>
      <c r="T553" s="4">
        <v>2</v>
      </c>
      <c r="U553" s="4">
        <f>IFERROR(INDEX(AIRPORT_DB!$L:$L,MATCH($A553,AIRPORT_DB!$A:$A,0))+1,2)</f>
        <v>1</v>
      </c>
      <c r="V553" s="4">
        <f>ROUND(AVERAGE(LARGE(B553:K553,{1,2,3}))+AVERAGE(LARGE(L553:U553,{1,2,3}))-1,0)+IF(INDEX(AIRPORT_DB!$L:$L,MATCH($A553,AIRPORT_DB!$A:$A,0))&gt;=1,1,0)+IF(AB553="C",1,0)</f>
        <v>6</v>
      </c>
      <c r="W553" s="4" t="str">
        <f t="shared" si="16"/>
        <v>LOW</v>
      </c>
      <c r="X553" s="4" t="str">
        <f t="shared" si="17"/>
        <v>DISPATCH OK</v>
      </c>
      <c r="Y553" s="10" t="s">
        <v>2214</v>
      </c>
      <c r="Z553" s="10" t="s">
        <v>2210</v>
      </c>
      <c r="AA553" s="10" t="s">
        <v>2211</v>
      </c>
      <c r="AB553" s="4" t="s">
        <v>28</v>
      </c>
      <c r="AC553">
        <f>ROUND(AVERAGE(LARGE(B553:K553,{1,2,3})),0)</f>
        <v>4</v>
      </c>
      <c r="AD553">
        <f>ROUND(AVERAGE(LARGE(L553:U553,{1,2,3})),0)</f>
        <v>3</v>
      </c>
      <c r="AE553">
        <v>2</v>
      </c>
      <c r="AF553">
        <v>2</v>
      </c>
    </row>
    <row r="554" spans="1:32" ht="14.5" customHeight="1" x14ac:dyDescent="0.35">
      <c r="A554" t="s">
        <v>2102</v>
      </c>
      <c r="B554" s="4">
        <v>3</v>
      </c>
      <c r="C554" s="4">
        <v>4</v>
      </c>
      <c r="D554" s="4">
        <v>4</v>
      </c>
      <c r="E554" s="4">
        <v>4</v>
      </c>
      <c r="F554" s="4">
        <v>4</v>
      </c>
      <c r="G554" s="4">
        <v>3</v>
      </c>
      <c r="H554" s="4">
        <v>4</v>
      </c>
      <c r="I554" s="4">
        <v>4</v>
      </c>
      <c r="J554" s="4">
        <v>4</v>
      </c>
      <c r="K554" s="4">
        <f>IFERROR(INDEX(AIRPORT_DB!$L:$L,MATCH($A554,AIRPORT_DB!$A:$A,0))+1,2)</f>
        <v>1</v>
      </c>
      <c r="L554" s="4">
        <v>2</v>
      </c>
      <c r="M554" s="4">
        <v>3</v>
      </c>
      <c r="N554" s="4">
        <v>3</v>
      </c>
      <c r="O554" s="4">
        <v>3</v>
      </c>
      <c r="P554" s="4">
        <v>3</v>
      </c>
      <c r="Q554" s="4">
        <v>2</v>
      </c>
      <c r="R554" s="4">
        <v>3</v>
      </c>
      <c r="S554" s="4">
        <v>3</v>
      </c>
      <c r="T554" s="4">
        <v>3</v>
      </c>
      <c r="U554" s="4">
        <f>IFERROR(INDEX(AIRPORT_DB!$L:$L,MATCH($A554,AIRPORT_DB!$A:$A,0))+1,2)</f>
        <v>1</v>
      </c>
      <c r="V554" s="4">
        <f>ROUND(AVERAGE(LARGE(B554:K554,{1,2,3}))+AVERAGE(LARGE(L554:U554,{1,2,3}))-1,0)+IF(INDEX(AIRPORT_DB!$L:$L,MATCH($A554,AIRPORT_DB!$A:$A,0))&gt;=1,1,0)+IF(AB554="C",1,0)</f>
        <v>6</v>
      </c>
      <c r="W554" s="4" t="str">
        <f t="shared" si="16"/>
        <v>LOW</v>
      </c>
      <c r="X554" s="4" t="str">
        <f t="shared" si="17"/>
        <v>DISPATCH OK</v>
      </c>
      <c r="Y554" t="s">
        <v>2214</v>
      </c>
      <c r="Z554" t="s">
        <v>2210</v>
      </c>
      <c r="AA554" t="s">
        <v>2211</v>
      </c>
      <c r="AB554" s="4" t="s">
        <v>28</v>
      </c>
      <c r="AC554">
        <f>ROUND(AVERAGE(LARGE(B554:K554,{1,2,3})),0)</f>
        <v>4</v>
      </c>
      <c r="AD554">
        <f>ROUND(AVERAGE(LARGE(L554:U554,{1,2,3})),0)</f>
        <v>3</v>
      </c>
      <c r="AE554">
        <v>4</v>
      </c>
      <c r="AF554">
        <v>3</v>
      </c>
    </row>
    <row r="555" spans="1:32" ht="14.5" customHeight="1" x14ac:dyDescent="0.35">
      <c r="A555" t="s">
        <v>2109</v>
      </c>
      <c r="B555" s="4">
        <v>3</v>
      </c>
      <c r="C555" s="4">
        <v>4</v>
      </c>
      <c r="D555" s="4">
        <v>4</v>
      </c>
      <c r="E555" s="4">
        <v>2</v>
      </c>
      <c r="F555" s="4">
        <v>3</v>
      </c>
      <c r="G555" s="4">
        <v>3</v>
      </c>
      <c r="H555" s="4">
        <v>2</v>
      </c>
      <c r="I555" s="4">
        <v>3</v>
      </c>
      <c r="J555" s="4">
        <v>3</v>
      </c>
      <c r="K555" s="4">
        <f>IFERROR(INDEX(AIRPORT_DB!$L:$L,MATCH($A555,AIRPORT_DB!$A:$A,0))+1,2)</f>
        <v>1</v>
      </c>
      <c r="L555" s="4">
        <v>2</v>
      </c>
      <c r="M555" s="4">
        <v>3</v>
      </c>
      <c r="N555" s="4">
        <v>3</v>
      </c>
      <c r="O555" s="4">
        <v>2</v>
      </c>
      <c r="P555" s="4">
        <v>2</v>
      </c>
      <c r="Q555" s="4">
        <v>2</v>
      </c>
      <c r="R555" s="4">
        <v>2</v>
      </c>
      <c r="S555" s="4">
        <v>2</v>
      </c>
      <c r="T555" s="4">
        <v>2</v>
      </c>
      <c r="U555" s="4">
        <f>IFERROR(INDEX(AIRPORT_DB!$L:$L,MATCH($A555,AIRPORT_DB!$A:$A,0))+1,2)</f>
        <v>1</v>
      </c>
      <c r="V555" s="4">
        <f>ROUND(AVERAGE(LARGE(B555:K555,{1,2,3}))+AVERAGE(LARGE(L555:U555,{1,2,3}))-1,0)+IF(INDEX(AIRPORT_DB!$L:$L,MATCH($A555,AIRPORT_DB!$A:$A,0))&gt;=1,1,0)+IF(AB555="C",1,0)</f>
        <v>5</v>
      </c>
      <c r="W555" s="4" t="str">
        <f t="shared" si="16"/>
        <v>LOW</v>
      </c>
      <c r="X555" s="4" t="str">
        <f t="shared" si="17"/>
        <v>DISPATCH OK</v>
      </c>
      <c r="Y555" t="s">
        <v>2214</v>
      </c>
      <c r="Z555" t="s">
        <v>2210</v>
      </c>
      <c r="AA555" t="s">
        <v>2211</v>
      </c>
      <c r="AB555" s="4" t="s">
        <v>42</v>
      </c>
      <c r="AC555">
        <f>ROUND(AVERAGE(LARGE(B555:K555,{1,2,3})),0)</f>
        <v>4</v>
      </c>
      <c r="AD555">
        <f>ROUND(AVERAGE(LARGE(L555:U555,{1,2,3})),0)</f>
        <v>3</v>
      </c>
      <c r="AE555">
        <v>2</v>
      </c>
      <c r="AF555">
        <v>2</v>
      </c>
    </row>
    <row r="556" spans="1:32" ht="14.5" customHeight="1" x14ac:dyDescent="0.35">
      <c r="A556" t="s">
        <v>2115</v>
      </c>
      <c r="B556" s="4">
        <v>3</v>
      </c>
      <c r="C556" s="4">
        <v>5</v>
      </c>
      <c r="D556" s="4">
        <v>4</v>
      </c>
      <c r="E556" s="4">
        <v>2</v>
      </c>
      <c r="F556" s="4">
        <v>3</v>
      </c>
      <c r="G556" s="4">
        <v>3</v>
      </c>
      <c r="H556" s="4">
        <v>2</v>
      </c>
      <c r="I556" s="4">
        <v>2</v>
      </c>
      <c r="J556" s="4">
        <v>4</v>
      </c>
      <c r="K556" s="4">
        <f>IFERROR(INDEX(AIRPORT_DB!$L:$L,MATCH($A556,AIRPORT_DB!$A:$A,0))+1,2)</f>
        <v>1</v>
      </c>
      <c r="L556" s="4">
        <v>2</v>
      </c>
      <c r="M556" s="4">
        <v>4</v>
      </c>
      <c r="N556" s="4">
        <v>3</v>
      </c>
      <c r="O556" s="4">
        <v>2</v>
      </c>
      <c r="P556" s="4">
        <v>2</v>
      </c>
      <c r="Q556" s="4">
        <v>2</v>
      </c>
      <c r="R556" s="4">
        <v>2</v>
      </c>
      <c r="S556" s="4">
        <v>2</v>
      </c>
      <c r="T556" s="4">
        <v>3</v>
      </c>
      <c r="U556" s="4">
        <f>IFERROR(INDEX(AIRPORT_DB!$L:$L,MATCH($A556,AIRPORT_DB!$A:$A,0))+1,2)</f>
        <v>1</v>
      </c>
      <c r="V556" s="4">
        <f>ROUND(AVERAGE(LARGE(B556:K556,{1,2,3}))+AVERAGE(LARGE(L556:U556,{1,2,3}))-1,0)+IF(INDEX(AIRPORT_DB!$L:$L,MATCH($A556,AIRPORT_DB!$A:$A,0))&gt;=1,1,0)+IF(AB556="C",1,0)</f>
        <v>7</v>
      </c>
      <c r="W556" s="4" t="str">
        <f t="shared" si="16"/>
        <v>MEDIUM</v>
      </c>
      <c r="X556" s="4" t="str">
        <f t="shared" si="17"/>
        <v>DISPATCH OK</v>
      </c>
      <c r="Y556" t="s">
        <v>2218</v>
      </c>
      <c r="Z556" t="s">
        <v>2210</v>
      </c>
      <c r="AA556" t="s">
        <v>2211</v>
      </c>
      <c r="AB556" s="4" t="s">
        <v>28</v>
      </c>
      <c r="AC556">
        <f>ROUND(AVERAGE(LARGE(B556:K556,{1,2,3})),0)</f>
        <v>4</v>
      </c>
      <c r="AD556">
        <f>ROUND(AVERAGE(LARGE(L556:U556,{1,2,3})),0)</f>
        <v>3</v>
      </c>
      <c r="AE556">
        <v>4</v>
      </c>
      <c r="AF556">
        <v>3</v>
      </c>
    </row>
    <row r="557" spans="1:32" ht="14.5" customHeight="1" x14ac:dyDescent="0.35">
      <c r="A557" t="s">
        <v>2121</v>
      </c>
      <c r="B557" s="4">
        <v>3</v>
      </c>
      <c r="C557" s="4">
        <v>2</v>
      </c>
      <c r="D557" s="4">
        <v>3</v>
      </c>
      <c r="E557" s="4">
        <v>3</v>
      </c>
      <c r="F557" s="4">
        <v>3</v>
      </c>
      <c r="G557" s="4">
        <v>3</v>
      </c>
      <c r="H557" s="4">
        <v>2</v>
      </c>
      <c r="I557" s="4">
        <v>3</v>
      </c>
      <c r="J557" s="4">
        <v>4</v>
      </c>
      <c r="K557" s="4">
        <f>IFERROR(INDEX(AIRPORT_DB!$L:$L,MATCH($A557,AIRPORT_DB!$A:$A,0))+1,2)</f>
        <v>1</v>
      </c>
      <c r="L557" s="4">
        <v>2</v>
      </c>
      <c r="M557" s="4">
        <v>2</v>
      </c>
      <c r="N557" s="4">
        <v>2</v>
      </c>
      <c r="O557" s="4">
        <v>2</v>
      </c>
      <c r="P557" s="4">
        <v>2</v>
      </c>
      <c r="Q557" s="4">
        <v>2</v>
      </c>
      <c r="R557" s="4">
        <v>2</v>
      </c>
      <c r="S557" s="4">
        <v>2</v>
      </c>
      <c r="T557" s="4">
        <v>3</v>
      </c>
      <c r="U557" s="4">
        <f>IFERROR(INDEX(AIRPORT_DB!$L:$L,MATCH($A557,AIRPORT_DB!$A:$A,0))+1,2)</f>
        <v>1</v>
      </c>
      <c r="V557" s="4">
        <f>ROUND(AVERAGE(LARGE(B557:K557,{1,2,3}))+AVERAGE(LARGE(L557:U557,{1,2,3}))-1,0)+IF(INDEX(AIRPORT_DB!$L:$L,MATCH($A557,AIRPORT_DB!$A:$A,0))&gt;=1,1,0)+IF(AB557="C",1,0)</f>
        <v>5</v>
      </c>
      <c r="W557" s="4" t="str">
        <f t="shared" si="16"/>
        <v>LOW</v>
      </c>
      <c r="X557" s="4" t="str">
        <f t="shared" si="17"/>
        <v>DISPATCH OK</v>
      </c>
      <c r="Y557" t="s">
        <v>2219</v>
      </c>
      <c r="Z557" t="s">
        <v>2210</v>
      </c>
      <c r="AA557" t="s">
        <v>2211</v>
      </c>
      <c r="AB557" s="4" t="s">
        <v>42</v>
      </c>
      <c r="AC557">
        <f>ROUND(AVERAGE(LARGE(B557:K557,{1,2,3})),0)</f>
        <v>3</v>
      </c>
      <c r="AD557">
        <f>ROUND(AVERAGE(LARGE(L557:U557,{1,2,3})),0)</f>
        <v>2</v>
      </c>
      <c r="AE557">
        <v>3</v>
      </c>
      <c r="AF557">
        <v>2</v>
      </c>
    </row>
    <row r="558" spans="1:32" ht="14.5" customHeight="1" x14ac:dyDescent="0.35">
      <c r="A558" t="s">
        <v>2126</v>
      </c>
      <c r="B558" s="4">
        <v>3</v>
      </c>
      <c r="C558" s="4">
        <v>2</v>
      </c>
      <c r="D558" s="4">
        <v>3</v>
      </c>
      <c r="E558" s="4">
        <v>3</v>
      </c>
      <c r="F558" s="4">
        <v>3</v>
      </c>
      <c r="G558" s="4">
        <v>4</v>
      </c>
      <c r="H558" s="4">
        <v>2</v>
      </c>
      <c r="I558" s="4">
        <v>3</v>
      </c>
      <c r="J558" s="4">
        <v>4</v>
      </c>
      <c r="K558" s="4">
        <f>IFERROR(INDEX(AIRPORT_DB!$L:$L,MATCH($A558,AIRPORT_DB!$A:$A,0))+1,2)</f>
        <v>1</v>
      </c>
      <c r="L558" s="4">
        <v>2</v>
      </c>
      <c r="M558" s="4">
        <v>2</v>
      </c>
      <c r="N558" s="4">
        <v>2</v>
      </c>
      <c r="O558" s="4">
        <v>2</v>
      </c>
      <c r="P558" s="4">
        <v>2</v>
      </c>
      <c r="Q558" s="4">
        <v>4</v>
      </c>
      <c r="R558" s="4">
        <v>2</v>
      </c>
      <c r="S558" s="4">
        <v>2</v>
      </c>
      <c r="T558" s="4">
        <v>3</v>
      </c>
      <c r="U558" s="4">
        <f>IFERROR(INDEX(AIRPORT_DB!$L:$L,MATCH($A558,AIRPORT_DB!$A:$A,0))+1,2)</f>
        <v>1</v>
      </c>
      <c r="V558" s="4">
        <f>ROUND(AVERAGE(LARGE(B558:K558,{1,2,3}))+AVERAGE(LARGE(L558:U558,{1,2,3}))-1,0)+IF(INDEX(AIRPORT_DB!$L:$L,MATCH($A558,AIRPORT_DB!$A:$A,0))&gt;=1,1,0)+IF(AB558="C",1,0)</f>
        <v>6</v>
      </c>
      <c r="W558" s="4" t="str">
        <f t="shared" si="16"/>
        <v>LOW</v>
      </c>
      <c r="X558" s="4" t="str">
        <f t="shared" si="17"/>
        <v>DISPATCH OK</v>
      </c>
      <c r="Y558" t="s">
        <v>2217</v>
      </c>
      <c r="Z558" t="s">
        <v>2210</v>
      </c>
      <c r="AA558" t="s">
        <v>2211</v>
      </c>
      <c r="AB558" s="4" t="s">
        <v>28</v>
      </c>
      <c r="AC558">
        <f>ROUND(AVERAGE(LARGE(B558:K558,{1,2,3})),0)</f>
        <v>4</v>
      </c>
      <c r="AD558">
        <f>ROUND(AVERAGE(LARGE(L558:U558,{1,2,3})),0)</f>
        <v>3</v>
      </c>
      <c r="AE558">
        <v>3</v>
      </c>
      <c r="AF558">
        <v>2</v>
      </c>
    </row>
    <row r="559" spans="1:32" ht="14.5" customHeight="1" x14ac:dyDescent="0.35">
      <c r="A559" t="s">
        <v>2131</v>
      </c>
      <c r="B559" s="4">
        <v>3</v>
      </c>
      <c r="C559" s="4">
        <v>2</v>
      </c>
      <c r="D559" s="4">
        <v>4</v>
      </c>
      <c r="E559" s="4">
        <v>3</v>
      </c>
      <c r="F559" s="4">
        <v>3</v>
      </c>
      <c r="G559" s="4">
        <v>3</v>
      </c>
      <c r="H559" s="4">
        <v>2</v>
      </c>
      <c r="I559" s="4">
        <v>2</v>
      </c>
      <c r="J559" s="4">
        <v>4</v>
      </c>
      <c r="K559" s="4">
        <f>IFERROR(INDEX(AIRPORT_DB!$L:$L,MATCH($A559,AIRPORT_DB!$A:$A,0))+1,2)</f>
        <v>1</v>
      </c>
      <c r="L559" s="4">
        <v>2</v>
      </c>
      <c r="M559" s="4">
        <v>2</v>
      </c>
      <c r="N559" s="4">
        <v>3</v>
      </c>
      <c r="O559" s="4">
        <v>2</v>
      </c>
      <c r="P559" s="4">
        <v>2</v>
      </c>
      <c r="Q559" s="4">
        <v>2</v>
      </c>
      <c r="R559" s="4">
        <v>2</v>
      </c>
      <c r="S559" s="4">
        <v>2</v>
      </c>
      <c r="T559" s="4">
        <v>3</v>
      </c>
      <c r="U559" s="4">
        <f>IFERROR(INDEX(AIRPORT_DB!$L:$L,MATCH($A559,AIRPORT_DB!$A:$A,0))+1,2)</f>
        <v>1</v>
      </c>
      <c r="V559" s="4">
        <f>ROUND(AVERAGE(LARGE(B559:K559,{1,2,3}))+AVERAGE(LARGE(L559:U559,{1,2,3}))-1,0)+IF(INDEX(AIRPORT_DB!$L:$L,MATCH($A559,AIRPORT_DB!$A:$A,0))&gt;=1,1,0)+IF(AB559="C",1,0)</f>
        <v>5</v>
      </c>
      <c r="W559" s="4" t="str">
        <f t="shared" si="16"/>
        <v>LOW</v>
      </c>
      <c r="X559" s="4" t="str">
        <f t="shared" si="17"/>
        <v>DISPATCH OK</v>
      </c>
      <c r="Y559" t="s">
        <v>2216</v>
      </c>
      <c r="Z559" t="s">
        <v>2210</v>
      </c>
      <c r="AA559" t="s">
        <v>2211</v>
      </c>
      <c r="AB559" s="4" t="s">
        <v>42</v>
      </c>
      <c r="AC559">
        <f>ROUND(AVERAGE(LARGE(B559:K559,{1,2,3})),0)</f>
        <v>4</v>
      </c>
      <c r="AD559">
        <f>ROUND(AVERAGE(LARGE(L559:U559,{1,2,3})),0)</f>
        <v>3</v>
      </c>
      <c r="AE559">
        <v>3</v>
      </c>
      <c r="AF559">
        <v>2</v>
      </c>
    </row>
    <row r="560" spans="1:32" ht="14.5" customHeight="1" x14ac:dyDescent="0.35">
      <c r="A560" t="s">
        <v>2136</v>
      </c>
      <c r="B560" s="4">
        <v>3</v>
      </c>
      <c r="C560" s="4">
        <v>2</v>
      </c>
      <c r="D560" s="4">
        <v>4</v>
      </c>
      <c r="E560" s="4">
        <v>3</v>
      </c>
      <c r="F560" s="4">
        <v>3</v>
      </c>
      <c r="G560" s="4">
        <v>3</v>
      </c>
      <c r="H560" s="4">
        <v>2</v>
      </c>
      <c r="I560" s="4">
        <v>2</v>
      </c>
      <c r="J560" s="4">
        <v>3</v>
      </c>
      <c r="K560" s="4">
        <f>IFERROR(INDEX(AIRPORT_DB!$L:$L,MATCH($A560,AIRPORT_DB!$A:$A,0))+1,2)</f>
        <v>1</v>
      </c>
      <c r="L560" s="4">
        <v>2</v>
      </c>
      <c r="M560" s="4">
        <v>2</v>
      </c>
      <c r="N560" s="4">
        <v>3</v>
      </c>
      <c r="O560" s="4">
        <v>2</v>
      </c>
      <c r="P560" s="4">
        <v>2</v>
      </c>
      <c r="Q560" s="4">
        <v>2</v>
      </c>
      <c r="R560" s="4">
        <v>2</v>
      </c>
      <c r="S560" s="4">
        <v>2</v>
      </c>
      <c r="T560" s="4">
        <v>2</v>
      </c>
      <c r="U560" s="4">
        <f>IFERROR(INDEX(AIRPORT_DB!$L:$L,MATCH($A560,AIRPORT_DB!$A:$A,0))+1,2)</f>
        <v>1</v>
      </c>
      <c r="V560" s="4">
        <f>ROUND(AVERAGE(LARGE(B560:K560,{1,2,3}))+AVERAGE(LARGE(L560:U560,{1,2,3}))-1,0)+IF(INDEX(AIRPORT_DB!$L:$L,MATCH($A560,AIRPORT_DB!$A:$A,0))&gt;=1,1,0)+IF(AB560="C",1,0)</f>
        <v>5</v>
      </c>
      <c r="W560" s="4" t="str">
        <f t="shared" si="16"/>
        <v>LOW</v>
      </c>
      <c r="X560" s="4" t="str">
        <f t="shared" si="17"/>
        <v>DISPATCH OK</v>
      </c>
      <c r="Y560" t="s">
        <v>2220</v>
      </c>
      <c r="Z560" t="s">
        <v>2210</v>
      </c>
      <c r="AA560" t="s">
        <v>2211</v>
      </c>
      <c r="AB560" s="4" t="s">
        <v>42</v>
      </c>
      <c r="AC560">
        <f>ROUND(AVERAGE(LARGE(B560:K560,{1,2,3})),0)</f>
        <v>3</v>
      </c>
      <c r="AD560">
        <f>ROUND(AVERAGE(LARGE(L560:U560,{1,2,3})),0)</f>
        <v>2</v>
      </c>
      <c r="AE560">
        <v>3</v>
      </c>
      <c r="AF560">
        <v>2</v>
      </c>
    </row>
    <row r="561" spans="1:32" ht="14.5" customHeight="1" x14ac:dyDescent="0.35">
      <c r="A561" t="s">
        <v>2140</v>
      </c>
      <c r="B561" s="4">
        <v>2</v>
      </c>
      <c r="C561" s="4">
        <v>5</v>
      </c>
      <c r="D561" s="4">
        <v>4</v>
      </c>
      <c r="E561" s="4">
        <v>3</v>
      </c>
      <c r="F561" s="4">
        <v>3</v>
      </c>
      <c r="G561" s="4">
        <v>3</v>
      </c>
      <c r="H561" s="4">
        <v>2</v>
      </c>
      <c r="I561" s="4">
        <v>2</v>
      </c>
      <c r="J561" s="4">
        <v>4</v>
      </c>
      <c r="K561" s="4">
        <f>IFERROR(INDEX(AIRPORT_DB!$L:$L,MATCH($A561,AIRPORT_DB!$A:$A,0))+1,2)</f>
        <v>1</v>
      </c>
      <c r="L561" s="4">
        <v>2</v>
      </c>
      <c r="M561" s="4">
        <v>4</v>
      </c>
      <c r="N561" s="4">
        <v>4</v>
      </c>
      <c r="O561" s="4">
        <v>2</v>
      </c>
      <c r="P561" s="4">
        <v>2</v>
      </c>
      <c r="Q561" s="4">
        <v>2</v>
      </c>
      <c r="R561" s="4">
        <v>2</v>
      </c>
      <c r="S561" s="4">
        <v>2</v>
      </c>
      <c r="T561" s="4">
        <v>3</v>
      </c>
      <c r="U561" s="4">
        <f>IFERROR(INDEX(AIRPORT_DB!$L:$L,MATCH($A561,AIRPORT_DB!$A:$A,0))+1,2)</f>
        <v>1</v>
      </c>
      <c r="V561" s="4">
        <f>ROUND(AVERAGE(LARGE(B561:K561,{1,2,3}))+AVERAGE(LARGE(L561:U561,{1,2,3}))-1,0)+IF(INDEX(AIRPORT_DB!$L:$L,MATCH($A561,AIRPORT_DB!$A:$A,0))&gt;=1,1,0)+IF(AB561="C",1,0)</f>
        <v>7</v>
      </c>
      <c r="W561" s="4" t="str">
        <f t="shared" si="16"/>
        <v>MEDIUM</v>
      </c>
      <c r="X561" s="4" t="str">
        <f t="shared" si="17"/>
        <v>DISPATCH OK</v>
      </c>
      <c r="Y561" t="s">
        <v>2218</v>
      </c>
      <c r="Z561" t="s">
        <v>2210</v>
      </c>
      <c r="AA561" t="s">
        <v>2211</v>
      </c>
      <c r="AB561" s="4" t="s">
        <v>28</v>
      </c>
      <c r="AC561">
        <f>ROUND(AVERAGE(LARGE(B561:K561,{1,2,3})),0)</f>
        <v>4</v>
      </c>
      <c r="AD561">
        <f>ROUND(AVERAGE(LARGE(L561:U561,{1,2,3})),0)</f>
        <v>4</v>
      </c>
      <c r="AE561">
        <v>3</v>
      </c>
      <c r="AF561">
        <v>2</v>
      </c>
    </row>
    <row r="562" spans="1:32" ht="14.5" x14ac:dyDescent="0.35">
      <c r="A562" t="s">
        <v>2146</v>
      </c>
      <c r="B562">
        <v>3</v>
      </c>
      <c r="C562">
        <v>4</v>
      </c>
      <c r="D562">
        <v>4</v>
      </c>
      <c r="E562">
        <v>4</v>
      </c>
      <c r="F562">
        <v>3</v>
      </c>
      <c r="G562">
        <v>3</v>
      </c>
      <c r="H562">
        <v>2</v>
      </c>
      <c r="I562">
        <v>3</v>
      </c>
      <c r="J562">
        <v>4</v>
      </c>
      <c r="K562">
        <f>IFERROR(INDEX(AIRPORT_DB!$L:$L,MATCH($A241,AIRPORT_DB!$A:$A,0))+1,2)</f>
        <v>1</v>
      </c>
      <c r="L562">
        <v>2</v>
      </c>
      <c r="M562">
        <v>3</v>
      </c>
      <c r="N562">
        <v>3</v>
      </c>
      <c r="O562">
        <v>3</v>
      </c>
      <c r="P562">
        <v>2</v>
      </c>
      <c r="Q562">
        <v>2</v>
      </c>
      <c r="R562">
        <v>2</v>
      </c>
      <c r="S562">
        <v>2</v>
      </c>
      <c r="T562">
        <v>3</v>
      </c>
      <c r="U562">
        <f>IFERROR(INDEX(AIRPORT_DB!$L:$L,MATCH($A241,AIRPORT_DB!$A:$A,0))+1,2)</f>
        <v>1</v>
      </c>
      <c r="V562">
        <f>ROUND(AVERAGE(LARGE(B241:K241,{1,2,3}))+AVERAGE(LARGE(L241:U241,{1,2,3}))-1,0)+IF(INDEX(AIRPORT_DB!$L:$L,MATCH($A241,AIRPORT_DB!$A:$A,0))&gt;=1,1,0)+IF(AB241="C",1,0)</f>
        <v>6</v>
      </c>
      <c r="W562" t="str">
        <f>IF(V241&lt;=6,"LOW",IF(V241&lt;=9,"MEDIUM",IF(V241&lt;=12,"HIGH","EXTREME")))</f>
        <v>LOW</v>
      </c>
      <c r="X562" t="str">
        <f>IF(W241="EXTREME","OPS MANAGER APPROVAL REQUIRED",IF(AND(W241="HIGH",AB241="C"),"OPS MANAGER APPROVAL REQUIRED",IF(W241="HIGH","CAPTAIN REVIEW / DISPATCH COORDINATION","DISPATCH OK")))</f>
        <v>DISPATCH OK</v>
      </c>
      <c r="Y562" t="s">
        <v>2214</v>
      </c>
      <c r="Z562" t="s">
        <v>2210</v>
      </c>
      <c r="AA562" t="s">
        <v>2211</v>
      </c>
      <c r="AB562" t="s">
        <v>42</v>
      </c>
      <c r="AC562">
        <f>ROUND(AVERAGE(LARGE(B241:K241,{1,2,3})),0)</f>
        <v>4</v>
      </c>
      <c r="AD562">
        <f>ROUND(AVERAGE(LARGE(L241:U241,{1,2,3})),0)</f>
        <v>3</v>
      </c>
      <c r="AE562">
        <v>3</v>
      </c>
      <c r="AF562">
        <v>2</v>
      </c>
    </row>
    <row r="563" spans="1:32" ht="14.5" x14ac:dyDescent="0.35">
      <c r="A563" t="s">
        <v>2154</v>
      </c>
      <c r="B563">
        <v>3</v>
      </c>
      <c r="C563">
        <v>4</v>
      </c>
      <c r="D563">
        <v>4</v>
      </c>
      <c r="E563">
        <v>4</v>
      </c>
      <c r="F563">
        <v>3</v>
      </c>
      <c r="G563">
        <v>3</v>
      </c>
      <c r="H563">
        <v>2</v>
      </c>
      <c r="I563">
        <v>3</v>
      </c>
      <c r="J563">
        <v>3</v>
      </c>
      <c r="K563">
        <f>IFERROR(INDEX(AIRPORT_DB!$L:$L,MATCH($A550,AIRPORT_DB!$A:$A,0))+1,2)</f>
        <v>1</v>
      </c>
      <c r="L563">
        <v>2</v>
      </c>
      <c r="M563">
        <v>3</v>
      </c>
      <c r="N563">
        <v>3</v>
      </c>
      <c r="O563">
        <v>3</v>
      </c>
      <c r="P563">
        <v>2</v>
      </c>
      <c r="Q563">
        <v>2</v>
      </c>
      <c r="R563">
        <v>2</v>
      </c>
      <c r="S563">
        <v>2</v>
      </c>
      <c r="T563">
        <v>2</v>
      </c>
      <c r="U563">
        <f>IFERROR(INDEX(AIRPORT_DB!$L:$L,MATCH($A550,AIRPORT_DB!$A:$A,0))+1,2)</f>
        <v>1</v>
      </c>
      <c r="V563">
        <f>ROUND(AVERAGE(LARGE(B550:K550,{1,2,3}))+AVERAGE(LARGE(L550:U550,{1,2,3}))-1,0)+IF(INDEX(AIRPORT_DB!$L:$L,MATCH($A550,AIRPORT_DB!$A:$A,0))&gt;=1,1,0)+IF(AB550="C",1,0)</f>
        <v>6</v>
      </c>
      <c r="W563" t="str">
        <f>IF(V550&lt;=6,"LOW",IF(V550&lt;=9,"MEDIUM",IF(V550&lt;=12,"HIGH","EXTREME")))</f>
        <v>LOW</v>
      </c>
      <c r="X563" t="str">
        <f>IF(W550="EXTREME","OPS MANAGER APPROVAL REQUIRED",IF(AND(W550="HIGH",AB550="C"),"OPS MANAGER APPROVAL REQUIRED",IF(W550="HIGH","CAPTAIN REVIEW / DISPATCH COORDINATION","DISPATCH OK")))</f>
        <v>DISPATCH OK</v>
      </c>
      <c r="Y563" t="s">
        <v>2214</v>
      </c>
      <c r="Z563" t="s">
        <v>2210</v>
      </c>
      <c r="AA563" t="s">
        <v>2211</v>
      </c>
      <c r="AB563" t="s">
        <v>28</v>
      </c>
      <c r="AC563">
        <f>ROUND(AVERAGE(LARGE(B550:K550,{1,2,3})),0)</f>
        <v>4</v>
      </c>
      <c r="AD563">
        <f>ROUND(AVERAGE(LARGE(L550:U550,{1,2,3})),0)</f>
        <v>3</v>
      </c>
      <c r="AE563">
        <v>2</v>
      </c>
      <c r="AF563">
        <v>2</v>
      </c>
    </row>
    <row r="564" spans="1:32" ht="14.5" x14ac:dyDescent="0.35">
      <c r="A564" t="s">
        <v>2161</v>
      </c>
      <c r="B564">
        <v>3</v>
      </c>
      <c r="C564">
        <v>4</v>
      </c>
      <c r="D564">
        <v>4</v>
      </c>
      <c r="E564">
        <v>4</v>
      </c>
      <c r="F564">
        <v>3</v>
      </c>
      <c r="G564">
        <v>3</v>
      </c>
      <c r="H564">
        <v>2</v>
      </c>
      <c r="I564">
        <v>3</v>
      </c>
      <c r="J564">
        <v>3</v>
      </c>
      <c r="K564">
        <f>IFERROR(INDEX(AIRPORT_DB!$L:$L,MATCH($A235,AIRPORT_DB!$A:$A,0))+1,2)</f>
        <v>1</v>
      </c>
      <c r="L564">
        <v>2</v>
      </c>
      <c r="M564">
        <v>3</v>
      </c>
      <c r="N564">
        <v>3</v>
      </c>
      <c r="O564">
        <v>3</v>
      </c>
      <c r="P564">
        <v>2</v>
      </c>
      <c r="Q564">
        <v>2</v>
      </c>
      <c r="R564">
        <v>2</v>
      </c>
      <c r="S564">
        <v>2</v>
      </c>
      <c r="T564">
        <v>2</v>
      </c>
      <c r="U564">
        <f>IFERROR(INDEX(AIRPORT_DB!$L:$L,MATCH($A235,AIRPORT_DB!$A:$A,0))+1,2)</f>
        <v>1</v>
      </c>
      <c r="V564">
        <f>ROUND(AVERAGE(LARGE(B235:K235,{1,2,3}))+AVERAGE(LARGE(L235:U235,{1,2,3}))-1,0)+IF(INDEX(AIRPORT_DB!$L:$L,MATCH($A235,AIRPORT_DB!$A:$A,0))&gt;=1,1,0)+IF(AB235="C",1,0)</f>
        <v>6</v>
      </c>
      <c r="W564" t="str">
        <f>IF(V235&lt;=6,"LOW",IF(V235&lt;=9,"MEDIUM",IF(V235&lt;=12,"HIGH","EXTREME")))</f>
        <v>LOW</v>
      </c>
      <c r="X564" t="str">
        <f>IF(W235="EXTREME","OPS MANAGER APPROVAL REQUIRED",IF(AND(W235="HIGH",AB235="C"),"OPS MANAGER APPROVAL REQUIRED",IF(W235="HIGH","CAPTAIN REVIEW / DISPATCH COORDINATION","DISPATCH OK")))</f>
        <v>DISPATCH OK</v>
      </c>
      <c r="Y564" t="s">
        <v>2214</v>
      </c>
      <c r="Z564" t="s">
        <v>2210</v>
      </c>
      <c r="AA564" t="s">
        <v>2211</v>
      </c>
      <c r="AB564" t="s">
        <v>42</v>
      </c>
      <c r="AC564">
        <f>ROUND(AVERAGE(LARGE(B235:K235,{1,2,3})),0)</f>
        <v>4</v>
      </c>
      <c r="AD564">
        <f>ROUND(AVERAGE(LARGE(L235:U235,{1,2,3})),0)</f>
        <v>3</v>
      </c>
      <c r="AE564">
        <v>2</v>
      </c>
      <c r="AF564">
        <v>2</v>
      </c>
    </row>
    <row r="565" spans="1:32" ht="14.5" x14ac:dyDescent="0.35">
      <c r="A565" t="s">
        <v>2167</v>
      </c>
      <c r="B565">
        <v>3</v>
      </c>
      <c r="C565">
        <v>4</v>
      </c>
      <c r="D565">
        <v>2</v>
      </c>
      <c r="E565">
        <v>4</v>
      </c>
      <c r="F565">
        <v>3</v>
      </c>
      <c r="G565">
        <v>3</v>
      </c>
      <c r="H565">
        <v>2</v>
      </c>
      <c r="I565">
        <v>3</v>
      </c>
      <c r="J565">
        <v>3</v>
      </c>
      <c r="K565">
        <f>IFERROR(INDEX(AIRPORT_DB!$L:$L,MATCH($A354,AIRPORT_DB!$A:$A,0))+1,2)</f>
        <v>1</v>
      </c>
      <c r="L565">
        <v>2</v>
      </c>
      <c r="M565">
        <v>3</v>
      </c>
      <c r="N565">
        <v>2</v>
      </c>
      <c r="O565">
        <v>3</v>
      </c>
      <c r="P565">
        <v>2</v>
      </c>
      <c r="Q565">
        <v>2</v>
      </c>
      <c r="R565">
        <v>2</v>
      </c>
      <c r="S565">
        <v>2</v>
      </c>
      <c r="T565">
        <v>2</v>
      </c>
      <c r="U565">
        <f>IFERROR(INDEX(AIRPORT_DB!$L:$L,MATCH($A354,AIRPORT_DB!$A:$A,0))+1,2)</f>
        <v>1</v>
      </c>
      <c r="V565">
        <f>ROUND(AVERAGE(LARGE(B354:K354,{1,2,3}))+AVERAGE(LARGE(L354:U354,{1,2,3}))-1,0)+IF(INDEX(AIRPORT_DB!$L:$L,MATCH($A354,AIRPORT_DB!$A:$A,0))&gt;=1,1,0)+IF(AB354="C",1,0)</f>
        <v>5</v>
      </c>
      <c r="W565" t="str">
        <f>IF(V354&lt;=6,"LOW",IF(V354&lt;=9,"MEDIUM",IF(V354&lt;=12,"HIGH","EXTREME")))</f>
        <v>LOW</v>
      </c>
      <c r="X565" t="str">
        <f>IF(W354="EXTREME","OPS MANAGER APPROVAL REQUIRED",IF(AND(W354="HIGH",AB354="C"),"OPS MANAGER APPROVAL REQUIRED",IF(W354="HIGH","CAPTAIN REVIEW / DISPATCH COORDINATION","DISPATCH OK")))</f>
        <v>DISPATCH OK</v>
      </c>
      <c r="Y565" t="s">
        <v>2212</v>
      </c>
      <c r="Z565" t="s">
        <v>2210</v>
      </c>
      <c r="AA565" t="s">
        <v>2211</v>
      </c>
      <c r="AB565" t="s">
        <v>42</v>
      </c>
      <c r="AC565">
        <f>ROUND(AVERAGE(LARGE(B354:K354,{1,2,3})),0)</f>
        <v>4</v>
      </c>
      <c r="AD565">
        <f>ROUND(AVERAGE(LARGE(L354:U354,{1,2,3})),0)</f>
        <v>3</v>
      </c>
      <c r="AE565">
        <v>2</v>
      </c>
      <c r="AF565">
        <v>2</v>
      </c>
    </row>
    <row r="566" spans="1:32" ht="14.5" x14ac:dyDescent="0.35">
      <c r="A566" t="s">
        <v>2173</v>
      </c>
      <c r="B566">
        <v>3</v>
      </c>
      <c r="C566">
        <v>4</v>
      </c>
      <c r="D566">
        <v>2</v>
      </c>
      <c r="E566">
        <v>4</v>
      </c>
      <c r="F566">
        <v>3</v>
      </c>
      <c r="G566">
        <v>3</v>
      </c>
      <c r="H566">
        <v>2</v>
      </c>
      <c r="I566">
        <v>3</v>
      </c>
      <c r="J566">
        <v>3</v>
      </c>
      <c r="K566">
        <f>IFERROR(INDEX(AIRPORT_DB!$L:$L,MATCH($A355,AIRPORT_DB!$A:$A,0))+1,2)</f>
        <v>1</v>
      </c>
      <c r="L566">
        <v>2</v>
      </c>
      <c r="M566">
        <v>3</v>
      </c>
      <c r="N566">
        <v>2</v>
      </c>
      <c r="O566">
        <v>3</v>
      </c>
      <c r="P566">
        <v>2</v>
      </c>
      <c r="Q566">
        <v>2</v>
      </c>
      <c r="R566">
        <v>2</v>
      </c>
      <c r="S566">
        <v>2</v>
      </c>
      <c r="T566">
        <v>2</v>
      </c>
      <c r="U566">
        <f>IFERROR(INDEX(AIRPORT_DB!$L:$L,MATCH($A355,AIRPORT_DB!$A:$A,0))+1,2)</f>
        <v>1</v>
      </c>
      <c r="V566">
        <f>ROUND(AVERAGE(LARGE(B355:K355,{1,2,3}))+AVERAGE(LARGE(L355:U355,{1,2,3}))-1,0)+IF(INDEX(AIRPORT_DB!$L:$L,MATCH($A355,AIRPORT_DB!$A:$A,0))&gt;=1,1,0)+IF(AB355="C",1,0)</f>
        <v>5</v>
      </c>
      <c r="W566" t="str">
        <f>IF(V355&lt;=6,"LOW",IF(V355&lt;=9,"MEDIUM",IF(V355&lt;=12,"HIGH","EXTREME")))</f>
        <v>LOW</v>
      </c>
      <c r="X566" t="str">
        <f>IF(W355="EXTREME","OPS MANAGER APPROVAL REQUIRED",IF(AND(W355="HIGH",AB355="C"),"OPS MANAGER APPROVAL REQUIRED",IF(W355="HIGH","CAPTAIN REVIEW / DISPATCH COORDINATION","DISPATCH OK")))</f>
        <v>DISPATCH OK</v>
      </c>
      <c r="Y566" t="s">
        <v>2212</v>
      </c>
      <c r="Z566" t="s">
        <v>2210</v>
      </c>
      <c r="AA566" t="s">
        <v>2211</v>
      </c>
      <c r="AB566" t="s">
        <v>42</v>
      </c>
      <c r="AC566">
        <f>ROUND(AVERAGE(LARGE(B355:K355,{1,2,3})),0)</f>
        <v>4</v>
      </c>
      <c r="AD566">
        <f>ROUND(AVERAGE(LARGE(L355:U355,{1,2,3})),0)</f>
        <v>3</v>
      </c>
      <c r="AE566">
        <v>2</v>
      </c>
      <c r="AF566">
        <v>2</v>
      </c>
    </row>
  </sheetData>
  <autoFilter ref="A1:AD56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Normal="100" workbookViewId="0">
      <pane ySplit="5" topLeftCell="A6" activePane="bottomLeft" state="frozen"/>
      <selection pane="bottomLeft" activeCell="U17" sqref="U17"/>
    </sheetView>
  </sheetViews>
  <sheetFormatPr defaultColWidth="8.7265625" defaultRowHeight="15" customHeight="1" x14ac:dyDescent="0.35"/>
  <cols>
    <col min="1" max="1" width="48" customWidth="1"/>
    <col min="2" max="2" width="16" customWidth="1"/>
    <col min="3" max="3" width="18" customWidth="1"/>
    <col min="4" max="4" width="58" customWidth="1"/>
    <col min="6" max="6" width="18" customWidth="1"/>
  </cols>
  <sheetData>
    <row r="1" spans="1:6" ht="14.5" customHeight="1" x14ac:dyDescent="0.35">
      <c r="A1" s="1" t="s">
        <v>0</v>
      </c>
      <c r="D1" s="1" t="s">
        <v>2221</v>
      </c>
    </row>
    <row r="2" spans="1:6" ht="69.75" customHeight="1" x14ac:dyDescent="0.35">
      <c r="A2" t="str">
        <f>UPPER(TRIM(PPS!B1))</f>
        <v>LTCG</v>
      </c>
      <c r="D2" s="3" t="str">
        <f>IF(D19="","", "CONSIDERED " &amp; D19 &amp; " RISK LEVEL (SxL MAX=" &amp; D18 &amp; ")" &amp; IF(D20&lt;&gt;"", CHAR(10)&amp;D20,"") &amp; IF(D22&lt;&gt;"", CHAR(10)&amp;"MITIGATION: " &amp; D22,""))</f>
        <v>CONSIDERED LOW RISK LEVEL (SxL MAX=0)</v>
      </c>
    </row>
    <row r="3" spans="1:6" ht="39.75" customHeight="1" x14ac:dyDescent="0.35">
      <c r="A3" s="11" t="s">
        <v>2222</v>
      </c>
    </row>
    <row r="4" spans="1:6" ht="14.5" customHeight="1" x14ac:dyDescent="0.35">
      <c r="A4" s="1" t="s">
        <v>2223</v>
      </c>
    </row>
    <row r="6" spans="1:6" ht="14.5" customHeight="1" x14ac:dyDescent="0.35">
      <c r="A6" s="12" t="s">
        <v>2224</v>
      </c>
      <c r="B6" s="12" t="s">
        <v>2225</v>
      </c>
      <c r="C6" s="12" t="s">
        <v>2226</v>
      </c>
      <c r="D6" s="12" t="s">
        <v>2227</v>
      </c>
      <c r="F6" s="1" t="s">
        <v>2228</v>
      </c>
    </row>
    <row r="7" spans="1:6" ht="14.5" customHeight="1" x14ac:dyDescent="0.35">
      <c r="A7" s="3" t="s">
        <v>2229</v>
      </c>
      <c r="D7" t="str">
        <f t="shared" ref="D7:D16" si="0">IF(OR(B7="",C7=""),"",B7*C7)</f>
        <v/>
      </c>
      <c r="F7" s="13" t="s">
        <v>2230</v>
      </c>
    </row>
    <row r="8" spans="1:6" ht="14.5" customHeight="1" x14ac:dyDescent="0.35">
      <c r="A8" s="3" t="s">
        <v>2231</v>
      </c>
      <c r="D8" t="str">
        <f t="shared" si="0"/>
        <v/>
      </c>
      <c r="F8" s="14" t="s">
        <v>2232</v>
      </c>
    </row>
    <row r="9" spans="1:6" ht="14.5" customHeight="1" x14ac:dyDescent="0.35">
      <c r="A9" s="3" t="s">
        <v>2233</v>
      </c>
      <c r="D9" t="str">
        <f t="shared" si="0"/>
        <v/>
      </c>
      <c r="F9" s="15" t="s">
        <v>2234</v>
      </c>
    </row>
    <row r="10" spans="1:6" ht="14.5" customHeight="1" x14ac:dyDescent="0.35">
      <c r="A10" s="3" t="s">
        <v>2235</v>
      </c>
      <c r="D10" t="str">
        <f t="shared" si="0"/>
        <v/>
      </c>
    </row>
    <row r="11" spans="1:6" ht="14.5" customHeight="1" x14ac:dyDescent="0.35">
      <c r="A11" s="3" t="s">
        <v>2236</v>
      </c>
      <c r="D11" t="str">
        <f t="shared" si="0"/>
        <v/>
      </c>
    </row>
    <row r="12" spans="1:6" ht="14.5" customHeight="1" x14ac:dyDescent="0.35">
      <c r="A12" s="3" t="s">
        <v>2237</v>
      </c>
      <c r="D12" t="str">
        <f t="shared" si="0"/>
        <v/>
      </c>
    </row>
    <row r="13" spans="1:6" ht="14.5" customHeight="1" x14ac:dyDescent="0.35">
      <c r="A13" s="3" t="s">
        <v>2238</v>
      </c>
      <c r="D13" t="str">
        <f t="shared" si="0"/>
        <v/>
      </c>
    </row>
    <row r="14" spans="1:6" ht="14.5" customHeight="1" x14ac:dyDescent="0.35">
      <c r="A14" s="3" t="s">
        <v>2239</v>
      </c>
      <c r="D14" t="str">
        <f t="shared" si="0"/>
        <v/>
      </c>
    </row>
    <row r="15" spans="1:6" ht="14.5" customHeight="1" x14ac:dyDescent="0.35">
      <c r="A15" s="3" t="s">
        <v>2240</v>
      </c>
      <c r="D15" t="str">
        <f t="shared" si="0"/>
        <v/>
      </c>
    </row>
    <row r="16" spans="1:6" ht="30" customHeight="1" x14ac:dyDescent="0.35">
      <c r="A16" s="3" t="s">
        <v>2241</v>
      </c>
      <c r="D16" t="str">
        <f t="shared" si="0"/>
        <v/>
      </c>
    </row>
    <row r="18" spans="1:4" ht="14.5" customHeight="1" x14ac:dyDescent="0.35">
      <c r="A18" s="1" t="s">
        <v>2242</v>
      </c>
      <c r="D18">
        <f>MAX(D7:D16)</f>
        <v>0</v>
      </c>
    </row>
    <row r="19" spans="1:4" ht="14.5" customHeight="1" x14ac:dyDescent="0.35">
      <c r="A19" s="1" t="s">
        <v>2243</v>
      </c>
      <c r="D19" t="str">
        <f>IF(D18="","",IF(D18&lt;=8,"LOW",IF(D18&lt;=15,"MEDIUM","HIGH")))</f>
        <v>LOW</v>
      </c>
    </row>
    <row r="20" spans="1:4" ht="14.5" customHeight="1" x14ac:dyDescent="0.35">
      <c r="A20" s="16" t="s">
        <v>2244</v>
      </c>
      <c r="B20" s="17"/>
      <c r="C20" s="17"/>
      <c r="D20" s="17" t="str">
        <f>IF(D19="HIGH","OPS APPROVAL REQUIRED","")</f>
        <v/>
      </c>
    </row>
    <row r="22" spans="1:4" ht="69.75" customHeight="1" x14ac:dyDescent="0.35">
      <c r="A22" s="18" t="s">
        <v>2245</v>
      </c>
      <c r="B22" s="19"/>
      <c r="C22" s="19"/>
      <c r="D22" s="19"/>
    </row>
  </sheetData>
  <conditionalFormatting sqref="D7:D16">
    <cfRule type="cellIs" dxfId="11" priority="2" operator="between">
      <formula>1</formula>
      <formula>8</formula>
    </cfRule>
    <cfRule type="cellIs" dxfId="10" priority="3" operator="between">
      <formula>9</formula>
      <formula>15</formula>
    </cfRule>
    <cfRule type="cellIs" dxfId="9" priority="4" operator="greaterThanOrEqual">
      <formula>16</formula>
    </cfRule>
  </conditionalFormatting>
  <conditionalFormatting sqref="D18">
    <cfRule type="cellIs" dxfId="8" priority="5" operator="between">
      <formula>1</formula>
      <formula>8</formula>
    </cfRule>
    <cfRule type="cellIs" dxfId="7" priority="6" operator="between">
      <formula>9</formula>
      <formula>15</formula>
    </cfRule>
    <cfRule type="cellIs" dxfId="6" priority="7" operator="greaterThanOrEqual">
      <formula>16</formula>
    </cfRule>
  </conditionalFormatting>
  <conditionalFormatting sqref="D19">
    <cfRule type="expression" dxfId="5" priority="8">
      <formula>D19="LOW"</formula>
    </cfRule>
    <cfRule type="expression" dxfId="4" priority="9">
      <formula>D19="MEDIUM"</formula>
    </cfRule>
    <cfRule type="expression" dxfId="3" priority="10">
      <formula>D19="HIGH"</formula>
    </cfRule>
  </conditionalFormatting>
  <dataValidations count="1">
    <dataValidation type="list" allowBlank="1" sqref="B7:C16" xr:uid="{00000000-0002-0000-03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5" customHeight="1" x14ac:dyDescent="0.35"/>
  <cols>
    <col min="1" max="1" width="18" customWidth="1"/>
    <col min="2" max="2" width="10" customWidth="1"/>
    <col min="3" max="12" width="18" customWidth="1"/>
  </cols>
  <sheetData>
    <row r="1" spans="1:12" ht="15" customHeight="1" x14ac:dyDescent="0.35">
      <c r="A1" s="20" t="s">
        <v>2246</v>
      </c>
      <c r="B1" s="20" t="s">
        <v>8</v>
      </c>
      <c r="C1" s="20" t="s">
        <v>2247</v>
      </c>
      <c r="D1" s="20" t="s">
        <v>2248</v>
      </c>
      <c r="E1" s="20" t="s">
        <v>2249</v>
      </c>
      <c r="F1" s="20" t="s">
        <v>2250</v>
      </c>
      <c r="G1" s="20" t="s">
        <v>2251</v>
      </c>
      <c r="H1" s="20" t="s">
        <v>2252</v>
      </c>
      <c r="I1" s="20" t="s">
        <v>2253</v>
      </c>
      <c r="J1" s="20" t="s">
        <v>2254</v>
      </c>
      <c r="K1" s="20" t="s">
        <v>2255</v>
      </c>
      <c r="L1" s="20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61"/>
  <sheetViews>
    <sheetView zoomScaleNormal="100" workbookViewId="0">
      <pane ySplit="1" topLeftCell="A202" activePane="bottomLeft" state="frozen"/>
      <selection pane="bottomLeft" activeCell="B1" sqref="B1"/>
    </sheetView>
  </sheetViews>
  <sheetFormatPr defaultColWidth="8.7265625" defaultRowHeight="15" customHeight="1" x14ac:dyDescent="0.35"/>
  <cols>
    <col min="1" max="1" width="10" customWidth="1"/>
    <col min="2" max="2" width="11.81640625" customWidth="1"/>
    <col min="3" max="3" width="9" customWidth="1"/>
    <col min="4" max="4" width="12" customWidth="1"/>
    <col min="5" max="5" width="17" customWidth="1"/>
    <col min="6" max="6" width="19.81640625" customWidth="1"/>
    <col min="7" max="7" width="17.453125" customWidth="1"/>
    <col min="8" max="8" width="16.7265625" customWidth="1"/>
    <col min="9" max="9" width="18.26953125" customWidth="1"/>
  </cols>
  <sheetData>
    <row r="1" spans="1:9" ht="30" customHeight="1" x14ac:dyDescent="0.35">
      <c r="A1" s="9" t="s">
        <v>8</v>
      </c>
      <c r="B1" s="9" t="s">
        <v>2256</v>
      </c>
      <c r="C1" s="9" t="s">
        <v>2257</v>
      </c>
      <c r="D1" s="9" t="s">
        <v>2258</v>
      </c>
      <c r="E1" s="9" t="s">
        <v>2259</v>
      </c>
      <c r="F1" s="9" t="s">
        <v>2260</v>
      </c>
      <c r="G1" s="9" t="s">
        <v>2261</v>
      </c>
      <c r="H1" s="9" t="s">
        <v>2262</v>
      </c>
      <c r="I1" s="9" t="s">
        <v>2263</v>
      </c>
    </row>
    <row r="2" spans="1:9" ht="14.5" customHeight="1" x14ac:dyDescent="0.35">
      <c r="A2" t="s">
        <v>20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/>
      <c r="H2" s="4">
        <v>1</v>
      </c>
      <c r="I2" s="4">
        <f t="shared" ref="I2:I65" si="0">MAX(B2:H2)</f>
        <v>1</v>
      </c>
    </row>
    <row r="3" spans="1:9" ht="14.5" customHeight="1" x14ac:dyDescent="0.35">
      <c r="A3" t="s">
        <v>29</v>
      </c>
      <c r="B3" s="4">
        <v>3</v>
      </c>
      <c r="C3" s="4">
        <v>2</v>
      </c>
      <c r="D3" s="4">
        <v>2</v>
      </c>
      <c r="E3" s="4">
        <v>4</v>
      </c>
      <c r="F3" s="4">
        <v>2</v>
      </c>
      <c r="G3" s="4">
        <v>4</v>
      </c>
      <c r="H3" s="4">
        <v>2</v>
      </c>
      <c r="I3" s="4">
        <f t="shared" si="0"/>
        <v>4</v>
      </c>
    </row>
    <row r="4" spans="1:9" ht="14.5" customHeight="1" x14ac:dyDescent="0.35">
      <c r="A4" t="s">
        <v>35</v>
      </c>
      <c r="B4" s="4">
        <v>3</v>
      </c>
      <c r="C4" s="4">
        <v>2</v>
      </c>
      <c r="D4" s="4">
        <v>1</v>
      </c>
      <c r="E4" s="4">
        <v>1</v>
      </c>
      <c r="F4" s="4">
        <v>2</v>
      </c>
      <c r="G4" s="4">
        <v>4</v>
      </c>
      <c r="H4" s="4">
        <v>2</v>
      </c>
      <c r="I4" s="4">
        <f t="shared" si="0"/>
        <v>4</v>
      </c>
    </row>
    <row r="5" spans="1:9" ht="14.5" customHeight="1" x14ac:dyDescent="0.35">
      <c r="A5" t="s">
        <v>43</v>
      </c>
      <c r="B5" s="4">
        <v>3</v>
      </c>
      <c r="C5" s="4">
        <v>2</v>
      </c>
      <c r="D5" s="4">
        <v>2</v>
      </c>
      <c r="E5" s="4">
        <v>1</v>
      </c>
      <c r="F5" s="4">
        <v>2</v>
      </c>
      <c r="G5" s="4">
        <v>4</v>
      </c>
      <c r="H5" s="4">
        <v>2</v>
      </c>
      <c r="I5" s="4">
        <f t="shared" si="0"/>
        <v>4</v>
      </c>
    </row>
    <row r="6" spans="1:9" ht="14.5" customHeight="1" x14ac:dyDescent="0.35">
      <c r="A6" t="s">
        <v>49</v>
      </c>
      <c r="B6" s="4">
        <v>3</v>
      </c>
      <c r="C6" s="4">
        <v>2</v>
      </c>
      <c r="D6" s="4">
        <v>1</v>
      </c>
      <c r="E6" s="4">
        <v>1</v>
      </c>
      <c r="F6" s="4">
        <v>2</v>
      </c>
      <c r="G6" s="4">
        <v>4</v>
      </c>
      <c r="H6" s="4">
        <v>2</v>
      </c>
      <c r="I6" s="4">
        <f t="shared" si="0"/>
        <v>4</v>
      </c>
    </row>
    <row r="7" spans="1:9" ht="14.5" customHeight="1" x14ac:dyDescent="0.35">
      <c r="A7" t="s">
        <v>55</v>
      </c>
      <c r="B7" s="4">
        <v>3</v>
      </c>
      <c r="C7" s="4">
        <v>3</v>
      </c>
      <c r="D7" s="4">
        <v>1</v>
      </c>
      <c r="E7" s="4">
        <v>3</v>
      </c>
      <c r="F7" s="4">
        <v>3</v>
      </c>
      <c r="G7" s="4">
        <v>4</v>
      </c>
      <c r="H7" s="4">
        <v>2</v>
      </c>
      <c r="I7" s="4">
        <f t="shared" si="0"/>
        <v>4</v>
      </c>
    </row>
    <row r="8" spans="1:9" ht="14.5" customHeight="1" x14ac:dyDescent="0.35">
      <c r="A8" t="s">
        <v>62</v>
      </c>
      <c r="B8" s="4">
        <v>3</v>
      </c>
      <c r="C8" s="4">
        <v>2</v>
      </c>
      <c r="D8" s="4">
        <v>1</v>
      </c>
      <c r="E8" s="4">
        <v>1</v>
      </c>
      <c r="F8" s="4">
        <v>2</v>
      </c>
      <c r="G8" s="4">
        <v>4</v>
      </c>
      <c r="H8" s="4">
        <v>2</v>
      </c>
      <c r="I8" s="4">
        <f t="shared" si="0"/>
        <v>4</v>
      </c>
    </row>
    <row r="9" spans="1:9" ht="14.5" customHeight="1" x14ac:dyDescent="0.35">
      <c r="A9" t="s">
        <v>68</v>
      </c>
      <c r="B9" s="4">
        <v>3</v>
      </c>
      <c r="C9" s="4">
        <v>2</v>
      </c>
      <c r="D9" s="4">
        <v>1</v>
      </c>
      <c r="E9" s="4">
        <v>1</v>
      </c>
      <c r="F9" s="4">
        <v>2</v>
      </c>
      <c r="G9" s="4">
        <v>4</v>
      </c>
      <c r="H9" s="4">
        <v>2</v>
      </c>
      <c r="I9" s="4">
        <f t="shared" si="0"/>
        <v>4</v>
      </c>
    </row>
    <row r="10" spans="1:9" ht="14.5" customHeight="1" x14ac:dyDescent="0.35">
      <c r="A10" t="s">
        <v>73</v>
      </c>
      <c r="B10" s="4">
        <v>3</v>
      </c>
      <c r="C10" s="4">
        <v>3</v>
      </c>
      <c r="D10" s="4">
        <v>1</v>
      </c>
      <c r="E10" s="4">
        <v>4</v>
      </c>
      <c r="F10" s="4">
        <v>3</v>
      </c>
      <c r="G10" s="4">
        <v>4</v>
      </c>
      <c r="H10" s="4">
        <v>2</v>
      </c>
      <c r="I10" s="4">
        <f t="shared" si="0"/>
        <v>4</v>
      </c>
    </row>
    <row r="11" spans="1:9" ht="14.5" customHeight="1" x14ac:dyDescent="0.35">
      <c r="A11" t="s">
        <v>79</v>
      </c>
      <c r="B11" s="4">
        <v>3</v>
      </c>
      <c r="C11" s="4">
        <v>2</v>
      </c>
      <c r="D11" s="4">
        <v>2</v>
      </c>
      <c r="E11" s="4">
        <v>1</v>
      </c>
      <c r="F11" s="4">
        <v>2</v>
      </c>
      <c r="G11" s="4">
        <v>4</v>
      </c>
      <c r="H11" s="4">
        <v>2</v>
      </c>
      <c r="I11" s="4">
        <f t="shared" si="0"/>
        <v>4</v>
      </c>
    </row>
    <row r="12" spans="1:9" ht="14.5" customHeight="1" x14ac:dyDescent="0.35">
      <c r="A12" t="s">
        <v>84</v>
      </c>
      <c r="B12" s="4">
        <v>3</v>
      </c>
      <c r="C12" s="4">
        <v>3</v>
      </c>
      <c r="D12" s="4">
        <v>1</v>
      </c>
      <c r="E12" s="4">
        <v>1</v>
      </c>
      <c r="F12" s="4">
        <v>3</v>
      </c>
      <c r="G12" s="4">
        <v>4</v>
      </c>
      <c r="H12" s="4">
        <v>2</v>
      </c>
      <c r="I12" s="4">
        <f t="shared" si="0"/>
        <v>4</v>
      </c>
    </row>
    <row r="13" spans="1:9" ht="14.5" customHeight="1" x14ac:dyDescent="0.35">
      <c r="A13" t="s">
        <v>90</v>
      </c>
      <c r="B13" s="4">
        <v>3</v>
      </c>
      <c r="C13" s="4">
        <v>3</v>
      </c>
      <c r="D13" s="4">
        <v>1</v>
      </c>
      <c r="E13" s="4">
        <v>1</v>
      </c>
      <c r="F13" s="4">
        <v>3</v>
      </c>
      <c r="G13" s="4">
        <v>4</v>
      </c>
      <c r="H13" s="4">
        <v>2</v>
      </c>
      <c r="I13" s="4">
        <f t="shared" si="0"/>
        <v>4</v>
      </c>
    </row>
    <row r="14" spans="1:9" ht="14.5" customHeight="1" x14ac:dyDescent="0.35">
      <c r="A14" t="s">
        <v>96</v>
      </c>
      <c r="B14" s="4">
        <v>3</v>
      </c>
      <c r="C14" s="4">
        <v>3</v>
      </c>
      <c r="D14" s="4">
        <v>3</v>
      </c>
      <c r="E14" s="4">
        <v>1</v>
      </c>
      <c r="F14" s="4">
        <v>3</v>
      </c>
      <c r="G14" s="4">
        <v>4</v>
      </c>
      <c r="H14" s="4">
        <v>2</v>
      </c>
      <c r="I14" s="4">
        <f t="shared" si="0"/>
        <v>4</v>
      </c>
    </row>
    <row r="15" spans="1:9" ht="14.5" customHeight="1" x14ac:dyDescent="0.35">
      <c r="A15" t="s">
        <v>102</v>
      </c>
      <c r="B15" s="4">
        <v>3</v>
      </c>
      <c r="C15" s="4">
        <v>3</v>
      </c>
      <c r="D15" s="4">
        <v>1</v>
      </c>
      <c r="E15" s="4">
        <v>1</v>
      </c>
      <c r="F15" s="4">
        <v>3</v>
      </c>
      <c r="G15" s="4">
        <v>4</v>
      </c>
      <c r="H15" s="4">
        <v>2</v>
      </c>
      <c r="I15" s="4">
        <f t="shared" si="0"/>
        <v>4</v>
      </c>
    </row>
    <row r="16" spans="1:9" ht="14.5" customHeight="1" x14ac:dyDescent="0.35">
      <c r="A16" t="s">
        <v>108</v>
      </c>
      <c r="B16" s="4">
        <v>3</v>
      </c>
      <c r="C16" s="4">
        <v>2</v>
      </c>
      <c r="D16" s="4">
        <v>1</v>
      </c>
      <c r="E16" s="4">
        <v>1</v>
      </c>
      <c r="F16" s="4">
        <v>2</v>
      </c>
      <c r="G16" s="4">
        <v>4</v>
      </c>
      <c r="H16" s="4">
        <v>2</v>
      </c>
      <c r="I16" s="4">
        <f t="shared" si="0"/>
        <v>4</v>
      </c>
    </row>
    <row r="17" spans="1:9" ht="14.5" customHeight="1" x14ac:dyDescent="0.35">
      <c r="A17" t="s">
        <v>114</v>
      </c>
      <c r="B17" s="4">
        <v>3</v>
      </c>
      <c r="C17" s="4">
        <v>2</v>
      </c>
      <c r="D17" s="4">
        <v>1</v>
      </c>
      <c r="E17" s="4">
        <v>1</v>
      </c>
      <c r="F17" s="4">
        <v>2</v>
      </c>
      <c r="G17" s="4">
        <v>4</v>
      </c>
      <c r="H17" s="4">
        <v>2</v>
      </c>
      <c r="I17" s="4">
        <f t="shared" si="0"/>
        <v>4</v>
      </c>
    </row>
    <row r="18" spans="1:9" ht="14.5" customHeight="1" x14ac:dyDescent="0.35">
      <c r="A18" t="s">
        <v>120</v>
      </c>
      <c r="B18" s="4">
        <v>3</v>
      </c>
      <c r="C18" s="4">
        <v>2</v>
      </c>
      <c r="D18" s="4">
        <v>1</v>
      </c>
      <c r="E18" s="4">
        <v>1</v>
      </c>
      <c r="F18" s="4">
        <v>2</v>
      </c>
      <c r="G18" s="4">
        <v>4</v>
      </c>
      <c r="H18" s="4">
        <v>2</v>
      </c>
      <c r="I18" s="4">
        <f t="shared" si="0"/>
        <v>4</v>
      </c>
    </row>
    <row r="19" spans="1:9" ht="14.5" customHeight="1" x14ac:dyDescent="0.35">
      <c r="A19" t="s">
        <v>126</v>
      </c>
      <c r="B19" s="4">
        <v>3</v>
      </c>
      <c r="C19" s="4">
        <v>2</v>
      </c>
      <c r="D19" s="4">
        <v>1</v>
      </c>
      <c r="E19" s="4">
        <v>1</v>
      </c>
      <c r="F19" s="4">
        <v>2</v>
      </c>
      <c r="G19" s="4">
        <v>4</v>
      </c>
      <c r="H19" s="4">
        <v>2</v>
      </c>
      <c r="I19" s="4">
        <f t="shared" si="0"/>
        <v>4</v>
      </c>
    </row>
    <row r="20" spans="1:9" ht="14.5" customHeight="1" x14ac:dyDescent="0.35">
      <c r="A20" t="s">
        <v>132</v>
      </c>
      <c r="B20" s="4">
        <v>3</v>
      </c>
      <c r="C20" s="4">
        <v>2</v>
      </c>
      <c r="D20" s="4">
        <v>1</v>
      </c>
      <c r="E20" s="4">
        <v>1</v>
      </c>
      <c r="F20" s="4">
        <v>2</v>
      </c>
      <c r="G20" s="4">
        <v>4</v>
      </c>
      <c r="H20" s="4">
        <v>2</v>
      </c>
      <c r="I20" s="4">
        <f t="shared" si="0"/>
        <v>4</v>
      </c>
    </row>
    <row r="21" spans="1:9" ht="14.5" customHeight="1" x14ac:dyDescent="0.35">
      <c r="A21" t="s">
        <v>138</v>
      </c>
      <c r="B21" s="4">
        <v>3</v>
      </c>
      <c r="C21" s="4">
        <v>2</v>
      </c>
      <c r="D21" s="4">
        <v>1</v>
      </c>
      <c r="E21" s="4">
        <v>1</v>
      </c>
      <c r="F21" s="4">
        <v>2</v>
      </c>
      <c r="G21" s="4">
        <v>4</v>
      </c>
      <c r="H21" s="4">
        <v>2</v>
      </c>
      <c r="I21" s="4">
        <f t="shared" si="0"/>
        <v>4</v>
      </c>
    </row>
    <row r="22" spans="1:9" ht="14.5" customHeight="1" x14ac:dyDescent="0.35">
      <c r="A22" t="s">
        <v>144</v>
      </c>
      <c r="B22" s="4">
        <v>3</v>
      </c>
      <c r="C22" s="4">
        <v>2</v>
      </c>
      <c r="D22" s="4">
        <v>3</v>
      </c>
      <c r="E22" s="4">
        <v>1</v>
      </c>
      <c r="F22" s="4">
        <v>2</v>
      </c>
      <c r="G22" s="4">
        <v>4</v>
      </c>
      <c r="H22" s="4">
        <v>2</v>
      </c>
      <c r="I22" s="4">
        <f t="shared" si="0"/>
        <v>4</v>
      </c>
    </row>
    <row r="23" spans="1:9" ht="14.5" customHeight="1" x14ac:dyDescent="0.35">
      <c r="A23" t="s">
        <v>150</v>
      </c>
      <c r="B23" s="4">
        <v>3</v>
      </c>
      <c r="C23" s="4">
        <v>2</v>
      </c>
      <c r="D23" s="4">
        <v>1</v>
      </c>
      <c r="E23" s="4">
        <v>1</v>
      </c>
      <c r="F23" s="4">
        <v>2</v>
      </c>
      <c r="G23" s="4">
        <v>4</v>
      </c>
      <c r="H23" s="4">
        <v>2</v>
      </c>
      <c r="I23" s="4">
        <f t="shared" si="0"/>
        <v>4</v>
      </c>
    </row>
    <row r="24" spans="1:9" ht="14.5" customHeight="1" x14ac:dyDescent="0.35">
      <c r="A24" t="s">
        <v>156</v>
      </c>
      <c r="B24" s="4">
        <v>3</v>
      </c>
      <c r="C24" s="4">
        <v>2</v>
      </c>
      <c r="D24" s="4">
        <v>2</v>
      </c>
      <c r="E24" s="4">
        <v>1</v>
      </c>
      <c r="F24" s="4">
        <v>2</v>
      </c>
      <c r="G24" s="4">
        <v>4</v>
      </c>
      <c r="H24" s="4">
        <v>2</v>
      </c>
      <c r="I24" s="4">
        <f t="shared" si="0"/>
        <v>4</v>
      </c>
    </row>
    <row r="25" spans="1:9" ht="14.5" customHeight="1" x14ac:dyDescent="0.35">
      <c r="A25" t="s">
        <v>162</v>
      </c>
      <c r="B25" s="4">
        <v>3</v>
      </c>
      <c r="C25" s="4">
        <v>3</v>
      </c>
      <c r="D25" s="4">
        <v>1</v>
      </c>
      <c r="E25" s="4">
        <v>1</v>
      </c>
      <c r="F25" s="4">
        <v>2</v>
      </c>
      <c r="G25" s="4">
        <v>4</v>
      </c>
      <c r="H25" s="4">
        <v>2</v>
      </c>
      <c r="I25" s="4">
        <f t="shared" si="0"/>
        <v>4</v>
      </c>
    </row>
    <row r="26" spans="1:9" ht="14.5" customHeight="1" x14ac:dyDescent="0.35">
      <c r="A26" t="s">
        <v>168</v>
      </c>
      <c r="B26" s="4">
        <v>3</v>
      </c>
      <c r="C26" s="4">
        <v>2</v>
      </c>
      <c r="D26" s="4">
        <v>1</v>
      </c>
      <c r="E26" s="4">
        <v>1</v>
      </c>
      <c r="F26" s="4">
        <v>2</v>
      </c>
      <c r="G26" s="4">
        <v>4</v>
      </c>
      <c r="H26" s="4">
        <v>2</v>
      </c>
      <c r="I26" s="4">
        <f t="shared" si="0"/>
        <v>4</v>
      </c>
    </row>
    <row r="27" spans="1:9" ht="14.5" customHeight="1" x14ac:dyDescent="0.35">
      <c r="A27" t="s">
        <v>174</v>
      </c>
      <c r="B27" s="4">
        <v>3</v>
      </c>
      <c r="C27" s="4">
        <v>2</v>
      </c>
      <c r="D27" s="4">
        <v>1</v>
      </c>
      <c r="E27" s="4">
        <v>1</v>
      </c>
      <c r="F27" s="4">
        <v>2</v>
      </c>
      <c r="G27" s="4">
        <v>4</v>
      </c>
      <c r="H27" s="4">
        <v>2</v>
      </c>
      <c r="I27" s="4">
        <f t="shared" si="0"/>
        <v>4</v>
      </c>
    </row>
    <row r="28" spans="1:9" ht="14.5" customHeight="1" x14ac:dyDescent="0.35">
      <c r="A28" t="s">
        <v>180</v>
      </c>
      <c r="B28" s="4">
        <v>3</v>
      </c>
      <c r="C28" s="4">
        <v>2</v>
      </c>
      <c r="D28" s="4">
        <v>1</v>
      </c>
      <c r="E28" s="4">
        <v>1</v>
      </c>
      <c r="F28" s="4">
        <v>2</v>
      </c>
      <c r="G28" s="4">
        <v>4</v>
      </c>
      <c r="H28" s="4">
        <v>2</v>
      </c>
      <c r="I28" s="4">
        <f t="shared" si="0"/>
        <v>4</v>
      </c>
    </row>
    <row r="29" spans="1:9" ht="14.5" customHeight="1" x14ac:dyDescent="0.35">
      <c r="A29" t="s">
        <v>186</v>
      </c>
      <c r="B29" s="4">
        <v>3</v>
      </c>
      <c r="C29" s="4">
        <v>2</v>
      </c>
      <c r="D29" s="4">
        <v>1</v>
      </c>
      <c r="E29" s="4">
        <v>1</v>
      </c>
      <c r="F29" s="4">
        <v>2</v>
      </c>
      <c r="G29" s="4">
        <v>4</v>
      </c>
      <c r="H29" s="4">
        <v>2</v>
      </c>
      <c r="I29" s="4">
        <f t="shared" si="0"/>
        <v>4</v>
      </c>
    </row>
    <row r="30" spans="1:9" ht="14.5" customHeight="1" x14ac:dyDescent="0.35">
      <c r="A30" t="s">
        <v>192</v>
      </c>
      <c r="B30" s="4">
        <v>3</v>
      </c>
      <c r="C30" s="4">
        <v>2</v>
      </c>
      <c r="D30" s="4">
        <v>1</v>
      </c>
      <c r="E30" s="4">
        <v>1</v>
      </c>
      <c r="F30" s="4">
        <v>2</v>
      </c>
      <c r="G30" s="4">
        <v>4</v>
      </c>
      <c r="H30" s="4">
        <v>2</v>
      </c>
      <c r="I30" s="4">
        <f t="shared" si="0"/>
        <v>4</v>
      </c>
    </row>
    <row r="31" spans="1:9" ht="14.5" customHeight="1" x14ac:dyDescent="0.35">
      <c r="A31" t="s">
        <v>198</v>
      </c>
      <c r="B31" s="4">
        <v>3</v>
      </c>
      <c r="C31" s="4">
        <v>2</v>
      </c>
      <c r="D31" s="4">
        <v>1</v>
      </c>
      <c r="E31" s="4">
        <v>1</v>
      </c>
      <c r="F31" s="4">
        <v>2</v>
      </c>
      <c r="G31" s="4">
        <v>4</v>
      </c>
      <c r="H31" s="4">
        <v>2</v>
      </c>
      <c r="I31" s="4">
        <f t="shared" si="0"/>
        <v>4</v>
      </c>
    </row>
    <row r="32" spans="1:9" ht="14.5" customHeight="1" x14ac:dyDescent="0.35">
      <c r="A32" t="s">
        <v>203</v>
      </c>
      <c r="B32" s="4">
        <v>3</v>
      </c>
      <c r="C32" s="4">
        <v>2</v>
      </c>
      <c r="D32" s="4">
        <v>1</v>
      </c>
      <c r="E32" s="4">
        <v>1</v>
      </c>
      <c r="F32" s="4">
        <v>2</v>
      </c>
      <c r="G32" s="4">
        <v>4</v>
      </c>
      <c r="H32" s="4">
        <v>2</v>
      </c>
      <c r="I32" s="4">
        <f t="shared" si="0"/>
        <v>4</v>
      </c>
    </row>
    <row r="33" spans="1:9" ht="14.5" customHeight="1" x14ac:dyDescent="0.35">
      <c r="A33" t="s">
        <v>209</v>
      </c>
      <c r="B33" s="4">
        <v>3</v>
      </c>
      <c r="C33" s="4">
        <v>3</v>
      </c>
      <c r="D33" s="4">
        <v>1</v>
      </c>
      <c r="E33" s="4">
        <v>4</v>
      </c>
      <c r="F33" s="4">
        <v>3</v>
      </c>
      <c r="G33" s="4">
        <v>4</v>
      </c>
      <c r="H33" s="4">
        <v>2</v>
      </c>
      <c r="I33" s="4">
        <f t="shared" si="0"/>
        <v>4</v>
      </c>
    </row>
    <row r="34" spans="1:9" ht="14.5" customHeight="1" x14ac:dyDescent="0.35">
      <c r="A34" t="s">
        <v>215</v>
      </c>
      <c r="B34" s="4">
        <v>3</v>
      </c>
      <c r="C34" s="4">
        <v>2</v>
      </c>
      <c r="D34" s="4">
        <v>1</v>
      </c>
      <c r="E34" s="4">
        <v>1</v>
      </c>
      <c r="F34" s="4">
        <v>2</v>
      </c>
      <c r="G34" s="4">
        <v>4</v>
      </c>
      <c r="H34" s="4">
        <v>2</v>
      </c>
      <c r="I34" s="4">
        <f t="shared" si="0"/>
        <v>4</v>
      </c>
    </row>
    <row r="35" spans="1:9" ht="14.5" customHeight="1" x14ac:dyDescent="0.35">
      <c r="A35" t="s">
        <v>219</v>
      </c>
      <c r="B35" s="4">
        <v>3</v>
      </c>
      <c r="C35" s="4">
        <v>2</v>
      </c>
      <c r="D35" s="4">
        <v>1</v>
      </c>
      <c r="E35" s="4">
        <v>1</v>
      </c>
      <c r="F35" s="4">
        <v>2</v>
      </c>
      <c r="G35" s="4">
        <v>4</v>
      </c>
      <c r="H35" s="4">
        <v>2</v>
      </c>
      <c r="I35" s="4">
        <f t="shared" si="0"/>
        <v>4</v>
      </c>
    </row>
    <row r="36" spans="1:9" ht="14.5" customHeight="1" x14ac:dyDescent="0.35">
      <c r="A36" t="s">
        <v>225</v>
      </c>
      <c r="B36" s="4">
        <v>3</v>
      </c>
      <c r="C36" s="4">
        <v>3</v>
      </c>
      <c r="D36" s="4">
        <v>2</v>
      </c>
      <c r="E36" s="4">
        <v>4</v>
      </c>
      <c r="F36" s="4">
        <v>3</v>
      </c>
      <c r="G36" s="4">
        <v>4</v>
      </c>
      <c r="H36" s="4">
        <v>2</v>
      </c>
      <c r="I36" s="4">
        <f t="shared" si="0"/>
        <v>4</v>
      </c>
    </row>
    <row r="37" spans="1:9" ht="14.5" customHeight="1" x14ac:dyDescent="0.35">
      <c r="A37" t="s">
        <v>229</v>
      </c>
      <c r="B37" s="4">
        <v>3</v>
      </c>
      <c r="C37" s="4">
        <v>3</v>
      </c>
      <c r="D37" s="4">
        <v>1</v>
      </c>
      <c r="E37" s="4">
        <v>1</v>
      </c>
      <c r="F37" s="4">
        <v>3</v>
      </c>
      <c r="G37" s="4">
        <v>4</v>
      </c>
      <c r="H37" s="4">
        <v>2</v>
      </c>
      <c r="I37" s="4">
        <f t="shared" si="0"/>
        <v>4</v>
      </c>
    </row>
    <row r="38" spans="1:9" ht="14.5" customHeight="1" x14ac:dyDescent="0.35">
      <c r="A38" t="s">
        <v>235</v>
      </c>
      <c r="B38" s="4">
        <v>3</v>
      </c>
      <c r="C38" s="4">
        <v>3</v>
      </c>
      <c r="D38" s="4">
        <v>1</v>
      </c>
      <c r="E38" s="4">
        <v>1</v>
      </c>
      <c r="F38" s="4">
        <v>2</v>
      </c>
      <c r="G38" s="4">
        <v>4</v>
      </c>
      <c r="H38" s="4">
        <v>2</v>
      </c>
      <c r="I38" s="4">
        <f t="shared" si="0"/>
        <v>4</v>
      </c>
    </row>
    <row r="39" spans="1:9" ht="14.5" customHeight="1" x14ac:dyDescent="0.35">
      <c r="A39" t="s">
        <v>240</v>
      </c>
      <c r="B39" s="4">
        <v>3</v>
      </c>
      <c r="C39" s="4">
        <v>3</v>
      </c>
      <c r="D39" s="4">
        <v>3</v>
      </c>
      <c r="E39" s="4">
        <v>4</v>
      </c>
      <c r="F39" s="4">
        <v>3</v>
      </c>
      <c r="G39" s="4">
        <v>4</v>
      </c>
      <c r="H39" s="4">
        <v>2</v>
      </c>
      <c r="I39" s="4">
        <f t="shared" si="0"/>
        <v>4</v>
      </c>
    </row>
    <row r="40" spans="1:9" ht="14.5" customHeight="1" x14ac:dyDescent="0.35">
      <c r="A40" t="s">
        <v>246</v>
      </c>
      <c r="B40" s="4">
        <v>3</v>
      </c>
      <c r="C40" s="4">
        <v>2</v>
      </c>
      <c r="D40" s="4">
        <v>1</v>
      </c>
      <c r="E40" s="4">
        <v>1</v>
      </c>
      <c r="F40" s="4">
        <v>2</v>
      </c>
      <c r="G40" s="4">
        <v>4</v>
      </c>
      <c r="H40" s="4">
        <v>2</v>
      </c>
      <c r="I40" s="4">
        <f t="shared" si="0"/>
        <v>4</v>
      </c>
    </row>
    <row r="41" spans="1:9" ht="14.5" customHeight="1" x14ac:dyDescent="0.35">
      <c r="A41" t="s">
        <v>252</v>
      </c>
      <c r="B41" s="4">
        <v>3</v>
      </c>
      <c r="C41" s="4">
        <v>2</v>
      </c>
      <c r="D41" s="4">
        <v>1</v>
      </c>
      <c r="E41" s="4">
        <v>1</v>
      </c>
      <c r="F41" s="4">
        <v>2</v>
      </c>
      <c r="G41" s="4">
        <v>4</v>
      </c>
      <c r="H41" s="4">
        <v>2</v>
      </c>
      <c r="I41" s="4">
        <f t="shared" si="0"/>
        <v>4</v>
      </c>
    </row>
    <row r="42" spans="1:9" ht="14.5" customHeight="1" x14ac:dyDescent="0.35">
      <c r="A42" t="s">
        <v>258</v>
      </c>
      <c r="B42" s="4">
        <v>3</v>
      </c>
      <c r="C42" s="4">
        <v>2</v>
      </c>
      <c r="D42" s="4">
        <v>2</v>
      </c>
      <c r="E42" s="4">
        <v>1</v>
      </c>
      <c r="F42" s="4">
        <v>2</v>
      </c>
      <c r="G42" s="4">
        <v>4</v>
      </c>
      <c r="H42" s="4">
        <v>2</v>
      </c>
      <c r="I42" s="4">
        <f t="shared" si="0"/>
        <v>4</v>
      </c>
    </row>
    <row r="43" spans="1:9" ht="14.5" customHeight="1" x14ac:dyDescent="0.35">
      <c r="A43" t="s">
        <v>262</v>
      </c>
      <c r="B43" s="4">
        <v>3</v>
      </c>
      <c r="C43" s="4">
        <v>2</v>
      </c>
      <c r="D43" s="4">
        <v>1</v>
      </c>
      <c r="E43" s="4">
        <v>1</v>
      </c>
      <c r="F43" s="4">
        <v>2</v>
      </c>
      <c r="G43" s="4">
        <v>4</v>
      </c>
      <c r="H43" s="4">
        <v>2</v>
      </c>
      <c r="I43" s="4">
        <f t="shared" si="0"/>
        <v>4</v>
      </c>
    </row>
    <row r="44" spans="1:9" ht="14.5" customHeight="1" x14ac:dyDescent="0.35">
      <c r="A44" t="s">
        <v>268</v>
      </c>
      <c r="B44" s="4">
        <v>3</v>
      </c>
      <c r="C44" s="4">
        <v>2</v>
      </c>
      <c r="D44" s="4">
        <v>1</v>
      </c>
      <c r="E44" s="4">
        <v>1</v>
      </c>
      <c r="F44" s="4">
        <v>2</v>
      </c>
      <c r="G44" s="4">
        <v>4</v>
      </c>
      <c r="H44" s="4">
        <v>2</v>
      </c>
      <c r="I44" s="4">
        <f t="shared" si="0"/>
        <v>4</v>
      </c>
    </row>
    <row r="45" spans="1:9" ht="14.5" customHeight="1" x14ac:dyDescent="0.35">
      <c r="A45" t="s">
        <v>273</v>
      </c>
      <c r="B45" s="4">
        <v>3</v>
      </c>
      <c r="C45" s="4">
        <v>2</v>
      </c>
      <c r="D45" s="4">
        <v>1</v>
      </c>
      <c r="E45" s="4">
        <v>1</v>
      </c>
      <c r="F45" s="4">
        <v>2</v>
      </c>
      <c r="G45" s="4">
        <v>4</v>
      </c>
      <c r="H45" s="4">
        <v>2</v>
      </c>
      <c r="I45" s="4">
        <f t="shared" si="0"/>
        <v>4</v>
      </c>
    </row>
    <row r="46" spans="1:9" ht="14.5" customHeight="1" x14ac:dyDescent="0.35">
      <c r="A46" t="s">
        <v>279</v>
      </c>
      <c r="B46" s="4">
        <v>3</v>
      </c>
      <c r="C46" s="4">
        <v>3</v>
      </c>
      <c r="D46" s="4">
        <v>1</v>
      </c>
      <c r="E46" s="4">
        <v>4</v>
      </c>
      <c r="F46" s="4">
        <v>3</v>
      </c>
      <c r="G46" s="4">
        <v>4</v>
      </c>
      <c r="H46" s="4">
        <v>2</v>
      </c>
      <c r="I46" s="4">
        <f t="shared" si="0"/>
        <v>4</v>
      </c>
    </row>
    <row r="47" spans="1:9" ht="14.5" customHeight="1" x14ac:dyDescent="0.35">
      <c r="A47" t="s">
        <v>285</v>
      </c>
      <c r="B47" s="4">
        <v>3</v>
      </c>
      <c r="C47" s="4">
        <v>3</v>
      </c>
      <c r="D47" s="4">
        <v>1</v>
      </c>
      <c r="E47" s="4">
        <v>4</v>
      </c>
      <c r="F47" s="4">
        <v>3</v>
      </c>
      <c r="G47" s="4">
        <v>4</v>
      </c>
      <c r="H47" s="4">
        <v>2</v>
      </c>
      <c r="I47" s="4">
        <f t="shared" si="0"/>
        <v>4</v>
      </c>
    </row>
    <row r="48" spans="1:9" ht="14.5" customHeight="1" x14ac:dyDescent="0.35">
      <c r="A48" t="s">
        <v>291</v>
      </c>
      <c r="B48" s="4">
        <v>3</v>
      </c>
      <c r="C48" s="4">
        <v>2</v>
      </c>
      <c r="D48" s="4">
        <v>1</v>
      </c>
      <c r="E48" s="4">
        <v>1</v>
      </c>
      <c r="F48" s="4">
        <v>2</v>
      </c>
      <c r="G48" s="4">
        <v>4</v>
      </c>
      <c r="H48" s="4">
        <v>2</v>
      </c>
      <c r="I48" s="4">
        <f t="shared" si="0"/>
        <v>4</v>
      </c>
    </row>
    <row r="49" spans="1:9" ht="14.5" customHeight="1" x14ac:dyDescent="0.35">
      <c r="A49" t="s">
        <v>296</v>
      </c>
      <c r="B49" s="4">
        <v>3</v>
      </c>
      <c r="C49" s="4">
        <v>3</v>
      </c>
      <c r="D49" s="4">
        <v>1</v>
      </c>
      <c r="E49" s="4">
        <v>1</v>
      </c>
      <c r="F49" s="4">
        <v>2</v>
      </c>
      <c r="G49" s="4">
        <v>4</v>
      </c>
      <c r="H49" s="4">
        <v>2</v>
      </c>
      <c r="I49" s="4">
        <f t="shared" si="0"/>
        <v>4</v>
      </c>
    </row>
    <row r="50" spans="1:9" ht="14.5" customHeight="1" x14ac:dyDescent="0.35">
      <c r="A50" t="s">
        <v>302</v>
      </c>
      <c r="B50" s="4">
        <v>3</v>
      </c>
      <c r="C50" s="4">
        <v>2</v>
      </c>
      <c r="D50" s="4">
        <v>1</v>
      </c>
      <c r="E50" s="4">
        <v>1</v>
      </c>
      <c r="F50" s="4">
        <v>2</v>
      </c>
      <c r="G50" s="4">
        <v>4</v>
      </c>
      <c r="H50" s="4">
        <v>2</v>
      </c>
      <c r="I50" s="4">
        <f t="shared" si="0"/>
        <v>4</v>
      </c>
    </row>
    <row r="51" spans="1:9" ht="14.5" customHeight="1" x14ac:dyDescent="0.35">
      <c r="A51" t="s">
        <v>308</v>
      </c>
      <c r="B51" s="4">
        <v>3</v>
      </c>
      <c r="C51" s="4">
        <v>3</v>
      </c>
      <c r="D51" s="4">
        <v>1</v>
      </c>
      <c r="E51" s="4">
        <v>1</v>
      </c>
      <c r="F51" s="4">
        <v>3</v>
      </c>
      <c r="G51" s="4">
        <v>4</v>
      </c>
      <c r="H51" s="4">
        <v>2</v>
      </c>
      <c r="I51" s="4">
        <f t="shared" si="0"/>
        <v>4</v>
      </c>
    </row>
    <row r="52" spans="1:9" ht="14.5" customHeight="1" x14ac:dyDescent="0.35">
      <c r="A52" t="s">
        <v>314</v>
      </c>
      <c r="B52" s="4">
        <v>3</v>
      </c>
      <c r="C52" s="4">
        <v>2</v>
      </c>
      <c r="D52" s="4">
        <v>1</v>
      </c>
      <c r="E52" s="4">
        <v>1</v>
      </c>
      <c r="F52" s="4">
        <v>2</v>
      </c>
      <c r="G52" s="4">
        <v>4</v>
      </c>
      <c r="H52" s="4">
        <v>2</v>
      </c>
      <c r="I52" s="4">
        <f t="shared" si="0"/>
        <v>4</v>
      </c>
    </row>
    <row r="53" spans="1:9" ht="14.5" customHeight="1" x14ac:dyDescent="0.35">
      <c r="A53" t="s">
        <v>320</v>
      </c>
      <c r="B53" s="4">
        <v>4</v>
      </c>
      <c r="C53" s="4">
        <v>2</v>
      </c>
      <c r="D53" s="4">
        <v>1</v>
      </c>
      <c r="E53" s="4">
        <v>1</v>
      </c>
      <c r="F53" s="4">
        <v>2</v>
      </c>
      <c r="G53" s="4">
        <v>4</v>
      </c>
      <c r="H53" s="4">
        <v>2</v>
      </c>
      <c r="I53" s="4">
        <f t="shared" si="0"/>
        <v>4</v>
      </c>
    </row>
    <row r="54" spans="1:9" ht="14.5" customHeight="1" x14ac:dyDescent="0.35">
      <c r="A54" t="s">
        <v>326</v>
      </c>
      <c r="B54" s="4">
        <v>3</v>
      </c>
      <c r="C54" s="4">
        <v>2</v>
      </c>
      <c r="D54" s="4">
        <v>1</v>
      </c>
      <c r="E54" s="4">
        <v>1</v>
      </c>
      <c r="F54" s="4">
        <v>2</v>
      </c>
      <c r="G54" s="4">
        <v>4</v>
      </c>
      <c r="H54" s="4">
        <v>2</v>
      </c>
      <c r="I54" s="4">
        <f t="shared" si="0"/>
        <v>4</v>
      </c>
    </row>
    <row r="55" spans="1:9" ht="14.5" customHeight="1" x14ac:dyDescent="0.35">
      <c r="A55" t="s">
        <v>332</v>
      </c>
      <c r="B55" s="4">
        <v>3</v>
      </c>
      <c r="C55" s="4">
        <v>2</v>
      </c>
      <c r="D55" s="4">
        <v>1</v>
      </c>
      <c r="E55" s="4">
        <v>1</v>
      </c>
      <c r="F55" s="4">
        <v>2</v>
      </c>
      <c r="G55" s="4">
        <v>4</v>
      </c>
      <c r="H55" s="4">
        <v>2</v>
      </c>
      <c r="I55" s="4">
        <f t="shared" si="0"/>
        <v>4</v>
      </c>
    </row>
    <row r="56" spans="1:9" ht="14.5" customHeight="1" x14ac:dyDescent="0.35">
      <c r="A56" t="s">
        <v>338</v>
      </c>
      <c r="B56" s="4">
        <v>3</v>
      </c>
      <c r="C56" s="4">
        <v>3</v>
      </c>
      <c r="D56" s="4">
        <v>1</v>
      </c>
      <c r="E56" s="4">
        <v>1</v>
      </c>
      <c r="F56" s="4">
        <v>3</v>
      </c>
      <c r="G56" s="4">
        <v>4</v>
      </c>
      <c r="H56" s="4">
        <v>2</v>
      </c>
      <c r="I56" s="4">
        <f t="shared" si="0"/>
        <v>4</v>
      </c>
    </row>
    <row r="57" spans="1:9" ht="14.5" customHeight="1" x14ac:dyDescent="0.35">
      <c r="A57" t="s">
        <v>344</v>
      </c>
      <c r="B57" s="4">
        <v>3</v>
      </c>
      <c r="C57" s="4">
        <v>2</v>
      </c>
      <c r="D57" s="4">
        <v>1</v>
      </c>
      <c r="E57" s="4">
        <v>1</v>
      </c>
      <c r="F57" s="4">
        <v>2</v>
      </c>
      <c r="G57" s="4">
        <v>4</v>
      </c>
      <c r="H57" s="4">
        <v>2</v>
      </c>
      <c r="I57" s="4">
        <f t="shared" si="0"/>
        <v>4</v>
      </c>
    </row>
    <row r="58" spans="1:9" ht="14.5" customHeight="1" x14ac:dyDescent="0.35">
      <c r="A58" t="s">
        <v>349</v>
      </c>
      <c r="B58" s="4">
        <v>3</v>
      </c>
      <c r="C58" s="4">
        <v>2</v>
      </c>
      <c r="D58" s="4">
        <v>1</v>
      </c>
      <c r="E58" s="4">
        <v>1</v>
      </c>
      <c r="F58" s="4">
        <v>2</v>
      </c>
      <c r="G58" s="4">
        <v>4</v>
      </c>
      <c r="H58" s="4">
        <v>2</v>
      </c>
      <c r="I58" s="4">
        <f t="shared" si="0"/>
        <v>4</v>
      </c>
    </row>
    <row r="59" spans="1:9" ht="14.5" customHeight="1" x14ac:dyDescent="0.35">
      <c r="A59" t="s">
        <v>355</v>
      </c>
      <c r="B59" s="4">
        <v>3</v>
      </c>
      <c r="C59" s="4">
        <v>2</v>
      </c>
      <c r="D59" s="4">
        <v>1</v>
      </c>
      <c r="E59" s="4">
        <v>1</v>
      </c>
      <c r="F59" s="4">
        <v>2</v>
      </c>
      <c r="G59" s="4">
        <v>4</v>
      </c>
      <c r="H59" s="4">
        <v>2</v>
      </c>
      <c r="I59" s="4">
        <f t="shared" si="0"/>
        <v>4</v>
      </c>
    </row>
    <row r="60" spans="1:9" ht="14.5" customHeight="1" x14ac:dyDescent="0.35">
      <c r="A60" t="s">
        <v>361</v>
      </c>
      <c r="B60" s="4">
        <v>3</v>
      </c>
      <c r="C60" s="4">
        <v>2</v>
      </c>
      <c r="D60" s="4">
        <v>2</v>
      </c>
      <c r="E60" s="4">
        <v>1</v>
      </c>
      <c r="F60" s="4">
        <v>2</v>
      </c>
      <c r="G60" s="4">
        <v>4</v>
      </c>
      <c r="H60" s="4">
        <v>2</v>
      </c>
      <c r="I60" s="4">
        <f t="shared" si="0"/>
        <v>4</v>
      </c>
    </row>
    <row r="61" spans="1:9" ht="14.5" customHeight="1" x14ac:dyDescent="0.35">
      <c r="A61" t="s">
        <v>367</v>
      </c>
      <c r="B61" s="4">
        <v>3</v>
      </c>
      <c r="C61" s="4">
        <v>2</v>
      </c>
      <c r="D61" s="4">
        <v>1</v>
      </c>
      <c r="E61" s="4">
        <v>1</v>
      </c>
      <c r="F61" s="4">
        <v>2</v>
      </c>
      <c r="G61" s="4">
        <v>4</v>
      </c>
      <c r="H61" s="4">
        <v>2</v>
      </c>
      <c r="I61" s="4">
        <f t="shared" si="0"/>
        <v>4</v>
      </c>
    </row>
    <row r="62" spans="1:9" ht="14.5" customHeight="1" x14ac:dyDescent="0.35">
      <c r="A62" t="s">
        <v>373</v>
      </c>
      <c r="B62" s="4">
        <v>3</v>
      </c>
      <c r="C62" s="4">
        <v>3</v>
      </c>
      <c r="D62" s="4">
        <v>1</v>
      </c>
      <c r="E62" s="4">
        <v>1</v>
      </c>
      <c r="F62" s="4">
        <v>3</v>
      </c>
      <c r="G62" s="4">
        <v>4</v>
      </c>
      <c r="H62" s="4">
        <v>2</v>
      </c>
      <c r="I62" s="4">
        <f t="shared" si="0"/>
        <v>4</v>
      </c>
    </row>
    <row r="63" spans="1:9" ht="14.5" customHeight="1" x14ac:dyDescent="0.35">
      <c r="A63" t="s">
        <v>379</v>
      </c>
      <c r="B63" s="4">
        <v>3</v>
      </c>
      <c r="C63" s="4">
        <v>2</v>
      </c>
      <c r="D63" s="4">
        <v>1</v>
      </c>
      <c r="E63" s="4">
        <v>1</v>
      </c>
      <c r="F63" s="4">
        <v>2</v>
      </c>
      <c r="G63" s="4">
        <v>4</v>
      </c>
      <c r="H63" s="4">
        <v>2</v>
      </c>
      <c r="I63" s="4">
        <f t="shared" si="0"/>
        <v>4</v>
      </c>
    </row>
    <row r="64" spans="1:9" ht="14.5" customHeight="1" x14ac:dyDescent="0.35">
      <c r="A64" t="s">
        <v>385</v>
      </c>
      <c r="B64" s="4">
        <v>3</v>
      </c>
      <c r="C64" s="4">
        <v>2</v>
      </c>
      <c r="D64" s="4">
        <v>1</v>
      </c>
      <c r="E64" s="4">
        <v>1</v>
      </c>
      <c r="F64" s="4">
        <v>2</v>
      </c>
      <c r="G64" s="4">
        <v>4</v>
      </c>
      <c r="H64" s="4">
        <v>2</v>
      </c>
      <c r="I64" s="4">
        <f t="shared" si="0"/>
        <v>4</v>
      </c>
    </row>
    <row r="65" spans="1:9" ht="14.5" customHeight="1" x14ac:dyDescent="0.35">
      <c r="A65" t="s">
        <v>391</v>
      </c>
      <c r="B65" s="4">
        <v>3</v>
      </c>
      <c r="C65" s="4">
        <v>2</v>
      </c>
      <c r="D65" s="4">
        <v>1</v>
      </c>
      <c r="E65" s="4">
        <v>1</v>
      </c>
      <c r="F65" s="4">
        <v>2</v>
      </c>
      <c r="G65" s="4">
        <v>4</v>
      </c>
      <c r="H65" s="4">
        <v>2</v>
      </c>
      <c r="I65" s="4">
        <f t="shared" si="0"/>
        <v>4</v>
      </c>
    </row>
    <row r="66" spans="1:9" ht="14.5" customHeight="1" x14ac:dyDescent="0.35">
      <c r="A66" t="s">
        <v>395</v>
      </c>
      <c r="B66" s="4">
        <v>3</v>
      </c>
      <c r="C66" s="4">
        <v>2</v>
      </c>
      <c r="D66" s="4">
        <v>1</v>
      </c>
      <c r="E66" s="4">
        <v>1</v>
      </c>
      <c r="F66" s="4">
        <v>2</v>
      </c>
      <c r="G66" s="4">
        <v>4</v>
      </c>
      <c r="H66" s="4">
        <v>2</v>
      </c>
      <c r="I66" s="4">
        <f t="shared" ref="I66:I129" si="1">MAX(B66:H66)</f>
        <v>4</v>
      </c>
    </row>
    <row r="67" spans="1:9" ht="14.5" customHeight="1" x14ac:dyDescent="0.35">
      <c r="A67" t="s">
        <v>400</v>
      </c>
      <c r="B67" s="4">
        <v>3</v>
      </c>
      <c r="C67" s="4">
        <v>2</v>
      </c>
      <c r="D67" s="4">
        <v>1</v>
      </c>
      <c r="E67" s="4">
        <v>1</v>
      </c>
      <c r="F67" s="4">
        <v>2</v>
      </c>
      <c r="G67" s="4">
        <v>4</v>
      </c>
      <c r="H67" s="4">
        <v>2</v>
      </c>
      <c r="I67" s="4">
        <f t="shared" si="1"/>
        <v>4</v>
      </c>
    </row>
    <row r="68" spans="1:9" ht="14.5" customHeight="1" x14ac:dyDescent="0.35">
      <c r="A68" t="s">
        <v>404</v>
      </c>
      <c r="B68" s="4">
        <v>3</v>
      </c>
      <c r="C68" s="4">
        <v>2</v>
      </c>
      <c r="D68" s="4">
        <v>1</v>
      </c>
      <c r="E68" s="4">
        <v>1</v>
      </c>
      <c r="F68" s="4">
        <v>2</v>
      </c>
      <c r="G68" s="4">
        <v>4</v>
      </c>
      <c r="H68" s="4">
        <v>2</v>
      </c>
      <c r="I68" s="4">
        <f t="shared" si="1"/>
        <v>4</v>
      </c>
    </row>
    <row r="69" spans="1:9" ht="14.5" customHeight="1" x14ac:dyDescent="0.35">
      <c r="A69" t="s">
        <v>408</v>
      </c>
      <c r="B69" s="4">
        <v>3</v>
      </c>
      <c r="C69" s="4">
        <v>2</v>
      </c>
      <c r="D69" s="4">
        <v>1</v>
      </c>
      <c r="E69" s="4">
        <v>1</v>
      </c>
      <c r="F69" s="4">
        <v>2</v>
      </c>
      <c r="G69" s="4">
        <v>4</v>
      </c>
      <c r="H69" s="4">
        <v>2</v>
      </c>
      <c r="I69" s="4">
        <f t="shared" si="1"/>
        <v>4</v>
      </c>
    </row>
    <row r="70" spans="1:9" ht="14.5" customHeight="1" x14ac:dyDescent="0.35">
      <c r="A70" t="s">
        <v>412</v>
      </c>
      <c r="B70" s="4">
        <v>3</v>
      </c>
      <c r="C70" s="4">
        <v>2</v>
      </c>
      <c r="D70" s="4">
        <v>1</v>
      </c>
      <c r="E70" s="4">
        <v>1</v>
      </c>
      <c r="F70" s="4">
        <v>2</v>
      </c>
      <c r="G70" s="4">
        <v>4</v>
      </c>
      <c r="H70" s="4">
        <v>2</v>
      </c>
      <c r="I70" s="4">
        <f t="shared" si="1"/>
        <v>4</v>
      </c>
    </row>
    <row r="71" spans="1:9" ht="14.5" customHeight="1" x14ac:dyDescent="0.35">
      <c r="A71" t="s">
        <v>416</v>
      </c>
      <c r="B71" s="4">
        <v>3</v>
      </c>
      <c r="C71" s="4">
        <v>2</v>
      </c>
      <c r="D71" s="4">
        <v>1</v>
      </c>
      <c r="E71" s="4">
        <v>1</v>
      </c>
      <c r="F71" s="4">
        <v>2</v>
      </c>
      <c r="G71" s="4">
        <v>4</v>
      </c>
      <c r="H71" s="4">
        <v>2</v>
      </c>
      <c r="I71" s="4">
        <f t="shared" si="1"/>
        <v>4</v>
      </c>
    </row>
    <row r="72" spans="1:9" ht="14.5" customHeight="1" x14ac:dyDescent="0.35">
      <c r="A72" t="s">
        <v>420</v>
      </c>
      <c r="B72" s="4">
        <v>3</v>
      </c>
      <c r="C72" s="4">
        <v>2</v>
      </c>
      <c r="D72" s="4">
        <v>1</v>
      </c>
      <c r="E72" s="4">
        <v>1</v>
      </c>
      <c r="F72" s="4">
        <v>2</v>
      </c>
      <c r="G72" s="4">
        <v>4</v>
      </c>
      <c r="H72" s="4">
        <v>2</v>
      </c>
      <c r="I72" s="4">
        <f t="shared" si="1"/>
        <v>4</v>
      </c>
    </row>
    <row r="73" spans="1:9" ht="14.5" customHeight="1" x14ac:dyDescent="0.35">
      <c r="A73" t="s">
        <v>424</v>
      </c>
      <c r="B73" s="4">
        <v>3</v>
      </c>
      <c r="C73" s="4">
        <v>2</v>
      </c>
      <c r="D73" s="4">
        <v>1</v>
      </c>
      <c r="E73" s="4">
        <v>1</v>
      </c>
      <c r="F73" s="4">
        <v>2</v>
      </c>
      <c r="G73" s="4">
        <v>4</v>
      </c>
      <c r="H73" s="4">
        <v>2</v>
      </c>
      <c r="I73" s="4">
        <f t="shared" si="1"/>
        <v>4</v>
      </c>
    </row>
    <row r="74" spans="1:9" ht="14.5" customHeight="1" x14ac:dyDescent="0.35">
      <c r="A74" t="s">
        <v>428</v>
      </c>
      <c r="B74" s="4">
        <v>3</v>
      </c>
      <c r="C74" s="4">
        <v>2</v>
      </c>
      <c r="D74" s="4">
        <v>1</v>
      </c>
      <c r="E74" s="4">
        <v>1</v>
      </c>
      <c r="F74" s="4">
        <v>2</v>
      </c>
      <c r="G74" s="4">
        <v>4</v>
      </c>
      <c r="H74" s="4">
        <v>2</v>
      </c>
      <c r="I74" s="4">
        <f t="shared" si="1"/>
        <v>4</v>
      </c>
    </row>
    <row r="75" spans="1:9" ht="14.5" customHeight="1" x14ac:dyDescent="0.35">
      <c r="A75" t="s">
        <v>432</v>
      </c>
      <c r="B75" s="4">
        <v>3</v>
      </c>
      <c r="C75" s="4">
        <v>3</v>
      </c>
      <c r="D75" s="4">
        <v>1</v>
      </c>
      <c r="E75" s="4">
        <v>1</v>
      </c>
      <c r="F75" s="4">
        <v>3</v>
      </c>
      <c r="G75" s="4">
        <v>4</v>
      </c>
      <c r="H75" s="4">
        <v>2</v>
      </c>
      <c r="I75" s="4">
        <f t="shared" si="1"/>
        <v>4</v>
      </c>
    </row>
    <row r="76" spans="1:9" ht="14.5" customHeight="1" x14ac:dyDescent="0.35">
      <c r="A76" t="s">
        <v>436</v>
      </c>
      <c r="B76" s="4">
        <v>3</v>
      </c>
      <c r="C76" s="4">
        <v>2</v>
      </c>
      <c r="D76" s="4">
        <v>1</v>
      </c>
      <c r="E76" s="4">
        <v>1</v>
      </c>
      <c r="F76" s="4">
        <v>2</v>
      </c>
      <c r="G76" s="4">
        <v>4</v>
      </c>
      <c r="H76" s="4">
        <v>2</v>
      </c>
      <c r="I76" s="4">
        <f t="shared" si="1"/>
        <v>4</v>
      </c>
    </row>
    <row r="77" spans="1:9" ht="14.5" customHeight="1" x14ac:dyDescent="0.35">
      <c r="A77" t="s">
        <v>440</v>
      </c>
      <c r="B77" s="4">
        <v>3</v>
      </c>
      <c r="C77" s="4">
        <v>2</v>
      </c>
      <c r="D77" s="4">
        <v>1</v>
      </c>
      <c r="E77" s="4">
        <v>1</v>
      </c>
      <c r="F77" s="4">
        <v>2</v>
      </c>
      <c r="G77" s="4">
        <v>4</v>
      </c>
      <c r="H77" s="4">
        <v>2</v>
      </c>
      <c r="I77" s="4">
        <f t="shared" si="1"/>
        <v>4</v>
      </c>
    </row>
    <row r="78" spans="1:9" ht="14.5" customHeight="1" x14ac:dyDescent="0.35">
      <c r="A78" t="s">
        <v>445</v>
      </c>
      <c r="B78" s="4">
        <v>3</v>
      </c>
      <c r="C78" s="4">
        <v>2</v>
      </c>
      <c r="D78" s="4">
        <v>1</v>
      </c>
      <c r="E78" s="4">
        <v>1</v>
      </c>
      <c r="F78" s="4">
        <v>2</v>
      </c>
      <c r="G78" s="4">
        <v>4</v>
      </c>
      <c r="H78" s="4">
        <v>2</v>
      </c>
      <c r="I78" s="4">
        <f t="shared" si="1"/>
        <v>4</v>
      </c>
    </row>
    <row r="79" spans="1:9" ht="14.5" customHeight="1" x14ac:dyDescent="0.35">
      <c r="A79" t="s">
        <v>450</v>
      </c>
      <c r="B79" s="4">
        <v>3</v>
      </c>
      <c r="C79" s="4">
        <v>2</v>
      </c>
      <c r="D79" s="4">
        <v>1</v>
      </c>
      <c r="E79" s="4">
        <v>1</v>
      </c>
      <c r="F79" s="4">
        <v>2</v>
      </c>
      <c r="G79" s="4">
        <v>4</v>
      </c>
      <c r="H79" s="4">
        <v>2</v>
      </c>
      <c r="I79" s="4">
        <f t="shared" si="1"/>
        <v>4</v>
      </c>
    </row>
    <row r="80" spans="1:9" ht="14.5" customHeight="1" x14ac:dyDescent="0.35">
      <c r="A80" t="s">
        <v>453</v>
      </c>
      <c r="B80" s="4">
        <v>3</v>
      </c>
      <c r="C80" s="4">
        <v>2</v>
      </c>
      <c r="D80" s="4">
        <v>1</v>
      </c>
      <c r="E80" s="4">
        <v>1</v>
      </c>
      <c r="F80" s="4">
        <v>2</v>
      </c>
      <c r="G80" s="4">
        <v>4</v>
      </c>
      <c r="H80" s="4">
        <v>2</v>
      </c>
      <c r="I80" s="4">
        <f t="shared" si="1"/>
        <v>4</v>
      </c>
    </row>
    <row r="81" spans="1:9" ht="14.5" customHeight="1" x14ac:dyDescent="0.35">
      <c r="A81" t="s">
        <v>459</v>
      </c>
      <c r="B81" s="4">
        <v>3</v>
      </c>
      <c r="C81" s="4">
        <v>2</v>
      </c>
      <c r="D81" s="4">
        <v>1</v>
      </c>
      <c r="E81" s="4">
        <v>1</v>
      </c>
      <c r="F81" s="4">
        <v>2</v>
      </c>
      <c r="G81" s="4">
        <v>4</v>
      </c>
      <c r="H81" s="4">
        <v>2</v>
      </c>
      <c r="I81" s="4">
        <f t="shared" si="1"/>
        <v>4</v>
      </c>
    </row>
    <row r="82" spans="1:9" ht="14.5" customHeight="1" x14ac:dyDescent="0.35">
      <c r="A82" t="s">
        <v>462</v>
      </c>
      <c r="B82" s="4">
        <v>3</v>
      </c>
      <c r="C82" s="4">
        <v>2</v>
      </c>
      <c r="D82" s="4">
        <v>1</v>
      </c>
      <c r="E82" s="4">
        <v>1</v>
      </c>
      <c r="F82" s="4">
        <v>2</v>
      </c>
      <c r="G82" s="4">
        <v>4</v>
      </c>
      <c r="H82" s="4">
        <v>2</v>
      </c>
      <c r="I82" s="4">
        <f t="shared" si="1"/>
        <v>4</v>
      </c>
    </row>
    <row r="83" spans="1:9" ht="14.5" customHeight="1" x14ac:dyDescent="0.35">
      <c r="A83" t="s">
        <v>465</v>
      </c>
      <c r="B83" s="4">
        <v>3</v>
      </c>
      <c r="C83" s="4">
        <v>2</v>
      </c>
      <c r="D83" s="4">
        <v>1</v>
      </c>
      <c r="E83" s="4">
        <v>1</v>
      </c>
      <c r="F83" s="4">
        <v>2</v>
      </c>
      <c r="G83" s="4">
        <v>4</v>
      </c>
      <c r="H83" s="4">
        <v>2</v>
      </c>
      <c r="I83" s="4">
        <f t="shared" si="1"/>
        <v>4</v>
      </c>
    </row>
    <row r="84" spans="1:9" ht="14.5" customHeight="1" x14ac:dyDescent="0.35">
      <c r="A84" t="s">
        <v>468</v>
      </c>
      <c r="B84" s="4">
        <v>3</v>
      </c>
      <c r="C84" s="4">
        <v>2</v>
      </c>
      <c r="D84" s="4">
        <v>1</v>
      </c>
      <c r="E84" s="4">
        <v>1</v>
      </c>
      <c r="F84" s="4">
        <v>2</v>
      </c>
      <c r="G84" s="4">
        <v>4</v>
      </c>
      <c r="H84" s="4">
        <v>2</v>
      </c>
      <c r="I84" s="4">
        <f t="shared" si="1"/>
        <v>4</v>
      </c>
    </row>
    <row r="85" spans="1:9" ht="14.5" customHeight="1" x14ac:dyDescent="0.35">
      <c r="A85" t="s">
        <v>471</v>
      </c>
      <c r="B85" s="4">
        <v>3</v>
      </c>
      <c r="C85" s="4">
        <v>2</v>
      </c>
      <c r="D85" s="4">
        <v>1</v>
      </c>
      <c r="E85" s="4">
        <v>1</v>
      </c>
      <c r="F85" s="4">
        <v>2</v>
      </c>
      <c r="G85" s="4">
        <v>4</v>
      </c>
      <c r="H85" s="4">
        <v>2</v>
      </c>
      <c r="I85" s="4">
        <f t="shared" si="1"/>
        <v>4</v>
      </c>
    </row>
    <row r="86" spans="1:9" ht="14.5" customHeight="1" x14ac:dyDescent="0.35">
      <c r="A86" t="s">
        <v>473</v>
      </c>
      <c r="B86" s="4">
        <v>3</v>
      </c>
      <c r="C86" s="4">
        <v>3</v>
      </c>
      <c r="D86" s="4">
        <v>1</v>
      </c>
      <c r="E86" s="4">
        <v>1</v>
      </c>
      <c r="F86" s="4">
        <v>3</v>
      </c>
      <c r="G86" s="4">
        <v>4</v>
      </c>
      <c r="H86" s="4">
        <v>2</v>
      </c>
      <c r="I86" s="4">
        <f t="shared" si="1"/>
        <v>4</v>
      </c>
    </row>
    <row r="87" spans="1:9" ht="14.5" customHeight="1" x14ac:dyDescent="0.35">
      <c r="A87" t="s">
        <v>479</v>
      </c>
      <c r="B87" s="4">
        <v>3</v>
      </c>
      <c r="C87" s="4">
        <v>2</v>
      </c>
      <c r="D87" s="4">
        <v>1</v>
      </c>
      <c r="E87" s="4">
        <v>1</v>
      </c>
      <c r="F87" s="4">
        <v>2</v>
      </c>
      <c r="G87" s="4">
        <v>4</v>
      </c>
      <c r="H87" s="4">
        <v>2</v>
      </c>
      <c r="I87" s="4">
        <f t="shared" si="1"/>
        <v>4</v>
      </c>
    </row>
    <row r="88" spans="1:9" ht="14.5" customHeight="1" x14ac:dyDescent="0.35">
      <c r="A88" t="s">
        <v>482</v>
      </c>
      <c r="B88" s="4">
        <v>3</v>
      </c>
      <c r="C88" s="4">
        <v>2</v>
      </c>
      <c r="D88" s="4">
        <v>1</v>
      </c>
      <c r="E88" s="4">
        <v>1</v>
      </c>
      <c r="F88" s="4">
        <v>2</v>
      </c>
      <c r="G88" s="4">
        <v>4</v>
      </c>
      <c r="H88" s="4">
        <v>2</v>
      </c>
      <c r="I88" s="4">
        <f t="shared" si="1"/>
        <v>4</v>
      </c>
    </row>
    <row r="89" spans="1:9" ht="14.5" customHeight="1" x14ac:dyDescent="0.35">
      <c r="A89" t="s">
        <v>488</v>
      </c>
      <c r="B89" s="4">
        <v>3</v>
      </c>
      <c r="C89" s="4">
        <v>2</v>
      </c>
      <c r="D89" s="4">
        <v>1</v>
      </c>
      <c r="E89" s="4">
        <v>1</v>
      </c>
      <c r="F89" s="4">
        <v>2</v>
      </c>
      <c r="G89" s="4">
        <v>4</v>
      </c>
      <c r="H89" s="4">
        <v>2</v>
      </c>
      <c r="I89" s="4">
        <f t="shared" si="1"/>
        <v>4</v>
      </c>
    </row>
    <row r="90" spans="1:9" ht="14.5" customHeight="1" x14ac:dyDescent="0.35">
      <c r="A90" t="s">
        <v>494</v>
      </c>
      <c r="B90" s="4">
        <v>3</v>
      </c>
      <c r="C90" s="4">
        <v>2</v>
      </c>
      <c r="D90" s="4">
        <v>1</v>
      </c>
      <c r="E90" s="4">
        <v>1</v>
      </c>
      <c r="F90" s="4">
        <v>2</v>
      </c>
      <c r="G90" s="4">
        <v>4</v>
      </c>
      <c r="H90" s="4">
        <v>2</v>
      </c>
      <c r="I90" s="4">
        <f t="shared" si="1"/>
        <v>4</v>
      </c>
    </row>
    <row r="91" spans="1:9" ht="14.5" customHeight="1" x14ac:dyDescent="0.35">
      <c r="A91" t="s">
        <v>500</v>
      </c>
      <c r="B91" s="4">
        <v>3</v>
      </c>
      <c r="C91" s="4">
        <v>2</v>
      </c>
      <c r="D91" s="4">
        <v>1</v>
      </c>
      <c r="E91" s="4">
        <v>1</v>
      </c>
      <c r="F91" s="4">
        <v>2</v>
      </c>
      <c r="G91" s="4">
        <v>4</v>
      </c>
      <c r="H91" s="4">
        <v>2</v>
      </c>
      <c r="I91" s="4">
        <f t="shared" si="1"/>
        <v>4</v>
      </c>
    </row>
    <row r="92" spans="1:9" ht="14.5" customHeight="1" x14ac:dyDescent="0.35">
      <c r="A92" t="s">
        <v>505</v>
      </c>
      <c r="B92" s="4">
        <v>3</v>
      </c>
      <c r="C92" s="4">
        <v>3</v>
      </c>
      <c r="D92" s="4">
        <v>1</v>
      </c>
      <c r="E92" s="4">
        <v>3</v>
      </c>
      <c r="F92" s="4">
        <v>2</v>
      </c>
      <c r="G92" s="4">
        <v>4</v>
      </c>
      <c r="H92" s="4">
        <v>1</v>
      </c>
      <c r="I92" s="4">
        <f t="shared" si="1"/>
        <v>4</v>
      </c>
    </row>
    <row r="93" spans="1:9" ht="14.5" customHeight="1" x14ac:dyDescent="0.35">
      <c r="A93" t="s">
        <v>511</v>
      </c>
      <c r="B93" s="4">
        <v>3</v>
      </c>
      <c r="C93" s="4">
        <v>2</v>
      </c>
      <c r="D93" s="4">
        <v>1</v>
      </c>
      <c r="E93" s="4">
        <v>1</v>
      </c>
      <c r="F93" s="4">
        <v>2</v>
      </c>
      <c r="G93" s="4">
        <v>4</v>
      </c>
      <c r="H93" s="4">
        <v>1</v>
      </c>
      <c r="I93" s="4">
        <f t="shared" si="1"/>
        <v>4</v>
      </c>
    </row>
    <row r="94" spans="1:9" ht="14.5" customHeight="1" x14ac:dyDescent="0.35">
      <c r="A94" t="s">
        <v>516</v>
      </c>
      <c r="B94" s="4">
        <v>3</v>
      </c>
      <c r="C94" s="4">
        <v>2</v>
      </c>
      <c r="D94" s="4">
        <v>1</v>
      </c>
      <c r="E94" s="4">
        <v>1</v>
      </c>
      <c r="F94" s="4">
        <v>2</v>
      </c>
      <c r="G94" s="4">
        <v>4</v>
      </c>
      <c r="H94" s="4">
        <v>1</v>
      </c>
      <c r="I94" s="4">
        <f t="shared" si="1"/>
        <v>4</v>
      </c>
    </row>
    <row r="95" spans="1:9" ht="14.5" customHeight="1" x14ac:dyDescent="0.35">
      <c r="A95" t="s">
        <v>522</v>
      </c>
      <c r="B95" s="4">
        <v>3</v>
      </c>
      <c r="C95" s="4">
        <v>2</v>
      </c>
      <c r="D95" s="4">
        <v>1</v>
      </c>
      <c r="E95" s="4">
        <v>1</v>
      </c>
      <c r="F95" s="4">
        <v>2</v>
      </c>
      <c r="G95" s="4">
        <v>4</v>
      </c>
      <c r="H95" s="4">
        <v>1</v>
      </c>
      <c r="I95" s="4">
        <f t="shared" si="1"/>
        <v>4</v>
      </c>
    </row>
    <row r="96" spans="1:9" ht="14.5" customHeight="1" x14ac:dyDescent="0.35">
      <c r="A96" t="s">
        <v>527</v>
      </c>
      <c r="B96" s="4">
        <v>3</v>
      </c>
      <c r="C96" s="4">
        <v>2</v>
      </c>
      <c r="D96" s="4">
        <v>1</v>
      </c>
      <c r="E96" s="4">
        <v>1</v>
      </c>
      <c r="F96" s="4">
        <v>2</v>
      </c>
      <c r="G96" s="4">
        <v>4</v>
      </c>
      <c r="H96" s="4">
        <v>1</v>
      </c>
      <c r="I96" s="4">
        <f t="shared" si="1"/>
        <v>4</v>
      </c>
    </row>
    <row r="97" spans="1:9" ht="14.5" customHeight="1" x14ac:dyDescent="0.35">
      <c r="A97" t="s">
        <v>533</v>
      </c>
      <c r="B97" s="4">
        <v>3</v>
      </c>
      <c r="C97" s="4">
        <v>2</v>
      </c>
      <c r="D97" s="4">
        <v>1</v>
      </c>
      <c r="E97" s="4">
        <v>1</v>
      </c>
      <c r="F97" s="4">
        <v>2</v>
      </c>
      <c r="G97" s="4">
        <v>4</v>
      </c>
      <c r="H97" s="4">
        <v>2</v>
      </c>
      <c r="I97" s="4">
        <f t="shared" si="1"/>
        <v>4</v>
      </c>
    </row>
    <row r="98" spans="1:9" ht="14.5" customHeight="1" x14ac:dyDescent="0.35">
      <c r="A98" t="s">
        <v>539</v>
      </c>
      <c r="B98" s="4">
        <v>3</v>
      </c>
      <c r="C98" s="4">
        <v>2</v>
      </c>
      <c r="D98" s="4">
        <v>1</v>
      </c>
      <c r="E98" s="4">
        <v>1</v>
      </c>
      <c r="F98" s="4">
        <v>2</v>
      </c>
      <c r="G98" s="4">
        <v>4</v>
      </c>
      <c r="H98" s="4">
        <v>2</v>
      </c>
      <c r="I98" s="4">
        <f t="shared" si="1"/>
        <v>4</v>
      </c>
    </row>
    <row r="99" spans="1:9" ht="14.5" customHeight="1" x14ac:dyDescent="0.35">
      <c r="A99" t="s">
        <v>543</v>
      </c>
      <c r="B99" s="4">
        <v>3</v>
      </c>
      <c r="C99" s="4">
        <v>2</v>
      </c>
      <c r="D99" s="4">
        <v>1</v>
      </c>
      <c r="E99" s="4">
        <v>1</v>
      </c>
      <c r="F99" s="4">
        <v>2</v>
      </c>
      <c r="G99" s="4">
        <v>4</v>
      </c>
      <c r="H99" s="4">
        <v>2</v>
      </c>
      <c r="I99" s="4">
        <f t="shared" si="1"/>
        <v>4</v>
      </c>
    </row>
    <row r="100" spans="1:9" ht="14.5" customHeight="1" x14ac:dyDescent="0.35">
      <c r="A100" t="s">
        <v>548</v>
      </c>
      <c r="B100" s="4">
        <v>3</v>
      </c>
      <c r="C100" s="4">
        <v>2</v>
      </c>
      <c r="D100" s="4">
        <v>1</v>
      </c>
      <c r="E100" s="4">
        <v>1</v>
      </c>
      <c r="F100" s="4">
        <v>2</v>
      </c>
      <c r="G100" s="4">
        <v>4</v>
      </c>
      <c r="H100" s="4">
        <v>2</v>
      </c>
      <c r="I100" s="4">
        <f t="shared" si="1"/>
        <v>4</v>
      </c>
    </row>
    <row r="101" spans="1:9" ht="14.5" customHeight="1" x14ac:dyDescent="0.35">
      <c r="A101" t="s">
        <v>554</v>
      </c>
      <c r="B101" s="4">
        <v>3</v>
      </c>
      <c r="C101" s="4">
        <v>2</v>
      </c>
      <c r="D101" s="4">
        <v>1</v>
      </c>
      <c r="E101" s="4">
        <v>1</v>
      </c>
      <c r="F101" s="4">
        <v>2</v>
      </c>
      <c r="G101" s="4">
        <v>4</v>
      </c>
      <c r="H101" s="4">
        <v>2</v>
      </c>
      <c r="I101" s="4">
        <f t="shared" si="1"/>
        <v>4</v>
      </c>
    </row>
    <row r="102" spans="1:9" ht="14.5" customHeight="1" x14ac:dyDescent="0.35">
      <c r="A102" t="s">
        <v>560</v>
      </c>
      <c r="B102" s="4">
        <v>3</v>
      </c>
      <c r="C102" s="4">
        <v>3</v>
      </c>
      <c r="D102" s="4">
        <v>2</v>
      </c>
      <c r="E102" s="4">
        <v>1</v>
      </c>
      <c r="F102" s="4">
        <v>2</v>
      </c>
      <c r="G102" s="4">
        <v>4</v>
      </c>
      <c r="H102" s="4">
        <v>2</v>
      </c>
      <c r="I102" s="4">
        <f t="shared" si="1"/>
        <v>4</v>
      </c>
    </row>
    <row r="103" spans="1:9" ht="14.5" customHeight="1" x14ac:dyDescent="0.35">
      <c r="A103" t="s">
        <v>566</v>
      </c>
      <c r="B103" s="4">
        <v>3</v>
      </c>
      <c r="C103" s="4">
        <v>3</v>
      </c>
      <c r="D103" s="4">
        <v>2</v>
      </c>
      <c r="E103" s="4">
        <v>1</v>
      </c>
      <c r="F103" s="4">
        <v>2</v>
      </c>
      <c r="G103" s="4">
        <v>4</v>
      </c>
      <c r="H103" s="4">
        <v>2</v>
      </c>
      <c r="I103" s="4">
        <f t="shared" si="1"/>
        <v>4</v>
      </c>
    </row>
    <row r="104" spans="1:9" ht="14.5" customHeight="1" x14ac:dyDescent="0.35">
      <c r="A104" t="s">
        <v>570</v>
      </c>
      <c r="B104" s="4">
        <v>3</v>
      </c>
      <c r="C104" s="4">
        <v>3</v>
      </c>
      <c r="D104" s="4">
        <v>1</v>
      </c>
      <c r="E104" s="4">
        <v>4</v>
      </c>
      <c r="F104" s="4">
        <v>3</v>
      </c>
      <c r="G104" s="4">
        <v>4</v>
      </c>
      <c r="H104" s="4">
        <v>2</v>
      </c>
      <c r="I104" s="4">
        <f t="shared" si="1"/>
        <v>4</v>
      </c>
    </row>
    <row r="105" spans="1:9" ht="14.5" customHeight="1" x14ac:dyDescent="0.35">
      <c r="A105" t="s">
        <v>575</v>
      </c>
      <c r="B105" s="4">
        <v>3</v>
      </c>
      <c r="C105" s="4">
        <v>3</v>
      </c>
      <c r="D105" s="4">
        <v>2</v>
      </c>
      <c r="E105" s="4">
        <v>1</v>
      </c>
      <c r="F105" s="4">
        <v>2</v>
      </c>
      <c r="G105" s="4">
        <v>4</v>
      </c>
      <c r="H105" s="4">
        <v>2</v>
      </c>
      <c r="I105" s="4">
        <f t="shared" si="1"/>
        <v>4</v>
      </c>
    </row>
    <row r="106" spans="1:9" ht="14.5" customHeight="1" x14ac:dyDescent="0.35">
      <c r="A106" t="s">
        <v>579</v>
      </c>
      <c r="B106" s="4">
        <v>3</v>
      </c>
      <c r="C106" s="4">
        <v>3</v>
      </c>
      <c r="D106" s="4">
        <v>2</v>
      </c>
      <c r="E106" s="4">
        <v>1</v>
      </c>
      <c r="F106" s="4">
        <v>2</v>
      </c>
      <c r="G106" s="4">
        <v>4</v>
      </c>
      <c r="H106" s="4">
        <v>2</v>
      </c>
      <c r="I106" s="4">
        <f t="shared" si="1"/>
        <v>4</v>
      </c>
    </row>
    <row r="107" spans="1:9" ht="14.5" customHeight="1" x14ac:dyDescent="0.35">
      <c r="A107" t="s">
        <v>583</v>
      </c>
      <c r="B107" s="4">
        <v>3</v>
      </c>
      <c r="C107" s="4">
        <v>3</v>
      </c>
      <c r="D107" s="4">
        <v>2</v>
      </c>
      <c r="E107" s="4">
        <v>1</v>
      </c>
      <c r="F107" s="4">
        <v>2</v>
      </c>
      <c r="G107" s="4">
        <v>4</v>
      </c>
      <c r="H107" s="4">
        <v>2</v>
      </c>
      <c r="I107" s="4">
        <f t="shared" si="1"/>
        <v>4</v>
      </c>
    </row>
    <row r="108" spans="1:9" ht="14.5" customHeight="1" x14ac:dyDescent="0.35">
      <c r="A108" t="s">
        <v>587</v>
      </c>
      <c r="B108" s="4">
        <v>3</v>
      </c>
      <c r="C108" s="4">
        <v>3</v>
      </c>
      <c r="D108" s="4">
        <v>2</v>
      </c>
      <c r="E108" s="4">
        <v>1</v>
      </c>
      <c r="F108" s="4">
        <v>2</v>
      </c>
      <c r="G108" s="4">
        <v>4</v>
      </c>
      <c r="H108" s="4">
        <v>2</v>
      </c>
      <c r="I108" s="4">
        <f t="shared" si="1"/>
        <v>4</v>
      </c>
    </row>
    <row r="109" spans="1:9" ht="14.5" customHeight="1" x14ac:dyDescent="0.35">
      <c r="A109" t="s">
        <v>591</v>
      </c>
      <c r="B109" s="4">
        <v>3</v>
      </c>
      <c r="C109" s="4">
        <v>3</v>
      </c>
      <c r="D109" s="4">
        <v>1</v>
      </c>
      <c r="E109" s="4">
        <v>4</v>
      </c>
      <c r="F109" s="4">
        <v>3</v>
      </c>
      <c r="G109" s="4">
        <v>4</v>
      </c>
      <c r="H109" s="4">
        <v>2</v>
      </c>
      <c r="I109" s="4">
        <f t="shared" si="1"/>
        <v>4</v>
      </c>
    </row>
    <row r="110" spans="1:9" ht="14.5" customHeight="1" x14ac:dyDescent="0.35">
      <c r="A110" t="s">
        <v>597</v>
      </c>
      <c r="B110" s="4">
        <v>3</v>
      </c>
      <c r="C110" s="4">
        <v>2</v>
      </c>
      <c r="D110" s="4">
        <v>1</v>
      </c>
      <c r="E110" s="4">
        <v>1</v>
      </c>
      <c r="F110" s="4">
        <v>2</v>
      </c>
      <c r="G110" s="4">
        <v>4</v>
      </c>
      <c r="H110" s="4">
        <v>2</v>
      </c>
      <c r="I110" s="4">
        <f t="shared" si="1"/>
        <v>4</v>
      </c>
    </row>
    <row r="111" spans="1:9" ht="14.5" customHeight="1" x14ac:dyDescent="0.35">
      <c r="A111" t="s">
        <v>600</v>
      </c>
      <c r="B111" s="4">
        <v>3</v>
      </c>
      <c r="C111" s="4">
        <v>2</v>
      </c>
      <c r="D111" s="4">
        <v>1</v>
      </c>
      <c r="E111" s="4">
        <v>1</v>
      </c>
      <c r="F111" s="4">
        <v>2</v>
      </c>
      <c r="G111" s="4">
        <v>4</v>
      </c>
      <c r="H111" s="4">
        <v>2</v>
      </c>
      <c r="I111" s="4">
        <f t="shared" si="1"/>
        <v>4</v>
      </c>
    </row>
    <row r="112" spans="1:9" ht="14.5" customHeight="1" x14ac:dyDescent="0.35">
      <c r="A112" t="s">
        <v>605</v>
      </c>
      <c r="B112" s="4">
        <v>3</v>
      </c>
      <c r="C112" s="4">
        <v>3</v>
      </c>
      <c r="D112" s="4">
        <v>2</v>
      </c>
      <c r="E112" s="4">
        <v>1</v>
      </c>
      <c r="F112" s="4">
        <v>2</v>
      </c>
      <c r="G112" s="4">
        <v>4</v>
      </c>
      <c r="H112" s="4">
        <v>2</v>
      </c>
      <c r="I112" s="4">
        <f t="shared" si="1"/>
        <v>4</v>
      </c>
    </row>
    <row r="113" spans="1:9" ht="14.5" customHeight="1" x14ac:dyDescent="0.35">
      <c r="A113" t="s">
        <v>609</v>
      </c>
      <c r="B113" s="4">
        <v>3</v>
      </c>
      <c r="C113" s="4">
        <v>3</v>
      </c>
      <c r="D113" s="4">
        <v>2</v>
      </c>
      <c r="E113" s="4">
        <v>1</v>
      </c>
      <c r="F113" s="4">
        <v>2</v>
      </c>
      <c r="G113" s="4">
        <v>4</v>
      </c>
      <c r="H113" s="4">
        <v>2</v>
      </c>
      <c r="I113" s="4">
        <f t="shared" si="1"/>
        <v>4</v>
      </c>
    </row>
    <row r="114" spans="1:9" ht="14.5" customHeight="1" x14ac:dyDescent="0.35">
      <c r="A114" t="s">
        <v>613</v>
      </c>
      <c r="B114" s="4">
        <v>3</v>
      </c>
      <c r="C114" s="4">
        <v>2</v>
      </c>
      <c r="D114" s="4">
        <v>1</v>
      </c>
      <c r="E114" s="4">
        <v>1</v>
      </c>
      <c r="F114" s="4">
        <v>2</v>
      </c>
      <c r="G114" s="4">
        <v>4</v>
      </c>
      <c r="H114" s="4">
        <v>2</v>
      </c>
      <c r="I114" s="4">
        <f t="shared" si="1"/>
        <v>4</v>
      </c>
    </row>
    <row r="115" spans="1:9" ht="14.5" customHeight="1" x14ac:dyDescent="0.35">
      <c r="A115" t="s">
        <v>618</v>
      </c>
      <c r="B115" s="4">
        <v>3</v>
      </c>
      <c r="C115" s="4">
        <v>3</v>
      </c>
      <c r="D115" s="4">
        <v>2</v>
      </c>
      <c r="E115" s="4">
        <v>1</v>
      </c>
      <c r="F115" s="4">
        <v>2</v>
      </c>
      <c r="G115" s="4">
        <v>4</v>
      </c>
      <c r="H115" s="4">
        <v>2</v>
      </c>
      <c r="I115" s="4">
        <f t="shared" si="1"/>
        <v>4</v>
      </c>
    </row>
    <row r="116" spans="1:9" ht="14.5" customHeight="1" x14ac:dyDescent="0.35">
      <c r="A116" t="s">
        <v>622</v>
      </c>
      <c r="B116" s="4">
        <v>3</v>
      </c>
      <c r="C116" s="4">
        <v>3</v>
      </c>
      <c r="D116" s="4">
        <v>2</v>
      </c>
      <c r="E116" s="4">
        <v>1</v>
      </c>
      <c r="F116" s="4">
        <v>2</v>
      </c>
      <c r="G116" s="4">
        <v>4</v>
      </c>
      <c r="H116" s="4">
        <v>2</v>
      </c>
      <c r="I116" s="4">
        <f t="shared" si="1"/>
        <v>4</v>
      </c>
    </row>
    <row r="117" spans="1:9" ht="14.5" customHeight="1" x14ac:dyDescent="0.35">
      <c r="A117" t="s">
        <v>626</v>
      </c>
      <c r="B117" s="4">
        <v>3</v>
      </c>
      <c r="C117" s="4">
        <v>3</v>
      </c>
      <c r="D117" s="4">
        <v>2</v>
      </c>
      <c r="E117" s="4">
        <v>1</v>
      </c>
      <c r="F117" s="4">
        <v>2</v>
      </c>
      <c r="G117" s="4">
        <v>4</v>
      </c>
      <c r="H117" s="4">
        <v>2</v>
      </c>
      <c r="I117" s="4">
        <f t="shared" si="1"/>
        <v>4</v>
      </c>
    </row>
    <row r="118" spans="1:9" ht="14.5" customHeight="1" x14ac:dyDescent="0.35">
      <c r="A118" t="s">
        <v>630</v>
      </c>
      <c r="B118" s="4">
        <v>3</v>
      </c>
      <c r="C118" s="4">
        <v>3</v>
      </c>
      <c r="D118" s="4">
        <v>2</v>
      </c>
      <c r="E118" s="4">
        <v>1</v>
      </c>
      <c r="F118" s="4">
        <v>2</v>
      </c>
      <c r="G118" s="4">
        <v>4</v>
      </c>
      <c r="H118" s="4">
        <v>2</v>
      </c>
      <c r="I118" s="4">
        <f t="shared" si="1"/>
        <v>4</v>
      </c>
    </row>
    <row r="119" spans="1:9" ht="14.5" customHeight="1" x14ac:dyDescent="0.35">
      <c r="A119" t="s">
        <v>633</v>
      </c>
      <c r="B119" s="4">
        <v>3</v>
      </c>
      <c r="C119" s="4">
        <v>3</v>
      </c>
      <c r="D119" s="4">
        <v>2</v>
      </c>
      <c r="E119" s="4">
        <v>1</v>
      </c>
      <c r="F119" s="4">
        <v>2</v>
      </c>
      <c r="G119" s="4">
        <v>4</v>
      </c>
      <c r="H119" s="4">
        <v>2</v>
      </c>
      <c r="I119" s="4">
        <f t="shared" si="1"/>
        <v>4</v>
      </c>
    </row>
    <row r="120" spans="1:9" ht="14.5" customHeight="1" x14ac:dyDescent="0.35">
      <c r="A120" t="s">
        <v>639</v>
      </c>
      <c r="B120" s="4">
        <v>3</v>
      </c>
      <c r="C120" s="4">
        <v>3</v>
      </c>
      <c r="D120" s="4">
        <v>2</v>
      </c>
      <c r="E120" s="4">
        <v>1</v>
      </c>
      <c r="F120" s="4">
        <v>2</v>
      </c>
      <c r="G120" s="4">
        <v>4</v>
      </c>
      <c r="H120" s="4">
        <v>2</v>
      </c>
      <c r="I120" s="4">
        <f t="shared" si="1"/>
        <v>4</v>
      </c>
    </row>
    <row r="121" spans="1:9" ht="14.5" customHeight="1" x14ac:dyDescent="0.35">
      <c r="A121" t="s">
        <v>643</v>
      </c>
      <c r="B121" s="4">
        <v>3</v>
      </c>
      <c r="C121" s="4">
        <v>3</v>
      </c>
      <c r="D121" s="4">
        <v>2</v>
      </c>
      <c r="E121" s="4">
        <v>1</v>
      </c>
      <c r="F121" s="4">
        <v>2</v>
      </c>
      <c r="G121" s="4">
        <v>4</v>
      </c>
      <c r="H121" s="4">
        <v>2</v>
      </c>
      <c r="I121" s="4">
        <f t="shared" si="1"/>
        <v>4</v>
      </c>
    </row>
    <row r="122" spans="1:9" ht="14.5" customHeight="1" x14ac:dyDescent="0.35">
      <c r="A122" t="s">
        <v>646</v>
      </c>
      <c r="B122" s="4">
        <v>3</v>
      </c>
      <c r="C122" s="4">
        <v>3</v>
      </c>
      <c r="D122" s="4">
        <v>2</v>
      </c>
      <c r="E122" s="4">
        <v>1</v>
      </c>
      <c r="F122" s="4">
        <v>2</v>
      </c>
      <c r="G122" s="4">
        <v>4</v>
      </c>
      <c r="H122" s="4">
        <v>2</v>
      </c>
      <c r="I122" s="4">
        <f t="shared" si="1"/>
        <v>4</v>
      </c>
    </row>
    <row r="123" spans="1:9" ht="14.5" customHeight="1" x14ac:dyDescent="0.35">
      <c r="A123" t="s">
        <v>650</v>
      </c>
      <c r="B123" s="4">
        <v>3</v>
      </c>
      <c r="C123" s="4">
        <v>3</v>
      </c>
      <c r="D123" s="4">
        <v>1</v>
      </c>
      <c r="E123" s="4">
        <v>1</v>
      </c>
      <c r="F123" s="4">
        <v>3</v>
      </c>
      <c r="G123" s="4">
        <v>4</v>
      </c>
      <c r="H123" s="4">
        <v>2</v>
      </c>
      <c r="I123" s="4">
        <f t="shared" si="1"/>
        <v>4</v>
      </c>
    </row>
    <row r="124" spans="1:9" ht="14.5" customHeight="1" x14ac:dyDescent="0.35">
      <c r="A124" t="s">
        <v>655</v>
      </c>
      <c r="B124" s="4">
        <v>3</v>
      </c>
      <c r="C124" s="4">
        <v>3</v>
      </c>
      <c r="D124" s="4">
        <v>2</v>
      </c>
      <c r="E124" s="4">
        <v>1</v>
      </c>
      <c r="F124" s="4">
        <v>2</v>
      </c>
      <c r="G124" s="4">
        <v>4</v>
      </c>
      <c r="H124" s="4">
        <v>2</v>
      </c>
      <c r="I124" s="4">
        <f t="shared" si="1"/>
        <v>4</v>
      </c>
    </row>
    <row r="125" spans="1:9" ht="14.5" customHeight="1" x14ac:dyDescent="0.35">
      <c r="A125" t="s">
        <v>659</v>
      </c>
      <c r="B125" s="4">
        <v>3</v>
      </c>
      <c r="C125" s="4">
        <v>3</v>
      </c>
      <c r="D125" s="4">
        <v>2</v>
      </c>
      <c r="E125" s="4">
        <v>1</v>
      </c>
      <c r="F125" s="4">
        <v>2</v>
      </c>
      <c r="G125" s="4">
        <v>4</v>
      </c>
      <c r="H125" s="4">
        <v>2</v>
      </c>
      <c r="I125" s="4">
        <f t="shared" si="1"/>
        <v>4</v>
      </c>
    </row>
    <row r="126" spans="1:9" ht="14.5" customHeight="1" x14ac:dyDescent="0.35">
      <c r="A126" t="s">
        <v>663</v>
      </c>
      <c r="B126" s="4">
        <v>3</v>
      </c>
      <c r="C126" s="4">
        <v>3</v>
      </c>
      <c r="D126" s="4">
        <v>2</v>
      </c>
      <c r="E126" s="4">
        <v>1</v>
      </c>
      <c r="F126" s="4">
        <v>2</v>
      </c>
      <c r="G126" s="4">
        <v>4</v>
      </c>
      <c r="H126" s="4">
        <v>2</v>
      </c>
      <c r="I126" s="4">
        <f t="shared" si="1"/>
        <v>4</v>
      </c>
    </row>
    <row r="127" spans="1:9" ht="14.5" customHeight="1" x14ac:dyDescent="0.35">
      <c r="A127" t="s">
        <v>667</v>
      </c>
      <c r="B127" s="4">
        <v>3</v>
      </c>
      <c r="C127" s="4">
        <v>3</v>
      </c>
      <c r="D127" s="4">
        <v>2</v>
      </c>
      <c r="E127" s="4">
        <v>1</v>
      </c>
      <c r="F127" s="4">
        <v>2</v>
      </c>
      <c r="G127" s="4">
        <v>4</v>
      </c>
      <c r="H127" s="4">
        <v>2</v>
      </c>
      <c r="I127" s="4">
        <f t="shared" si="1"/>
        <v>4</v>
      </c>
    </row>
    <row r="128" spans="1:9" ht="14.5" customHeight="1" x14ac:dyDescent="0.35">
      <c r="A128" t="s">
        <v>671</v>
      </c>
      <c r="B128" s="4">
        <v>3</v>
      </c>
      <c r="C128" s="4">
        <v>3</v>
      </c>
      <c r="D128" s="4">
        <v>2</v>
      </c>
      <c r="E128" s="4">
        <v>1</v>
      </c>
      <c r="F128" s="4">
        <v>2</v>
      </c>
      <c r="G128" s="4">
        <v>4</v>
      </c>
      <c r="H128" s="4">
        <v>2</v>
      </c>
      <c r="I128" s="4">
        <f t="shared" si="1"/>
        <v>4</v>
      </c>
    </row>
    <row r="129" spans="1:9" ht="14.5" customHeight="1" x14ac:dyDescent="0.35">
      <c r="A129" t="s">
        <v>675</v>
      </c>
      <c r="B129" s="4">
        <v>3</v>
      </c>
      <c r="C129" s="4">
        <v>3</v>
      </c>
      <c r="D129" s="4">
        <v>2</v>
      </c>
      <c r="E129" s="4">
        <v>1</v>
      </c>
      <c r="F129" s="4">
        <v>2</v>
      </c>
      <c r="G129" s="4">
        <v>4</v>
      </c>
      <c r="H129" s="4">
        <v>2</v>
      </c>
      <c r="I129" s="4">
        <f t="shared" si="1"/>
        <v>4</v>
      </c>
    </row>
    <row r="130" spans="1:9" ht="14.5" customHeight="1" x14ac:dyDescent="0.35">
      <c r="A130" t="s">
        <v>678</v>
      </c>
      <c r="B130" s="4">
        <v>3</v>
      </c>
      <c r="C130" s="4">
        <v>3</v>
      </c>
      <c r="D130" s="4">
        <v>2</v>
      </c>
      <c r="E130" s="4">
        <v>1</v>
      </c>
      <c r="F130" s="4">
        <v>2</v>
      </c>
      <c r="G130" s="4">
        <v>4</v>
      </c>
      <c r="H130" s="4">
        <v>2</v>
      </c>
      <c r="I130" s="4">
        <f t="shared" ref="I130:I193" si="2">MAX(B130:H130)</f>
        <v>4</v>
      </c>
    </row>
    <row r="131" spans="1:9" ht="14.5" customHeight="1" x14ac:dyDescent="0.35">
      <c r="A131" t="s">
        <v>682</v>
      </c>
      <c r="B131" s="4">
        <v>3</v>
      </c>
      <c r="C131" s="4">
        <v>3</v>
      </c>
      <c r="D131" s="4">
        <v>2</v>
      </c>
      <c r="E131" s="4">
        <v>1</v>
      </c>
      <c r="F131" s="4">
        <v>2</v>
      </c>
      <c r="G131" s="4">
        <v>4</v>
      </c>
      <c r="H131" s="4">
        <v>2</v>
      </c>
      <c r="I131" s="4">
        <f t="shared" si="2"/>
        <v>4</v>
      </c>
    </row>
    <row r="132" spans="1:9" ht="14.5" customHeight="1" x14ac:dyDescent="0.35">
      <c r="A132" t="s">
        <v>686</v>
      </c>
      <c r="B132" s="4">
        <v>3</v>
      </c>
      <c r="C132" s="4">
        <v>3</v>
      </c>
      <c r="D132" s="4">
        <v>2</v>
      </c>
      <c r="E132" s="4">
        <v>1</v>
      </c>
      <c r="F132" s="4">
        <v>3</v>
      </c>
      <c r="G132" s="4">
        <v>4</v>
      </c>
      <c r="H132" s="4">
        <v>2</v>
      </c>
      <c r="I132" s="4">
        <f t="shared" si="2"/>
        <v>4</v>
      </c>
    </row>
    <row r="133" spans="1:9" ht="14.5" customHeight="1" x14ac:dyDescent="0.35">
      <c r="A133" t="s">
        <v>690</v>
      </c>
      <c r="B133" s="4">
        <v>3</v>
      </c>
      <c r="C133" s="4">
        <v>3</v>
      </c>
      <c r="D133" s="4">
        <v>2</v>
      </c>
      <c r="E133" s="4">
        <v>1</v>
      </c>
      <c r="F133" s="4">
        <v>2</v>
      </c>
      <c r="G133" s="4">
        <v>4</v>
      </c>
      <c r="H133" s="4">
        <v>2</v>
      </c>
      <c r="I133" s="4">
        <f t="shared" si="2"/>
        <v>4</v>
      </c>
    </row>
    <row r="134" spans="1:9" ht="14.5" customHeight="1" x14ac:dyDescent="0.35">
      <c r="A134" t="s">
        <v>694</v>
      </c>
      <c r="B134" s="4">
        <v>3</v>
      </c>
      <c r="C134" s="4">
        <v>3</v>
      </c>
      <c r="D134" s="4">
        <v>2</v>
      </c>
      <c r="E134" s="4">
        <v>1</v>
      </c>
      <c r="F134" s="4">
        <v>2</v>
      </c>
      <c r="G134" s="4">
        <v>4</v>
      </c>
      <c r="H134" s="4">
        <v>2</v>
      </c>
      <c r="I134" s="4">
        <f t="shared" si="2"/>
        <v>4</v>
      </c>
    </row>
    <row r="135" spans="1:9" ht="14.5" customHeight="1" x14ac:dyDescent="0.35">
      <c r="A135" t="s">
        <v>698</v>
      </c>
      <c r="B135" s="4">
        <v>3</v>
      </c>
      <c r="C135" s="4">
        <v>3</v>
      </c>
      <c r="D135" s="4">
        <v>1</v>
      </c>
      <c r="E135" s="4">
        <v>1</v>
      </c>
      <c r="F135" s="4">
        <v>3</v>
      </c>
      <c r="G135" s="4">
        <v>4</v>
      </c>
      <c r="H135" s="4">
        <v>2</v>
      </c>
      <c r="I135" s="4">
        <f t="shared" si="2"/>
        <v>4</v>
      </c>
    </row>
    <row r="136" spans="1:9" ht="14.5" customHeight="1" x14ac:dyDescent="0.35">
      <c r="A136" t="s">
        <v>702</v>
      </c>
      <c r="B136" s="4">
        <v>3</v>
      </c>
      <c r="C136" s="4">
        <v>3</v>
      </c>
      <c r="D136" s="4">
        <v>1</v>
      </c>
      <c r="E136" s="4">
        <v>1</v>
      </c>
      <c r="F136" s="4">
        <v>3</v>
      </c>
      <c r="G136" s="4">
        <v>4</v>
      </c>
      <c r="H136" s="4">
        <v>2</v>
      </c>
      <c r="I136" s="4">
        <f t="shared" si="2"/>
        <v>4</v>
      </c>
    </row>
    <row r="137" spans="1:9" ht="14.5" customHeight="1" x14ac:dyDescent="0.35">
      <c r="A137" t="s">
        <v>708</v>
      </c>
      <c r="B137" s="4">
        <v>3</v>
      </c>
      <c r="C137" s="4">
        <v>3</v>
      </c>
      <c r="D137" s="4">
        <v>2</v>
      </c>
      <c r="E137" s="4">
        <v>1</v>
      </c>
      <c r="F137" s="4">
        <v>2</v>
      </c>
      <c r="G137" s="4">
        <v>4</v>
      </c>
      <c r="H137" s="4">
        <v>2</v>
      </c>
      <c r="I137" s="4">
        <f t="shared" si="2"/>
        <v>4</v>
      </c>
    </row>
    <row r="138" spans="1:9" ht="14.5" customHeight="1" x14ac:dyDescent="0.35">
      <c r="A138" t="s">
        <v>712</v>
      </c>
      <c r="B138" s="4">
        <v>3</v>
      </c>
      <c r="C138" s="4">
        <v>3</v>
      </c>
      <c r="D138" s="4">
        <v>2</v>
      </c>
      <c r="E138" s="4">
        <v>1</v>
      </c>
      <c r="F138" s="4">
        <v>2</v>
      </c>
      <c r="G138" s="4">
        <v>4</v>
      </c>
      <c r="H138" s="4">
        <v>2</v>
      </c>
      <c r="I138" s="4">
        <f t="shared" si="2"/>
        <v>4</v>
      </c>
    </row>
    <row r="139" spans="1:9" ht="14.5" customHeight="1" x14ac:dyDescent="0.35">
      <c r="A139" t="s">
        <v>715</v>
      </c>
      <c r="B139" s="4">
        <v>3</v>
      </c>
      <c r="C139" s="4">
        <v>3</v>
      </c>
      <c r="D139" s="4">
        <v>2</v>
      </c>
      <c r="E139" s="4">
        <v>1</v>
      </c>
      <c r="F139" s="4">
        <v>2</v>
      </c>
      <c r="G139" s="4">
        <v>4</v>
      </c>
      <c r="H139" s="4">
        <v>2</v>
      </c>
      <c r="I139" s="4">
        <f t="shared" si="2"/>
        <v>4</v>
      </c>
    </row>
    <row r="140" spans="1:9" ht="14.5" customHeight="1" x14ac:dyDescent="0.35">
      <c r="A140" t="s">
        <v>719</v>
      </c>
      <c r="B140" s="4">
        <v>3</v>
      </c>
      <c r="C140" s="4">
        <v>3</v>
      </c>
      <c r="D140" s="4">
        <v>2</v>
      </c>
      <c r="E140" s="4">
        <v>1</v>
      </c>
      <c r="F140" s="4">
        <v>2</v>
      </c>
      <c r="G140" s="4">
        <v>4</v>
      </c>
      <c r="H140" s="4">
        <v>2</v>
      </c>
      <c r="I140" s="4">
        <f t="shared" si="2"/>
        <v>4</v>
      </c>
    </row>
    <row r="141" spans="1:9" ht="14.5" customHeight="1" x14ac:dyDescent="0.35">
      <c r="A141" t="s">
        <v>723</v>
      </c>
      <c r="B141" s="4">
        <v>3</v>
      </c>
      <c r="C141" s="4">
        <v>3</v>
      </c>
      <c r="D141" s="4">
        <v>1</v>
      </c>
      <c r="E141" s="4">
        <v>1</v>
      </c>
      <c r="F141" s="4">
        <v>2</v>
      </c>
      <c r="G141" s="4">
        <v>4</v>
      </c>
      <c r="H141" s="4">
        <v>2</v>
      </c>
      <c r="I141" s="4">
        <f t="shared" si="2"/>
        <v>4</v>
      </c>
    </row>
    <row r="142" spans="1:9" ht="14.5" customHeight="1" x14ac:dyDescent="0.35">
      <c r="A142" t="s">
        <v>729</v>
      </c>
      <c r="B142" s="4">
        <v>3</v>
      </c>
      <c r="C142" s="4">
        <v>3</v>
      </c>
      <c r="D142" s="4">
        <v>1</v>
      </c>
      <c r="E142" s="4">
        <v>4</v>
      </c>
      <c r="F142" s="4">
        <v>3</v>
      </c>
      <c r="G142" s="4">
        <v>4</v>
      </c>
      <c r="H142" s="4">
        <v>2</v>
      </c>
      <c r="I142" s="4">
        <f t="shared" si="2"/>
        <v>4</v>
      </c>
    </row>
    <row r="143" spans="1:9" ht="14.5" customHeight="1" x14ac:dyDescent="0.35">
      <c r="A143" t="s">
        <v>734</v>
      </c>
      <c r="B143" s="4">
        <v>3</v>
      </c>
      <c r="C143" s="4">
        <v>3</v>
      </c>
      <c r="D143" s="4">
        <v>1</v>
      </c>
      <c r="E143" s="4">
        <v>3</v>
      </c>
      <c r="F143" s="4">
        <v>3</v>
      </c>
      <c r="G143" s="4">
        <v>4</v>
      </c>
      <c r="H143" s="4">
        <v>2</v>
      </c>
      <c r="I143" s="4">
        <f t="shared" si="2"/>
        <v>4</v>
      </c>
    </row>
    <row r="144" spans="1:9" ht="14.5" customHeight="1" x14ac:dyDescent="0.35">
      <c r="A144" t="s">
        <v>738</v>
      </c>
      <c r="B144" s="4">
        <v>3</v>
      </c>
      <c r="C144" s="4">
        <v>3</v>
      </c>
      <c r="D144" s="4">
        <v>2</v>
      </c>
      <c r="E144" s="4">
        <v>1</v>
      </c>
      <c r="F144" s="4">
        <v>2</v>
      </c>
      <c r="G144" s="4">
        <v>4</v>
      </c>
      <c r="H144" s="4">
        <v>2</v>
      </c>
      <c r="I144" s="4">
        <f t="shared" si="2"/>
        <v>4</v>
      </c>
    </row>
    <row r="145" spans="1:9" ht="14.5" customHeight="1" x14ac:dyDescent="0.35">
      <c r="A145" t="s">
        <v>741</v>
      </c>
      <c r="B145" s="4">
        <v>3</v>
      </c>
      <c r="C145" s="4">
        <v>3</v>
      </c>
      <c r="D145" s="4">
        <v>2</v>
      </c>
      <c r="E145" s="4">
        <v>1</v>
      </c>
      <c r="F145" s="4">
        <v>2</v>
      </c>
      <c r="G145" s="4">
        <v>4</v>
      </c>
      <c r="H145" s="4">
        <v>2</v>
      </c>
      <c r="I145" s="4">
        <f t="shared" si="2"/>
        <v>4</v>
      </c>
    </row>
    <row r="146" spans="1:9" ht="14.5" customHeight="1" x14ac:dyDescent="0.35">
      <c r="A146" t="s">
        <v>745</v>
      </c>
      <c r="B146" s="4">
        <v>3</v>
      </c>
      <c r="C146" s="4">
        <v>3</v>
      </c>
      <c r="D146" s="4">
        <v>2</v>
      </c>
      <c r="E146" s="4">
        <v>1</v>
      </c>
      <c r="F146" s="4">
        <v>2</v>
      </c>
      <c r="G146" s="4">
        <v>4</v>
      </c>
      <c r="H146" s="4">
        <v>2</v>
      </c>
      <c r="I146" s="4">
        <f t="shared" si="2"/>
        <v>4</v>
      </c>
    </row>
    <row r="147" spans="1:9" ht="14.5" customHeight="1" x14ac:dyDescent="0.35">
      <c r="A147" t="s">
        <v>749</v>
      </c>
      <c r="B147" s="4">
        <v>3</v>
      </c>
      <c r="C147" s="4">
        <v>3</v>
      </c>
      <c r="D147" s="4">
        <v>2</v>
      </c>
      <c r="E147" s="4">
        <v>1</v>
      </c>
      <c r="F147" s="4">
        <v>2</v>
      </c>
      <c r="G147" s="4">
        <v>4</v>
      </c>
      <c r="H147" s="4">
        <v>2</v>
      </c>
      <c r="I147" s="4">
        <f t="shared" si="2"/>
        <v>4</v>
      </c>
    </row>
    <row r="148" spans="1:9" ht="14.5" customHeight="1" x14ac:dyDescent="0.35">
      <c r="A148" t="s">
        <v>753</v>
      </c>
      <c r="B148" s="4">
        <v>3</v>
      </c>
      <c r="C148" s="4">
        <v>3</v>
      </c>
      <c r="D148" s="4">
        <v>2</v>
      </c>
      <c r="E148" s="4">
        <v>1</v>
      </c>
      <c r="F148" s="4">
        <v>2</v>
      </c>
      <c r="G148" s="4">
        <v>4</v>
      </c>
      <c r="H148" s="4">
        <v>2</v>
      </c>
      <c r="I148" s="4">
        <f t="shared" si="2"/>
        <v>4</v>
      </c>
    </row>
    <row r="149" spans="1:9" ht="14.5" customHeight="1" x14ac:dyDescent="0.35">
      <c r="A149" t="s">
        <v>757</v>
      </c>
      <c r="B149" s="4">
        <v>1</v>
      </c>
      <c r="C149" s="4">
        <v>2</v>
      </c>
      <c r="D149" s="4">
        <v>1</v>
      </c>
      <c r="E149" s="4">
        <v>1</v>
      </c>
      <c r="F149" s="4">
        <v>2</v>
      </c>
      <c r="G149" s="4">
        <v>4</v>
      </c>
      <c r="H149" s="4">
        <v>1</v>
      </c>
      <c r="I149" s="4">
        <f t="shared" si="2"/>
        <v>4</v>
      </c>
    </row>
    <row r="150" spans="1:9" ht="14.5" customHeight="1" x14ac:dyDescent="0.35">
      <c r="A150" t="s">
        <v>763</v>
      </c>
      <c r="B150" s="4">
        <v>3</v>
      </c>
      <c r="C150" s="4">
        <v>3</v>
      </c>
      <c r="D150" s="4">
        <v>2</v>
      </c>
      <c r="E150" s="4">
        <v>1</v>
      </c>
      <c r="F150" s="4">
        <v>2</v>
      </c>
      <c r="G150" s="4">
        <v>4</v>
      </c>
      <c r="H150" s="4">
        <v>2</v>
      </c>
      <c r="I150" s="4">
        <f t="shared" si="2"/>
        <v>4</v>
      </c>
    </row>
    <row r="151" spans="1:9" ht="14.5" customHeight="1" x14ac:dyDescent="0.35">
      <c r="A151" t="s">
        <v>767</v>
      </c>
      <c r="B151" s="4">
        <v>3</v>
      </c>
      <c r="C151" s="4">
        <v>3</v>
      </c>
      <c r="D151" s="4">
        <v>2</v>
      </c>
      <c r="E151" s="4">
        <v>1</v>
      </c>
      <c r="F151" s="4">
        <v>2</v>
      </c>
      <c r="G151" s="4">
        <v>4</v>
      </c>
      <c r="H151" s="4">
        <v>2</v>
      </c>
      <c r="I151" s="4">
        <f t="shared" si="2"/>
        <v>4</v>
      </c>
    </row>
    <row r="152" spans="1:9" ht="14.5" customHeight="1" x14ac:dyDescent="0.35">
      <c r="A152" t="s">
        <v>771</v>
      </c>
      <c r="B152" s="4">
        <v>3</v>
      </c>
      <c r="C152" s="4">
        <v>3</v>
      </c>
      <c r="D152" s="4">
        <v>2</v>
      </c>
      <c r="E152" s="4">
        <v>1</v>
      </c>
      <c r="F152" s="4">
        <v>2</v>
      </c>
      <c r="G152" s="4">
        <v>4</v>
      </c>
      <c r="H152" s="4">
        <v>2</v>
      </c>
      <c r="I152" s="4">
        <f t="shared" si="2"/>
        <v>4</v>
      </c>
    </row>
    <row r="153" spans="1:9" ht="14.5" customHeight="1" x14ac:dyDescent="0.35">
      <c r="A153" t="s">
        <v>775</v>
      </c>
      <c r="B153" s="4">
        <v>3</v>
      </c>
      <c r="C153" s="4">
        <v>2</v>
      </c>
      <c r="D153" s="4">
        <v>1</v>
      </c>
      <c r="E153" s="4">
        <v>1</v>
      </c>
      <c r="F153" s="4">
        <v>2</v>
      </c>
      <c r="G153" s="4">
        <v>4</v>
      </c>
      <c r="H153" s="4">
        <v>2</v>
      </c>
      <c r="I153" s="4">
        <f t="shared" si="2"/>
        <v>4</v>
      </c>
    </row>
    <row r="154" spans="1:9" ht="14.5" customHeight="1" x14ac:dyDescent="0.35">
      <c r="A154" t="s">
        <v>779</v>
      </c>
      <c r="B154" s="4">
        <v>3</v>
      </c>
      <c r="C154" s="4">
        <v>2</v>
      </c>
      <c r="D154" s="4">
        <v>1</v>
      </c>
      <c r="E154" s="4">
        <v>1</v>
      </c>
      <c r="F154" s="4">
        <v>2</v>
      </c>
      <c r="G154" s="4">
        <v>4</v>
      </c>
      <c r="H154" s="4">
        <v>2</v>
      </c>
      <c r="I154" s="4">
        <f t="shared" si="2"/>
        <v>4</v>
      </c>
    </row>
    <row r="155" spans="1:9" ht="14.5" customHeight="1" x14ac:dyDescent="0.35">
      <c r="A155" t="s">
        <v>784</v>
      </c>
      <c r="B155" s="4">
        <v>3</v>
      </c>
      <c r="C155" s="4">
        <v>2</v>
      </c>
      <c r="D155" s="4">
        <v>1</v>
      </c>
      <c r="E155" s="4">
        <v>1</v>
      </c>
      <c r="F155" s="4">
        <v>2</v>
      </c>
      <c r="G155" s="4">
        <v>4</v>
      </c>
      <c r="H155" s="4">
        <v>2</v>
      </c>
      <c r="I155" s="4">
        <f t="shared" si="2"/>
        <v>4</v>
      </c>
    </row>
    <row r="156" spans="1:9" ht="14.5" customHeight="1" x14ac:dyDescent="0.35">
      <c r="A156" t="s">
        <v>791</v>
      </c>
      <c r="B156" s="4">
        <v>3</v>
      </c>
      <c r="C156" s="4">
        <v>2</v>
      </c>
      <c r="D156" s="4">
        <v>1</v>
      </c>
      <c r="E156" s="4">
        <v>1</v>
      </c>
      <c r="F156" s="4">
        <v>2</v>
      </c>
      <c r="G156" s="4">
        <v>4</v>
      </c>
      <c r="H156" s="4">
        <v>2</v>
      </c>
      <c r="I156" s="4">
        <f t="shared" si="2"/>
        <v>4</v>
      </c>
    </row>
    <row r="157" spans="1:9" ht="14.5" customHeight="1" x14ac:dyDescent="0.35">
      <c r="A157" t="s">
        <v>795</v>
      </c>
      <c r="B157" s="4">
        <v>3</v>
      </c>
      <c r="C157" s="4">
        <v>2</v>
      </c>
      <c r="D157" s="4">
        <v>1</v>
      </c>
      <c r="E157" s="4">
        <v>1</v>
      </c>
      <c r="F157" s="4">
        <v>2</v>
      </c>
      <c r="G157" s="4">
        <v>4</v>
      </c>
      <c r="H157" s="4">
        <v>2</v>
      </c>
      <c r="I157" s="4">
        <f t="shared" si="2"/>
        <v>4</v>
      </c>
    </row>
    <row r="158" spans="1:9" ht="14.5" customHeight="1" x14ac:dyDescent="0.35">
      <c r="A158" t="s">
        <v>799</v>
      </c>
      <c r="B158" s="4">
        <v>3</v>
      </c>
      <c r="C158" s="4">
        <v>2</v>
      </c>
      <c r="D158" s="4">
        <v>1</v>
      </c>
      <c r="E158" s="4">
        <v>1</v>
      </c>
      <c r="F158" s="4">
        <v>2</v>
      </c>
      <c r="G158" s="4">
        <v>4</v>
      </c>
      <c r="H158" s="4">
        <v>2</v>
      </c>
      <c r="I158" s="4">
        <f t="shared" si="2"/>
        <v>4</v>
      </c>
    </row>
    <row r="159" spans="1:9" ht="14.5" customHeight="1" x14ac:dyDescent="0.35">
      <c r="A159" t="s">
        <v>803</v>
      </c>
      <c r="B159" s="4">
        <v>3</v>
      </c>
      <c r="C159" s="4">
        <v>2</v>
      </c>
      <c r="D159" s="4">
        <v>1</v>
      </c>
      <c r="E159" s="4">
        <v>1</v>
      </c>
      <c r="F159" s="4">
        <v>2</v>
      </c>
      <c r="G159" s="4">
        <v>4</v>
      </c>
      <c r="H159" s="4">
        <v>2</v>
      </c>
      <c r="I159" s="4">
        <f t="shared" si="2"/>
        <v>4</v>
      </c>
    </row>
    <row r="160" spans="1:9" ht="14.5" customHeight="1" x14ac:dyDescent="0.35">
      <c r="A160" t="s">
        <v>806</v>
      </c>
      <c r="B160" s="4">
        <v>3</v>
      </c>
      <c r="C160" s="4">
        <v>2</v>
      </c>
      <c r="D160" s="4">
        <v>1</v>
      </c>
      <c r="E160" s="4">
        <v>1</v>
      </c>
      <c r="F160" s="4">
        <v>2</v>
      </c>
      <c r="G160" s="4">
        <v>4</v>
      </c>
      <c r="H160" s="4">
        <v>2</v>
      </c>
      <c r="I160" s="4">
        <f t="shared" si="2"/>
        <v>4</v>
      </c>
    </row>
    <row r="161" spans="1:9" ht="14.5" customHeight="1" x14ac:dyDescent="0.35">
      <c r="A161" t="s">
        <v>810</v>
      </c>
      <c r="B161" s="4">
        <v>3</v>
      </c>
      <c r="C161" s="4">
        <v>2</v>
      </c>
      <c r="D161" s="4">
        <v>1</v>
      </c>
      <c r="E161" s="4">
        <v>1</v>
      </c>
      <c r="F161" s="4">
        <v>2</v>
      </c>
      <c r="G161" s="4">
        <v>4</v>
      </c>
      <c r="H161" s="4">
        <v>2</v>
      </c>
      <c r="I161" s="4">
        <f t="shared" si="2"/>
        <v>4</v>
      </c>
    </row>
    <row r="162" spans="1:9" ht="14.5" customHeight="1" x14ac:dyDescent="0.35">
      <c r="A162" t="s">
        <v>813</v>
      </c>
      <c r="B162" s="4">
        <v>3</v>
      </c>
      <c r="C162" s="4">
        <v>2</v>
      </c>
      <c r="D162" s="4">
        <v>1</v>
      </c>
      <c r="E162" s="4">
        <v>1</v>
      </c>
      <c r="F162" s="4">
        <v>2</v>
      </c>
      <c r="G162" s="4">
        <v>4</v>
      </c>
      <c r="H162" s="4">
        <v>2</v>
      </c>
      <c r="I162" s="4">
        <f t="shared" si="2"/>
        <v>4</v>
      </c>
    </row>
    <row r="163" spans="1:9" ht="14.5" customHeight="1" x14ac:dyDescent="0.35">
      <c r="A163" t="s">
        <v>817</v>
      </c>
      <c r="B163" s="4">
        <v>3</v>
      </c>
      <c r="C163" s="4">
        <v>2</v>
      </c>
      <c r="D163" s="4">
        <v>1</v>
      </c>
      <c r="E163" s="4">
        <v>1</v>
      </c>
      <c r="F163" s="4">
        <v>2</v>
      </c>
      <c r="G163" s="4">
        <v>4</v>
      </c>
      <c r="H163" s="4">
        <v>2</v>
      </c>
      <c r="I163" s="4">
        <f t="shared" si="2"/>
        <v>4</v>
      </c>
    </row>
    <row r="164" spans="1:9" ht="14.5" customHeight="1" x14ac:dyDescent="0.35">
      <c r="A164" t="s">
        <v>822</v>
      </c>
      <c r="B164" s="4">
        <v>3</v>
      </c>
      <c r="C164" s="4">
        <v>3</v>
      </c>
      <c r="D164" s="4">
        <v>1</v>
      </c>
      <c r="E164" s="4">
        <v>1</v>
      </c>
      <c r="F164" s="4">
        <v>3</v>
      </c>
      <c r="G164" s="4">
        <v>4</v>
      </c>
      <c r="H164" s="4">
        <v>2</v>
      </c>
      <c r="I164" s="4">
        <f t="shared" si="2"/>
        <v>4</v>
      </c>
    </row>
    <row r="165" spans="1:9" ht="14.5" customHeight="1" x14ac:dyDescent="0.35">
      <c r="A165" t="s">
        <v>826</v>
      </c>
      <c r="B165" s="4">
        <v>3</v>
      </c>
      <c r="C165" s="4">
        <v>2</v>
      </c>
      <c r="D165" s="4">
        <v>1</v>
      </c>
      <c r="E165" s="4">
        <v>1</v>
      </c>
      <c r="F165" s="4">
        <v>2</v>
      </c>
      <c r="G165" s="4">
        <v>4</v>
      </c>
      <c r="H165" s="4">
        <v>2</v>
      </c>
      <c r="I165" s="4">
        <f t="shared" si="2"/>
        <v>4</v>
      </c>
    </row>
    <row r="166" spans="1:9" ht="14.5" customHeight="1" x14ac:dyDescent="0.35">
      <c r="A166" t="s">
        <v>831</v>
      </c>
      <c r="B166" s="4">
        <v>3</v>
      </c>
      <c r="C166" s="4">
        <v>2</v>
      </c>
      <c r="D166" s="4">
        <v>1</v>
      </c>
      <c r="E166" s="4">
        <v>1</v>
      </c>
      <c r="F166" s="4">
        <v>2</v>
      </c>
      <c r="G166" s="4">
        <v>4</v>
      </c>
      <c r="H166" s="4">
        <v>2</v>
      </c>
      <c r="I166" s="4">
        <f t="shared" si="2"/>
        <v>4</v>
      </c>
    </row>
    <row r="167" spans="1:9" ht="14.5" customHeight="1" x14ac:dyDescent="0.35">
      <c r="A167" t="s">
        <v>835</v>
      </c>
      <c r="B167" s="4">
        <v>3</v>
      </c>
      <c r="C167" s="4">
        <v>2</v>
      </c>
      <c r="D167" s="4">
        <v>1</v>
      </c>
      <c r="E167" s="4">
        <v>1</v>
      </c>
      <c r="F167" s="4">
        <v>2</v>
      </c>
      <c r="G167" s="4">
        <v>4</v>
      </c>
      <c r="H167" s="4">
        <v>2</v>
      </c>
      <c r="I167" s="4">
        <f t="shared" si="2"/>
        <v>4</v>
      </c>
    </row>
    <row r="168" spans="1:9" ht="14.5" customHeight="1" x14ac:dyDescent="0.35">
      <c r="A168" t="s">
        <v>839</v>
      </c>
      <c r="B168" s="4">
        <v>3</v>
      </c>
      <c r="C168" s="4">
        <v>2</v>
      </c>
      <c r="D168" s="4">
        <v>1</v>
      </c>
      <c r="E168" s="4">
        <v>1</v>
      </c>
      <c r="F168" s="4">
        <v>2</v>
      </c>
      <c r="G168" s="4">
        <v>4</v>
      </c>
      <c r="H168" s="4">
        <v>2</v>
      </c>
      <c r="I168" s="4">
        <f t="shared" si="2"/>
        <v>4</v>
      </c>
    </row>
    <row r="169" spans="1:9" ht="14.5" customHeight="1" x14ac:dyDescent="0.35">
      <c r="A169" t="s">
        <v>843</v>
      </c>
      <c r="B169" s="4">
        <v>3</v>
      </c>
      <c r="C169" s="4">
        <v>2</v>
      </c>
      <c r="D169" s="4">
        <v>1</v>
      </c>
      <c r="E169" s="4">
        <v>1</v>
      </c>
      <c r="F169" s="4">
        <v>2</v>
      </c>
      <c r="G169" s="4">
        <v>4</v>
      </c>
      <c r="H169" s="4">
        <v>2</v>
      </c>
      <c r="I169" s="4">
        <f t="shared" si="2"/>
        <v>4</v>
      </c>
    </row>
    <row r="170" spans="1:9" ht="14.5" customHeight="1" x14ac:dyDescent="0.35">
      <c r="A170" t="s">
        <v>847</v>
      </c>
      <c r="B170" s="4">
        <v>3</v>
      </c>
      <c r="C170" s="4">
        <v>2</v>
      </c>
      <c r="D170" s="4">
        <v>1</v>
      </c>
      <c r="E170" s="4">
        <v>1</v>
      </c>
      <c r="F170" s="4">
        <v>2</v>
      </c>
      <c r="G170" s="4">
        <v>4</v>
      </c>
      <c r="H170" s="4">
        <v>2</v>
      </c>
      <c r="I170" s="4">
        <f t="shared" si="2"/>
        <v>4</v>
      </c>
    </row>
    <row r="171" spans="1:9" ht="14.5" customHeight="1" x14ac:dyDescent="0.35">
      <c r="A171" t="s">
        <v>851</v>
      </c>
      <c r="B171" s="4">
        <v>3</v>
      </c>
      <c r="C171" s="4">
        <v>2</v>
      </c>
      <c r="D171" s="4">
        <v>1</v>
      </c>
      <c r="E171" s="4">
        <v>1</v>
      </c>
      <c r="F171" s="4">
        <v>2</v>
      </c>
      <c r="G171" s="4">
        <v>4</v>
      </c>
      <c r="H171" s="4">
        <v>2</v>
      </c>
      <c r="I171" s="4">
        <f t="shared" si="2"/>
        <v>4</v>
      </c>
    </row>
    <row r="172" spans="1:9" ht="14.5" customHeight="1" x14ac:dyDescent="0.35">
      <c r="A172" t="s">
        <v>855</v>
      </c>
      <c r="B172" s="4">
        <v>3</v>
      </c>
      <c r="C172" s="4">
        <v>2</v>
      </c>
      <c r="D172" s="4">
        <v>1</v>
      </c>
      <c r="E172" s="4">
        <v>1</v>
      </c>
      <c r="F172" s="4">
        <v>2</v>
      </c>
      <c r="G172" s="4">
        <v>4</v>
      </c>
      <c r="H172" s="4">
        <v>2</v>
      </c>
      <c r="I172" s="4">
        <f t="shared" si="2"/>
        <v>4</v>
      </c>
    </row>
    <row r="173" spans="1:9" ht="14.5" customHeight="1" x14ac:dyDescent="0.35">
      <c r="A173" t="s">
        <v>859</v>
      </c>
      <c r="B173" s="4">
        <v>4</v>
      </c>
      <c r="C173" s="4">
        <v>3</v>
      </c>
      <c r="D173" s="4">
        <v>2</v>
      </c>
      <c r="E173" s="4">
        <v>4</v>
      </c>
      <c r="F173" s="4">
        <v>3</v>
      </c>
      <c r="G173" s="4">
        <v>4</v>
      </c>
      <c r="H173" s="4">
        <v>2</v>
      </c>
      <c r="I173" s="4">
        <f t="shared" si="2"/>
        <v>4</v>
      </c>
    </row>
    <row r="174" spans="1:9" ht="14.5" customHeight="1" x14ac:dyDescent="0.35">
      <c r="A174" t="s">
        <v>864</v>
      </c>
      <c r="B174" s="4">
        <v>3</v>
      </c>
      <c r="C174" s="4">
        <v>2</v>
      </c>
      <c r="D174" s="4">
        <v>1</v>
      </c>
      <c r="E174" s="4">
        <v>1</v>
      </c>
      <c r="F174" s="4">
        <v>2</v>
      </c>
      <c r="G174" s="4">
        <v>4</v>
      </c>
      <c r="H174" s="4">
        <v>2</v>
      </c>
      <c r="I174" s="4">
        <f t="shared" si="2"/>
        <v>4</v>
      </c>
    </row>
    <row r="175" spans="1:9" ht="14.5" customHeight="1" x14ac:dyDescent="0.35">
      <c r="A175" t="s">
        <v>868</v>
      </c>
      <c r="B175" s="4">
        <v>3</v>
      </c>
      <c r="C175" s="4">
        <v>2</v>
      </c>
      <c r="D175" s="4">
        <v>1</v>
      </c>
      <c r="E175" s="4">
        <v>1</v>
      </c>
      <c r="F175" s="4">
        <v>2</v>
      </c>
      <c r="G175" s="4">
        <v>4</v>
      </c>
      <c r="H175" s="4">
        <v>2</v>
      </c>
      <c r="I175" s="4">
        <f t="shared" si="2"/>
        <v>4</v>
      </c>
    </row>
    <row r="176" spans="1:9" ht="14.5" customHeight="1" x14ac:dyDescent="0.35">
      <c r="A176" t="s">
        <v>873</v>
      </c>
      <c r="B176" s="4">
        <v>3</v>
      </c>
      <c r="C176" s="4">
        <v>2</v>
      </c>
      <c r="D176" s="4">
        <v>1</v>
      </c>
      <c r="E176" s="4">
        <v>1</v>
      </c>
      <c r="F176" s="4">
        <v>2</v>
      </c>
      <c r="G176" s="4">
        <v>4</v>
      </c>
      <c r="H176" s="4">
        <v>2</v>
      </c>
      <c r="I176" s="4">
        <f t="shared" si="2"/>
        <v>4</v>
      </c>
    </row>
    <row r="177" spans="1:9" ht="14.5" customHeight="1" x14ac:dyDescent="0.35">
      <c r="A177" t="s">
        <v>876</v>
      </c>
      <c r="B177" s="4">
        <v>3</v>
      </c>
      <c r="C177" s="4">
        <v>2</v>
      </c>
      <c r="D177" s="4">
        <v>1</v>
      </c>
      <c r="E177" s="4">
        <v>1</v>
      </c>
      <c r="F177" s="4">
        <v>2</v>
      </c>
      <c r="G177" s="4">
        <v>4</v>
      </c>
      <c r="H177" s="4">
        <v>2</v>
      </c>
      <c r="I177" s="4">
        <f t="shared" si="2"/>
        <v>4</v>
      </c>
    </row>
    <row r="178" spans="1:9" ht="14.5" customHeight="1" x14ac:dyDescent="0.35">
      <c r="A178" t="s">
        <v>880</v>
      </c>
      <c r="B178" s="4">
        <v>3</v>
      </c>
      <c r="C178" s="4">
        <v>2</v>
      </c>
      <c r="D178" s="4">
        <v>1</v>
      </c>
      <c r="E178" s="4">
        <v>1</v>
      </c>
      <c r="F178" s="4">
        <v>2</v>
      </c>
      <c r="G178" s="4">
        <v>4</v>
      </c>
      <c r="H178" s="4">
        <v>2</v>
      </c>
      <c r="I178" s="4">
        <f t="shared" si="2"/>
        <v>4</v>
      </c>
    </row>
    <row r="179" spans="1:9" ht="14.5" customHeight="1" x14ac:dyDescent="0.35">
      <c r="A179" t="s">
        <v>883</v>
      </c>
      <c r="B179" s="4">
        <v>3</v>
      </c>
      <c r="C179" s="4">
        <v>2</v>
      </c>
      <c r="D179" s="4">
        <v>1</v>
      </c>
      <c r="E179" s="4">
        <v>1</v>
      </c>
      <c r="F179" s="4">
        <v>2</v>
      </c>
      <c r="G179" s="4">
        <v>4</v>
      </c>
      <c r="H179" s="4">
        <v>2</v>
      </c>
      <c r="I179" s="4">
        <f t="shared" si="2"/>
        <v>4</v>
      </c>
    </row>
    <row r="180" spans="1:9" ht="14.5" customHeight="1" x14ac:dyDescent="0.35">
      <c r="A180" t="s">
        <v>887</v>
      </c>
      <c r="B180" s="4">
        <v>3</v>
      </c>
      <c r="C180" s="4">
        <v>2</v>
      </c>
      <c r="D180" s="4">
        <v>1</v>
      </c>
      <c r="E180" s="4">
        <v>1</v>
      </c>
      <c r="F180" s="4">
        <v>2</v>
      </c>
      <c r="G180" s="4">
        <v>4</v>
      </c>
      <c r="H180" s="4">
        <v>2</v>
      </c>
      <c r="I180" s="4">
        <f t="shared" si="2"/>
        <v>4</v>
      </c>
    </row>
    <row r="181" spans="1:9" ht="14.5" customHeight="1" x14ac:dyDescent="0.35">
      <c r="A181" t="s">
        <v>891</v>
      </c>
      <c r="B181" s="4">
        <v>3</v>
      </c>
      <c r="C181" s="4">
        <v>3</v>
      </c>
      <c r="D181" s="4">
        <v>1</v>
      </c>
      <c r="E181" s="4">
        <v>1</v>
      </c>
      <c r="F181" s="4">
        <v>2</v>
      </c>
      <c r="G181" s="4">
        <v>4</v>
      </c>
      <c r="H181" s="4">
        <v>2</v>
      </c>
      <c r="I181" s="4">
        <f t="shared" si="2"/>
        <v>4</v>
      </c>
    </row>
    <row r="182" spans="1:9" ht="14.5" customHeight="1" x14ac:dyDescent="0.35">
      <c r="A182" t="s">
        <v>897</v>
      </c>
      <c r="B182" s="4">
        <v>3</v>
      </c>
      <c r="C182" s="4">
        <v>3</v>
      </c>
      <c r="D182" s="4">
        <v>1</v>
      </c>
      <c r="E182" s="4">
        <v>1</v>
      </c>
      <c r="F182" s="4">
        <v>3</v>
      </c>
      <c r="G182" s="4">
        <v>4</v>
      </c>
      <c r="H182" s="4">
        <v>2</v>
      </c>
      <c r="I182" s="4">
        <f t="shared" si="2"/>
        <v>4</v>
      </c>
    </row>
    <row r="183" spans="1:9" ht="14.5" customHeight="1" x14ac:dyDescent="0.35">
      <c r="A183" t="s">
        <v>900</v>
      </c>
      <c r="B183" s="4">
        <v>3</v>
      </c>
      <c r="C183" s="4">
        <v>3</v>
      </c>
      <c r="D183" s="4">
        <v>1</v>
      </c>
      <c r="E183" s="4">
        <v>1</v>
      </c>
      <c r="F183" s="4">
        <v>3</v>
      </c>
      <c r="G183" s="4">
        <v>4</v>
      </c>
      <c r="H183" s="4">
        <v>2</v>
      </c>
      <c r="I183" s="4">
        <f t="shared" si="2"/>
        <v>4</v>
      </c>
    </row>
    <row r="184" spans="1:9" ht="14.5" customHeight="1" x14ac:dyDescent="0.35">
      <c r="A184" t="s">
        <v>904</v>
      </c>
      <c r="B184" s="4">
        <v>3</v>
      </c>
      <c r="C184" s="4">
        <v>2</v>
      </c>
      <c r="D184" s="4">
        <v>1</v>
      </c>
      <c r="E184" s="4">
        <v>1</v>
      </c>
      <c r="F184" s="4">
        <v>2</v>
      </c>
      <c r="G184" s="4">
        <v>4</v>
      </c>
      <c r="H184" s="4">
        <v>2</v>
      </c>
      <c r="I184" s="4">
        <f t="shared" si="2"/>
        <v>4</v>
      </c>
    </row>
    <row r="185" spans="1:9" ht="14.5" customHeight="1" x14ac:dyDescent="0.35">
      <c r="A185" t="s">
        <v>908</v>
      </c>
      <c r="B185" s="4">
        <v>3</v>
      </c>
      <c r="C185" s="4">
        <v>2</v>
      </c>
      <c r="D185" s="4">
        <v>1</v>
      </c>
      <c r="E185" s="4">
        <v>1</v>
      </c>
      <c r="F185" s="4">
        <v>2</v>
      </c>
      <c r="G185" s="4">
        <v>4</v>
      </c>
      <c r="H185" s="4">
        <v>2</v>
      </c>
      <c r="I185" s="4">
        <f t="shared" si="2"/>
        <v>4</v>
      </c>
    </row>
    <row r="186" spans="1:9" ht="14.5" customHeight="1" x14ac:dyDescent="0.35">
      <c r="A186" t="s">
        <v>912</v>
      </c>
      <c r="B186" s="4">
        <v>3</v>
      </c>
      <c r="C186" s="4">
        <v>2</v>
      </c>
      <c r="D186" s="4">
        <v>1</v>
      </c>
      <c r="E186" s="4">
        <v>1</v>
      </c>
      <c r="F186" s="4">
        <v>2</v>
      </c>
      <c r="G186" s="4">
        <v>4</v>
      </c>
      <c r="H186" s="4">
        <v>2</v>
      </c>
      <c r="I186" s="4">
        <f t="shared" si="2"/>
        <v>4</v>
      </c>
    </row>
    <row r="187" spans="1:9" ht="14.5" customHeight="1" x14ac:dyDescent="0.35">
      <c r="A187" t="s">
        <v>916</v>
      </c>
      <c r="B187" s="4">
        <v>3</v>
      </c>
      <c r="C187" s="4">
        <v>2</v>
      </c>
      <c r="D187" s="4">
        <v>1</v>
      </c>
      <c r="E187" s="4">
        <v>1</v>
      </c>
      <c r="F187" s="4">
        <v>2</v>
      </c>
      <c r="G187" s="4">
        <v>4</v>
      </c>
      <c r="H187" s="4">
        <v>2</v>
      </c>
      <c r="I187" s="4">
        <f t="shared" si="2"/>
        <v>4</v>
      </c>
    </row>
    <row r="188" spans="1:9" ht="14.5" customHeight="1" x14ac:dyDescent="0.35">
      <c r="A188" t="s">
        <v>920</v>
      </c>
      <c r="B188" s="4">
        <v>3</v>
      </c>
      <c r="C188" s="4">
        <v>2</v>
      </c>
      <c r="D188" s="4">
        <v>2</v>
      </c>
      <c r="E188" s="4">
        <v>1</v>
      </c>
      <c r="F188" s="4">
        <v>2</v>
      </c>
      <c r="G188" s="4">
        <v>4</v>
      </c>
      <c r="H188" s="4">
        <v>2</v>
      </c>
      <c r="I188" s="4">
        <f t="shared" si="2"/>
        <v>4</v>
      </c>
    </row>
    <row r="189" spans="1:9" ht="14.5" customHeight="1" x14ac:dyDescent="0.35">
      <c r="A189" t="s">
        <v>924</v>
      </c>
      <c r="B189" s="4">
        <v>3</v>
      </c>
      <c r="C189" s="4">
        <v>2</v>
      </c>
      <c r="D189" s="4">
        <v>1</v>
      </c>
      <c r="E189" s="4">
        <v>1</v>
      </c>
      <c r="F189" s="4">
        <v>2</v>
      </c>
      <c r="G189" s="4">
        <v>4</v>
      </c>
      <c r="H189" s="4">
        <v>2</v>
      </c>
      <c r="I189" s="4">
        <f t="shared" si="2"/>
        <v>4</v>
      </c>
    </row>
    <row r="190" spans="1:9" ht="14.5" customHeight="1" x14ac:dyDescent="0.35">
      <c r="A190" t="s">
        <v>928</v>
      </c>
      <c r="B190" s="4">
        <v>3</v>
      </c>
      <c r="C190" s="4">
        <v>3</v>
      </c>
      <c r="D190" s="4">
        <v>1</v>
      </c>
      <c r="E190" s="4">
        <v>1</v>
      </c>
      <c r="F190" s="4">
        <v>2</v>
      </c>
      <c r="G190" s="4">
        <v>4</v>
      </c>
      <c r="H190" s="4">
        <v>1</v>
      </c>
      <c r="I190" s="4">
        <f t="shared" si="2"/>
        <v>4</v>
      </c>
    </row>
    <row r="191" spans="1:9" ht="14.5" customHeight="1" x14ac:dyDescent="0.35">
      <c r="A191" t="s">
        <v>933</v>
      </c>
      <c r="B191" s="4">
        <v>3</v>
      </c>
      <c r="C191" s="4">
        <v>2</v>
      </c>
      <c r="D191" s="4">
        <v>1</v>
      </c>
      <c r="E191" s="4">
        <v>1</v>
      </c>
      <c r="F191" s="4">
        <v>2</v>
      </c>
      <c r="G191" s="4">
        <v>4</v>
      </c>
      <c r="H191" s="4">
        <v>2</v>
      </c>
      <c r="I191" s="4">
        <f t="shared" si="2"/>
        <v>4</v>
      </c>
    </row>
    <row r="192" spans="1:9" ht="14.5" customHeight="1" x14ac:dyDescent="0.35">
      <c r="A192" t="s">
        <v>938</v>
      </c>
      <c r="B192" s="4">
        <v>3</v>
      </c>
      <c r="C192" s="4">
        <v>2</v>
      </c>
      <c r="D192" s="4">
        <v>1</v>
      </c>
      <c r="E192" s="4">
        <v>1</v>
      </c>
      <c r="F192" s="4">
        <v>2</v>
      </c>
      <c r="G192" s="4">
        <v>4</v>
      </c>
      <c r="H192" s="4">
        <v>2</v>
      </c>
      <c r="I192" s="4">
        <f t="shared" si="2"/>
        <v>4</v>
      </c>
    </row>
    <row r="193" spans="1:9" ht="14.5" customHeight="1" x14ac:dyDescent="0.35">
      <c r="A193" t="s">
        <v>943</v>
      </c>
      <c r="B193" s="4">
        <v>4</v>
      </c>
      <c r="C193" s="4">
        <v>3</v>
      </c>
      <c r="D193" s="4">
        <v>1</v>
      </c>
      <c r="E193" s="4">
        <v>1</v>
      </c>
      <c r="F193" s="4">
        <v>2</v>
      </c>
      <c r="G193" s="4">
        <v>4</v>
      </c>
      <c r="H193" s="4">
        <v>2</v>
      </c>
      <c r="I193" s="4">
        <f t="shared" si="2"/>
        <v>4</v>
      </c>
    </row>
    <row r="194" spans="1:9" ht="14.5" customHeight="1" x14ac:dyDescent="0.35">
      <c r="A194" t="s">
        <v>951</v>
      </c>
      <c r="B194" s="4">
        <v>3</v>
      </c>
      <c r="C194" s="4">
        <v>2</v>
      </c>
      <c r="D194" s="4">
        <v>1</v>
      </c>
      <c r="E194" s="4">
        <v>1</v>
      </c>
      <c r="F194" s="4">
        <v>2</v>
      </c>
      <c r="G194" s="4">
        <v>4</v>
      </c>
      <c r="H194" s="4">
        <v>2</v>
      </c>
      <c r="I194" s="4">
        <f t="shared" ref="I194:I257" si="3">MAX(B194:H194)</f>
        <v>4</v>
      </c>
    </row>
    <row r="195" spans="1:9" ht="14.5" customHeight="1" x14ac:dyDescent="0.35">
      <c r="A195" t="s">
        <v>955</v>
      </c>
      <c r="B195" s="4">
        <v>3</v>
      </c>
      <c r="C195" s="4">
        <v>2</v>
      </c>
      <c r="D195" s="4">
        <v>1</v>
      </c>
      <c r="E195" s="4">
        <v>1</v>
      </c>
      <c r="F195" s="4">
        <v>2</v>
      </c>
      <c r="G195" s="4">
        <v>4</v>
      </c>
      <c r="H195" s="4">
        <v>2</v>
      </c>
      <c r="I195" s="4">
        <f t="shared" si="3"/>
        <v>4</v>
      </c>
    </row>
    <row r="196" spans="1:9" ht="14.5" customHeight="1" x14ac:dyDescent="0.35">
      <c r="A196" t="s">
        <v>959</v>
      </c>
      <c r="B196" s="4">
        <v>3</v>
      </c>
      <c r="C196" s="4">
        <v>2</v>
      </c>
      <c r="D196" s="4">
        <v>1</v>
      </c>
      <c r="E196" s="4">
        <v>1</v>
      </c>
      <c r="F196" s="4">
        <v>2</v>
      </c>
      <c r="G196" s="4">
        <v>4</v>
      </c>
      <c r="H196" s="4">
        <v>2</v>
      </c>
      <c r="I196" s="4">
        <f t="shared" si="3"/>
        <v>4</v>
      </c>
    </row>
    <row r="197" spans="1:9" ht="14.5" customHeight="1" x14ac:dyDescent="0.35">
      <c r="A197" t="s">
        <v>963</v>
      </c>
      <c r="B197" s="4">
        <v>3</v>
      </c>
      <c r="C197" s="4">
        <v>3</v>
      </c>
      <c r="D197" s="4">
        <v>1</v>
      </c>
      <c r="E197" s="4">
        <v>1</v>
      </c>
      <c r="F197" s="4">
        <v>3</v>
      </c>
      <c r="G197" s="4">
        <v>4</v>
      </c>
      <c r="H197" s="4">
        <v>2</v>
      </c>
      <c r="I197" s="4">
        <f t="shared" si="3"/>
        <v>4</v>
      </c>
    </row>
    <row r="198" spans="1:9" ht="14.5" customHeight="1" x14ac:dyDescent="0.35">
      <c r="A198" t="s">
        <v>968</v>
      </c>
      <c r="B198" s="4">
        <v>3</v>
      </c>
      <c r="C198" s="4">
        <v>2</v>
      </c>
      <c r="D198" s="4">
        <v>1</v>
      </c>
      <c r="E198" s="4">
        <v>1</v>
      </c>
      <c r="F198" s="4">
        <v>2</v>
      </c>
      <c r="G198" s="4">
        <v>4</v>
      </c>
      <c r="H198" s="4">
        <v>2</v>
      </c>
      <c r="I198" s="4">
        <f t="shared" si="3"/>
        <v>4</v>
      </c>
    </row>
    <row r="199" spans="1:9" ht="14.5" customHeight="1" x14ac:dyDescent="0.35">
      <c r="A199" t="s">
        <v>971</v>
      </c>
      <c r="B199" s="4">
        <v>3</v>
      </c>
      <c r="C199" s="4">
        <v>2</v>
      </c>
      <c r="D199" s="4">
        <v>1</v>
      </c>
      <c r="E199" s="4">
        <v>1</v>
      </c>
      <c r="F199" s="4">
        <v>2</v>
      </c>
      <c r="G199" s="4">
        <v>4</v>
      </c>
      <c r="H199" s="4">
        <v>2</v>
      </c>
      <c r="I199" s="4">
        <f t="shared" si="3"/>
        <v>4</v>
      </c>
    </row>
    <row r="200" spans="1:9" ht="14.5" customHeight="1" x14ac:dyDescent="0.35">
      <c r="A200" t="s">
        <v>975</v>
      </c>
      <c r="B200" s="4">
        <v>3</v>
      </c>
      <c r="C200" s="4">
        <v>2</v>
      </c>
      <c r="D200" s="4">
        <v>1</v>
      </c>
      <c r="E200" s="4">
        <v>1</v>
      </c>
      <c r="F200" s="4">
        <v>2</v>
      </c>
      <c r="G200" s="4">
        <v>4</v>
      </c>
      <c r="H200" s="4">
        <v>2</v>
      </c>
      <c r="I200" s="4">
        <f t="shared" si="3"/>
        <v>4</v>
      </c>
    </row>
    <row r="201" spans="1:9" ht="14.5" customHeight="1" x14ac:dyDescent="0.35">
      <c r="A201" t="s">
        <v>981</v>
      </c>
      <c r="B201" s="4">
        <v>3</v>
      </c>
      <c r="C201" s="4">
        <v>3</v>
      </c>
      <c r="D201" s="4">
        <v>1</v>
      </c>
      <c r="E201" s="4">
        <v>1</v>
      </c>
      <c r="F201" s="4">
        <v>2</v>
      </c>
      <c r="G201" s="4">
        <v>4</v>
      </c>
      <c r="H201" s="4">
        <v>2</v>
      </c>
      <c r="I201" s="4">
        <f t="shared" si="3"/>
        <v>4</v>
      </c>
    </row>
    <row r="202" spans="1:9" ht="14.5" customHeight="1" x14ac:dyDescent="0.35">
      <c r="A202" t="s">
        <v>985</v>
      </c>
      <c r="B202" s="4">
        <v>3</v>
      </c>
      <c r="C202" s="4">
        <v>2</v>
      </c>
      <c r="D202" s="4">
        <v>1</v>
      </c>
      <c r="E202" s="4">
        <v>1</v>
      </c>
      <c r="F202" s="4">
        <v>2</v>
      </c>
      <c r="G202" s="4">
        <v>4</v>
      </c>
      <c r="H202" s="4">
        <v>2</v>
      </c>
      <c r="I202" s="4">
        <f t="shared" si="3"/>
        <v>4</v>
      </c>
    </row>
    <row r="203" spans="1:9" ht="14.5" customHeight="1" x14ac:dyDescent="0.35">
      <c r="A203" t="s">
        <v>991</v>
      </c>
      <c r="B203" s="4">
        <v>3</v>
      </c>
      <c r="C203" s="4">
        <v>2</v>
      </c>
      <c r="D203" s="4">
        <v>1</v>
      </c>
      <c r="E203" s="4">
        <v>1</v>
      </c>
      <c r="F203" s="4">
        <v>2</v>
      </c>
      <c r="G203" s="4">
        <v>4</v>
      </c>
      <c r="H203" s="4">
        <v>2</v>
      </c>
      <c r="I203" s="4">
        <f t="shared" si="3"/>
        <v>4</v>
      </c>
    </row>
    <row r="204" spans="1:9" ht="14.5" customHeight="1" x14ac:dyDescent="0.35">
      <c r="A204" t="s">
        <v>995</v>
      </c>
      <c r="B204" s="4">
        <v>3</v>
      </c>
      <c r="C204" s="4">
        <v>2</v>
      </c>
      <c r="D204" s="4">
        <v>1</v>
      </c>
      <c r="E204" s="4">
        <v>1</v>
      </c>
      <c r="F204" s="4">
        <v>2</v>
      </c>
      <c r="G204" s="4">
        <v>4</v>
      </c>
      <c r="H204" s="4">
        <v>2</v>
      </c>
      <c r="I204" s="4">
        <f t="shared" si="3"/>
        <v>4</v>
      </c>
    </row>
    <row r="205" spans="1:9" ht="14.5" customHeight="1" x14ac:dyDescent="0.35">
      <c r="A205" t="s">
        <v>999</v>
      </c>
      <c r="B205" s="4">
        <v>3</v>
      </c>
      <c r="C205" s="4">
        <v>2</v>
      </c>
      <c r="D205" s="4">
        <v>1</v>
      </c>
      <c r="E205" s="4">
        <v>1</v>
      </c>
      <c r="F205" s="4">
        <v>2</v>
      </c>
      <c r="G205" s="4">
        <v>4</v>
      </c>
      <c r="H205" s="4">
        <v>2</v>
      </c>
      <c r="I205" s="4">
        <f t="shared" si="3"/>
        <v>4</v>
      </c>
    </row>
    <row r="206" spans="1:9" ht="14.5" customHeight="1" x14ac:dyDescent="0.35">
      <c r="A206" t="s">
        <v>1003</v>
      </c>
      <c r="B206" s="4">
        <v>3</v>
      </c>
      <c r="C206" s="4">
        <v>2</v>
      </c>
      <c r="D206" s="4">
        <v>1</v>
      </c>
      <c r="E206" s="4">
        <v>1</v>
      </c>
      <c r="F206" s="4">
        <v>2</v>
      </c>
      <c r="G206" s="4">
        <v>4</v>
      </c>
      <c r="H206" s="4">
        <v>2</v>
      </c>
      <c r="I206" s="4">
        <f t="shared" si="3"/>
        <v>4</v>
      </c>
    </row>
    <row r="207" spans="1:9" ht="14.5" customHeight="1" x14ac:dyDescent="0.35">
      <c r="A207" t="s">
        <v>1007</v>
      </c>
      <c r="B207" s="4">
        <v>3</v>
      </c>
      <c r="C207" s="4">
        <v>2</v>
      </c>
      <c r="D207" s="4">
        <v>1</v>
      </c>
      <c r="E207" s="4">
        <v>1</v>
      </c>
      <c r="F207" s="4">
        <v>2</v>
      </c>
      <c r="G207" s="4">
        <v>4</v>
      </c>
      <c r="H207" s="4">
        <v>2</v>
      </c>
      <c r="I207" s="4">
        <f t="shared" si="3"/>
        <v>4</v>
      </c>
    </row>
    <row r="208" spans="1:9" ht="14.5" customHeight="1" x14ac:dyDescent="0.35">
      <c r="A208" t="s">
        <v>1011</v>
      </c>
      <c r="B208" s="4">
        <v>3</v>
      </c>
      <c r="C208" s="4">
        <v>2</v>
      </c>
      <c r="D208" s="4">
        <v>2</v>
      </c>
      <c r="E208" s="4">
        <v>1</v>
      </c>
      <c r="F208" s="4">
        <v>2</v>
      </c>
      <c r="G208" s="4">
        <v>4</v>
      </c>
      <c r="H208" s="4">
        <v>2</v>
      </c>
      <c r="I208" s="4">
        <f t="shared" si="3"/>
        <v>4</v>
      </c>
    </row>
    <row r="209" spans="1:9" ht="14.5" customHeight="1" x14ac:dyDescent="0.35">
      <c r="A209" t="s">
        <v>1017</v>
      </c>
      <c r="B209" s="4">
        <v>3</v>
      </c>
      <c r="C209" s="4">
        <v>3</v>
      </c>
      <c r="D209" s="4">
        <v>1</v>
      </c>
      <c r="E209" s="4">
        <v>1</v>
      </c>
      <c r="F209" s="4">
        <v>3</v>
      </c>
      <c r="G209" s="4">
        <v>4</v>
      </c>
      <c r="H209" s="4">
        <v>2</v>
      </c>
      <c r="I209" s="4">
        <f t="shared" si="3"/>
        <v>4</v>
      </c>
    </row>
    <row r="210" spans="1:9" ht="14.5" customHeight="1" x14ac:dyDescent="0.35">
      <c r="A210" t="s">
        <v>1021</v>
      </c>
      <c r="B210" s="4">
        <v>3</v>
      </c>
      <c r="C210" s="4">
        <v>3</v>
      </c>
      <c r="D210" s="4">
        <v>1</v>
      </c>
      <c r="E210" s="4">
        <v>1</v>
      </c>
      <c r="F210" s="4">
        <v>3</v>
      </c>
      <c r="G210" s="4">
        <v>4</v>
      </c>
      <c r="H210" s="4">
        <v>1</v>
      </c>
      <c r="I210" s="4">
        <f t="shared" si="3"/>
        <v>4</v>
      </c>
    </row>
    <row r="211" spans="1:9" ht="14.5" customHeight="1" x14ac:dyDescent="0.35">
      <c r="A211" t="s">
        <v>1027</v>
      </c>
      <c r="B211" s="4">
        <v>3</v>
      </c>
      <c r="C211" s="4">
        <v>2</v>
      </c>
      <c r="D211" s="4">
        <v>1</v>
      </c>
      <c r="E211" s="4">
        <v>1</v>
      </c>
      <c r="F211" s="4">
        <v>2</v>
      </c>
      <c r="G211" s="4">
        <v>4</v>
      </c>
      <c r="H211" s="4">
        <v>1</v>
      </c>
      <c r="I211" s="4">
        <f t="shared" si="3"/>
        <v>4</v>
      </c>
    </row>
    <row r="212" spans="1:9" ht="14.5" customHeight="1" x14ac:dyDescent="0.35">
      <c r="A212" t="s">
        <v>1033</v>
      </c>
      <c r="B212" s="4">
        <v>3</v>
      </c>
      <c r="C212" s="4">
        <v>2</v>
      </c>
      <c r="D212" s="4">
        <v>1</v>
      </c>
      <c r="E212" s="4">
        <v>1</v>
      </c>
      <c r="F212" s="4">
        <v>2</v>
      </c>
      <c r="G212" s="4">
        <v>4</v>
      </c>
      <c r="H212" s="4">
        <v>1</v>
      </c>
      <c r="I212" s="4">
        <f t="shared" si="3"/>
        <v>4</v>
      </c>
    </row>
    <row r="213" spans="1:9" ht="14.5" customHeight="1" x14ac:dyDescent="0.35">
      <c r="A213" t="s">
        <v>1037</v>
      </c>
      <c r="B213" s="4">
        <v>3</v>
      </c>
      <c r="C213" s="4">
        <v>2</v>
      </c>
      <c r="D213" s="4">
        <v>1</v>
      </c>
      <c r="E213" s="4">
        <v>1</v>
      </c>
      <c r="F213" s="4">
        <v>2</v>
      </c>
      <c r="G213" s="4">
        <v>4</v>
      </c>
      <c r="H213" s="4">
        <v>1</v>
      </c>
      <c r="I213" s="4">
        <f t="shared" si="3"/>
        <v>4</v>
      </c>
    </row>
    <row r="214" spans="1:9" ht="14.5" customHeight="1" x14ac:dyDescent="0.35">
      <c r="A214" t="s">
        <v>1041</v>
      </c>
      <c r="B214" s="4">
        <v>3</v>
      </c>
      <c r="C214" s="4">
        <v>2</v>
      </c>
      <c r="D214" s="4">
        <v>1</v>
      </c>
      <c r="E214" s="4">
        <v>1</v>
      </c>
      <c r="F214" s="4">
        <v>2</v>
      </c>
      <c r="G214" s="4">
        <v>4</v>
      </c>
      <c r="H214" s="4">
        <v>1</v>
      </c>
      <c r="I214" s="4">
        <f t="shared" si="3"/>
        <v>4</v>
      </c>
    </row>
    <row r="215" spans="1:9" ht="14.5" customHeight="1" x14ac:dyDescent="0.35">
      <c r="A215" t="s">
        <v>1044</v>
      </c>
      <c r="B215" s="4">
        <v>3</v>
      </c>
      <c r="C215" s="4">
        <v>2</v>
      </c>
      <c r="D215" s="4">
        <v>1</v>
      </c>
      <c r="E215" s="4">
        <v>1</v>
      </c>
      <c r="F215" s="4">
        <v>2</v>
      </c>
      <c r="G215" s="4">
        <v>4</v>
      </c>
      <c r="H215" s="4">
        <v>1</v>
      </c>
      <c r="I215" s="4">
        <f t="shared" si="3"/>
        <v>4</v>
      </c>
    </row>
    <row r="216" spans="1:9" ht="14.5" customHeight="1" x14ac:dyDescent="0.35">
      <c r="A216" t="s">
        <v>1048</v>
      </c>
      <c r="B216" s="4">
        <v>3</v>
      </c>
      <c r="C216" s="4">
        <v>2</v>
      </c>
      <c r="D216" s="4">
        <v>1</v>
      </c>
      <c r="E216" s="4">
        <v>1</v>
      </c>
      <c r="F216" s="4">
        <v>2</v>
      </c>
      <c r="G216" s="4">
        <v>4</v>
      </c>
      <c r="H216" s="4">
        <v>1</v>
      </c>
      <c r="I216" s="4">
        <f t="shared" si="3"/>
        <v>4</v>
      </c>
    </row>
    <row r="217" spans="1:9" ht="14.5" customHeight="1" x14ac:dyDescent="0.35">
      <c r="A217" t="s">
        <v>1052</v>
      </c>
      <c r="B217" s="4">
        <v>3</v>
      </c>
      <c r="C217" s="4">
        <v>2</v>
      </c>
      <c r="D217" s="4">
        <v>1</v>
      </c>
      <c r="E217" s="4">
        <v>1</v>
      </c>
      <c r="F217" s="4">
        <v>2</v>
      </c>
      <c r="G217" s="4">
        <v>4</v>
      </c>
      <c r="H217" s="4">
        <v>1</v>
      </c>
      <c r="I217" s="4">
        <f t="shared" si="3"/>
        <v>4</v>
      </c>
    </row>
    <row r="218" spans="1:9" ht="14.5" customHeight="1" x14ac:dyDescent="0.35">
      <c r="A218" t="s">
        <v>1056</v>
      </c>
      <c r="B218" s="4">
        <v>3</v>
      </c>
      <c r="C218" s="4">
        <v>2</v>
      </c>
      <c r="D218" s="4">
        <v>1</v>
      </c>
      <c r="E218" s="4">
        <v>1</v>
      </c>
      <c r="F218" s="4">
        <v>2</v>
      </c>
      <c r="G218" s="4">
        <v>4</v>
      </c>
      <c r="H218" s="4">
        <v>1</v>
      </c>
      <c r="I218" s="4">
        <f t="shared" si="3"/>
        <v>4</v>
      </c>
    </row>
    <row r="219" spans="1:9" ht="14.5" customHeight="1" x14ac:dyDescent="0.35">
      <c r="A219" t="s">
        <v>1060</v>
      </c>
      <c r="B219" s="4">
        <v>3</v>
      </c>
      <c r="C219" s="4">
        <v>2</v>
      </c>
      <c r="D219" s="4">
        <v>1</v>
      </c>
      <c r="E219" s="4">
        <v>1</v>
      </c>
      <c r="F219" s="4">
        <v>2</v>
      </c>
      <c r="G219" s="4">
        <v>4</v>
      </c>
      <c r="H219" s="4">
        <v>1</v>
      </c>
      <c r="I219" s="4">
        <f t="shared" si="3"/>
        <v>4</v>
      </c>
    </row>
    <row r="220" spans="1:9" ht="14.5" customHeight="1" x14ac:dyDescent="0.35">
      <c r="A220" t="s">
        <v>1064</v>
      </c>
      <c r="B220" s="4">
        <v>3</v>
      </c>
      <c r="C220" s="4">
        <v>2</v>
      </c>
      <c r="D220" s="4">
        <v>1</v>
      </c>
      <c r="E220" s="4">
        <v>1</v>
      </c>
      <c r="F220" s="4">
        <v>2</v>
      </c>
      <c r="G220" s="4">
        <v>4</v>
      </c>
      <c r="H220" s="4">
        <v>1</v>
      </c>
      <c r="I220" s="4">
        <f t="shared" si="3"/>
        <v>4</v>
      </c>
    </row>
    <row r="221" spans="1:9" ht="14.5" customHeight="1" x14ac:dyDescent="0.35">
      <c r="A221" t="s">
        <v>1068</v>
      </c>
      <c r="B221" s="4">
        <v>3</v>
      </c>
      <c r="C221" s="4">
        <v>2</v>
      </c>
      <c r="D221" s="4">
        <v>1</v>
      </c>
      <c r="E221" s="4">
        <v>1</v>
      </c>
      <c r="F221" s="4">
        <v>2</v>
      </c>
      <c r="G221" s="4">
        <v>4</v>
      </c>
      <c r="H221" s="4">
        <v>1</v>
      </c>
      <c r="I221" s="4">
        <f t="shared" si="3"/>
        <v>4</v>
      </c>
    </row>
    <row r="222" spans="1:9" ht="14.5" customHeight="1" x14ac:dyDescent="0.35">
      <c r="A222" t="s">
        <v>1074</v>
      </c>
      <c r="B222" s="4">
        <v>3</v>
      </c>
      <c r="C222" s="4">
        <v>2</v>
      </c>
      <c r="D222" s="4">
        <v>1</v>
      </c>
      <c r="E222" s="4">
        <v>1</v>
      </c>
      <c r="F222" s="4">
        <v>2</v>
      </c>
      <c r="G222" s="4">
        <v>4</v>
      </c>
      <c r="H222" s="4">
        <v>1</v>
      </c>
      <c r="I222" s="4">
        <f t="shared" si="3"/>
        <v>4</v>
      </c>
    </row>
    <row r="223" spans="1:9" ht="14.5" customHeight="1" x14ac:dyDescent="0.35">
      <c r="A223" t="s">
        <v>1078</v>
      </c>
      <c r="B223" s="4">
        <v>4</v>
      </c>
      <c r="C223" s="4">
        <v>2</v>
      </c>
      <c r="D223" s="4">
        <v>1</v>
      </c>
      <c r="E223" s="4">
        <v>1</v>
      </c>
      <c r="F223" s="4">
        <v>2</v>
      </c>
      <c r="G223" s="4">
        <v>4</v>
      </c>
      <c r="H223" s="4">
        <v>1</v>
      </c>
      <c r="I223" s="4">
        <f t="shared" si="3"/>
        <v>4</v>
      </c>
    </row>
    <row r="224" spans="1:9" ht="14.5" customHeight="1" x14ac:dyDescent="0.35">
      <c r="A224" t="s">
        <v>1084</v>
      </c>
      <c r="B224" s="4">
        <v>3</v>
      </c>
      <c r="C224" s="4">
        <v>2</v>
      </c>
      <c r="D224" s="4">
        <v>1</v>
      </c>
      <c r="E224" s="4">
        <v>1</v>
      </c>
      <c r="F224" s="4">
        <v>2</v>
      </c>
      <c r="G224" s="4">
        <v>4</v>
      </c>
      <c r="H224" s="4">
        <v>1</v>
      </c>
      <c r="I224" s="4">
        <f t="shared" si="3"/>
        <v>4</v>
      </c>
    </row>
    <row r="225" spans="1:9" ht="14.5" customHeight="1" x14ac:dyDescent="0.35">
      <c r="A225" t="s">
        <v>1088</v>
      </c>
      <c r="B225" s="4">
        <v>3</v>
      </c>
      <c r="C225" s="4">
        <v>2</v>
      </c>
      <c r="D225" s="4">
        <v>1</v>
      </c>
      <c r="E225" s="4">
        <v>1</v>
      </c>
      <c r="F225" s="4">
        <v>2</v>
      </c>
      <c r="G225" s="4">
        <v>4</v>
      </c>
      <c r="H225" s="4">
        <v>1</v>
      </c>
      <c r="I225" s="4">
        <f t="shared" si="3"/>
        <v>4</v>
      </c>
    </row>
    <row r="226" spans="1:9" ht="14.5" customHeight="1" x14ac:dyDescent="0.35">
      <c r="A226" t="s">
        <v>1094</v>
      </c>
      <c r="B226" s="4">
        <v>3</v>
      </c>
      <c r="C226" s="4">
        <v>2</v>
      </c>
      <c r="D226" s="4">
        <v>1</v>
      </c>
      <c r="E226" s="4">
        <v>1</v>
      </c>
      <c r="F226" s="4">
        <v>2</v>
      </c>
      <c r="G226" s="4">
        <v>4</v>
      </c>
      <c r="H226" s="4">
        <v>1</v>
      </c>
      <c r="I226" s="4">
        <f t="shared" si="3"/>
        <v>4</v>
      </c>
    </row>
    <row r="227" spans="1:9" ht="14.5" customHeight="1" x14ac:dyDescent="0.35">
      <c r="A227" t="s">
        <v>1097</v>
      </c>
      <c r="B227" s="4">
        <v>3</v>
      </c>
      <c r="C227" s="4">
        <v>2</v>
      </c>
      <c r="D227" s="4">
        <v>1</v>
      </c>
      <c r="E227" s="4">
        <v>1</v>
      </c>
      <c r="F227" s="4">
        <v>2</v>
      </c>
      <c r="G227" s="4">
        <v>4</v>
      </c>
      <c r="H227" s="4">
        <v>1</v>
      </c>
      <c r="I227" s="4">
        <f t="shared" si="3"/>
        <v>4</v>
      </c>
    </row>
    <row r="228" spans="1:9" ht="14.5" customHeight="1" x14ac:dyDescent="0.35">
      <c r="A228" t="s">
        <v>1104</v>
      </c>
      <c r="B228" s="4">
        <v>3</v>
      </c>
      <c r="C228" s="4">
        <v>2</v>
      </c>
      <c r="D228" s="4">
        <v>1</v>
      </c>
      <c r="E228" s="4">
        <v>1</v>
      </c>
      <c r="F228" s="4">
        <v>2</v>
      </c>
      <c r="G228" s="4">
        <v>4</v>
      </c>
      <c r="H228" s="4">
        <v>1</v>
      </c>
      <c r="I228" s="4">
        <f t="shared" si="3"/>
        <v>4</v>
      </c>
    </row>
    <row r="229" spans="1:9" ht="14.5" customHeight="1" x14ac:dyDescent="0.35">
      <c r="A229" t="s">
        <v>1107</v>
      </c>
      <c r="B229" s="4">
        <v>3</v>
      </c>
      <c r="C229" s="4">
        <v>2</v>
      </c>
      <c r="D229" s="4">
        <v>1</v>
      </c>
      <c r="E229" s="4">
        <v>1</v>
      </c>
      <c r="F229" s="4">
        <v>2</v>
      </c>
      <c r="G229" s="4">
        <v>4</v>
      </c>
      <c r="H229" s="4">
        <v>1</v>
      </c>
      <c r="I229" s="4">
        <f t="shared" si="3"/>
        <v>4</v>
      </c>
    </row>
    <row r="230" spans="1:9" ht="14.5" customHeight="1" x14ac:dyDescent="0.35">
      <c r="A230" t="s">
        <v>1110</v>
      </c>
      <c r="B230" s="4">
        <v>3</v>
      </c>
      <c r="C230" s="4">
        <v>2</v>
      </c>
      <c r="D230" s="4">
        <v>1</v>
      </c>
      <c r="E230" s="4">
        <v>1</v>
      </c>
      <c r="F230" s="4">
        <v>2</v>
      </c>
      <c r="G230" s="4">
        <v>4</v>
      </c>
      <c r="H230" s="4">
        <v>1</v>
      </c>
      <c r="I230" s="4">
        <f t="shared" si="3"/>
        <v>4</v>
      </c>
    </row>
    <row r="231" spans="1:9" ht="14.5" customHeight="1" x14ac:dyDescent="0.35">
      <c r="A231" t="s">
        <v>1116</v>
      </c>
      <c r="B231" s="4">
        <v>3</v>
      </c>
      <c r="C231" s="4">
        <v>2</v>
      </c>
      <c r="D231" s="4">
        <v>1</v>
      </c>
      <c r="E231" s="4">
        <v>1</v>
      </c>
      <c r="F231" s="4">
        <v>2</v>
      </c>
      <c r="G231" s="4">
        <v>4</v>
      </c>
      <c r="H231" s="4">
        <v>1</v>
      </c>
      <c r="I231" s="4">
        <f t="shared" si="3"/>
        <v>4</v>
      </c>
    </row>
    <row r="232" spans="1:9" ht="14.5" customHeight="1" x14ac:dyDescent="0.35">
      <c r="A232" t="s">
        <v>1119</v>
      </c>
      <c r="B232" s="4">
        <v>3</v>
      </c>
      <c r="C232" s="4">
        <v>2</v>
      </c>
      <c r="D232" s="4">
        <v>1</v>
      </c>
      <c r="E232" s="4">
        <v>1</v>
      </c>
      <c r="F232" s="4">
        <v>2</v>
      </c>
      <c r="G232" s="4">
        <v>4</v>
      </c>
      <c r="H232" s="4">
        <v>1</v>
      </c>
      <c r="I232" s="4">
        <f t="shared" si="3"/>
        <v>4</v>
      </c>
    </row>
    <row r="233" spans="1:9" ht="14.5" customHeight="1" x14ac:dyDescent="0.35">
      <c r="A233" t="s">
        <v>1122</v>
      </c>
      <c r="B233" s="4">
        <v>3</v>
      </c>
      <c r="C233" s="4">
        <v>2</v>
      </c>
      <c r="D233" s="4">
        <v>1</v>
      </c>
      <c r="E233" s="4">
        <v>1</v>
      </c>
      <c r="F233" s="4">
        <v>2</v>
      </c>
      <c r="G233" s="4">
        <v>4</v>
      </c>
      <c r="H233" s="4">
        <v>1</v>
      </c>
      <c r="I233" s="4">
        <f t="shared" si="3"/>
        <v>4</v>
      </c>
    </row>
    <row r="234" spans="1:9" ht="14.5" customHeight="1" x14ac:dyDescent="0.35">
      <c r="A234" t="s">
        <v>1125</v>
      </c>
      <c r="B234" s="4">
        <v>3</v>
      </c>
      <c r="C234" s="4">
        <v>2</v>
      </c>
      <c r="D234" s="4">
        <v>1</v>
      </c>
      <c r="E234" s="4">
        <v>1</v>
      </c>
      <c r="F234" s="4">
        <v>2</v>
      </c>
      <c r="G234" s="4">
        <v>4</v>
      </c>
      <c r="H234" s="4">
        <v>1</v>
      </c>
      <c r="I234" s="4">
        <f t="shared" si="3"/>
        <v>4</v>
      </c>
    </row>
    <row r="235" spans="1:9" ht="14.5" customHeight="1" x14ac:dyDescent="0.35">
      <c r="A235" t="s">
        <v>1128</v>
      </c>
      <c r="B235" s="4">
        <v>3</v>
      </c>
      <c r="C235" s="4">
        <v>2</v>
      </c>
      <c r="D235" s="4">
        <v>1</v>
      </c>
      <c r="E235" s="4">
        <v>1</v>
      </c>
      <c r="F235" s="4">
        <v>2</v>
      </c>
      <c r="G235" s="4">
        <v>4</v>
      </c>
      <c r="H235" s="4">
        <v>1</v>
      </c>
      <c r="I235" s="4">
        <f t="shared" si="3"/>
        <v>4</v>
      </c>
    </row>
    <row r="236" spans="1:9" ht="14.5" customHeight="1" x14ac:dyDescent="0.35">
      <c r="A236" t="s">
        <v>1131</v>
      </c>
      <c r="B236" s="4">
        <v>3</v>
      </c>
      <c r="C236" s="4">
        <v>2</v>
      </c>
      <c r="D236" s="4">
        <v>1</v>
      </c>
      <c r="E236" s="4">
        <v>1</v>
      </c>
      <c r="F236" s="4">
        <v>2</v>
      </c>
      <c r="G236" s="4">
        <v>4</v>
      </c>
      <c r="H236" s="4">
        <v>1</v>
      </c>
      <c r="I236" s="4">
        <f t="shared" si="3"/>
        <v>4</v>
      </c>
    </row>
    <row r="237" spans="1:9" ht="14.5" customHeight="1" x14ac:dyDescent="0.35">
      <c r="A237" t="s">
        <v>1134</v>
      </c>
      <c r="B237" s="4">
        <v>3</v>
      </c>
      <c r="C237" s="4">
        <v>2</v>
      </c>
      <c r="D237" s="4">
        <v>1</v>
      </c>
      <c r="E237" s="4">
        <v>1</v>
      </c>
      <c r="F237" s="4">
        <v>2</v>
      </c>
      <c r="G237" s="4">
        <v>4</v>
      </c>
      <c r="H237" s="4">
        <v>1</v>
      </c>
      <c r="I237" s="4">
        <f t="shared" si="3"/>
        <v>4</v>
      </c>
    </row>
    <row r="238" spans="1:9" ht="14.5" customHeight="1" x14ac:dyDescent="0.35">
      <c r="A238" t="s">
        <v>1137</v>
      </c>
      <c r="B238" s="4">
        <v>3</v>
      </c>
      <c r="C238" s="4">
        <v>2</v>
      </c>
      <c r="D238" s="4">
        <v>1</v>
      </c>
      <c r="E238" s="4">
        <v>1</v>
      </c>
      <c r="F238" s="4">
        <v>2</v>
      </c>
      <c r="G238" s="4">
        <v>4</v>
      </c>
      <c r="H238" s="4">
        <v>1</v>
      </c>
      <c r="I238" s="4">
        <f t="shared" si="3"/>
        <v>4</v>
      </c>
    </row>
    <row r="239" spans="1:9" ht="14.5" customHeight="1" x14ac:dyDescent="0.35">
      <c r="A239" t="s">
        <v>1140</v>
      </c>
      <c r="B239" s="4">
        <v>3</v>
      </c>
      <c r="C239" s="4">
        <v>2</v>
      </c>
      <c r="D239" s="4">
        <v>1</v>
      </c>
      <c r="E239" s="4">
        <v>1</v>
      </c>
      <c r="F239" s="4">
        <v>2</v>
      </c>
      <c r="G239" s="4">
        <v>4</v>
      </c>
      <c r="H239" s="4">
        <v>1</v>
      </c>
      <c r="I239" s="4">
        <f t="shared" si="3"/>
        <v>4</v>
      </c>
    </row>
    <row r="240" spans="1:9" ht="14.5" customHeight="1" x14ac:dyDescent="0.35">
      <c r="A240" t="s">
        <v>1143</v>
      </c>
      <c r="B240" s="4">
        <v>3</v>
      </c>
      <c r="C240" s="4">
        <v>2</v>
      </c>
      <c r="D240" s="4">
        <v>1</v>
      </c>
      <c r="E240" s="4">
        <v>1</v>
      </c>
      <c r="F240" s="4">
        <v>2</v>
      </c>
      <c r="G240" s="4">
        <v>4</v>
      </c>
      <c r="H240" s="4">
        <v>1</v>
      </c>
      <c r="I240" s="4">
        <f t="shared" si="3"/>
        <v>4</v>
      </c>
    </row>
    <row r="241" spans="1:9" ht="14.5" customHeight="1" x14ac:dyDescent="0.35">
      <c r="A241" t="s">
        <v>1</v>
      </c>
      <c r="B241" s="4">
        <v>3</v>
      </c>
      <c r="C241" s="4">
        <v>2</v>
      </c>
      <c r="D241" s="4">
        <v>3</v>
      </c>
      <c r="E241" s="4">
        <v>1</v>
      </c>
      <c r="F241" s="4">
        <v>2</v>
      </c>
      <c r="G241" s="4">
        <v>4</v>
      </c>
      <c r="H241" s="4">
        <v>1</v>
      </c>
      <c r="I241" s="4">
        <f t="shared" si="3"/>
        <v>4</v>
      </c>
    </row>
    <row r="242" spans="1:9" ht="14.5" customHeight="1" x14ac:dyDescent="0.35">
      <c r="A242" t="s">
        <v>1151</v>
      </c>
      <c r="B242" s="4">
        <v>3</v>
      </c>
      <c r="C242" s="4">
        <v>2</v>
      </c>
      <c r="D242" s="4">
        <v>1</v>
      </c>
      <c r="E242" s="4">
        <v>1</v>
      </c>
      <c r="F242" s="4">
        <v>2</v>
      </c>
      <c r="G242" s="4">
        <v>4</v>
      </c>
      <c r="H242" s="4">
        <v>1</v>
      </c>
      <c r="I242" s="4">
        <f t="shared" si="3"/>
        <v>4</v>
      </c>
    </row>
    <row r="243" spans="1:9" ht="14.5" customHeight="1" x14ac:dyDescent="0.35">
      <c r="A243" t="s">
        <v>1154</v>
      </c>
      <c r="B243" s="4">
        <v>1</v>
      </c>
      <c r="C243" s="4">
        <v>2</v>
      </c>
      <c r="D243" s="4">
        <v>1</v>
      </c>
      <c r="E243" s="4">
        <v>1</v>
      </c>
      <c r="F243" s="4">
        <v>1</v>
      </c>
      <c r="G243" s="4">
        <v>2</v>
      </c>
      <c r="H243" s="4">
        <v>1</v>
      </c>
      <c r="I243" s="4">
        <f t="shared" si="3"/>
        <v>2</v>
      </c>
    </row>
    <row r="244" spans="1:9" ht="14.5" customHeight="1" x14ac:dyDescent="0.35">
      <c r="A244" t="s">
        <v>1159</v>
      </c>
      <c r="B244" s="4">
        <v>3</v>
      </c>
      <c r="C244" s="4">
        <v>2</v>
      </c>
      <c r="D244" s="4">
        <v>1</v>
      </c>
      <c r="E244" s="4">
        <v>1</v>
      </c>
      <c r="F244" s="4">
        <v>2</v>
      </c>
      <c r="G244" s="4">
        <v>4</v>
      </c>
      <c r="H244" s="4">
        <v>1</v>
      </c>
      <c r="I244" s="4">
        <f t="shared" si="3"/>
        <v>4</v>
      </c>
    </row>
    <row r="245" spans="1:9" ht="14.5" customHeight="1" x14ac:dyDescent="0.35">
      <c r="A245" t="s">
        <v>1162</v>
      </c>
      <c r="B245" s="4">
        <v>3</v>
      </c>
      <c r="C245" s="4">
        <v>2</v>
      </c>
      <c r="D245" s="4">
        <v>1</v>
      </c>
      <c r="E245" s="4">
        <v>1</v>
      </c>
      <c r="F245" s="4">
        <v>2</v>
      </c>
      <c r="G245" s="4">
        <v>4</v>
      </c>
      <c r="H245" s="4">
        <v>1</v>
      </c>
      <c r="I245" s="4">
        <f t="shared" si="3"/>
        <v>4</v>
      </c>
    </row>
    <row r="246" spans="1:9" ht="14.5" customHeight="1" x14ac:dyDescent="0.35">
      <c r="A246" t="s">
        <v>1165</v>
      </c>
      <c r="B246" s="4">
        <v>3</v>
      </c>
      <c r="C246" s="4">
        <v>3</v>
      </c>
      <c r="D246" s="4">
        <v>1</v>
      </c>
      <c r="E246" s="4">
        <v>1</v>
      </c>
      <c r="F246" s="4">
        <v>3</v>
      </c>
      <c r="G246" s="4">
        <v>4</v>
      </c>
      <c r="H246" s="4">
        <v>1</v>
      </c>
      <c r="I246" s="4">
        <f t="shared" si="3"/>
        <v>4</v>
      </c>
    </row>
    <row r="247" spans="1:9" ht="14.5" customHeight="1" x14ac:dyDescent="0.35">
      <c r="A247" t="s">
        <v>1168</v>
      </c>
      <c r="B247" s="4">
        <v>3</v>
      </c>
      <c r="C247" s="4">
        <v>3</v>
      </c>
      <c r="D247" s="4">
        <v>1</v>
      </c>
      <c r="E247" s="4">
        <v>1</v>
      </c>
      <c r="F247" s="4">
        <v>3</v>
      </c>
      <c r="G247" s="4">
        <v>4</v>
      </c>
      <c r="H247" s="4">
        <v>1</v>
      </c>
      <c r="I247" s="4">
        <f t="shared" si="3"/>
        <v>4</v>
      </c>
    </row>
    <row r="248" spans="1:9" ht="14.5" customHeight="1" x14ac:dyDescent="0.35">
      <c r="A248" t="s">
        <v>1170</v>
      </c>
      <c r="B248" s="4">
        <v>3</v>
      </c>
      <c r="C248" s="4">
        <v>2</v>
      </c>
      <c r="D248" s="4">
        <v>1</v>
      </c>
      <c r="E248" s="4">
        <v>1</v>
      </c>
      <c r="F248" s="4">
        <v>2</v>
      </c>
      <c r="G248" s="4">
        <v>4</v>
      </c>
      <c r="H248" s="4">
        <v>1</v>
      </c>
      <c r="I248" s="4">
        <f t="shared" si="3"/>
        <v>4</v>
      </c>
    </row>
    <row r="249" spans="1:9" ht="14.5" customHeight="1" x14ac:dyDescent="0.35">
      <c r="A249" t="s">
        <v>1173</v>
      </c>
      <c r="B249" s="4">
        <v>3</v>
      </c>
      <c r="C249" s="4">
        <v>2</v>
      </c>
      <c r="D249" s="4">
        <v>1</v>
      </c>
      <c r="E249" s="4">
        <v>1</v>
      </c>
      <c r="F249" s="4">
        <v>2</v>
      </c>
      <c r="G249" s="4">
        <v>4</v>
      </c>
      <c r="H249" s="4">
        <v>2</v>
      </c>
      <c r="I249" s="4">
        <f t="shared" si="3"/>
        <v>4</v>
      </c>
    </row>
    <row r="250" spans="1:9" ht="14.5" customHeight="1" x14ac:dyDescent="0.35">
      <c r="A250" t="s">
        <v>1179</v>
      </c>
      <c r="B250" s="4">
        <v>3</v>
      </c>
      <c r="C250" s="4">
        <v>2</v>
      </c>
      <c r="D250" s="4">
        <v>1</v>
      </c>
      <c r="E250" s="4">
        <v>1</v>
      </c>
      <c r="F250" s="4">
        <v>2</v>
      </c>
      <c r="G250" s="4">
        <v>4</v>
      </c>
      <c r="H250" s="4">
        <v>2</v>
      </c>
      <c r="I250" s="4">
        <f t="shared" si="3"/>
        <v>4</v>
      </c>
    </row>
    <row r="251" spans="1:9" ht="14.5" customHeight="1" x14ac:dyDescent="0.35">
      <c r="A251" t="s">
        <v>1185</v>
      </c>
      <c r="B251" s="4">
        <v>3</v>
      </c>
      <c r="C251" s="4">
        <v>2</v>
      </c>
      <c r="D251" s="4">
        <v>1</v>
      </c>
      <c r="E251" s="4">
        <v>1</v>
      </c>
      <c r="F251" s="4">
        <v>2</v>
      </c>
      <c r="G251" s="4">
        <v>4</v>
      </c>
      <c r="H251" s="4">
        <v>2</v>
      </c>
      <c r="I251" s="4">
        <f t="shared" si="3"/>
        <v>4</v>
      </c>
    </row>
    <row r="252" spans="1:9" ht="14.5" customHeight="1" x14ac:dyDescent="0.35">
      <c r="A252" t="s">
        <v>1190</v>
      </c>
      <c r="B252" s="4">
        <v>3</v>
      </c>
      <c r="C252" s="4">
        <v>2</v>
      </c>
      <c r="D252" s="4">
        <v>1</v>
      </c>
      <c r="E252" s="4">
        <v>1</v>
      </c>
      <c r="F252" s="4">
        <v>2</v>
      </c>
      <c r="G252" s="4">
        <v>4</v>
      </c>
      <c r="H252" s="4">
        <v>2</v>
      </c>
      <c r="I252" s="4">
        <f t="shared" si="3"/>
        <v>4</v>
      </c>
    </row>
    <row r="253" spans="1:9" ht="14.5" customHeight="1" x14ac:dyDescent="0.35">
      <c r="A253" t="s">
        <v>1196</v>
      </c>
      <c r="B253" s="4">
        <v>3</v>
      </c>
      <c r="C253" s="4">
        <v>2</v>
      </c>
      <c r="D253" s="4">
        <v>1</v>
      </c>
      <c r="E253" s="4">
        <v>1</v>
      </c>
      <c r="F253" s="4">
        <v>2</v>
      </c>
      <c r="G253" s="4">
        <v>4</v>
      </c>
      <c r="H253" s="4">
        <v>2</v>
      </c>
      <c r="I253" s="4">
        <f t="shared" si="3"/>
        <v>4</v>
      </c>
    </row>
    <row r="254" spans="1:9" ht="14.5" customHeight="1" x14ac:dyDescent="0.35">
      <c r="A254" t="s">
        <v>1202</v>
      </c>
      <c r="B254" s="4">
        <v>3</v>
      </c>
      <c r="C254" s="4">
        <v>2</v>
      </c>
      <c r="D254" s="4">
        <v>1</v>
      </c>
      <c r="E254" s="4">
        <v>1</v>
      </c>
      <c r="F254" s="4">
        <v>2</v>
      </c>
      <c r="G254" s="4">
        <v>4</v>
      </c>
      <c r="H254" s="4">
        <v>2</v>
      </c>
      <c r="I254" s="4">
        <f t="shared" si="3"/>
        <v>4</v>
      </c>
    </row>
    <row r="255" spans="1:9" ht="14.5" customHeight="1" x14ac:dyDescent="0.35">
      <c r="A255" t="s">
        <v>1207</v>
      </c>
      <c r="B255" s="4">
        <v>3</v>
      </c>
      <c r="C255" s="4">
        <v>2</v>
      </c>
      <c r="D255" s="4">
        <v>1</v>
      </c>
      <c r="E255" s="4">
        <v>1</v>
      </c>
      <c r="F255" s="4">
        <v>2</v>
      </c>
      <c r="G255" s="4">
        <v>4</v>
      </c>
      <c r="H255" s="4">
        <v>2</v>
      </c>
      <c r="I255" s="4">
        <f t="shared" si="3"/>
        <v>4</v>
      </c>
    </row>
    <row r="256" spans="1:9" ht="14.5" customHeight="1" x14ac:dyDescent="0.35">
      <c r="A256" t="s">
        <v>1213</v>
      </c>
      <c r="B256" s="4">
        <v>3</v>
      </c>
      <c r="C256" s="4">
        <v>2</v>
      </c>
      <c r="D256" s="4">
        <v>1</v>
      </c>
      <c r="E256" s="4">
        <v>1</v>
      </c>
      <c r="F256" s="4">
        <v>2</v>
      </c>
      <c r="G256" s="4">
        <v>4</v>
      </c>
      <c r="H256" s="4">
        <v>1</v>
      </c>
      <c r="I256" s="4">
        <f t="shared" si="3"/>
        <v>4</v>
      </c>
    </row>
    <row r="257" spans="1:9" ht="14.5" customHeight="1" x14ac:dyDescent="0.35">
      <c r="A257" t="s">
        <v>1219</v>
      </c>
      <c r="B257" s="4">
        <v>3</v>
      </c>
      <c r="C257" s="4">
        <v>2</v>
      </c>
      <c r="D257" s="4">
        <v>1</v>
      </c>
      <c r="E257" s="4">
        <v>1</v>
      </c>
      <c r="F257" s="4">
        <v>2</v>
      </c>
      <c r="G257" s="4">
        <v>4</v>
      </c>
      <c r="H257" s="4">
        <v>1</v>
      </c>
      <c r="I257" s="4">
        <f t="shared" si="3"/>
        <v>4</v>
      </c>
    </row>
    <row r="258" spans="1:9" ht="14.5" customHeight="1" x14ac:dyDescent="0.35">
      <c r="A258" t="s">
        <v>1225</v>
      </c>
      <c r="B258" s="4">
        <v>3</v>
      </c>
      <c r="C258" s="4">
        <v>3</v>
      </c>
      <c r="D258" s="4">
        <v>1</v>
      </c>
      <c r="E258" s="4">
        <v>1</v>
      </c>
      <c r="F258" s="4">
        <v>3</v>
      </c>
      <c r="G258" s="4">
        <v>4</v>
      </c>
      <c r="H258" s="4">
        <v>1</v>
      </c>
      <c r="I258" s="4">
        <f t="shared" ref="I258:I321" si="4">MAX(B258:H258)</f>
        <v>4</v>
      </c>
    </row>
    <row r="259" spans="1:9" ht="14.5" customHeight="1" x14ac:dyDescent="0.35">
      <c r="A259" t="s">
        <v>1230</v>
      </c>
      <c r="B259" s="4">
        <v>3</v>
      </c>
      <c r="C259" s="4">
        <v>3</v>
      </c>
      <c r="D259" s="4">
        <v>1</v>
      </c>
      <c r="E259" s="4">
        <v>1</v>
      </c>
      <c r="F259" s="4">
        <v>3</v>
      </c>
      <c r="G259" s="4">
        <v>4</v>
      </c>
      <c r="H259" s="4">
        <v>1</v>
      </c>
      <c r="I259" s="4">
        <f t="shared" si="4"/>
        <v>4</v>
      </c>
    </row>
    <row r="260" spans="1:9" ht="14.5" customHeight="1" x14ac:dyDescent="0.35">
      <c r="A260" t="s">
        <v>1235</v>
      </c>
      <c r="B260" s="4">
        <v>3</v>
      </c>
      <c r="C260" s="4">
        <v>2</v>
      </c>
      <c r="D260" s="4">
        <v>1</v>
      </c>
      <c r="E260" s="4">
        <v>1</v>
      </c>
      <c r="F260" s="4">
        <v>2</v>
      </c>
      <c r="G260" s="4">
        <v>4</v>
      </c>
      <c r="H260" s="4">
        <v>1</v>
      </c>
      <c r="I260" s="4">
        <f t="shared" si="4"/>
        <v>4</v>
      </c>
    </row>
    <row r="261" spans="1:9" ht="14.5" customHeight="1" x14ac:dyDescent="0.35">
      <c r="A261" t="s">
        <v>1239</v>
      </c>
      <c r="B261" s="4">
        <v>3</v>
      </c>
      <c r="C261" s="4">
        <v>2</v>
      </c>
      <c r="D261" s="4">
        <v>1</v>
      </c>
      <c r="E261" s="4">
        <v>1</v>
      </c>
      <c r="F261" s="4">
        <v>2</v>
      </c>
      <c r="G261" s="4">
        <v>4</v>
      </c>
      <c r="H261" s="4">
        <v>1</v>
      </c>
      <c r="I261" s="4">
        <f t="shared" si="4"/>
        <v>4</v>
      </c>
    </row>
    <row r="262" spans="1:9" ht="14.5" customHeight="1" x14ac:dyDescent="0.35">
      <c r="A262" t="s">
        <v>1243</v>
      </c>
      <c r="B262" s="4">
        <v>3</v>
      </c>
      <c r="C262" s="4">
        <v>2</v>
      </c>
      <c r="D262" s="4">
        <v>1</v>
      </c>
      <c r="E262" s="4">
        <v>1</v>
      </c>
      <c r="F262" s="4">
        <v>2</v>
      </c>
      <c r="G262" s="4">
        <v>4</v>
      </c>
      <c r="H262" s="4">
        <v>1</v>
      </c>
      <c r="I262" s="4">
        <f t="shared" si="4"/>
        <v>4</v>
      </c>
    </row>
    <row r="263" spans="1:9" ht="14.5" customHeight="1" x14ac:dyDescent="0.35">
      <c r="A263" t="s">
        <v>1248</v>
      </c>
      <c r="B263" s="4">
        <v>3</v>
      </c>
      <c r="C263" s="4">
        <v>2</v>
      </c>
      <c r="D263" s="4">
        <v>1</v>
      </c>
      <c r="E263" s="4">
        <v>1</v>
      </c>
      <c r="F263" s="4">
        <v>2</v>
      </c>
      <c r="G263" s="4">
        <v>4</v>
      </c>
      <c r="H263" s="4">
        <v>1</v>
      </c>
      <c r="I263" s="4">
        <f t="shared" si="4"/>
        <v>4</v>
      </c>
    </row>
    <row r="264" spans="1:9" ht="14.5" customHeight="1" x14ac:dyDescent="0.35">
      <c r="A264" t="s">
        <v>1253</v>
      </c>
      <c r="B264" s="4">
        <v>3</v>
      </c>
      <c r="C264" s="4">
        <v>2</v>
      </c>
      <c r="D264" s="4">
        <v>1</v>
      </c>
      <c r="E264" s="4">
        <v>1</v>
      </c>
      <c r="F264" s="4">
        <v>2</v>
      </c>
      <c r="G264" s="4">
        <v>4</v>
      </c>
      <c r="H264" s="4">
        <v>1</v>
      </c>
      <c r="I264" s="4">
        <f t="shared" si="4"/>
        <v>4</v>
      </c>
    </row>
    <row r="265" spans="1:9" ht="14.5" customHeight="1" x14ac:dyDescent="0.35">
      <c r="A265" t="s">
        <v>1257</v>
      </c>
      <c r="B265" s="4">
        <v>3</v>
      </c>
      <c r="C265" s="4">
        <v>2</v>
      </c>
      <c r="D265" s="4">
        <v>1</v>
      </c>
      <c r="E265" s="4">
        <v>1</v>
      </c>
      <c r="F265" s="4">
        <v>2</v>
      </c>
      <c r="G265" s="4">
        <v>4</v>
      </c>
      <c r="H265" s="4">
        <v>1</v>
      </c>
      <c r="I265" s="4">
        <f t="shared" si="4"/>
        <v>4</v>
      </c>
    </row>
    <row r="266" spans="1:9" ht="14.5" customHeight="1" x14ac:dyDescent="0.35">
      <c r="A266" t="s">
        <v>1262</v>
      </c>
      <c r="B266" s="4">
        <v>3</v>
      </c>
      <c r="C266" s="4">
        <v>2</v>
      </c>
      <c r="D266" s="4">
        <v>1</v>
      </c>
      <c r="E266" s="4">
        <v>1</v>
      </c>
      <c r="F266" s="4">
        <v>2</v>
      </c>
      <c r="G266" s="4">
        <v>4</v>
      </c>
      <c r="H266" s="4">
        <v>1</v>
      </c>
      <c r="I266" s="4">
        <f t="shared" si="4"/>
        <v>4</v>
      </c>
    </row>
    <row r="267" spans="1:9" ht="14.5" customHeight="1" x14ac:dyDescent="0.35">
      <c r="A267" t="s">
        <v>1268</v>
      </c>
      <c r="B267" s="4">
        <v>3</v>
      </c>
      <c r="C267" s="4">
        <v>2</v>
      </c>
      <c r="D267" s="4">
        <v>1</v>
      </c>
      <c r="E267" s="4">
        <v>1</v>
      </c>
      <c r="F267" s="4">
        <v>2</v>
      </c>
      <c r="G267" s="4">
        <v>4</v>
      </c>
      <c r="H267" s="4">
        <v>1</v>
      </c>
      <c r="I267" s="4">
        <f t="shared" si="4"/>
        <v>4</v>
      </c>
    </row>
    <row r="268" spans="1:9" ht="14.5" customHeight="1" x14ac:dyDescent="0.35">
      <c r="A268" t="s">
        <v>1273</v>
      </c>
      <c r="B268" s="4">
        <v>3</v>
      </c>
      <c r="C268" s="4">
        <v>2</v>
      </c>
      <c r="D268" s="4">
        <v>1</v>
      </c>
      <c r="E268" s="4">
        <v>1</v>
      </c>
      <c r="F268" s="4">
        <v>2</v>
      </c>
      <c r="G268" s="4">
        <v>4</v>
      </c>
      <c r="H268" s="4">
        <v>1</v>
      </c>
      <c r="I268" s="4">
        <f t="shared" si="4"/>
        <v>4</v>
      </c>
    </row>
    <row r="269" spans="1:9" ht="14.5" customHeight="1" x14ac:dyDescent="0.35">
      <c r="A269" t="s">
        <v>1279</v>
      </c>
      <c r="B269" s="4">
        <v>3</v>
      </c>
      <c r="C269" s="4">
        <v>2</v>
      </c>
      <c r="D269" s="4">
        <v>2</v>
      </c>
      <c r="E269" s="4">
        <v>1</v>
      </c>
      <c r="F269" s="4">
        <v>2</v>
      </c>
      <c r="G269" s="4">
        <v>1</v>
      </c>
      <c r="H269" s="4">
        <v>1</v>
      </c>
      <c r="I269" s="4">
        <f t="shared" si="4"/>
        <v>3</v>
      </c>
    </row>
    <row r="270" spans="1:9" ht="14.5" customHeight="1" x14ac:dyDescent="0.35">
      <c r="A270" t="s">
        <v>1285</v>
      </c>
      <c r="B270" s="4">
        <v>3</v>
      </c>
      <c r="C270" s="4">
        <v>3</v>
      </c>
      <c r="D270" s="4">
        <v>2</v>
      </c>
      <c r="E270" s="4">
        <v>1</v>
      </c>
      <c r="F270" s="4">
        <v>2</v>
      </c>
      <c r="G270" s="4">
        <v>4</v>
      </c>
      <c r="H270" s="4">
        <v>1</v>
      </c>
      <c r="I270" s="4">
        <f t="shared" si="4"/>
        <v>4</v>
      </c>
    </row>
    <row r="271" spans="1:9" ht="14.5" customHeight="1" x14ac:dyDescent="0.35">
      <c r="A271" t="s">
        <v>1290</v>
      </c>
      <c r="B271" s="4">
        <v>3</v>
      </c>
      <c r="C271" s="4">
        <v>2</v>
      </c>
      <c r="D271" s="4">
        <v>1</v>
      </c>
      <c r="E271" s="4">
        <v>1</v>
      </c>
      <c r="F271" s="4">
        <v>2</v>
      </c>
      <c r="G271" s="4">
        <v>4</v>
      </c>
      <c r="H271" s="4">
        <v>1</v>
      </c>
      <c r="I271" s="4">
        <f t="shared" si="4"/>
        <v>4</v>
      </c>
    </row>
    <row r="272" spans="1:9" ht="14.5" customHeight="1" x14ac:dyDescent="0.35">
      <c r="A272" t="s">
        <v>1296</v>
      </c>
      <c r="B272" s="4">
        <v>3</v>
      </c>
      <c r="C272" s="4">
        <v>3</v>
      </c>
      <c r="D272" s="4">
        <v>1</v>
      </c>
      <c r="E272" s="4">
        <v>4</v>
      </c>
      <c r="F272" s="4">
        <v>3</v>
      </c>
      <c r="G272" s="4">
        <v>1</v>
      </c>
      <c r="H272" s="4">
        <v>1</v>
      </c>
      <c r="I272" s="4">
        <f t="shared" si="4"/>
        <v>4</v>
      </c>
    </row>
    <row r="273" spans="1:9" ht="14.5" customHeight="1" x14ac:dyDescent="0.35">
      <c r="A273" t="s">
        <v>1301</v>
      </c>
      <c r="B273" s="4">
        <v>3</v>
      </c>
      <c r="C273" s="4">
        <v>1</v>
      </c>
      <c r="D273" s="4">
        <v>2</v>
      </c>
      <c r="E273" s="4">
        <v>1</v>
      </c>
      <c r="F273" s="4">
        <v>2</v>
      </c>
      <c r="G273" s="4">
        <v>4</v>
      </c>
      <c r="H273" s="4">
        <v>1</v>
      </c>
      <c r="I273" s="4">
        <f t="shared" si="4"/>
        <v>4</v>
      </c>
    </row>
    <row r="274" spans="1:9" ht="14.5" customHeight="1" x14ac:dyDescent="0.35">
      <c r="A274" t="s">
        <v>1307</v>
      </c>
      <c r="B274" s="4">
        <v>3</v>
      </c>
      <c r="C274" s="4">
        <v>2</v>
      </c>
      <c r="D274" s="4">
        <v>1</v>
      </c>
      <c r="E274" s="4">
        <v>1</v>
      </c>
      <c r="F274" s="4">
        <v>2</v>
      </c>
      <c r="G274" s="4">
        <v>4</v>
      </c>
      <c r="H274" s="4">
        <v>1</v>
      </c>
      <c r="I274" s="4">
        <f t="shared" si="4"/>
        <v>4</v>
      </c>
    </row>
    <row r="275" spans="1:9" ht="14.5" customHeight="1" x14ac:dyDescent="0.35">
      <c r="A275" t="s">
        <v>1313</v>
      </c>
      <c r="B275" s="4">
        <v>3</v>
      </c>
      <c r="C275" s="4">
        <v>2</v>
      </c>
      <c r="D275" s="4">
        <v>1</v>
      </c>
      <c r="E275" s="4">
        <v>1</v>
      </c>
      <c r="F275" s="4">
        <v>2</v>
      </c>
      <c r="G275" s="4">
        <v>4</v>
      </c>
      <c r="H275" s="4">
        <v>1</v>
      </c>
      <c r="I275" s="4">
        <f t="shared" si="4"/>
        <v>4</v>
      </c>
    </row>
    <row r="276" spans="1:9" ht="14.5" customHeight="1" x14ac:dyDescent="0.35">
      <c r="A276" t="s">
        <v>1319</v>
      </c>
      <c r="B276" s="4">
        <v>3</v>
      </c>
      <c r="C276" s="4">
        <v>2</v>
      </c>
      <c r="D276" s="4">
        <v>1</v>
      </c>
      <c r="E276" s="4">
        <v>1</v>
      </c>
      <c r="F276" s="4">
        <v>2</v>
      </c>
      <c r="G276" s="4">
        <v>4</v>
      </c>
      <c r="H276" s="4">
        <v>1</v>
      </c>
      <c r="I276" s="4">
        <f t="shared" si="4"/>
        <v>4</v>
      </c>
    </row>
    <row r="277" spans="1:9" ht="14.5" customHeight="1" x14ac:dyDescent="0.35">
      <c r="A277" t="s">
        <v>1322</v>
      </c>
      <c r="B277" s="4">
        <v>3</v>
      </c>
      <c r="C277" s="4">
        <v>2</v>
      </c>
      <c r="D277" s="4">
        <v>1</v>
      </c>
      <c r="E277" s="4">
        <v>1</v>
      </c>
      <c r="F277" s="4">
        <v>2</v>
      </c>
      <c r="G277" s="4">
        <v>4</v>
      </c>
      <c r="H277" s="4">
        <v>1</v>
      </c>
      <c r="I277" s="4">
        <f t="shared" si="4"/>
        <v>4</v>
      </c>
    </row>
    <row r="278" spans="1:9" ht="14.5" customHeight="1" x14ac:dyDescent="0.35">
      <c r="A278" t="s">
        <v>1325</v>
      </c>
      <c r="B278" s="4">
        <v>3</v>
      </c>
      <c r="C278" s="4">
        <v>2</v>
      </c>
      <c r="D278" s="4">
        <v>1</v>
      </c>
      <c r="E278" s="4">
        <v>1</v>
      </c>
      <c r="F278" s="4">
        <v>2</v>
      </c>
      <c r="G278" s="4">
        <v>4</v>
      </c>
      <c r="H278" s="4">
        <v>1</v>
      </c>
      <c r="I278" s="4">
        <f t="shared" si="4"/>
        <v>4</v>
      </c>
    </row>
    <row r="279" spans="1:9" ht="14.5" customHeight="1" x14ac:dyDescent="0.35">
      <c r="A279" t="s">
        <v>1328</v>
      </c>
      <c r="B279" s="4">
        <v>3</v>
      </c>
      <c r="C279" s="4">
        <v>2</v>
      </c>
      <c r="D279" s="4">
        <v>1</v>
      </c>
      <c r="E279" s="4">
        <v>1</v>
      </c>
      <c r="F279" s="4">
        <v>2</v>
      </c>
      <c r="G279" s="4">
        <v>4</v>
      </c>
      <c r="H279" s="4">
        <v>1</v>
      </c>
      <c r="I279" s="4">
        <f t="shared" si="4"/>
        <v>4</v>
      </c>
    </row>
    <row r="280" spans="1:9" ht="14.5" customHeight="1" x14ac:dyDescent="0.35">
      <c r="A280" t="s">
        <v>1331</v>
      </c>
      <c r="B280" s="4">
        <v>3</v>
      </c>
      <c r="C280" s="4">
        <v>2</v>
      </c>
      <c r="D280" s="4">
        <v>1</v>
      </c>
      <c r="E280" s="4">
        <v>1</v>
      </c>
      <c r="F280" s="4">
        <v>2</v>
      </c>
      <c r="G280" s="4">
        <v>4</v>
      </c>
      <c r="H280" s="4">
        <v>1</v>
      </c>
      <c r="I280" s="4">
        <f t="shared" si="4"/>
        <v>4</v>
      </c>
    </row>
    <row r="281" spans="1:9" ht="14.5" customHeight="1" x14ac:dyDescent="0.35">
      <c r="A281" t="s">
        <v>1334</v>
      </c>
      <c r="B281" s="4">
        <v>3</v>
      </c>
      <c r="C281" s="4">
        <v>2</v>
      </c>
      <c r="D281" s="4">
        <v>1</v>
      </c>
      <c r="E281" s="4">
        <v>1</v>
      </c>
      <c r="F281" s="4">
        <v>2</v>
      </c>
      <c r="G281" s="4">
        <v>4</v>
      </c>
      <c r="H281" s="4">
        <v>1</v>
      </c>
      <c r="I281" s="4">
        <f t="shared" si="4"/>
        <v>4</v>
      </c>
    </row>
    <row r="282" spans="1:9" ht="14.5" customHeight="1" x14ac:dyDescent="0.35">
      <c r="A282" t="s">
        <v>1337</v>
      </c>
      <c r="B282" s="4">
        <v>3</v>
      </c>
      <c r="C282" s="4">
        <v>2</v>
      </c>
      <c r="D282" s="4">
        <v>1</v>
      </c>
      <c r="E282" s="4">
        <v>1</v>
      </c>
      <c r="F282" s="4">
        <v>2</v>
      </c>
      <c r="G282" s="4">
        <v>4</v>
      </c>
      <c r="H282" s="4">
        <v>1</v>
      </c>
      <c r="I282" s="4">
        <f t="shared" si="4"/>
        <v>4</v>
      </c>
    </row>
    <row r="283" spans="1:9" ht="14.5" customHeight="1" x14ac:dyDescent="0.35">
      <c r="A283" t="s">
        <v>1340</v>
      </c>
      <c r="B283" s="4">
        <v>3</v>
      </c>
      <c r="C283" s="4">
        <v>2</v>
      </c>
      <c r="D283" s="4">
        <v>1</v>
      </c>
      <c r="E283" s="4">
        <v>1</v>
      </c>
      <c r="F283" s="4">
        <v>2</v>
      </c>
      <c r="G283" s="4">
        <v>4</v>
      </c>
      <c r="H283" s="4">
        <v>1</v>
      </c>
      <c r="I283" s="4">
        <f t="shared" si="4"/>
        <v>4</v>
      </c>
    </row>
    <row r="284" spans="1:9" ht="14.5" customHeight="1" x14ac:dyDescent="0.35">
      <c r="A284" t="s">
        <v>1343</v>
      </c>
      <c r="B284" s="4">
        <v>3</v>
      </c>
      <c r="C284" s="4">
        <v>2</v>
      </c>
      <c r="D284" s="4">
        <v>1</v>
      </c>
      <c r="E284" s="4">
        <v>1</v>
      </c>
      <c r="F284" s="4">
        <v>2</v>
      </c>
      <c r="G284" s="4">
        <v>4</v>
      </c>
      <c r="H284" s="4">
        <v>1</v>
      </c>
      <c r="I284" s="4">
        <f t="shared" si="4"/>
        <v>4</v>
      </c>
    </row>
    <row r="285" spans="1:9" ht="14.5" customHeight="1" x14ac:dyDescent="0.35">
      <c r="A285" t="s">
        <v>1346</v>
      </c>
      <c r="B285" s="4">
        <v>3</v>
      </c>
      <c r="C285" s="4">
        <v>2</v>
      </c>
      <c r="D285" s="4">
        <v>1</v>
      </c>
      <c r="E285" s="4">
        <v>1</v>
      </c>
      <c r="F285" s="4">
        <v>2</v>
      </c>
      <c r="G285" s="4">
        <v>4</v>
      </c>
      <c r="H285" s="4">
        <v>1</v>
      </c>
      <c r="I285" s="4">
        <f t="shared" si="4"/>
        <v>4</v>
      </c>
    </row>
    <row r="286" spans="1:9" ht="14.5" customHeight="1" x14ac:dyDescent="0.35">
      <c r="A286" t="s">
        <v>1349</v>
      </c>
      <c r="B286" s="4">
        <v>3</v>
      </c>
      <c r="C286" s="4">
        <v>2</v>
      </c>
      <c r="D286" s="4">
        <v>1</v>
      </c>
      <c r="E286" s="4">
        <v>1</v>
      </c>
      <c r="F286" s="4">
        <v>2</v>
      </c>
      <c r="G286" s="4">
        <v>4</v>
      </c>
      <c r="H286" s="4">
        <v>1</v>
      </c>
      <c r="I286" s="4">
        <f t="shared" si="4"/>
        <v>4</v>
      </c>
    </row>
    <row r="287" spans="1:9" ht="14.5" customHeight="1" x14ac:dyDescent="0.35">
      <c r="A287" t="s">
        <v>1353</v>
      </c>
      <c r="B287" s="4">
        <v>3</v>
      </c>
      <c r="C287" s="4">
        <v>2</v>
      </c>
      <c r="D287" s="4">
        <v>1</v>
      </c>
      <c r="E287" s="4">
        <v>1</v>
      </c>
      <c r="F287" s="4">
        <v>2</v>
      </c>
      <c r="G287" s="4">
        <v>4</v>
      </c>
      <c r="H287" s="4">
        <v>1</v>
      </c>
      <c r="I287" s="4">
        <f t="shared" si="4"/>
        <v>4</v>
      </c>
    </row>
    <row r="288" spans="1:9" ht="14.5" customHeight="1" x14ac:dyDescent="0.35">
      <c r="A288" t="s">
        <v>1359</v>
      </c>
      <c r="B288" s="4">
        <v>3</v>
      </c>
      <c r="C288" s="4">
        <v>2</v>
      </c>
      <c r="D288" s="4">
        <v>1</v>
      </c>
      <c r="E288" s="4">
        <v>1</v>
      </c>
      <c r="F288" s="4">
        <v>2</v>
      </c>
      <c r="G288" s="4">
        <v>4</v>
      </c>
      <c r="H288" s="4">
        <v>1</v>
      </c>
      <c r="I288" s="4">
        <f t="shared" si="4"/>
        <v>4</v>
      </c>
    </row>
    <row r="289" spans="1:9" ht="14.5" customHeight="1" x14ac:dyDescent="0.35">
      <c r="A289" t="s">
        <v>1363</v>
      </c>
      <c r="B289" s="4">
        <v>3</v>
      </c>
      <c r="C289" s="4">
        <v>2</v>
      </c>
      <c r="D289" s="4">
        <v>1</v>
      </c>
      <c r="E289" s="4">
        <v>1</v>
      </c>
      <c r="F289" s="4">
        <v>2</v>
      </c>
      <c r="G289" s="4">
        <v>4</v>
      </c>
      <c r="H289" s="4">
        <v>1</v>
      </c>
      <c r="I289" s="4">
        <f t="shared" si="4"/>
        <v>4</v>
      </c>
    </row>
    <row r="290" spans="1:9" ht="14.5" customHeight="1" x14ac:dyDescent="0.35">
      <c r="A290" t="s">
        <v>1366</v>
      </c>
      <c r="B290" s="4">
        <v>3</v>
      </c>
      <c r="C290" s="4">
        <v>2</v>
      </c>
      <c r="D290" s="4">
        <v>1</v>
      </c>
      <c r="E290" s="4">
        <v>1</v>
      </c>
      <c r="F290" s="4">
        <v>2</v>
      </c>
      <c r="G290" s="4">
        <v>4</v>
      </c>
      <c r="H290" s="4">
        <v>1</v>
      </c>
      <c r="I290" s="4">
        <f t="shared" si="4"/>
        <v>4</v>
      </c>
    </row>
    <row r="291" spans="1:9" ht="14.5" customHeight="1" x14ac:dyDescent="0.35">
      <c r="A291" t="s">
        <v>1369</v>
      </c>
      <c r="B291" s="4">
        <v>3</v>
      </c>
      <c r="C291" s="4">
        <v>2</v>
      </c>
      <c r="D291" s="4">
        <v>3</v>
      </c>
      <c r="E291" s="4">
        <v>1</v>
      </c>
      <c r="F291" s="4">
        <v>2</v>
      </c>
      <c r="G291" s="4">
        <v>4</v>
      </c>
      <c r="H291" s="4">
        <v>1</v>
      </c>
      <c r="I291" s="4">
        <f t="shared" si="4"/>
        <v>4</v>
      </c>
    </row>
    <row r="292" spans="1:9" ht="14.5" customHeight="1" x14ac:dyDescent="0.35">
      <c r="A292" t="s">
        <v>1375</v>
      </c>
      <c r="B292" s="4">
        <v>3</v>
      </c>
      <c r="C292" s="4">
        <v>3</v>
      </c>
      <c r="D292" s="4">
        <v>1</v>
      </c>
      <c r="E292" s="4">
        <v>1</v>
      </c>
      <c r="F292" s="4">
        <v>3</v>
      </c>
      <c r="G292" s="4">
        <v>4</v>
      </c>
      <c r="H292" s="4">
        <v>1</v>
      </c>
      <c r="I292" s="4">
        <f t="shared" si="4"/>
        <v>4</v>
      </c>
    </row>
    <row r="293" spans="1:9" ht="14.5" customHeight="1" x14ac:dyDescent="0.35">
      <c r="A293" t="s">
        <v>1379</v>
      </c>
      <c r="B293" s="4">
        <v>3</v>
      </c>
      <c r="C293" s="4">
        <v>2</v>
      </c>
      <c r="D293" s="4">
        <v>1</v>
      </c>
      <c r="E293" s="4">
        <v>1</v>
      </c>
      <c r="F293" s="4">
        <v>2</v>
      </c>
      <c r="G293" s="4">
        <v>4</v>
      </c>
      <c r="H293" s="4">
        <v>1</v>
      </c>
      <c r="I293" s="4">
        <f t="shared" si="4"/>
        <v>4</v>
      </c>
    </row>
    <row r="294" spans="1:9" ht="14.5" customHeight="1" x14ac:dyDescent="0.35">
      <c r="A294" t="s">
        <v>1382</v>
      </c>
      <c r="B294" s="4">
        <v>3</v>
      </c>
      <c r="C294" s="4">
        <v>2</v>
      </c>
      <c r="D294" s="4">
        <v>1</v>
      </c>
      <c r="E294" s="4">
        <v>1</v>
      </c>
      <c r="F294" s="4">
        <v>2</v>
      </c>
      <c r="G294" s="4">
        <v>4</v>
      </c>
      <c r="H294" s="4">
        <v>1</v>
      </c>
      <c r="I294" s="4">
        <f t="shared" si="4"/>
        <v>4</v>
      </c>
    </row>
    <row r="295" spans="1:9" ht="14.5" customHeight="1" x14ac:dyDescent="0.35">
      <c r="A295" t="s">
        <v>1385</v>
      </c>
      <c r="B295" s="4">
        <v>3</v>
      </c>
      <c r="C295" s="4">
        <v>2</v>
      </c>
      <c r="D295" s="4">
        <v>1</v>
      </c>
      <c r="E295" s="4">
        <v>1</v>
      </c>
      <c r="F295" s="4">
        <v>2</v>
      </c>
      <c r="G295" s="4">
        <v>4</v>
      </c>
      <c r="H295" s="4">
        <v>1</v>
      </c>
      <c r="I295" s="4">
        <f t="shared" si="4"/>
        <v>4</v>
      </c>
    </row>
    <row r="296" spans="1:9" ht="14.5" customHeight="1" x14ac:dyDescent="0.35">
      <c r="A296" t="s">
        <v>1388</v>
      </c>
      <c r="B296" s="4">
        <v>3</v>
      </c>
      <c r="C296" s="4">
        <v>2</v>
      </c>
      <c r="D296" s="4">
        <v>1</v>
      </c>
      <c r="E296" s="4">
        <v>1</v>
      </c>
      <c r="F296" s="4">
        <v>2</v>
      </c>
      <c r="G296" s="4">
        <v>4</v>
      </c>
      <c r="H296" s="4">
        <v>1</v>
      </c>
      <c r="I296" s="4">
        <f t="shared" si="4"/>
        <v>4</v>
      </c>
    </row>
    <row r="297" spans="1:9" ht="14.5" customHeight="1" x14ac:dyDescent="0.35">
      <c r="A297" t="s">
        <v>1391</v>
      </c>
      <c r="B297" s="4">
        <v>3</v>
      </c>
      <c r="C297" s="4">
        <v>2</v>
      </c>
      <c r="D297" s="4">
        <v>1</v>
      </c>
      <c r="E297" s="4">
        <v>1</v>
      </c>
      <c r="F297" s="4">
        <v>2</v>
      </c>
      <c r="G297" s="4">
        <v>4</v>
      </c>
      <c r="H297" s="4">
        <v>2</v>
      </c>
      <c r="I297" s="4">
        <f t="shared" si="4"/>
        <v>4</v>
      </c>
    </row>
    <row r="298" spans="1:9" ht="14.5" customHeight="1" x14ac:dyDescent="0.35">
      <c r="A298" t="s">
        <v>1394</v>
      </c>
      <c r="B298" s="4">
        <v>3</v>
      </c>
      <c r="C298" s="4">
        <v>2</v>
      </c>
      <c r="D298" s="4">
        <v>1</v>
      </c>
      <c r="E298" s="4">
        <v>1</v>
      </c>
      <c r="F298" s="4">
        <v>2</v>
      </c>
      <c r="G298" s="4">
        <v>4</v>
      </c>
      <c r="H298" s="4">
        <v>2</v>
      </c>
      <c r="I298" s="4">
        <f t="shared" si="4"/>
        <v>4</v>
      </c>
    </row>
    <row r="299" spans="1:9" ht="14.5" customHeight="1" x14ac:dyDescent="0.35">
      <c r="A299" t="s">
        <v>1396</v>
      </c>
      <c r="B299" s="4">
        <v>3</v>
      </c>
      <c r="C299" s="4">
        <v>2</v>
      </c>
      <c r="D299" s="4">
        <v>1</v>
      </c>
      <c r="E299" s="4">
        <v>1</v>
      </c>
      <c r="F299" s="4">
        <v>2</v>
      </c>
      <c r="G299" s="4">
        <v>4</v>
      </c>
      <c r="H299" s="4">
        <v>2</v>
      </c>
      <c r="I299" s="4">
        <f t="shared" si="4"/>
        <v>4</v>
      </c>
    </row>
    <row r="300" spans="1:9" ht="14.5" customHeight="1" x14ac:dyDescent="0.35">
      <c r="A300" t="s">
        <v>1399</v>
      </c>
      <c r="B300" s="4">
        <v>3</v>
      </c>
      <c r="C300" s="4">
        <v>3</v>
      </c>
      <c r="D300" s="4">
        <v>1</v>
      </c>
      <c r="E300" s="4">
        <v>4</v>
      </c>
      <c r="F300" s="4">
        <v>3</v>
      </c>
      <c r="G300" s="4">
        <v>4</v>
      </c>
      <c r="H300" s="4">
        <v>2</v>
      </c>
      <c r="I300" s="4">
        <f t="shared" si="4"/>
        <v>4</v>
      </c>
    </row>
    <row r="301" spans="1:9" ht="14.5" customHeight="1" x14ac:dyDescent="0.35">
      <c r="A301" t="s">
        <v>1402</v>
      </c>
      <c r="B301" s="4">
        <v>3</v>
      </c>
      <c r="C301" s="4">
        <v>3</v>
      </c>
      <c r="D301" s="4">
        <v>1</v>
      </c>
      <c r="E301" s="4">
        <v>4</v>
      </c>
      <c r="F301" s="4">
        <v>3</v>
      </c>
      <c r="G301" s="4">
        <v>4</v>
      </c>
      <c r="H301" s="4">
        <v>2</v>
      </c>
      <c r="I301" s="4">
        <f t="shared" si="4"/>
        <v>4</v>
      </c>
    </row>
    <row r="302" spans="1:9" ht="14.5" customHeight="1" x14ac:dyDescent="0.35">
      <c r="A302" t="s">
        <v>1405</v>
      </c>
      <c r="B302" s="4">
        <v>3</v>
      </c>
      <c r="C302" s="4">
        <v>2</v>
      </c>
      <c r="D302" s="4">
        <v>1</v>
      </c>
      <c r="E302" s="4">
        <v>1</v>
      </c>
      <c r="F302" s="4">
        <v>2</v>
      </c>
      <c r="G302" s="4">
        <v>4</v>
      </c>
      <c r="H302" s="4">
        <v>2</v>
      </c>
      <c r="I302" s="4">
        <f t="shared" si="4"/>
        <v>4</v>
      </c>
    </row>
    <row r="303" spans="1:9" ht="14.5" customHeight="1" x14ac:dyDescent="0.35">
      <c r="A303" t="s">
        <v>1408</v>
      </c>
      <c r="B303" s="4">
        <v>3</v>
      </c>
      <c r="C303" s="4">
        <v>2</v>
      </c>
      <c r="D303" s="4">
        <v>1</v>
      </c>
      <c r="E303" s="4">
        <v>1</v>
      </c>
      <c r="F303" s="4">
        <v>2</v>
      </c>
      <c r="G303" s="4">
        <v>4</v>
      </c>
      <c r="H303" s="4">
        <v>2</v>
      </c>
      <c r="I303" s="4">
        <f t="shared" si="4"/>
        <v>4</v>
      </c>
    </row>
    <row r="304" spans="1:9" ht="14.5" customHeight="1" x14ac:dyDescent="0.35">
      <c r="A304" t="s">
        <v>1410</v>
      </c>
      <c r="B304" s="4">
        <v>3</v>
      </c>
      <c r="C304" s="4">
        <v>2</v>
      </c>
      <c r="D304" s="4">
        <v>1</v>
      </c>
      <c r="E304" s="4">
        <v>1</v>
      </c>
      <c r="F304" s="4">
        <v>2</v>
      </c>
      <c r="G304" s="4">
        <v>4</v>
      </c>
      <c r="H304" s="4">
        <v>2</v>
      </c>
      <c r="I304" s="4">
        <f t="shared" si="4"/>
        <v>4</v>
      </c>
    </row>
    <row r="305" spans="1:9" ht="14.5" customHeight="1" x14ac:dyDescent="0.35">
      <c r="A305" t="s">
        <v>1413</v>
      </c>
      <c r="B305" s="4">
        <v>3</v>
      </c>
      <c r="C305" s="4">
        <v>2</v>
      </c>
      <c r="D305" s="4">
        <v>1</v>
      </c>
      <c r="E305" s="4">
        <v>1</v>
      </c>
      <c r="F305" s="4">
        <v>2</v>
      </c>
      <c r="G305" s="4">
        <v>4</v>
      </c>
      <c r="H305" s="4">
        <v>2</v>
      </c>
      <c r="I305" s="4">
        <f t="shared" si="4"/>
        <v>4</v>
      </c>
    </row>
    <row r="306" spans="1:9" ht="14.5" customHeight="1" x14ac:dyDescent="0.35">
      <c r="A306" t="s">
        <v>1416</v>
      </c>
      <c r="B306" s="4">
        <v>3</v>
      </c>
      <c r="C306" s="4">
        <v>2</v>
      </c>
      <c r="D306" s="4">
        <v>1</v>
      </c>
      <c r="E306" s="4">
        <v>1</v>
      </c>
      <c r="F306" s="4">
        <v>2</v>
      </c>
      <c r="G306" s="4">
        <v>4</v>
      </c>
      <c r="H306" s="4">
        <v>2</v>
      </c>
      <c r="I306" s="4">
        <f t="shared" si="4"/>
        <v>4</v>
      </c>
    </row>
    <row r="307" spans="1:9" ht="14.5" customHeight="1" x14ac:dyDescent="0.35">
      <c r="A307" t="s">
        <v>1419</v>
      </c>
      <c r="B307" s="4">
        <v>3</v>
      </c>
      <c r="C307" s="4">
        <v>2</v>
      </c>
      <c r="D307" s="4">
        <v>1</v>
      </c>
      <c r="E307" s="4">
        <v>1</v>
      </c>
      <c r="F307" s="4">
        <v>2</v>
      </c>
      <c r="G307" s="4">
        <v>4</v>
      </c>
      <c r="H307" s="4">
        <v>2</v>
      </c>
      <c r="I307" s="4">
        <f t="shared" si="4"/>
        <v>4</v>
      </c>
    </row>
    <row r="308" spans="1:9" ht="14.5" customHeight="1" x14ac:dyDescent="0.35">
      <c r="A308" t="s">
        <v>1422</v>
      </c>
      <c r="B308" s="4">
        <v>3</v>
      </c>
      <c r="C308" s="4">
        <v>2</v>
      </c>
      <c r="D308" s="4">
        <v>1</v>
      </c>
      <c r="E308" s="4">
        <v>1</v>
      </c>
      <c r="F308" s="4">
        <v>2</v>
      </c>
      <c r="G308" s="4">
        <v>4</v>
      </c>
      <c r="H308" s="4">
        <v>2</v>
      </c>
      <c r="I308" s="4">
        <f t="shared" si="4"/>
        <v>4</v>
      </c>
    </row>
    <row r="309" spans="1:9" ht="14.5" customHeight="1" x14ac:dyDescent="0.35">
      <c r="A309" t="s">
        <v>1425</v>
      </c>
      <c r="B309" s="4">
        <v>3</v>
      </c>
      <c r="C309" s="4">
        <v>2</v>
      </c>
      <c r="D309" s="4">
        <v>1</v>
      </c>
      <c r="E309" s="4">
        <v>1</v>
      </c>
      <c r="F309" s="4">
        <v>2</v>
      </c>
      <c r="G309" s="4">
        <v>4</v>
      </c>
      <c r="H309" s="4">
        <v>2</v>
      </c>
      <c r="I309" s="4">
        <f t="shared" si="4"/>
        <v>4</v>
      </c>
    </row>
    <row r="310" spans="1:9" ht="14.5" customHeight="1" x14ac:dyDescent="0.35">
      <c r="A310" t="s">
        <v>1428</v>
      </c>
      <c r="B310" s="4">
        <v>3</v>
      </c>
      <c r="C310" s="4">
        <v>2</v>
      </c>
      <c r="D310" s="4">
        <v>1</v>
      </c>
      <c r="E310" s="4">
        <v>1</v>
      </c>
      <c r="F310" s="4">
        <v>2</v>
      </c>
      <c r="G310" s="4">
        <v>4</v>
      </c>
      <c r="H310" s="4">
        <v>2</v>
      </c>
      <c r="I310" s="4">
        <f t="shared" si="4"/>
        <v>4</v>
      </c>
    </row>
    <row r="311" spans="1:9" ht="14.5" customHeight="1" x14ac:dyDescent="0.35">
      <c r="A311" t="s">
        <v>1430</v>
      </c>
      <c r="B311" s="4">
        <v>3</v>
      </c>
      <c r="C311" s="4">
        <v>2</v>
      </c>
      <c r="D311" s="4">
        <v>1</v>
      </c>
      <c r="E311" s="4">
        <v>1</v>
      </c>
      <c r="F311" s="4">
        <v>2</v>
      </c>
      <c r="G311" s="4">
        <v>4</v>
      </c>
      <c r="H311" s="4">
        <v>2</v>
      </c>
      <c r="I311" s="4">
        <f t="shared" si="4"/>
        <v>4</v>
      </c>
    </row>
    <row r="312" spans="1:9" ht="14.5" customHeight="1" x14ac:dyDescent="0.35">
      <c r="A312" t="s">
        <v>1433</v>
      </c>
      <c r="B312" s="4">
        <v>3</v>
      </c>
      <c r="C312" s="4">
        <v>2</v>
      </c>
      <c r="D312" s="4">
        <v>1</v>
      </c>
      <c r="E312" s="4">
        <v>1</v>
      </c>
      <c r="F312" s="4">
        <v>2</v>
      </c>
      <c r="G312" s="4">
        <v>4</v>
      </c>
      <c r="H312" s="4">
        <v>2</v>
      </c>
      <c r="I312" s="4">
        <f t="shared" si="4"/>
        <v>4</v>
      </c>
    </row>
    <row r="313" spans="1:9" ht="14.5" customHeight="1" x14ac:dyDescent="0.35">
      <c r="A313" t="s">
        <v>1436</v>
      </c>
      <c r="B313" s="4">
        <v>3</v>
      </c>
      <c r="C313" s="4">
        <v>2</v>
      </c>
      <c r="D313" s="4">
        <v>1</v>
      </c>
      <c r="E313" s="4">
        <v>1</v>
      </c>
      <c r="F313" s="4">
        <v>2</v>
      </c>
      <c r="G313" s="4">
        <v>4</v>
      </c>
      <c r="H313" s="4">
        <v>2</v>
      </c>
      <c r="I313" s="4">
        <f t="shared" si="4"/>
        <v>4</v>
      </c>
    </row>
    <row r="314" spans="1:9" ht="14.5" customHeight="1" x14ac:dyDescent="0.35">
      <c r="A314" t="s">
        <v>1438</v>
      </c>
      <c r="B314" s="4">
        <v>3</v>
      </c>
      <c r="C314" s="4">
        <v>2</v>
      </c>
      <c r="D314" s="4">
        <v>1</v>
      </c>
      <c r="E314" s="4">
        <v>1</v>
      </c>
      <c r="F314" s="4">
        <v>2</v>
      </c>
      <c r="G314" s="4">
        <v>4</v>
      </c>
      <c r="H314" s="4">
        <v>2</v>
      </c>
      <c r="I314" s="4">
        <f t="shared" si="4"/>
        <v>4</v>
      </c>
    </row>
    <row r="315" spans="1:9" ht="14.5" customHeight="1" x14ac:dyDescent="0.35">
      <c r="A315" t="s">
        <v>1441</v>
      </c>
      <c r="B315" s="4">
        <v>3</v>
      </c>
      <c r="C315" s="4">
        <v>2</v>
      </c>
      <c r="D315" s="4">
        <v>1</v>
      </c>
      <c r="E315" s="4">
        <v>1</v>
      </c>
      <c r="F315" s="4">
        <v>2</v>
      </c>
      <c r="G315" s="4">
        <v>4</v>
      </c>
      <c r="H315" s="4">
        <v>2</v>
      </c>
      <c r="I315" s="4">
        <f t="shared" si="4"/>
        <v>4</v>
      </c>
    </row>
    <row r="316" spans="1:9" ht="14.5" customHeight="1" x14ac:dyDescent="0.35">
      <c r="A316" t="s">
        <v>1444</v>
      </c>
      <c r="B316" s="4">
        <v>3</v>
      </c>
      <c r="C316" s="4">
        <v>2</v>
      </c>
      <c r="D316" s="4">
        <v>1</v>
      </c>
      <c r="E316" s="4">
        <v>1</v>
      </c>
      <c r="F316" s="4">
        <v>2</v>
      </c>
      <c r="G316" s="4">
        <v>4</v>
      </c>
      <c r="H316" s="4">
        <v>2</v>
      </c>
      <c r="I316" s="4">
        <f t="shared" si="4"/>
        <v>4</v>
      </c>
    </row>
    <row r="317" spans="1:9" ht="14.5" customHeight="1" x14ac:dyDescent="0.35">
      <c r="A317" t="s">
        <v>1446</v>
      </c>
      <c r="B317" s="4">
        <v>3</v>
      </c>
      <c r="C317" s="4">
        <v>2</v>
      </c>
      <c r="D317" s="4">
        <v>1</v>
      </c>
      <c r="E317" s="4">
        <v>1</v>
      </c>
      <c r="F317" s="4">
        <v>2</v>
      </c>
      <c r="G317" s="4">
        <v>4</v>
      </c>
      <c r="H317" s="4">
        <v>2</v>
      </c>
      <c r="I317" s="4">
        <f t="shared" si="4"/>
        <v>4</v>
      </c>
    </row>
    <row r="318" spans="1:9" ht="14.5" customHeight="1" x14ac:dyDescent="0.35">
      <c r="A318" t="s">
        <v>1448</v>
      </c>
      <c r="B318" s="4">
        <v>3</v>
      </c>
      <c r="C318" s="4">
        <v>2</v>
      </c>
      <c r="D318" s="4">
        <v>1</v>
      </c>
      <c r="E318" s="4">
        <v>1</v>
      </c>
      <c r="F318" s="4">
        <v>2</v>
      </c>
      <c r="G318" s="4">
        <v>4</v>
      </c>
      <c r="H318" s="4">
        <v>2</v>
      </c>
      <c r="I318" s="4">
        <f t="shared" si="4"/>
        <v>4</v>
      </c>
    </row>
    <row r="319" spans="1:9" ht="14.5" customHeight="1" x14ac:dyDescent="0.35">
      <c r="A319" t="s">
        <v>1451</v>
      </c>
      <c r="B319" s="4">
        <v>3</v>
      </c>
      <c r="C319" s="4">
        <v>2</v>
      </c>
      <c r="D319" s="4">
        <v>1</v>
      </c>
      <c r="E319" s="4">
        <v>1</v>
      </c>
      <c r="F319" s="4">
        <v>2</v>
      </c>
      <c r="G319" s="4">
        <v>4</v>
      </c>
      <c r="H319" s="4">
        <v>2</v>
      </c>
      <c r="I319" s="4">
        <f t="shared" si="4"/>
        <v>4</v>
      </c>
    </row>
    <row r="320" spans="1:9" ht="14.5" customHeight="1" x14ac:dyDescent="0.35">
      <c r="A320" t="s">
        <v>1454</v>
      </c>
      <c r="B320" s="4">
        <v>3</v>
      </c>
      <c r="C320" s="4">
        <v>2</v>
      </c>
      <c r="D320" s="4">
        <v>1</v>
      </c>
      <c r="E320" s="4">
        <v>1</v>
      </c>
      <c r="F320" s="4">
        <v>2</v>
      </c>
      <c r="G320" s="4">
        <v>4</v>
      </c>
      <c r="H320" s="4">
        <v>2</v>
      </c>
      <c r="I320" s="4">
        <f t="shared" si="4"/>
        <v>4</v>
      </c>
    </row>
    <row r="321" spans="1:9" ht="14.5" customHeight="1" x14ac:dyDescent="0.35">
      <c r="A321" t="s">
        <v>1457</v>
      </c>
      <c r="B321" s="4">
        <v>3</v>
      </c>
      <c r="C321" s="4">
        <v>2</v>
      </c>
      <c r="D321" s="4">
        <v>1</v>
      </c>
      <c r="E321" s="4">
        <v>1</v>
      </c>
      <c r="F321" s="4">
        <v>2</v>
      </c>
      <c r="G321" s="4">
        <v>4</v>
      </c>
      <c r="H321" s="4">
        <v>2</v>
      </c>
      <c r="I321" s="4">
        <f t="shared" si="4"/>
        <v>4</v>
      </c>
    </row>
    <row r="322" spans="1:9" ht="14.5" customHeight="1" x14ac:dyDescent="0.35">
      <c r="A322" t="s">
        <v>1460</v>
      </c>
      <c r="B322" s="4">
        <v>3</v>
      </c>
      <c r="C322" s="4">
        <v>2</v>
      </c>
      <c r="D322" s="4">
        <v>1</v>
      </c>
      <c r="E322" s="4">
        <v>1</v>
      </c>
      <c r="F322" s="4">
        <v>2</v>
      </c>
      <c r="G322" s="4">
        <v>4</v>
      </c>
      <c r="H322" s="4">
        <v>2</v>
      </c>
      <c r="I322" s="4">
        <f t="shared" ref="I322:I385" si="5">MAX(B322:H322)</f>
        <v>4</v>
      </c>
    </row>
    <row r="323" spans="1:9" ht="14.5" customHeight="1" x14ac:dyDescent="0.35">
      <c r="A323" t="s">
        <v>1463</v>
      </c>
      <c r="B323" s="4">
        <v>3</v>
      </c>
      <c r="C323" s="4">
        <v>2</v>
      </c>
      <c r="D323" s="4">
        <v>1</v>
      </c>
      <c r="E323" s="4">
        <v>1</v>
      </c>
      <c r="F323" s="4">
        <v>2</v>
      </c>
      <c r="G323" s="4">
        <v>4</v>
      </c>
      <c r="H323" s="4">
        <v>2</v>
      </c>
      <c r="I323" s="4">
        <f t="shared" si="5"/>
        <v>4</v>
      </c>
    </row>
    <row r="324" spans="1:9" ht="14.5" customHeight="1" x14ac:dyDescent="0.35">
      <c r="A324" t="s">
        <v>1466</v>
      </c>
      <c r="B324" s="4">
        <v>3</v>
      </c>
      <c r="C324" s="4">
        <v>2</v>
      </c>
      <c r="D324" s="4">
        <v>1</v>
      </c>
      <c r="E324" s="4">
        <v>1</v>
      </c>
      <c r="F324" s="4">
        <v>2</v>
      </c>
      <c r="G324" s="4">
        <v>4</v>
      </c>
      <c r="H324" s="4">
        <v>2</v>
      </c>
      <c r="I324" s="4">
        <f t="shared" si="5"/>
        <v>4</v>
      </c>
    </row>
    <row r="325" spans="1:9" ht="14.5" customHeight="1" x14ac:dyDescent="0.35">
      <c r="A325" t="s">
        <v>1469</v>
      </c>
      <c r="B325" s="4">
        <v>3</v>
      </c>
      <c r="C325" s="4">
        <v>2</v>
      </c>
      <c r="D325" s="4">
        <v>1</v>
      </c>
      <c r="E325" s="4">
        <v>1</v>
      </c>
      <c r="F325" s="4">
        <v>2</v>
      </c>
      <c r="G325" s="4">
        <v>4</v>
      </c>
      <c r="H325" s="4">
        <v>2</v>
      </c>
      <c r="I325" s="4">
        <f t="shared" si="5"/>
        <v>4</v>
      </c>
    </row>
    <row r="326" spans="1:9" ht="14.5" customHeight="1" x14ac:dyDescent="0.35">
      <c r="A326" t="s">
        <v>1472</v>
      </c>
      <c r="B326" s="4">
        <v>3</v>
      </c>
      <c r="C326" s="4">
        <v>2</v>
      </c>
      <c r="D326" s="4">
        <v>1</v>
      </c>
      <c r="E326" s="4">
        <v>1</v>
      </c>
      <c r="F326" s="4">
        <v>2</v>
      </c>
      <c r="G326" s="4">
        <v>4</v>
      </c>
      <c r="H326" s="4">
        <v>2</v>
      </c>
      <c r="I326" s="4">
        <f t="shared" si="5"/>
        <v>4</v>
      </c>
    </row>
    <row r="327" spans="1:9" ht="14.5" customHeight="1" x14ac:dyDescent="0.35">
      <c r="A327" t="s">
        <v>1475</v>
      </c>
      <c r="B327" s="4">
        <v>3</v>
      </c>
      <c r="C327" s="4">
        <v>2</v>
      </c>
      <c r="D327" s="4">
        <v>1</v>
      </c>
      <c r="E327" s="4">
        <v>1</v>
      </c>
      <c r="F327" s="4">
        <v>2</v>
      </c>
      <c r="G327" s="4">
        <v>4</v>
      </c>
      <c r="H327" s="4">
        <v>2</v>
      </c>
      <c r="I327" s="4">
        <f t="shared" si="5"/>
        <v>4</v>
      </c>
    </row>
    <row r="328" spans="1:9" ht="14.5" customHeight="1" x14ac:dyDescent="0.35">
      <c r="A328" t="s">
        <v>1477</v>
      </c>
      <c r="B328" s="4">
        <v>3</v>
      </c>
      <c r="C328" s="4">
        <v>3</v>
      </c>
      <c r="D328" s="4">
        <v>1</v>
      </c>
      <c r="E328" s="4">
        <v>4</v>
      </c>
      <c r="F328" s="4">
        <v>3</v>
      </c>
      <c r="G328" s="4">
        <v>4</v>
      </c>
      <c r="H328" s="4">
        <v>2</v>
      </c>
      <c r="I328" s="4">
        <f t="shared" si="5"/>
        <v>4</v>
      </c>
    </row>
    <row r="329" spans="1:9" ht="14.5" customHeight="1" x14ac:dyDescent="0.35">
      <c r="A329" t="s">
        <v>1479</v>
      </c>
      <c r="B329" s="4">
        <v>3</v>
      </c>
      <c r="C329" s="4">
        <v>2</v>
      </c>
      <c r="D329" s="4">
        <v>1</v>
      </c>
      <c r="E329" s="4">
        <v>1</v>
      </c>
      <c r="F329" s="4">
        <v>2</v>
      </c>
      <c r="G329" s="4">
        <v>4</v>
      </c>
      <c r="H329" s="4">
        <v>2</v>
      </c>
      <c r="I329" s="4">
        <f t="shared" si="5"/>
        <v>4</v>
      </c>
    </row>
    <row r="330" spans="1:9" ht="14.5" customHeight="1" x14ac:dyDescent="0.35">
      <c r="A330" t="s">
        <v>1482</v>
      </c>
      <c r="B330" s="4">
        <v>3</v>
      </c>
      <c r="C330" s="4">
        <v>2</v>
      </c>
      <c r="D330" s="4">
        <v>1</v>
      </c>
      <c r="E330" s="4">
        <v>1</v>
      </c>
      <c r="F330" s="4">
        <v>2</v>
      </c>
      <c r="G330" s="4">
        <v>4</v>
      </c>
      <c r="H330" s="4">
        <v>2</v>
      </c>
      <c r="I330" s="4">
        <f t="shared" si="5"/>
        <v>4</v>
      </c>
    </row>
    <row r="331" spans="1:9" ht="14.5" customHeight="1" x14ac:dyDescent="0.35">
      <c r="A331" t="s">
        <v>1485</v>
      </c>
      <c r="B331" s="4">
        <v>3</v>
      </c>
      <c r="C331" s="4">
        <v>2</v>
      </c>
      <c r="D331" s="4">
        <v>1</v>
      </c>
      <c r="E331" s="4">
        <v>1</v>
      </c>
      <c r="F331" s="4">
        <v>2</v>
      </c>
      <c r="G331" s="4">
        <v>4</v>
      </c>
      <c r="H331" s="4">
        <v>2</v>
      </c>
      <c r="I331" s="4">
        <f t="shared" si="5"/>
        <v>4</v>
      </c>
    </row>
    <row r="332" spans="1:9" ht="14.5" customHeight="1" x14ac:dyDescent="0.35">
      <c r="A332" t="s">
        <v>1487</v>
      </c>
      <c r="B332" s="4">
        <v>3</v>
      </c>
      <c r="C332" s="4">
        <v>3</v>
      </c>
      <c r="D332" s="4">
        <v>1</v>
      </c>
      <c r="E332" s="4">
        <v>4</v>
      </c>
      <c r="F332" s="4">
        <v>3</v>
      </c>
      <c r="G332" s="4">
        <v>4</v>
      </c>
      <c r="H332" s="4">
        <v>2</v>
      </c>
      <c r="I332" s="4">
        <f t="shared" si="5"/>
        <v>4</v>
      </c>
    </row>
    <row r="333" spans="1:9" ht="14.5" customHeight="1" x14ac:dyDescent="0.35">
      <c r="A333" t="s">
        <v>1489</v>
      </c>
      <c r="B333" s="4">
        <v>3</v>
      </c>
      <c r="C333" s="4">
        <v>2</v>
      </c>
      <c r="D333" s="4">
        <v>1</v>
      </c>
      <c r="E333" s="4">
        <v>1</v>
      </c>
      <c r="F333" s="4">
        <v>2</v>
      </c>
      <c r="G333" s="4">
        <v>4</v>
      </c>
      <c r="H333" s="4">
        <v>2</v>
      </c>
      <c r="I333" s="4">
        <f t="shared" si="5"/>
        <v>4</v>
      </c>
    </row>
    <row r="334" spans="1:9" ht="14.5" customHeight="1" x14ac:dyDescent="0.35">
      <c r="A334" t="s">
        <v>1492</v>
      </c>
      <c r="B334" s="4">
        <v>3</v>
      </c>
      <c r="C334" s="4">
        <v>2</v>
      </c>
      <c r="D334" s="4">
        <v>1</v>
      </c>
      <c r="E334" s="4">
        <v>1</v>
      </c>
      <c r="F334" s="4">
        <v>2</v>
      </c>
      <c r="G334" s="4">
        <v>4</v>
      </c>
      <c r="H334" s="4">
        <v>2</v>
      </c>
      <c r="I334" s="4">
        <f t="shared" si="5"/>
        <v>4</v>
      </c>
    </row>
    <row r="335" spans="1:9" ht="14.5" customHeight="1" x14ac:dyDescent="0.35">
      <c r="A335" t="s">
        <v>1495</v>
      </c>
      <c r="B335" s="4">
        <v>3</v>
      </c>
      <c r="C335" s="4">
        <v>2</v>
      </c>
      <c r="D335" s="4">
        <v>1</v>
      </c>
      <c r="E335" s="4">
        <v>1</v>
      </c>
      <c r="F335" s="4">
        <v>2</v>
      </c>
      <c r="G335" s="4">
        <v>4</v>
      </c>
      <c r="H335" s="4">
        <v>2</v>
      </c>
      <c r="I335" s="4">
        <f t="shared" si="5"/>
        <v>4</v>
      </c>
    </row>
    <row r="336" spans="1:9" ht="14.5" customHeight="1" x14ac:dyDescent="0.35">
      <c r="A336" t="s">
        <v>1498</v>
      </c>
      <c r="B336" s="4">
        <v>3</v>
      </c>
      <c r="C336" s="4">
        <v>2</v>
      </c>
      <c r="D336" s="4">
        <v>1</v>
      </c>
      <c r="E336" s="4">
        <v>1</v>
      </c>
      <c r="F336" s="4">
        <v>2</v>
      </c>
      <c r="G336" s="4">
        <v>4</v>
      </c>
      <c r="H336" s="4">
        <v>2</v>
      </c>
      <c r="I336" s="4">
        <f t="shared" si="5"/>
        <v>4</v>
      </c>
    </row>
    <row r="337" spans="1:9" ht="14.5" customHeight="1" x14ac:dyDescent="0.35">
      <c r="A337" t="s">
        <v>1501</v>
      </c>
      <c r="B337" s="4">
        <v>3</v>
      </c>
      <c r="C337" s="4">
        <v>2</v>
      </c>
      <c r="D337" s="4">
        <v>1</v>
      </c>
      <c r="E337" s="4">
        <v>1</v>
      </c>
      <c r="F337" s="4">
        <v>2</v>
      </c>
      <c r="G337" s="4">
        <v>4</v>
      </c>
      <c r="H337" s="4">
        <v>2</v>
      </c>
      <c r="I337" s="4">
        <f t="shared" si="5"/>
        <v>4</v>
      </c>
    </row>
    <row r="338" spans="1:9" ht="14.5" customHeight="1" x14ac:dyDescent="0.35">
      <c r="A338" t="s">
        <v>1504</v>
      </c>
      <c r="B338" s="4">
        <v>3</v>
      </c>
      <c r="C338" s="4">
        <v>2</v>
      </c>
      <c r="D338" s="4">
        <v>1</v>
      </c>
      <c r="E338" s="4">
        <v>1</v>
      </c>
      <c r="F338" s="4">
        <v>2</v>
      </c>
      <c r="G338" s="4">
        <v>4</v>
      </c>
      <c r="H338" s="4">
        <v>2</v>
      </c>
      <c r="I338" s="4">
        <f t="shared" si="5"/>
        <v>4</v>
      </c>
    </row>
    <row r="339" spans="1:9" ht="14.5" customHeight="1" x14ac:dyDescent="0.35">
      <c r="A339" t="s">
        <v>1506</v>
      </c>
      <c r="B339" s="4">
        <v>3</v>
      </c>
      <c r="C339" s="4">
        <v>2</v>
      </c>
      <c r="D339" s="4">
        <v>1</v>
      </c>
      <c r="E339" s="4">
        <v>1</v>
      </c>
      <c r="F339" s="4">
        <v>2</v>
      </c>
      <c r="G339" s="4">
        <v>4</v>
      </c>
      <c r="H339" s="4">
        <v>2</v>
      </c>
      <c r="I339" s="4">
        <f t="shared" si="5"/>
        <v>4</v>
      </c>
    </row>
    <row r="340" spans="1:9" ht="14.5" customHeight="1" x14ac:dyDescent="0.35">
      <c r="A340" t="s">
        <v>1509</v>
      </c>
      <c r="B340" s="4">
        <v>3</v>
      </c>
      <c r="C340" s="4">
        <v>2</v>
      </c>
      <c r="D340" s="4">
        <v>1</v>
      </c>
      <c r="E340" s="4">
        <v>1</v>
      </c>
      <c r="F340" s="4">
        <v>2</v>
      </c>
      <c r="G340" s="4">
        <v>4</v>
      </c>
      <c r="H340" s="4">
        <v>2</v>
      </c>
      <c r="I340" s="4">
        <f t="shared" si="5"/>
        <v>4</v>
      </c>
    </row>
    <row r="341" spans="1:9" ht="14.5" customHeight="1" x14ac:dyDescent="0.35">
      <c r="A341" t="s">
        <v>1511</v>
      </c>
      <c r="B341" s="4">
        <v>3</v>
      </c>
      <c r="C341" s="4">
        <v>2</v>
      </c>
      <c r="D341" s="4">
        <v>1</v>
      </c>
      <c r="E341" s="4">
        <v>1</v>
      </c>
      <c r="F341" s="4">
        <v>2</v>
      </c>
      <c r="G341" s="4">
        <v>4</v>
      </c>
      <c r="H341" s="4">
        <v>2</v>
      </c>
      <c r="I341" s="4">
        <f t="shared" si="5"/>
        <v>4</v>
      </c>
    </row>
    <row r="342" spans="1:9" ht="14.5" customHeight="1" x14ac:dyDescent="0.35">
      <c r="A342" t="s">
        <v>1514</v>
      </c>
      <c r="B342" s="4">
        <v>3</v>
      </c>
      <c r="C342" s="4">
        <v>2</v>
      </c>
      <c r="D342" s="4">
        <v>1</v>
      </c>
      <c r="E342" s="4">
        <v>1</v>
      </c>
      <c r="F342" s="4">
        <v>2</v>
      </c>
      <c r="G342" s="4">
        <v>4</v>
      </c>
      <c r="H342" s="4">
        <v>2</v>
      </c>
      <c r="I342" s="4">
        <f t="shared" si="5"/>
        <v>4</v>
      </c>
    </row>
    <row r="343" spans="1:9" ht="14.5" customHeight="1" x14ac:dyDescent="0.35">
      <c r="A343" t="s">
        <v>1517</v>
      </c>
      <c r="B343" s="4">
        <v>3</v>
      </c>
      <c r="C343" s="4">
        <v>2</v>
      </c>
      <c r="D343" s="4">
        <v>1</v>
      </c>
      <c r="E343" s="4">
        <v>1</v>
      </c>
      <c r="F343" s="4">
        <v>2</v>
      </c>
      <c r="G343" s="4">
        <v>4</v>
      </c>
      <c r="H343" s="4">
        <v>2</v>
      </c>
      <c r="I343" s="4">
        <f t="shared" si="5"/>
        <v>4</v>
      </c>
    </row>
    <row r="344" spans="1:9" ht="14.5" customHeight="1" x14ac:dyDescent="0.35">
      <c r="A344" t="s">
        <v>1520</v>
      </c>
      <c r="B344" s="4">
        <v>3</v>
      </c>
      <c r="C344" s="4">
        <v>2</v>
      </c>
      <c r="D344" s="4">
        <v>1</v>
      </c>
      <c r="E344" s="4">
        <v>1</v>
      </c>
      <c r="F344" s="4">
        <v>2</v>
      </c>
      <c r="G344" s="4">
        <v>4</v>
      </c>
      <c r="H344" s="4">
        <v>2</v>
      </c>
      <c r="I344" s="4">
        <f t="shared" si="5"/>
        <v>4</v>
      </c>
    </row>
    <row r="345" spans="1:9" ht="14.5" customHeight="1" x14ac:dyDescent="0.35">
      <c r="A345" t="s">
        <v>1523</v>
      </c>
      <c r="B345" s="4">
        <v>3</v>
      </c>
      <c r="C345" s="4">
        <v>2</v>
      </c>
      <c r="D345" s="4">
        <v>1</v>
      </c>
      <c r="E345" s="4">
        <v>1</v>
      </c>
      <c r="F345" s="4">
        <v>2</v>
      </c>
      <c r="G345" s="4">
        <v>4</v>
      </c>
      <c r="H345" s="4">
        <v>2</v>
      </c>
      <c r="I345" s="4">
        <f t="shared" si="5"/>
        <v>4</v>
      </c>
    </row>
    <row r="346" spans="1:9" ht="14.5" customHeight="1" x14ac:dyDescent="0.35">
      <c r="A346" t="s">
        <v>1525</v>
      </c>
      <c r="B346" s="4">
        <v>3</v>
      </c>
      <c r="C346" s="4">
        <v>2</v>
      </c>
      <c r="D346" s="4">
        <v>1</v>
      </c>
      <c r="E346" s="4">
        <v>1</v>
      </c>
      <c r="F346" s="4">
        <v>2</v>
      </c>
      <c r="G346" s="4">
        <v>4</v>
      </c>
      <c r="H346" s="4">
        <v>2</v>
      </c>
      <c r="I346" s="4">
        <f t="shared" si="5"/>
        <v>4</v>
      </c>
    </row>
    <row r="347" spans="1:9" ht="14.5" customHeight="1" x14ac:dyDescent="0.35">
      <c r="A347" t="s">
        <v>1528</v>
      </c>
      <c r="B347" s="4">
        <v>3</v>
      </c>
      <c r="C347" s="4">
        <v>2</v>
      </c>
      <c r="D347" s="4">
        <v>1</v>
      </c>
      <c r="E347" s="4">
        <v>1</v>
      </c>
      <c r="F347" s="4">
        <v>2</v>
      </c>
      <c r="G347" s="4">
        <v>4</v>
      </c>
      <c r="H347" s="4">
        <v>1</v>
      </c>
      <c r="I347" s="4">
        <f t="shared" si="5"/>
        <v>4</v>
      </c>
    </row>
    <row r="348" spans="1:9" ht="14.5" customHeight="1" x14ac:dyDescent="0.35">
      <c r="A348" t="s">
        <v>1534</v>
      </c>
      <c r="B348" s="4">
        <v>3</v>
      </c>
      <c r="C348" s="4">
        <v>2</v>
      </c>
      <c r="D348" s="4">
        <v>1</v>
      </c>
      <c r="E348" s="4">
        <v>1</v>
      </c>
      <c r="F348" s="4">
        <v>2</v>
      </c>
      <c r="G348" s="4">
        <v>4</v>
      </c>
      <c r="H348" s="4">
        <v>1</v>
      </c>
      <c r="I348" s="4">
        <f t="shared" si="5"/>
        <v>4</v>
      </c>
    </row>
    <row r="349" spans="1:9" ht="14.5" customHeight="1" x14ac:dyDescent="0.35">
      <c r="A349" t="s">
        <v>1540</v>
      </c>
      <c r="B349" s="4">
        <v>3</v>
      </c>
      <c r="C349" s="4">
        <v>2</v>
      </c>
      <c r="D349" s="4">
        <v>1</v>
      </c>
      <c r="E349" s="4">
        <v>1</v>
      </c>
      <c r="F349" s="4">
        <v>2</v>
      </c>
      <c r="G349" s="4">
        <v>4</v>
      </c>
      <c r="H349" s="4">
        <v>1</v>
      </c>
      <c r="I349" s="4">
        <f t="shared" si="5"/>
        <v>4</v>
      </c>
    </row>
    <row r="350" spans="1:9" ht="14.5" customHeight="1" x14ac:dyDescent="0.35">
      <c r="A350" t="s">
        <v>1543</v>
      </c>
      <c r="B350" s="4">
        <v>3</v>
      </c>
      <c r="C350" s="4">
        <v>2</v>
      </c>
      <c r="D350" s="4">
        <v>1</v>
      </c>
      <c r="E350" s="4">
        <v>1</v>
      </c>
      <c r="F350" s="4">
        <v>2</v>
      </c>
      <c r="G350" s="4">
        <v>4</v>
      </c>
      <c r="H350" s="4">
        <v>1</v>
      </c>
      <c r="I350" s="4">
        <f t="shared" si="5"/>
        <v>4</v>
      </c>
    </row>
    <row r="351" spans="1:9" ht="14.5" customHeight="1" x14ac:dyDescent="0.35">
      <c r="A351" t="s">
        <v>1546</v>
      </c>
      <c r="B351" s="4">
        <v>3</v>
      </c>
      <c r="C351" s="4">
        <v>2</v>
      </c>
      <c r="D351" s="4">
        <v>1</v>
      </c>
      <c r="E351" s="4">
        <v>1</v>
      </c>
      <c r="F351" s="4">
        <v>2</v>
      </c>
      <c r="G351" s="4">
        <v>4</v>
      </c>
      <c r="H351" s="4">
        <v>1</v>
      </c>
      <c r="I351" s="4">
        <f t="shared" si="5"/>
        <v>4</v>
      </c>
    </row>
    <row r="352" spans="1:9" ht="14.5" customHeight="1" x14ac:dyDescent="0.35">
      <c r="A352" t="s">
        <v>1549</v>
      </c>
      <c r="B352" s="4">
        <v>3</v>
      </c>
      <c r="C352" s="4">
        <v>2</v>
      </c>
      <c r="D352" s="4">
        <v>1</v>
      </c>
      <c r="E352" s="4">
        <v>1</v>
      </c>
      <c r="F352" s="4">
        <v>2</v>
      </c>
      <c r="G352" s="4">
        <v>4</v>
      </c>
      <c r="H352" s="4">
        <v>1</v>
      </c>
      <c r="I352" s="4">
        <f t="shared" si="5"/>
        <v>4</v>
      </c>
    </row>
    <row r="353" spans="1:9" ht="14.5" customHeight="1" x14ac:dyDescent="0.35">
      <c r="A353" t="s">
        <v>1552</v>
      </c>
      <c r="B353" s="4">
        <v>3</v>
      </c>
      <c r="C353" s="4">
        <v>2</v>
      </c>
      <c r="D353" s="4">
        <v>1</v>
      </c>
      <c r="E353" s="4">
        <v>1</v>
      </c>
      <c r="F353" s="4">
        <v>2</v>
      </c>
      <c r="G353" s="4">
        <v>4</v>
      </c>
      <c r="H353" s="4">
        <v>1</v>
      </c>
      <c r="I353" s="4">
        <f t="shared" si="5"/>
        <v>4</v>
      </c>
    </row>
    <row r="354" spans="1:9" ht="14.5" customHeight="1" x14ac:dyDescent="0.35">
      <c r="A354" t="s">
        <v>1555</v>
      </c>
      <c r="B354" s="4">
        <v>3</v>
      </c>
      <c r="C354" s="4">
        <v>2</v>
      </c>
      <c r="D354" s="4">
        <v>1</v>
      </c>
      <c r="E354" s="4">
        <v>1</v>
      </c>
      <c r="F354" s="4">
        <v>2</v>
      </c>
      <c r="G354" s="4">
        <v>4</v>
      </c>
      <c r="H354" s="4">
        <v>1</v>
      </c>
      <c r="I354" s="4">
        <f t="shared" si="5"/>
        <v>4</v>
      </c>
    </row>
    <row r="355" spans="1:9" ht="14.5" customHeight="1" x14ac:dyDescent="0.35">
      <c r="A355" t="s">
        <v>1557</v>
      </c>
      <c r="B355" s="4">
        <v>3</v>
      </c>
      <c r="C355" s="4">
        <v>2</v>
      </c>
      <c r="D355" s="4">
        <v>1</v>
      </c>
      <c r="E355" s="4">
        <v>1</v>
      </c>
      <c r="F355" s="4">
        <v>2</v>
      </c>
      <c r="G355" s="4">
        <v>4</v>
      </c>
      <c r="H355" s="4">
        <v>1</v>
      </c>
      <c r="I355" s="4">
        <f t="shared" si="5"/>
        <v>4</v>
      </c>
    </row>
    <row r="356" spans="1:9" ht="14.5" customHeight="1" x14ac:dyDescent="0.35">
      <c r="A356" t="s">
        <v>1560</v>
      </c>
      <c r="B356" s="4">
        <v>3</v>
      </c>
      <c r="C356" s="4">
        <v>2</v>
      </c>
      <c r="D356" s="4">
        <v>1</v>
      </c>
      <c r="E356" s="4">
        <v>1</v>
      </c>
      <c r="F356" s="4">
        <v>2</v>
      </c>
      <c r="G356" s="4">
        <v>4</v>
      </c>
      <c r="H356" s="4">
        <v>1</v>
      </c>
      <c r="I356" s="4">
        <f t="shared" si="5"/>
        <v>4</v>
      </c>
    </row>
    <row r="357" spans="1:9" ht="14.5" customHeight="1" x14ac:dyDescent="0.35">
      <c r="A357" t="s">
        <v>1563</v>
      </c>
      <c r="B357" s="4">
        <v>3</v>
      </c>
      <c r="C357" s="4">
        <v>2</v>
      </c>
      <c r="D357" s="4">
        <v>1</v>
      </c>
      <c r="E357" s="4">
        <v>1</v>
      </c>
      <c r="F357" s="4">
        <v>2</v>
      </c>
      <c r="G357" s="4">
        <v>4</v>
      </c>
      <c r="H357" s="4">
        <v>1</v>
      </c>
      <c r="I357" s="4">
        <f t="shared" si="5"/>
        <v>4</v>
      </c>
    </row>
    <row r="358" spans="1:9" ht="14.5" customHeight="1" x14ac:dyDescent="0.35">
      <c r="A358" t="s">
        <v>1569</v>
      </c>
      <c r="B358" s="4">
        <v>3</v>
      </c>
      <c r="C358" s="4">
        <v>2</v>
      </c>
      <c r="D358" s="4">
        <v>1</v>
      </c>
      <c r="E358" s="4">
        <v>1</v>
      </c>
      <c r="F358" s="4">
        <v>2</v>
      </c>
      <c r="G358" s="4">
        <v>4</v>
      </c>
      <c r="H358" s="4">
        <v>1</v>
      </c>
      <c r="I358" s="4">
        <f t="shared" si="5"/>
        <v>4</v>
      </c>
    </row>
    <row r="359" spans="1:9" ht="14.5" customHeight="1" x14ac:dyDescent="0.35">
      <c r="A359" t="s">
        <v>1572</v>
      </c>
      <c r="B359" s="4">
        <v>3</v>
      </c>
      <c r="C359" s="4">
        <v>2</v>
      </c>
      <c r="D359" s="4">
        <v>1</v>
      </c>
      <c r="E359" s="4">
        <v>1</v>
      </c>
      <c r="F359" s="4">
        <v>2</v>
      </c>
      <c r="G359" s="4">
        <v>4</v>
      </c>
      <c r="H359" s="4">
        <v>1</v>
      </c>
      <c r="I359" s="4">
        <f t="shared" si="5"/>
        <v>4</v>
      </c>
    </row>
    <row r="360" spans="1:9" ht="14.5" customHeight="1" x14ac:dyDescent="0.35">
      <c r="A360" t="s">
        <v>1575</v>
      </c>
      <c r="B360" s="4">
        <v>3</v>
      </c>
      <c r="C360" s="4">
        <v>2</v>
      </c>
      <c r="D360" s="4">
        <v>1</v>
      </c>
      <c r="E360" s="4">
        <v>1</v>
      </c>
      <c r="F360" s="4">
        <v>2</v>
      </c>
      <c r="G360" s="4">
        <v>4</v>
      </c>
      <c r="H360" s="4">
        <v>1</v>
      </c>
      <c r="I360" s="4">
        <f t="shared" si="5"/>
        <v>4</v>
      </c>
    </row>
    <row r="361" spans="1:9" ht="14.5" customHeight="1" x14ac:dyDescent="0.35">
      <c r="A361" t="s">
        <v>1578</v>
      </c>
      <c r="B361" s="4">
        <v>3</v>
      </c>
      <c r="C361" s="4">
        <v>2</v>
      </c>
      <c r="D361" s="4">
        <v>1</v>
      </c>
      <c r="E361" s="4">
        <v>1</v>
      </c>
      <c r="F361" s="4">
        <v>2</v>
      </c>
      <c r="G361" s="4">
        <v>4</v>
      </c>
      <c r="H361" s="4">
        <v>1</v>
      </c>
      <c r="I361" s="4">
        <f t="shared" si="5"/>
        <v>4</v>
      </c>
    </row>
    <row r="362" spans="1:9" ht="14.5" customHeight="1" x14ac:dyDescent="0.35">
      <c r="A362" t="s">
        <v>1581</v>
      </c>
      <c r="B362" s="4">
        <v>3</v>
      </c>
      <c r="C362" s="4">
        <v>2</v>
      </c>
      <c r="D362" s="4">
        <v>1</v>
      </c>
      <c r="E362" s="4">
        <v>1</v>
      </c>
      <c r="F362" s="4">
        <v>2</v>
      </c>
      <c r="G362" s="4">
        <v>4</v>
      </c>
      <c r="H362" s="4">
        <v>1</v>
      </c>
      <c r="I362" s="4">
        <f t="shared" si="5"/>
        <v>4</v>
      </c>
    </row>
    <row r="363" spans="1:9" ht="14.5" customHeight="1" x14ac:dyDescent="0.35">
      <c r="A363" t="s">
        <v>1584</v>
      </c>
      <c r="B363" s="4">
        <v>3</v>
      </c>
      <c r="C363" s="4">
        <v>2</v>
      </c>
      <c r="D363" s="4">
        <v>1</v>
      </c>
      <c r="E363" s="4">
        <v>1</v>
      </c>
      <c r="F363" s="4">
        <v>2</v>
      </c>
      <c r="G363" s="4">
        <v>4</v>
      </c>
      <c r="H363" s="4">
        <v>1</v>
      </c>
      <c r="I363" s="4">
        <f t="shared" si="5"/>
        <v>4</v>
      </c>
    </row>
    <row r="364" spans="1:9" ht="14.5" customHeight="1" x14ac:dyDescent="0.35">
      <c r="A364" t="s">
        <v>1587</v>
      </c>
      <c r="B364" s="4">
        <v>3</v>
      </c>
      <c r="C364" s="4">
        <v>2</v>
      </c>
      <c r="D364" s="4">
        <v>1</v>
      </c>
      <c r="E364" s="4">
        <v>1</v>
      </c>
      <c r="F364" s="4">
        <v>2</v>
      </c>
      <c r="G364" s="4">
        <v>4</v>
      </c>
      <c r="H364" s="4">
        <v>1</v>
      </c>
      <c r="I364" s="4">
        <f t="shared" si="5"/>
        <v>4</v>
      </c>
    </row>
    <row r="365" spans="1:9" ht="14.5" customHeight="1" x14ac:dyDescent="0.35">
      <c r="A365" t="s">
        <v>1590</v>
      </c>
      <c r="B365" s="4">
        <v>3</v>
      </c>
      <c r="C365" s="4">
        <v>2</v>
      </c>
      <c r="D365" s="4">
        <v>1</v>
      </c>
      <c r="E365" s="4">
        <v>1</v>
      </c>
      <c r="F365" s="4">
        <v>2</v>
      </c>
      <c r="G365" s="4">
        <v>4</v>
      </c>
      <c r="H365" s="4">
        <v>1</v>
      </c>
      <c r="I365" s="4">
        <f t="shared" si="5"/>
        <v>4</v>
      </c>
    </row>
    <row r="366" spans="1:9" ht="14.5" customHeight="1" x14ac:dyDescent="0.35">
      <c r="A366" t="s">
        <v>1593</v>
      </c>
      <c r="B366" s="4">
        <v>3</v>
      </c>
      <c r="C366" s="4">
        <v>2</v>
      </c>
      <c r="D366" s="4">
        <v>1</v>
      </c>
      <c r="E366" s="4">
        <v>1</v>
      </c>
      <c r="F366" s="4">
        <v>2</v>
      </c>
      <c r="G366" s="4">
        <v>4</v>
      </c>
      <c r="H366" s="4">
        <v>1</v>
      </c>
      <c r="I366" s="4">
        <f t="shared" si="5"/>
        <v>4</v>
      </c>
    </row>
    <row r="367" spans="1:9" ht="14.5" customHeight="1" x14ac:dyDescent="0.35">
      <c r="A367" t="s">
        <v>1596</v>
      </c>
      <c r="B367" s="4">
        <v>3</v>
      </c>
      <c r="C367" s="4">
        <v>2</v>
      </c>
      <c r="D367" s="4">
        <v>1</v>
      </c>
      <c r="E367" s="4">
        <v>1</v>
      </c>
      <c r="F367" s="4">
        <v>2</v>
      </c>
      <c r="G367" s="4">
        <v>4</v>
      </c>
      <c r="H367" s="4">
        <v>1</v>
      </c>
      <c r="I367" s="4">
        <f t="shared" si="5"/>
        <v>4</v>
      </c>
    </row>
    <row r="368" spans="1:9" ht="14.5" customHeight="1" x14ac:dyDescent="0.35">
      <c r="A368" t="s">
        <v>1599</v>
      </c>
      <c r="B368" s="4">
        <v>3</v>
      </c>
      <c r="C368" s="4">
        <v>2</v>
      </c>
      <c r="D368" s="4">
        <v>1</v>
      </c>
      <c r="E368" s="4">
        <v>1</v>
      </c>
      <c r="F368" s="4">
        <v>2</v>
      </c>
      <c r="G368" s="4">
        <v>4</v>
      </c>
      <c r="H368" s="4">
        <v>1</v>
      </c>
      <c r="I368" s="4">
        <f t="shared" si="5"/>
        <v>4</v>
      </c>
    </row>
    <row r="369" spans="1:9" ht="14.5" customHeight="1" x14ac:dyDescent="0.35">
      <c r="A369" t="s">
        <v>1602</v>
      </c>
      <c r="B369" s="4">
        <v>3</v>
      </c>
      <c r="C369" s="4">
        <v>2</v>
      </c>
      <c r="D369" s="4">
        <v>1</v>
      </c>
      <c r="E369" s="4">
        <v>1</v>
      </c>
      <c r="F369" s="4">
        <v>2</v>
      </c>
      <c r="G369" s="4">
        <v>4</v>
      </c>
      <c r="H369" s="4">
        <v>1</v>
      </c>
      <c r="I369" s="4">
        <f t="shared" si="5"/>
        <v>4</v>
      </c>
    </row>
    <row r="370" spans="1:9" ht="14.5" customHeight="1" x14ac:dyDescent="0.35">
      <c r="A370" t="s">
        <v>1605</v>
      </c>
      <c r="B370" s="4">
        <v>3</v>
      </c>
      <c r="C370" s="4">
        <v>2</v>
      </c>
      <c r="D370" s="4">
        <v>1</v>
      </c>
      <c r="E370" s="4">
        <v>1</v>
      </c>
      <c r="F370" s="4">
        <v>2</v>
      </c>
      <c r="G370" s="4">
        <v>4</v>
      </c>
      <c r="H370" s="4">
        <v>1</v>
      </c>
      <c r="I370" s="4">
        <f t="shared" si="5"/>
        <v>4</v>
      </c>
    </row>
    <row r="371" spans="1:9" ht="14.5" customHeight="1" x14ac:dyDescent="0.35">
      <c r="A371" t="s">
        <v>1607</v>
      </c>
      <c r="B371" s="4">
        <v>3</v>
      </c>
      <c r="C371" s="4">
        <v>2</v>
      </c>
      <c r="D371" s="4">
        <v>1</v>
      </c>
      <c r="E371" s="4">
        <v>1</v>
      </c>
      <c r="F371" s="4">
        <v>2</v>
      </c>
      <c r="G371" s="4">
        <v>4</v>
      </c>
      <c r="H371" s="4">
        <v>1</v>
      </c>
      <c r="I371" s="4">
        <f t="shared" si="5"/>
        <v>4</v>
      </c>
    </row>
    <row r="372" spans="1:9" ht="14.5" customHeight="1" x14ac:dyDescent="0.35">
      <c r="A372" t="s">
        <v>1609</v>
      </c>
      <c r="B372" s="4">
        <v>3</v>
      </c>
      <c r="C372" s="4">
        <v>2</v>
      </c>
      <c r="D372" s="4">
        <v>1</v>
      </c>
      <c r="E372" s="4">
        <v>1</v>
      </c>
      <c r="F372" s="4">
        <v>2</v>
      </c>
      <c r="G372" s="4">
        <v>4</v>
      </c>
      <c r="H372" s="4">
        <v>1</v>
      </c>
      <c r="I372" s="4">
        <f t="shared" si="5"/>
        <v>4</v>
      </c>
    </row>
    <row r="373" spans="1:9" ht="14.5" customHeight="1" x14ac:dyDescent="0.35">
      <c r="A373" t="s">
        <v>1612</v>
      </c>
      <c r="B373" s="4">
        <v>3</v>
      </c>
      <c r="C373" s="4">
        <v>2</v>
      </c>
      <c r="D373" s="4">
        <v>1</v>
      </c>
      <c r="E373" s="4">
        <v>1</v>
      </c>
      <c r="F373" s="4">
        <v>2</v>
      </c>
      <c r="G373" s="4">
        <v>4</v>
      </c>
      <c r="H373" s="4">
        <v>1</v>
      </c>
      <c r="I373" s="4">
        <f t="shared" si="5"/>
        <v>4</v>
      </c>
    </row>
    <row r="374" spans="1:9" ht="14.5" customHeight="1" x14ac:dyDescent="0.35">
      <c r="A374" t="s">
        <v>1615</v>
      </c>
      <c r="B374" s="4">
        <v>3</v>
      </c>
      <c r="C374" s="4">
        <v>2</v>
      </c>
      <c r="D374" s="4">
        <v>1</v>
      </c>
      <c r="E374" s="4">
        <v>1</v>
      </c>
      <c r="F374" s="4">
        <v>2</v>
      </c>
      <c r="G374" s="4">
        <v>4</v>
      </c>
      <c r="H374" s="4">
        <v>1</v>
      </c>
      <c r="I374" s="4">
        <f t="shared" si="5"/>
        <v>4</v>
      </c>
    </row>
    <row r="375" spans="1:9" ht="14.5" customHeight="1" x14ac:dyDescent="0.35">
      <c r="A375" t="s">
        <v>1618</v>
      </c>
      <c r="B375" s="4">
        <v>3</v>
      </c>
      <c r="C375" s="4">
        <v>2</v>
      </c>
      <c r="D375" s="4">
        <v>1</v>
      </c>
      <c r="E375" s="4">
        <v>1</v>
      </c>
      <c r="F375" s="4">
        <v>2</v>
      </c>
      <c r="G375" s="4">
        <v>4</v>
      </c>
      <c r="H375" s="4">
        <v>1</v>
      </c>
      <c r="I375" s="4">
        <f t="shared" si="5"/>
        <v>4</v>
      </c>
    </row>
    <row r="376" spans="1:9" ht="14.5" customHeight="1" x14ac:dyDescent="0.35">
      <c r="A376" t="s">
        <v>1621</v>
      </c>
      <c r="B376" s="4">
        <v>3</v>
      </c>
      <c r="C376" s="4">
        <v>2</v>
      </c>
      <c r="D376" s="4">
        <v>1</v>
      </c>
      <c r="E376" s="4">
        <v>1</v>
      </c>
      <c r="F376" s="4">
        <v>2</v>
      </c>
      <c r="G376" s="4">
        <v>4</v>
      </c>
      <c r="H376" s="4">
        <v>1</v>
      </c>
      <c r="I376" s="4">
        <f t="shared" si="5"/>
        <v>4</v>
      </c>
    </row>
    <row r="377" spans="1:9" ht="14.5" customHeight="1" x14ac:dyDescent="0.35">
      <c r="A377" t="s">
        <v>1624</v>
      </c>
      <c r="B377" s="4">
        <v>3</v>
      </c>
      <c r="C377" s="4">
        <v>2</v>
      </c>
      <c r="D377" s="4">
        <v>1</v>
      </c>
      <c r="E377" s="4">
        <v>1</v>
      </c>
      <c r="F377" s="4">
        <v>2</v>
      </c>
      <c r="G377" s="4">
        <v>4</v>
      </c>
      <c r="H377" s="4">
        <v>1</v>
      </c>
      <c r="I377" s="4">
        <f t="shared" si="5"/>
        <v>4</v>
      </c>
    </row>
    <row r="378" spans="1:9" ht="14.5" customHeight="1" x14ac:dyDescent="0.35">
      <c r="A378" t="s">
        <v>1627</v>
      </c>
      <c r="B378" s="4">
        <v>3</v>
      </c>
      <c r="C378" s="4">
        <v>2</v>
      </c>
      <c r="D378" s="4">
        <v>1</v>
      </c>
      <c r="E378" s="4">
        <v>1</v>
      </c>
      <c r="F378" s="4">
        <v>2</v>
      </c>
      <c r="G378" s="4">
        <v>4</v>
      </c>
      <c r="H378" s="4">
        <v>1</v>
      </c>
      <c r="I378" s="4">
        <f t="shared" si="5"/>
        <v>4</v>
      </c>
    </row>
    <row r="379" spans="1:9" ht="14.5" customHeight="1" x14ac:dyDescent="0.35">
      <c r="A379" t="s">
        <v>1629</v>
      </c>
      <c r="B379" s="4">
        <v>3</v>
      </c>
      <c r="C379" s="4">
        <v>2</v>
      </c>
      <c r="D379" s="4">
        <v>1</v>
      </c>
      <c r="E379" s="4">
        <v>1</v>
      </c>
      <c r="F379" s="4">
        <v>2</v>
      </c>
      <c r="G379" s="4">
        <v>4</v>
      </c>
      <c r="H379" s="4">
        <v>1</v>
      </c>
      <c r="I379" s="4">
        <f t="shared" si="5"/>
        <v>4</v>
      </c>
    </row>
    <row r="380" spans="1:9" ht="14.5" customHeight="1" x14ac:dyDescent="0.35">
      <c r="A380" t="s">
        <v>1632</v>
      </c>
      <c r="B380" s="4">
        <v>3</v>
      </c>
      <c r="C380" s="4">
        <v>2</v>
      </c>
      <c r="D380" s="4">
        <v>1</v>
      </c>
      <c r="E380" s="4">
        <v>1</v>
      </c>
      <c r="F380" s="4">
        <v>2</v>
      </c>
      <c r="G380" s="4">
        <v>4</v>
      </c>
      <c r="H380" s="4">
        <v>1</v>
      </c>
      <c r="I380" s="4">
        <f t="shared" si="5"/>
        <v>4</v>
      </c>
    </row>
    <row r="381" spans="1:9" ht="14.5" customHeight="1" x14ac:dyDescent="0.35">
      <c r="A381" t="s">
        <v>1635</v>
      </c>
      <c r="B381" s="4">
        <v>3</v>
      </c>
      <c r="C381" s="4">
        <v>2</v>
      </c>
      <c r="D381" s="4">
        <v>1</v>
      </c>
      <c r="E381" s="4">
        <v>1</v>
      </c>
      <c r="F381" s="4">
        <v>2</v>
      </c>
      <c r="G381" s="4">
        <v>4</v>
      </c>
      <c r="H381" s="4">
        <v>1</v>
      </c>
      <c r="I381" s="4">
        <f t="shared" si="5"/>
        <v>4</v>
      </c>
    </row>
    <row r="382" spans="1:9" ht="14.5" customHeight="1" x14ac:dyDescent="0.35">
      <c r="A382" t="s">
        <v>1638</v>
      </c>
      <c r="B382" s="4">
        <v>3</v>
      </c>
      <c r="C382" s="4">
        <v>2</v>
      </c>
      <c r="D382" s="4">
        <v>1</v>
      </c>
      <c r="E382" s="4">
        <v>1</v>
      </c>
      <c r="F382" s="4">
        <v>2</v>
      </c>
      <c r="G382" s="4">
        <v>4</v>
      </c>
      <c r="H382" s="4">
        <v>1</v>
      </c>
      <c r="I382" s="4">
        <f t="shared" si="5"/>
        <v>4</v>
      </c>
    </row>
    <row r="383" spans="1:9" ht="14.5" customHeight="1" x14ac:dyDescent="0.35">
      <c r="A383" t="s">
        <v>1641</v>
      </c>
      <c r="B383" s="4">
        <v>3</v>
      </c>
      <c r="C383" s="4">
        <v>2</v>
      </c>
      <c r="D383" s="4">
        <v>1</v>
      </c>
      <c r="E383" s="4">
        <v>1</v>
      </c>
      <c r="F383" s="4">
        <v>2</v>
      </c>
      <c r="G383" s="4">
        <v>4</v>
      </c>
      <c r="H383" s="4">
        <v>1</v>
      </c>
      <c r="I383" s="4">
        <f t="shared" si="5"/>
        <v>4</v>
      </c>
    </row>
    <row r="384" spans="1:9" ht="14.5" customHeight="1" x14ac:dyDescent="0.35">
      <c r="A384" t="s">
        <v>1644</v>
      </c>
      <c r="B384" s="4">
        <v>3</v>
      </c>
      <c r="C384" s="4">
        <v>2</v>
      </c>
      <c r="D384" s="4">
        <v>1</v>
      </c>
      <c r="E384" s="4">
        <v>1</v>
      </c>
      <c r="F384" s="4">
        <v>2</v>
      </c>
      <c r="G384" s="4">
        <v>4</v>
      </c>
      <c r="H384" s="4">
        <v>1</v>
      </c>
      <c r="I384" s="4">
        <f t="shared" si="5"/>
        <v>4</v>
      </c>
    </row>
    <row r="385" spans="1:9" ht="14.5" customHeight="1" x14ac:dyDescent="0.35">
      <c r="A385" t="s">
        <v>1647</v>
      </c>
      <c r="B385" s="4">
        <v>3</v>
      </c>
      <c r="C385" s="4">
        <v>2</v>
      </c>
      <c r="D385" s="4">
        <v>1</v>
      </c>
      <c r="E385" s="4">
        <v>1</v>
      </c>
      <c r="F385" s="4">
        <v>2</v>
      </c>
      <c r="G385" s="4">
        <v>4</v>
      </c>
      <c r="H385" s="4">
        <v>1</v>
      </c>
      <c r="I385" s="4">
        <f t="shared" si="5"/>
        <v>4</v>
      </c>
    </row>
    <row r="386" spans="1:9" ht="14.5" customHeight="1" x14ac:dyDescent="0.35">
      <c r="A386" t="s">
        <v>1650</v>
      </c>
      <c r="B386" s="4">
        <v>3</v>
      </c>
      <c r="C386" s="4">
        <v>2</v>
      </c>
      <c r="D386" s="4">
        <v>1</v>
      </c>
      <c r="E386" s="4">
        <v>1</v>
      </c>
      <c r="F386" s="4">
        <v>2</v>
      </c>
      <c r="G386" s="4">
        <v>4</v>
      </c>
      <c r="H386" s="4">
        <v>1</v>
      </c>
      <c r="I386" s="4">
        <f t="shared" ref="I386:I449" si="6">MAX(B386:H386)</f>
        <v>4</v>
      </c>
    </row>
    <row r="387" spans="1:9" ht="14.5" customHeight="1" x14ac:dyDescent="0.35">
      <c r="A387" t="s">
        <v>1653</v>
      </c>
      <c r="B387" s="4">
        <v>3</v>
      </c>
      <c r="C387" s="4">
        <v>2</v>
      </c>
      <c r="D387" s="4">
        <v>1</v>
      </c>
      <c r="E387" s="4">
        <v>1</v>
      </c>
      <c r="F387" s="4">
        <v>2</v>
      </c>
      <c r="G387" s="4">
        <v>4</v>
      </c>
      <c r="H387" s="4">
        <v>1</v>
      </c>
      <c r="I387" s="4">
        <f t="shared" si="6"/>
        <v>4</v>
      </c>
    </row>
    <row r="388" spans="1:9" ht="14.5" customHeight="1" x14ac:dyDescent="0.35">
      <c r="A388" t="s">
        <v>1656</v>
      </c>
      <c r="B388" s="4">
        <v>3</v>
      </c>
      <c r="C388" s="4">
        <v>2</v>
      </c>
      <c r="D388" s="4">
        <v>1</v>
      </c>
      <c r="E388" s="4">
        <v>1</v>
      </c>
      <c r="F388" s="4">
        <v>2</v>
      </c>
      <c r="G388" s="4">
        <v>4</v>
      </c>
      <c r="H388" s="4">
        <v>1</v>
      </c>
      <c r="I388" s="4">
        <f t="shared" si="6"/>
        <v>4</v>
      </c>
    </row>
    <row r="389" spans="1:9" ht="14.5" customHeight="1" x14ac:dyDescent="0.35">
      <c r="A389" t="s">
        <v>1659</v>
      </c>
      <c r="B389" s="4">
        <v>3</v>
      </c>
      <c r="C389" s="4">
        <v>2</v>
      </c>
      <c r="D389" s="4">
        <v>1</v>
      </c>
      <c r="E389" s="4">
        <v>1</v>
      </c>
      <c r="F389" s="4">
        <v>2</v>
      </c>
      <c r="G389" s="4">
        <v>4</v>
      </c>
      <c r="H389" s="4">
        <v>1</v>
      </c>
      <c r="I389" s="4">
        <f t="shared" si="6"/>
        <v>4</v>
      </c>
    </row>
    <row r="390" spans="1:9" ht="14.5" customHeight="1" x14ac:dyDescent="0.35">
      <c r="A390" t="s">
        <v>1662</v>
      </c>
      <c r="B390" s="4">
        <v>3</v>
      </c>
      <c r="C390" s="4">
        <v>2</v>
      </c>
      <c r="D390" s="4">
        <v>1</v>
      </c>
      <c r="E390" s="4">
        <v>1</v>
      </c>
      <c r="F390" s="4">
        <v>2</v>
      </c>
      <c r="G390" s="4">
        <v>4</v>
      </c>
      <c r="H390" s="4">
        <v>1</v>
      </c>
      <c r="I390" s="4">
        <f t="shared" si="6"/>
        <v>4</v>
      </c>
    </row>
    <row r="391" spans="1:9" ht="14.5" customHeight="1" x14ac:dyDescent="0.35">
      <c r="A391" t="s">
        <v>1665</v>
      </c>
      <c r="B391" s="4">
        <v>3</v>
      </c>
      <c r="C391" s="4">
        <v>2</v>
      </c>
      <c r="D391" s="4">
        <v>1</v>
      </c>
      <c r="E391" s="4">
        <v>1</v>
      </c>
      <c r="F391" s="4">
        <v>2</v>
      </c>
      <c r="G391" s="4">
        <v>4</v>
      </c>
      <c r="H391" s="4">
        <v>1</v>
      </c>
      <c r="I391" s="4">
        <f t="shared" si="6"/>
        <v>4</v>
      </c>
    </row>
    <row r="392" spans="1:9" ht="14.5" customHeight="1" x14ac:dyDescent="0.35">
      <c r="A392" t="s">
        <v>1667</v>
      </c>
      <c r="B392" s="4">
        <v>3</v>
      </c>
      <c r="C392" s="4">
        <v>2</v>
      </c>
      <c r="D392" s="4">
        <v>1</v>
      </c>
      <c r="E392" s="4">
        <v>1</v>
      </c>
      <c r="F392" s="4">
        <v>2</v>
      </c>
      <c r="G392" s="4">
        <v>4</v>
      </c>
      <c r="H392" s="4">
        <v>1</v>
      </c>
      <c r="I392" s="4">
        <f t="shared" si="6"/>
        <v>4</v>
      </c>
    </row>
    <row r="393" spans="1:9" ht="14.5" customHeight="1" x14ac:dyDescent="0.35">
      <c r="A393" t="s">
        <v>1670</v>
      </c>
      <c r="B393" s="4">
        <v>3</v>
      </c>
      <c r="C393" s="4">
        <v>2</v>
      </c>
      <c r="D393" s="4">
        <v>1</v>
      </c>
      <c r="E393" s="4">
        <v>1</v>
      </c>
      <c r="F393" s="4">
        <v>2</v>
      </c>
      <c r="G393" s="4">
        <v>4</v>
      </c>
      <c r="H393" s="4">
        <v>1</v>
      </c>
      <c r="I393" s="4">
        <f t="shared" si="6"/>
        <v>4</v>
      </c>
    </row>
    <row r="394" spans="1:9" ht="14.5" customHeight="1" x14ac:dyDescent="0.35">
      <c r="A394" t="s">
        <v>1672</v>
      </c>
      <c r="B394" s="4">
        <v>3</v>
      </c>
      <c r="C394" s="4">
        <v>2</v>
      </c>
      <c r="D394" s="4">
        <v>1</v>
      </c>
      <c r="E394" s="4">
        <v>1</v>
      </c>
      <c r="F394" s="4">
        <v>2</v>
      </c>
      <c r="G394" s="4">
        <v>4</v>
      </c>
      <c r="H394" s="4">
        <v>1</v>
      </c>
      <c r="I394" s="4">
        <f t="shared" si="6"/>
        <v>4</v>
      </c>
    </row>
    <row r="395" spans="1:9" ht="14.5" customHeight="1" x14ac:dyDescent="0.35">
      <c r="A395" t="s">
        <v>1674</v>
      </c>
      <c r="B395" s="4">
        <v>3</v>
      </c>
      <c r="C395" s="4">
        <v>2</v>
      </c>
      <c r="D395" s="4">
        <v>1</v>
      </c>
      <c r="E395" s="4">
        <v>1</v>
      </c>
      <c r="F395" s="4">
        <v>2</v>
      </c>
      <c r="G395" s="4">
        <v>4</v>
      </c>
      <c r="H395" s="4">
        <v>1</v>
      </c>
      <c r="I395" s="4">
        <f t="shared" si="6"/>
        <v>4</v>
      </c>
    </row>
    <row r="396" spans="1:9" ht="14.5" customHeight="1" x14ac:dyDescent="0.35">
      <c r="A396" t="s">
        <v>1677</v>
      </c>
      <c r="B396" s="4">
        <v>3</v>
      </c>
      <c r="C396" s="4">
        <v>2</v>
      </c>
      <c r="D396" s="4">
        <v>1</v>
      </c>
      <c r="E396" s="4">
        <v>1</v>
      </c>
      <c r="F396" s="4">
        <v>2</v>
      </c>
      <c r="G396" s="4">
        <v>4</v>
      </c>
      <c r="H396" s="4">
        <v>1</v>
      </c>
      <c r="I396" s="4">
        <f t="shared" si="6"/>
        <v>4</v>
      </c>
    </row>
    <row r="397" spans="1:9" ht="14.5" customHeight="1" x14ac:dyDescent="0.35">
      <c r="A397" t="s">
        <v>1680</v>
      </c>
      <c r="B397" s="4">
        <v>3</v>
      </c>
      <c r="C397" s="4">
        <v>2</v>
      </c>
      <c r="D397" s="4">
        <v>1</v>
      </c>
      <c r="E397" s="4">
        <v>1</v>
      </c>
      <c r="F397" s="4">
        <v>2</v>
      </c>
      <c r="G397" s="4">
        <v>4</v>
      </c>
      <c r="H397" s="4">
        <v>1</v>
      </c>
      <c r="I397" s="4">
        <f t="shared" si="6"/>
        <v>4</v>
      </c>
    </row>
    <row r="398" spans="1:9" ht="14.5" customHeight="1" x14ac:dyDescent="0.35">
      <c r="A398" t="s">
        <v>1683</v>
      </c>
      <c r="B398" s="4">
        <v>3</v>
      </c>
      <c r="C398" s="4">
        <v>2</v>
      </c>
      <c r="D398" s="4">
        <v>1</v>
      </c>
      <c r="E398" s="4">
        <v>1</v>
      </c>
      <c r="F398" s="4">
        <v>2</v>
      </c>
      <c r="G398" s="4">
        <v>4</v>
      </c>
      <c r="H398" s="4">
        <v>1</v>
      </c>
      <c r="I398" s="4">
        <f t="shared" si="6"/>
        <v>4</v>
      </c>
    </row>
    <row r="399" spans="1:9" ht="14.5" customHeight="1" x14ac:dyDescent="0.35">
      <c r="A399" t="s">
        <v>1685</v>
      </c>
      <c r="B399" s="4">
        <v>3</v>
      </c>
      <c r="C399" s="4">
        <v>2</v>
      </c>
      <c r="D399" s="4">
        <v>1</v>
      </c>
      <c r="E399" s="4">
        <v>1</v>
      </c>
      <c r="F399" s="4">
        <v>2</v>
      </c>
      <c r="G399" s="4">
        <v>4</v>
      </c>
      <c r="H399" s="4">
        <v>1</v>
      </c>
      <c r="I399" s="4">
        <f t="shared" si="6"/>
        <v>4</v>
      </c>
    </row>
    <row r="400" spans="1:9" ht="14.5" customHeight="1" x14ac:dyDescent="0.35">
      <c r="A400" t="s">
        <v>1688</v>
      </c>
      <c r="B400" s="4">
        <v>3</v>
      </c>
      <c r="C400" s="4">
        <v>2</v>
      </c>
      <c r="D400" s="4">
        <v>1</v>
      </c>
      <c r="E400" s="4">
        <v>1</v>
      </c>
      <c r="F400" s="4">
        <v>2</v>
      </c>
      <c r="G400" s="4">
        <v>4</v>
      </c>
      <c r="H400" s="4">
        <v>1</v>
      </c>
      <c r="I400" s="4">
        <f t="shared" si="6"/>
        <v>4</v>
      </c>
    </row>
    <row r="401" spans="1:9" ht="14.5" customHeight="1" x14ac:dyDescent="0.35">
      <c r="A401" t="s">
        <v>1691</v>
      </c>
      <c r="B401" s="4">
        <v>3</v>
      </c>
      <c r="C401" s="4">
        <v>2</v>
      </c>
      <c r="D401" s="4">
        <v>1</v>
      </c>
      <c r="E401" s="4">
        <v>1</v>
      </c>
      <c r="F401" s="4">
        <v>2</v>
      </c>
      <c r="G401" s="4">
        <v>4</v>
      </c>
      <c r="H401" s="4">
        <v>1</v>
      </c>
      <c r="I401" s="4">
        <f t="shared" si="6"/>
        <v>4</v>
      </c>
    </row>
    <row r="402" spans="1:9" ht="14.5" customHeight="1" x14ac:dyDescent="0.35">
      <c r="A402" t="s">
        <v>1694</v>
      </c>
      <c r="B402" s="4">
        <v>3</v>
      </c>
      <c r="C402" s="4">
        <v>2</v>
      </c>
      <c r="D402" s="4">
        <v>1</v>
      </c>
      <c r="E402" s="4">
        <v>1</v>
      </c>
      <c r="F402" s="4">
        <v>2</v>
      </c>
      <c r="G402" s="4">
        <v>4</v>
      </c>
      <c r="H402" s="4">
        <v>1</v>
      </c>
      <c r="I402" s="4">
        <f t="shared" si="6"/>
        <v>4</v>
      </c>
    </row>
    <row r="403" spans="1:9" ht="14.5" customHeight="1" x14ac:dyDescent="0.35">
      <c r="A403" t="s">
        <v>1697</v>
      </c>
      <c r="B403" s="4">
        <v>3</v>
      </c>
      <c r="C403" s="4">
        <v>2</v>
      </c>
      <c r="D403" s="4">
        <v>1</v>
      </c>
      <c r="E403" s="4">
        <v>1</v>
      </c>
      <c r="F403" s="4">
        <v>2</v>
      </c>
      <c r="G403" s="4">
        <v>4</v>
      </c>
      <c r="H403" s="4">
        <v>1</v>
      </c>
      <c r="I403" s="4">
        <f t="shared" si="6"/>
        <v>4</v>
      </c>
    </row>
    <row r="404" spans="1:9" ht="14.5" customHeight="1" x14ac:dyDescent="0.35">
      <c r="A404" t="s">
        <v>1700</v>
      </c>
      <c r="B404" s="4">
        <v>3</v>
      </c>
      <c r="C404" s="4">
        <v>2</v>
      </c>
      <c r="D404" s="4">
        <v>1</v>
      </c>
      <c r="E404" s="4">
        <v>1</v>
      </c>
      <c r="F404" s="4">
        <v>2</v>
      </c>
      <c r="G404" s="4">
        <v>4</v>
      </c>
      <c r="H404" s="4">
        <v>1</v>
      </c>
      <c r="I404" s="4">
        <f t="shared" si="6"/>
        <v>4</v>
      </c>
    </row>
    <row r="405" spans="1:9" ht="14.5" customHeight="1" x14ac:dyDescent="0.35">
      <c r="A405" t="s">
        <v>1703</v>
      </c>
      <c r="B405" s="4">
        <v>3</v>
      </c>
      <c r="C405" s="4">
        <v>2</v>
      </c>
      <c r="D405" s="4">
        <v>1</v>
      </c>
      <c r="E405" s="4">
        <v>1</v>
      </c>
      <c r="F405" s="4">
        <v>2</v>
      </c>
      <c r="G405" s="4">
        <v>4</v>
      </c>
      <c r="H405" s="4">
        <v>1</v>
      </c>
      <c r="I405" s="4">
        <f t="shared" si="6"/>
        <v>4</v>
      </c>
    </row>
    <row r="406" spans="1:9" ht="14.5" customHeight="1" x14ac:dyDescent="0.35">
      <c r="A406" t="s">
        <v>1706</v>
      </c>
      <c r="B406" s="4">
        <v>3</v>
      </c>
      <c r="C406" s="4">
        <v>2</v>
      </c>
      <c r="D406" s="4">
        <v>1</v>
      </c>
      <c r="E406" s="4">
        <v>1</v>
      </c>
      <c r="F406" s="4">
        <v>2</v>
      </c>
      <c r="G406" s="4">
        <v>4</v>
      </c>
      <c r="H406" s="4">
        <v>1</v>
      </c>
      <c r="I406" s="4">
        <f t="shared" si="6"/>
        <v>4</v>
      </c>
    </row>
    <row r="407" spans="1:9" ht="14.5" customHeight="1" x14ac:dyDescent="0.35">
      <c r="A407" t="s">
        <v>1709</v>
      </c>
      <c r="B407" s="4">
        <v>3</v>
      </c>
      <c r="C407" s="4">
        <v>2</v>
      </c>
      <c r="D407" s="4">
        <v>1</v>
      </c>
      <c r="E407" s="4">
        <v>1</v>
      </c>
      <c r="F407" s="4">
        <v>2</v>
      </c>
      <c r="G407" s="4">
        <v>4</v>
      </c>
      <c r="H407" s="4">
        <v>1</v>
      </c>
      <c r="I407" s="4">
        <f t="shared" si="6"/>
        <v>4</v>
      </c>
    </row>
    <row r="408" spans="1:9" ht="14.5" customHeight="1" x14ac:dyDescent="0.35">
      <c r="A408" t="s">
        <v>1712</v>
      </c>
      <c r="B408" s="4">
        <v>3</v>
      </c>
      <c r="C408" s="4">
        <v>2</v>
      </c>
      <c r="D408" s="4">
        <v>1</v>
      </c>
      <c r="E408" s="4">
        <v>1</v>
      </c>
      <c r="F408" s="4">
        <v>2</v>
      </c>
      <c r="G408" s="4">
        <v>4</v>
      </c>
      <c r="H408" s="4">
        <v>1</v>
      </c>
      <c r="I408" s="4">
        <f t="shared" si="6"/>
        <v>4</v>
      </c>
    </row>
    <row r="409" spans="1:9" ht="14.5" customHeight="1" x14ac:dyDescent="0.35">
      <c r="A409" t="s">
        <v>1715</v>
      </c>
      <c r="B409" s="4">
        <v>3</v>
      </c>
      <c r="C409" s="4">
        <v>2</v>
      </c>
      <c r="D409" s="4">
        <v>1</v>
      </c>
      <c r="E409" s="4">
        <v>1</v>
      </c>
      <c r="F409" s="4">
        <v>2</v>
      </c>
      <c r="G409" s="4">
        <v>4</v>
      </c>
      <c r="H409" s="4">
        <v>1</v>
      </c>
      <c r="I409" s="4">
        <f t="shared" si="6"/>
        <v>4</v>
      </c>
    </row>
    <row r="410" spans="1:9" ht="14.5" customHeight="1" x14ac:dyDescent="0.35">
      <c r="A410" t="s">
        <v>1718</v>
      </c>
      <c r="B410" s="4">
        <v>3</v>
      </c>
      <c r="C410" s="4">
        <v>2</v>
      </c>
      <c r="D410" s="4">
        <v>1</v>
      </c>
      <c r="E410" s="4">
        <v>1</v>
      </c>
      <c r="F410" s="4">
        <v>2</v>
      </c>
      <c r="G410" s="4">
        <v>4</v>
      </c>
      <c r="H410" s="4">
        <v>1</v>
      </c>
      <c r="I410" s="4">
        <f t="shared" si="6"/>
        <v>4</v>
      </c>
    </row>
    <row r="411" spans="1:9" ht="14.5" customHeight="1" x14ac:dyDescent="0.35">
      <c r="A411" t="s">
        <v>1724</v>
      </c>
      <c r="B411" s="4">
        <v>3</v>
      </c>
      <c r="C411" s="4">
        <v>2</v>
      </c>
      <c r="D411" s="4">
        <v>1</v>
      </c>
      <c r="E411" s="4">
        <v>1</v>
      </c>
      <c r="F411" s="4">
        <v>2</v>
      </c>
      <c r="G411" s="4">
        <v>4</v>
      </c>
      <c r="H411" s="4">
        <v>1</v>
      </c>
      <c r="I411" s="4">
        <f t="shared" si="6"/>
        <v>4</v>
      </c>
    </row>
    <row r="412" spans="1:9" ht="14.5" customHeight="1" x14ac:dyDescent="0.35">
      <c r="A412" t="s">
        <v>1727</v>
      </c>
      <c r="B412" s="4">
        <v>3</v>
      </c>
      <c r="C412" s="4">
        <v>2</v>
      </c>
      <c r="D412" s="4">
        <v>1</v>
      </c>
      <c r="E412" s="4">
        <v>1</v>
      </c>
      <c r="F412" s="4">
        <v>2</v>
      </c>
      <c r="G412" s="4">
        <v>4</v>
      </c>
      <c r="H412" s="4">
        <v>1</v>
      </c>
      <c r="I412" s="4">
        <f t="shared" si="6"/>
        <v>4</v>
      </c>
    </row>
    <row r="413" spans="1:9" ht="14.5" customHeight="1" x14ac:dyDescent="0.35">
      <c r="A413" t="s">
        <v>1730</v>
      </c>
      <c r="B413" s="4">
        <v>3</v>
      </c>
      <c r="C413" s="4">
        <v>2</v>
      </c>
      <c r="D413" s="4">
        <v>1</v>
      </c>
      <c r="E413" s="4">
        <v>1</v>
      </c>
      <c r="F413" s="4">
        <v>2</v>
      </c>
      <c r="G413" s="4">
        <v>4</v>
      </c>
      <c r="H413" s="4">
        <v>1</v>
      </c>
      <c r="I413" s="4">
        <f t="shared" si="6"/>
        <v>4</v>
      </c>
    </row>
    <row r="414" spans="1:9" ht="14.5" customHeight="1" x14ac:dyDescent="0.35">
      <c r="A414" t="s">
        <v>1733</v>
      </c>
      <c r="B414" s="4">
        <v>3</v>
      </c>
      <c r="C414" s="4">
        <v>2</v>
      </c>
      <c r="D414" s="4">
        <v>1</v>
      </c>
      <c r="E414" s="4">
        <v>1</v>
      </c>
      <c r="F414" s="4">
        <v>2</v>
      </c>
      <c r="G414" s="4">
        <v>4</v>
      </c>
      <c r="H414" s="4">
        <v>1</v>
      </c>
      <c r="I414" s="4">
        <f t="shared" si="6"/>
        <v>4</v>
      </c>
    </row>
    <row r="415" spans="1:9" ht="14.5" customHeight="1" x14ac:dyDescent="0.35">
      <c r="A415" t="s">
        <v>1736</v>
      </c>
      <c r="B415" s="4">
        <v>3</v>
      </c>
      <c r="C415" s="4">
        <v>2</v>
      </c>
      <c r="D415" s="4">
        <v>1</v>
      </c>
      <c r="E415" s="4">
        <v>1</v>
      </c>
      <c r="F415" s="4">
        <v>2</v>
      </c>
      <c r="G415" s="4">
        <v>4</v>
      </c>
      <c r="H415" s="4">
        <v>1</v>
      </c>
      <c r="I415" s="4">
        <f t="shared" si="6"/>
        <v>4</v>
      </c>
    </row>
    <row r="416" spans="1:9" ht="14.5" customHeight="1" x14ac:dyDescent="0.35">
      <c r="A416" t="s">
        <v>1739</v>
      </c>
      <c r="B416" s="4">
        <v>3</v>
      </c>
      <c r="C416" s="4">
        <v>2</v>
      </c>
      <c r="D416" s="4">
        <v>1</v>
      </c>
      <c r="E416" s="4">
        <v>1</v>
      </c>
      <c r="F416" s="4">
        <v>2</v>
      </c>
      <c r="G416" s="4">
        <v>4</v>
      </c>
      <c r="H416" s="4">
        <v>1</v>
      </c>
      <c r="I416" s="4">
        <f t="shared" si="6"/>
        <v>4</v>
      </c>
    </row>
    <row r="417" spans="1:9" ht="14.5" customHeight="1" x14ac:dyDescent="0.35">
      <c r="A417" t="s">
        <v>1742</v>
      </c>
      <c r="B417" s="4">
        <v>3</v>
      </c>
      <c r="C417" s="4">
        <v>2</v>
      </c>
      <c r="D417" s="4">
        <v>1</v>
      </c>
      <c r="E417" s="4">
        <v>1</v>
      </c>
      <c r="F417" s="4">
        <v>2</v>
      </c>
      <c r="G417" s="4">
        <v>4</v>
      </c>
      <c r="H417" s="4">
        <v>1</v>
      </c>
      <c r="I417" s="4">
        <f t="shared" si="6"/>
        <v>4</v>
      </c>
    </row>
    <row r="418" spans="1:9" ht="14.5" customHeight="1" x14ac:dyDescent="0.35">
      <c r="A418" t="s">
        <v>1745</v>
      </c>
      <c r="B418" s="4">
        <v>3</v>
      </c>
      <c r="C418" s="4">
        <v>2</v>
      </c>
      <c r="D418" s="4">
        <v>1</v>
      </c>
      <c r="E418" s="4">
        <v>1</v>
      </c>
      <c r="F418" s="4">
        <v>2</v>
      </c>
      <c r="G418" s="4">
        <v>4</v>
      </c>
      <c r="H418" s="4">
        <v>1</v>
      </c>
      <c r="I418" s="4">
        <f t="shared" si="6"/>
        <v>4</v>
      </c>
    </row>
    <row r="419" spans="1:9" ht="14.5" customHeight="1" x14ac:dyDescent="0.35">
      <c r="A419" t="s">
        <v>1748</v>
      </c>
      <c r="B419" s="4">
        <v>3</v>
      </c>
      <c r="C419" s="4">
        <v>2</v>
      </c>
      <c r="D419" s="4">
        <v>1</v>
      </c>
      <c r="E419" s="4">
        <v>1</v>
      </c>
      <c r="F419" s="4">
        <v>2</v>
      </c>
      <c r="G419" s="4">
        <v>4</v>
      </c>
      <c r="H419" s="4">
        <v>1</v>
      </c>
      <c r="I419" s="4">
        <f t="shared" si="6"/>
        <v>4</v>
      </c>
    </row>
    <row r="420" spans="1:9" ht="14.5" customHeight="1" x14ac:dyDescent="0.35">
      <c r="A420" t="s">
        <v>1751</v>
      </c>
      <c r="B420" s="4">
        <v>3</v>
      </c>
      <c r="C420" s="4">
        <v>2</v>
      </c>
      <c r="D420" s="4">
        <v>1</v>
      </c>
      <c r="E420" s="4">
        <v>1</v>
      </c>
      <c r="F420" s="4">
        <v>2</v>
      </c>
      <c r="G420" s="4">
        <v>4</v>
      </c>
      <c r="H420" s="4">
        <v>1</v>
      </c>
      <c r="I420" s="4">
        <f t="shared" si="6"/>
        <v>4</v>
      </c>
    </row>
    <row r="421" spans="1:9" ht="14.5" customHeight="1" x14ac:dyDescent="0.35">
      <c r="A421" t="s">
        <v>1754</v>
      </c>
      <c r="B421" s="4">
        <v>3</v>
      </c>
      <c r="C421" s="4">
        <v>2</v>
      </c>
      <c r="D421" s="4">
        <v>1</v>
      </c>
      <c r="E421" s="4">
        <v>1</v>
      </c>
      <c r="F421" s="4">
        <v>2</v>
      </c>
      <c r="G421" s="4">
        <v>4</v>
      </c>
      <c r="H421" s="4">
        <v>1</v>
      </c>
      <c r="I421" s="4">
        <f t="shared" si="6"/>
        <v>4</v>
      </c>
    </row>
    <row r="422" spans="1:9" ht="14.5" customHeight="1" x14ac:dyDescent="0.35">
      <c r="A422" t="s">
        <v>1757</v>
      </c>
      <c r="B422" s="4">
        <v>3</v>
      </c>
      <c r="C422" s="4">
        <v>2</v>
      </c>
      <c r="D422" s="4">
        <v>1</v>
      </c>
      <c r="E422" s="4">
        <v>1</v>
      </c>
      <c r="F422" s="4">
        <v>2</v>
      </c>
      <c r="G422" s="4">
        <v>4</v>
      </c>
      <c r="H422" s="4">
        <v>1</v>
      </c>
      <c r="I422" s="4">
        <f t="shared" si="6"/>
        <v>4</v>
      </c>
    </row>
    <row r="423" spans="1:9" ht="14.5" customHeight="1" x14ac:dyDescent="0.35">
      <c r="A423" t="s">
        <v>1760</v>
      </c>
      <c r="B423" s="4">
        <v>3</v>
      </c>
      <c r="C423" s="4">
        <v>2</v>
      </c>
      <c r="D423" s="4">
        <v>1</v>
      </c>
      <c r="E423" s="4">
        <v>1</v>
      </c>
      <c r="F423" s="4">
        <v>2</v>
      </c>
      <c r="G423" s="4">
        <v>4</v>
      </c>
      <c r="H423" s="4">
        <v>1</v>
      </c>
      <c r="I423" s="4">
        <f t="shared" si="6"/>
        <v>4</v>
      </c>
    </row>
    <row r="424" spans="1:9" ht="14.5" customHeight="1" x14ac:dyDescent="0.35">
      <c r="A424" t="s">
        <v>1762</v>
      </c>
      <c r="B424" s="4">
        <v>3</v>
      </c>
      <c r="C424" s="4">
        <v>2</v>
      </c>
      <c r="D424" s="4">
        <v>1</v>
      </c>
      <c r="E424" s="4">
        <v>1</v>
      </c>
      <c r="F424" s="4">
        <v>2</v>
      </c>
      <c r="G424" s="4">
        <v>4</v>
      </c>
      <c r="H424" s="4">
        <v>1</v>
      </c>
      <c r="I424" s="4">
        <f t="shared" si="6"/>
        <v>4</v>
      </c>
    </row>
    <row r="425" spans="1:9" ht="14.5" customHeight="1" x14ac:dyDescent="0.35">
      <c r="A425" t="s">
        <v>1765</v>
      </c>
      <c r="B425" s="4">
        <v>3</v>
      </c>
      <c r="C425" s="4">
        <v>2</v>
      </c>
      <c r="D425" s="4">
        <v>1</v>
      </c>
      <c r="E425" s="4">
        <v>1</v>
      </c>
      <c r="F425" s="4">
        <v>2</v>
      </c>
      <c r="G425" s="4">
        <v>4</v>
      </c>
      <c r="H425" s="4">
        <v>1</v>
      </c>
      <c r="I425" s="4">
        <f t="shared" si="6"/>
        <v>4</v>
      </c>
    </row>
    <row r="426" spans="1:9" ht="14.5" customHeight="1" x14ac:dyDescent="0.35">
      <c r="A426" t="s">
        <v>1768</v>
      </c>
      <c r="B426" s="4">
        <v>3</v>
      </c>
      <c r="C426" s="4">
        <v>2</v>
      </c>
      <c r="D426" s="4">
        <v>1</v>
      </c>
      <c r="E426" s="4">
        <v>1</v>
      </c>
      <c r="F426" s="4">
        <v>2</v>
      </c>
      <c r="G426" s="4">
        <v>4</v>
      </c>
      <c r="H426" s="4">
        <v>1</v>
      </c>
      <c r="I426" s="4">
        <f t="shared" si="6"/>
        <v>4</v>
      </c>
    </row>
    <row r="427" spans="1:9" ht="14.5" customHeight="1" x14ac:dyDescent="0.35">
      <c r="A427" t="s">
        <v>1771</v>
      </c>
      <c r="B427" s="4">
        <v>3</v>
      </c>
      <c r="C427" s="4">
        <v>2</v>
      </c>
      <c r="D427" s="4">
        <v>1</v>
      </c>
      <c r="E427" s="4">
        <v>1</v>
      </c>
      <c r="F427" s="4">
        <v>2</v>
      </c>
      <c r="G427" s="4">
        <v>4</v>
      </c>
      <c r="H427" s="4">
        <v>1</v>
      </c>
      <c r="I427" s="4">
        <f t="shared" si="6"/>
        <v>4</v>
      </c>
    </row>
    <row r="428" spans="1:9" ht="14.5" customHeight="1" x14ac:dyDescent="0.35">
      <c r="A428" t="s">
        <v>1774</v>
      </c>
      <c r="B428" s="4">
        <v>3</v>
      </c>
      <c r="C428" s="4">
        <v>2</v>
      </c>
      <c r="D428" s="4">
        <v>1</v>
      </c>
      <c r="E428" s="4">
        <v>1</v>
      </c>
      <c r="F428" s="4">
        <v>2</v>
      </c>
      <c r="G428" s="4">
        <v>4</v>
      </c>
      <c r="H428" s="4">
        <v>1</v>
      </c>
      <c r="I428" s="4">
        <f t="shared" si="6"/>
        <v>4</v>
      </c>
    </row>
    <row r="429" spans="1:9" ht="14.5" customHeight="1" x14ac:dyDescent="0.35">
      <c r="A429" t="s">
        <v>1777</v>
      </c>
      <c r="B429" s="4">
        <v>3</v>
      </c>
      <c r="C429" s="4">
        <v>2</v>
      </c>
      <c r="D429" s="4">
        <v>1</v>
      </c>
      <c r="E429" s="4">
        <v>1</v>
      </c>
      <c r="F429" s="4">
        <v>2</v>
      </c>
      <c r="G429" s="4">
        <v>4</v>
      </c>
      <c r="H429" s="4">
        <v>1</v>
      </c>
      <c r="I429" s="4">
        <f t="shared" si="6"/>
        <v>4</v>
      </c>
    </row>
    <row r="430" spans="1:9" ht="14.5" customHeight="1" x14ac:dyDescent="0.35">
      <c r="A430" t="s">
        <v>1780</v>
      </c>
      <c r="B430" s="4">
        <v>3</v>
      </c>
      <c r="C430" s="4">
        <v>2</v>
      </c>
      <c r="D430" s="4">
        <v>1</v>
      </c>
      <c r="E430" s="4">
        <v>1</v>
      </c>
      <c r="F430" s="4">
        <v>2</v>
      </c>
      <c r="G430" s="4">
        <v>4</v>
      </c>
      <c r="H430" s="4">
        <v>1</v>
      </c>
      <c r="I430" s="4">
        <f t="shared" si="6"/>
        <v>4</v>
      </c>
    </row>
    <row r="431" spans="1:9" ht="14.5" customHeight="1" x14ac:dyDescent="0.35">
      <c r="A431" t="s">
        <v>1782</v>
      </c>
      <c r="B431" s="4">
        <v>3</v>
      </c>
      <c r="C431" s="4">
        <v>2</v>
      </c>
      <c r="D431" s="4">
        <v>1</v>
      </c>
      <c r="E431" s="4">
        <v>1</v>
      </c>
      <c r="F431" s="4">
        <v>2</v>
      </c>
      <c r="G431" s="4">
        <v>4</v>
      </c>
      <c r="H431" s="4">
        <v>1</v>
      </c>
      <c r="I431" s="4">
        <f t="shared" si="6"/>
        <v>4</v>
      </c>
    </row>
    <row r="432" spans="1:9" ht="14.5" customHeight="1" x14ac:dyDescent="0.35">
      <c r="A432" t="s">
        <v>1784</v>
      </c>
      <c r="B432" s="4">
        <v>3</v>
      </c>
      <c r="C432" s="4">
        <v>2</v>
      </c>
      <c r="D432" s="4">
        <v>1</v>
      </c>
      <c r="E432" s="4">
        <v>1</v>
      </c>
      <c r="F432" s="4">
        <v>2</v>
      </c>
      <c r="G432" s="4">
        <v>4</v>
      </c>
      <c r="H432" s="4">
        <v>1</v>
      </c>
      <c r="I432" s="4">
        <f t="shared" si="6"/>
        <v>4</v>
      </c>
    </row>
    <row r="433" spans="1:9" ht="14.5" customHeight="1" x14ac:dyDescent="0.35">
      <c r="A433" t="s">
        <v>1787</v>
      </c>
      <c r="B433" s="4">
        <v>3</v>
      </c>
      <c r="C433" s="4">
        <v>2</v>
      </c>
      <c r="D433" s="4">
        <v>1</v>
      </c>
      <c r="E433" s="4">
        <v>1</v>
      </c>
      <c r="F433" s="4">
        <v>2</v>
      </c>
      <c r="G433" s="4">
        <v>4</v>
      </c>
      <c r="H433" s="4">
        <v>2</v>
      </c>
      <c r="I433" s="4">
        <f t="shared" si="6"/>
        <v>4</v>
      </c>
    </row>
    <row r="434" spans="1:9" ht="14.5" customHeight="1" x14ac:dyDescent="0.35">
      <c r="A434" t="s">
        <v>1790</v>
      </c>
      <c r="B434" s="4">
        <v>3</v>
      </c>
      <c r="C434" s="4">
        <v>3</v>
      </c>
      <c r="D434" s="4">
        <v>1</v>
      </c>
      <c r="E434" s="4">
        <v>1</v>
      </c>
      <c r="F434" s="4">
        <v>3</v>
      </c>
      <c r="G434" s="4">
        <v>4</v>
      </c>
      <c r="H434" s="4">
        <v>2</v>
      </c>
      <c r="I434" s="4">
        <f t="shared" si="6"/>
        <v>4</v>
      </c>
    </row>
    <row r="435" spans="1:9" ht="14.5" customHeight="1" x14ac:dyDescent="0.35">
      <c r="A435" t="s">
        <v>1792</v>
      </c>
      <c r="B435" s="4">
        <v>3</v>
      </c>
      <c r="C435" s="4">
        <v>2</v>
      </c>
      <c r="D435" s="4">
        <v>1</v>
      </c>
      <c r="E435" s="4">
        <v>1</v>
      </c>
      <c r="F435" s="4">
        <v>2</v>
      </c>
      <c r="G435" s="4">
        <v>4</v>
      </c>
      <c r="H435" s="4">
        <v>2</v>
      </c>
      <c r="I435" s="4">
        <f t="shared" si="6"/>
        <v>4</v>
      </c>
    </row>
    <row r="436" spans="1:9" ht="14.5" customHeight="1" x14ac:dyDescent="0.35">
      <c r="A436" t="s">
        <v>1795</v>
      </c>
      <c r="B436" s="4">
        <v>3</v>
      </c>
      <c r="C436" s="4">
        <v>2</v>
      </c>
      <c r="D436" s="4">
        <v>1</v>
      </c>
      <c r="E436" s="4">
        <v>1</v>
      </c>
      <c r="F436" s="4">
        <v>2</v>
      </c>
      <c r="G436" s="4">
        <v>4</v>
      </c>
      <c r="H436" s="4">
        <v>2</v>
      </c>
      <c r="I436" s="4">
        <f t="shared" si="6"/>
        <v>4</v>
      </c>
    </row>
    <row r="437" spans="1:9" ht="14.5" customHeight="1" x14ac:dyDescent="0.35">
      <c r="A437" t="s">
        <v>1798</v>
      </c>
      <c r="B437" s="4">
        <v>3</v>
      </c>
      <c r="C437" s="4">
        <v>2</v>
      </c>
      <c r="D437" s="4">
        <v>1</v>
      </c>
      <c r="E437" s="4">
        <v>1</v>
      </c>
      <c r="F437" s="4">
        <v>2</v>
      </c>
      <c r="G437" s="4">
        <v>4</v>
      </c>
      <c r="H437" s="4">
        <v>2</v>
      </c>
      <c r="I437" s="4">
        <f t="shared" si="6"/>
        <v>4</v>
      </c>
    </row>
    <row r="438" spans="1:9" ht="14.5" customHeight="1" x14ac:dyDescent="0.35">
      <c r="A438" t="s">
        <v>1800</v>
      </c>
      <c r="B438" s="4">
        <v>3</v>
      </c>
      <c r="C438" s="4">
        <v>2</v>
      </c>
      <c r="D438" s="4">
        <v>1</v>
      </c>
      <c r="E438" s="4">
        <v>1</v>
      </c>
      <c r="F438" s="4">
        <v>2</v>
      </c>
      <c r="G438" s="4">
        <v>4</v>
      </c>
      <c r="H438" s="4">
        <v>2</v>
      </c>
      <c r="I438" s="4">
        <f t="shared" si="6"/>
        <v>4</v>
      </c>
    </row>
    <row r="439" spans="1:9" ht="14.5" customHeight="1" x14ac:dyDescent="0.35">
      <c r="A439" t="s">
        <v>1802</v>
      </c>
      <c r="B439" s="4">
        <v>3</v>
      </c>
      <c r="C439" s="4">
        <v>2</v>
      </c>
      <c r="D439" s="4">
        <v>1</v>
      </c>
      <c r="E439" s="4">
        <v>1</v>
      </c>
      <c r="F439" s="4">
        <v>2</v>
      </c>
      <c r="G439" s="4">
        <v>4</v>
      </c>
      <c r="H439" s="4">
        <v>2</v>
      </c>
      <c r="I439" s="4">
        <f t="shared" si="6"/>
        <v>4</v>
      </c>
    </row>
    <row r="440" spans="1:9" ht="14.5" customHeight="1" x14ac:dyDescent="0.35">
      <c r="A440" t="s">
        <v>1805</v>
      </c>
      <c r="B440" s="4">
        <v>3</v>
      </c>
      <c r="C440" s="4">
        <v>2</v>
      </c>
      <c r="D440" s="4">
        <v>1</v>
      </c>
      <c r="E440" s="4">
        <v>1</v>
      </c>
      <c r="F440" s="4">
        <v>2</v>
      </c>
      <c r="G440" s="4">
        <v>4</v>
      </c>
      <c r="H440" s="4">
        <v>2</v>
      </c>
      <c r="I440" s="4">
        <f t="shared" si="6"/>
        <v>4</v>
      </c>
    </row>
    <row r="441" spans="1:9" ht="14.5" customHeight="1" x14ac:dyDescent="0.35">
      <c r="A441" t="s">
        <v>1807</v>
      </c>
      <c r="B441" s="4">
        <v>3</v>
      </c>
      <c r="C441" s="4">
        <v>2</v>
      </c>
      <c r="D441" s="4">
        <v>1</v>
      </c>
      <c r="E441" s="4">
        <v>1</v>
      </c>
      <c r="F441" s="4">
        <v>2</v>
      </c>
      <c r="G441" s="4">
        <v>4</v>
      </c>
      <c r="H441" s="4">
        <v>2</v>
      </c>
      <c r="I441" s="4">
        <f t="shared" si="6"/>
        <v>4</v>
      </c>
    </row>
    <row r="442" spans="1:9" ht="14.5" customHeight="1" x14ac:dyDescent="0.35">
      <c r="A442" t="s">
        <v>1810</v>
      </c>
      <c r="B442" s="4">
        <v>3</v>
      </c>
      <c r="C442" s="4">
        <v>2</v>
      </c>
      <c r="D442" s="4">
        <v>1</v>
      </c>
      <c r="E442" s="4">
        <v>1</v>
      </c>
      <c r="F442" s="4">
        <v>2</v>
      </c>
      <c r="G442" s="4">
        <v>4</v>
      </c>
      <c r="H442" s="4">
        <v>2</v>
      </c>
      <c r="I442" s="4">
        <f t="shared" si="6"/>
        <v>4</v>
      </c>
    </row>
    <row r="443" spans="1:9" ht="14.5" customHeight="1" x14ac:dyDescent="0.35">
      <c r="A443" t="s">
        <v>1812</v>
      </c>
      <c r="B443" s="4">
        <v>3</v>
      </c>
      <c r="C443" s="4">
        <v>2</v>
      </c>
      <c r="D443" s="4">
        <v>1</v>
      </c>
      <c r="E443" s="4">
        <v>1</v>
      </c>
      <c r="F443" s="4">
        <v>2</v>
      </c>
      <c r="G443" s="4">
        <v>4</v>
      </c>
      <c r="H443" s="4">
        <v>2</v>
      </c>
      <c r="I443" s="4">
        <f t="shared" si="6"/>
        <v>4</v>
      </c>
    </row>
    <row r="444" spans="1:9" ht="14.5" customHeight="1" x14ac:dyDescent="0.35">
      <c r="A444" t="s">
        <v>1814</v>
      </c>
      <c r="B444" s="4">
        <v>3</v>
      </c>
      <c r="C444" s="4">
        <v>2</v>
      </c>
      <c r="D444" s="4">
        <v>1</v>
      </c>
      <c r="E444" s="4">
        <v>1</v>
      </c>
      <c r="F444" s="4">
        <v>2</v>
      </c>
      <c r="G444" s="4">
        <v>4</v>
      </c>
      <c r="H444" s="4">
        <v>2</v>
      </c>
      <c r="I444" s="4">
        <f t="shared" si="6"/>
        <v>4</v>
      </c>
    </row>
    <row r="445" spans="1:9" ht="14.5" customHeight="1" x14ac:dyDescent="0.35">
      <c r="A445" t="s">
        <v>1816</v>
      </c>
      <c r="B445" s="4">
        <v>3</v>
      </c>
      <c r="C445" s="4">
        <v>3</v>
      </c>
      <c r="D445" s="4">
        <v>1</v>
      </c>
      <c r="E445" s="4">
        <v>1</v>
      </c>
      <c r="F445" s="4">
        <v>3</v>
      </c>
      <c r="G445" s="4">
        <v>4</v>
      </c>
      <c r="H445" s="4">
        <v>2</v>
      </c>
      <c r="I445" s="4">
        <f t="shared" si="6"/>
        <v>4</v>
      </c>
    </row>
    <row r="446" spans="1:9" ht="14.5" customHeight="1" x14ac:dyDescent="0.35">
      <c r="A446" t="s">
        <v>1822</v>
      </c>
      <c r="B446" s="4">
        <v>3</v>
      </c>
      <c r="C446" s="4">
        <v>2</v>
      </c>
      <c r="D446" s="4">
        <v>1</v>
      </c>
      <c r="E446" s="4">
        <v>1</v>
      </c>
      <c r="F446" s="4">
        <v>2</v>
      </c>
      <c r="G446" s="4">
        <v>4</v>
      </c>
      <c r="H446" s="4">
        <v>2</v>
      </c>
      <c r="I446" s="4">
        <f t="shared" si="6"/>
        <v>4</v>
      </c>
    </row>
    <row r="447" spans="1:9" ht="14.5" customHeight="1" x14ac:dyDescent="0.35">
      <c r="A447" t="s">
        <v>1824</v>
      </c>
      <c r="B447" s="4">
        <v>3</v>
      </c>
      <c r="C447" s="4">
        <v>3</v>
      </c>
      <c r="D447" s="4">
        <v>1</v>
      </c>
      <c r="E447" s="4">
        <v>1</v>
      </c>
      <c r="F447" s="4">
        <v>3</v>
      </c>
      <c r="G447" s="4">
        <v>4</v>
      </c>
      <c r="H447" s="4">
        <v>2</v>
      </c>
      <c r="I447" s="4">
        <f t="shared" si="6"/>
        <v>4</v>
      </c>
    </row>
    <row r="448" spans="1:9" ht="14.5" customHeight="1" x14ac:dyDescent="0.35">
      <c r="A448" t="s">
        <v>1829</v>
      </c>
      <c r="B448" s="4">
        <v>3</v>
      </c>
      <c r="C448" s="4">
        <v>2</v>
      </c>
      <c r="D448" s="4">
        <v>1</v>
      </c>
      <c r="E448" s="4">
        <v>1</v>
      </c>
      <c r="F448" s="4">
        <v>2</v>
      </c>
      <c r="G448" s="4">
        <v>4</v>
      </c>
      <c r="H448" s="4">
        <v>2</v>
      </c>
      <c r="I448" s="4">
        <f t="shared" si="6"/>
        <v>4</v>
      </c>
    </row>
    <row r="449" spans="1:9" ht="14.5" customHeight="1" x14ac:dyDescent="0.35">
      <c r="A449" t="s">
        <v>1832</v>
      </c>
      <c r="B449" s="4">
        <v>3</v>
      </c>
      <c r="C449" s="4">
        <v>2</v>
      </c>
      <c r="D449" s="4">
        <v>1</v>
      </c>
      <c r="E449" s="4">
        <v>1</v>
      </c>
      <c r="F449" s="4">
        <v>2</v>
      </c>
      <c r="G449" s="4">
        <v>4</v>
      </c>
      <c r="H449" s="4">
        <v>2</v>
      </c>
      <c r="I449" s="4">
        <f t="shared" si="6"/>
        <v>4</v>
      </c>
    </row>
    <row r="450" spans="1:9" ht="14.5" customHeight="1" x14ac:dyDescent="0.35">
      <c r="A450" t="s">
        <v>1834</v>
      </c>
      <c r="B450" s="4">
        <v>3</v>
      </c>
      <c r="C450" s="4">
        <v>2</v>
      </c>
      <c r="D450" s="4">
        <v>1</v>
      </c>
      <c r="E450" s="4">
        <v>1</v>
      </c>
      <c r="F450" s="4">
        <v>2</v>
      </c>
      <c r="G450" s="4">
        <v>4</v>
      </c>
      <c r="H450" s="4">
        <v>2</v>
      </c>
      <c r="I450" s="4">
        <f t="shared" ref="I450:I513" si="7">MAX(B450:H450)</f>
        <v>4</v>
      </c>
    </row>
    <row r="451" spans="1:9" ht="14.5" customHeight="1" x14ac:dyDescent="0.35">
      <c r="A451" t="s">
        <v>1837</v>
      </c>
      <c r="B451" s="4">
        <v>3</v>
      </c>
      <c r="C451" s="4">
        <v>2</v>
      </c>
      <c r="D451" s="4">
        <v>1</v>
      </c>
      <c r="E451" s="4">
        <v>1</v>
      </c>
      <c r="F451" s="4">
        <v>2</v>
      </c>
      <c r="G451" s="4">
        <v>4</v>
      </c>
      <c r="H451" s="4">
        <v>2</v>
      </c>
      <c r="I451" s="4">
        <f t="shared" si="7"/>
        <v>4</v>
      </c>
    </row>
    <row r="452" spans="1:9" ht="14.5" customHeight="1" x14ac:dyDescent="0.35">
      <c r="A452" t="s">
        <v>1840</v>
      </c>
      <c r="B452" s="4">
        <v>3</v>
      </c>
      <c r="C452" s="4">
        <v>2</v>
      </c>
      <c r="D452" s="4">
        <v>1</v>
      </c>
      <c r="E452" s="4">
        <v>1</v>
      </c>
      <c r="F452" s="4">
        <v>2</v>
      </c>
      <c r="G452" s="4">
        <v>4</v>
      </c>
      <c r="H452" s="4">
        <v>2</v>
      </c>
      <c r="I452" s="4">
        <f t="shared" si="7"/>
        <v>4</v>
      </c>
    </row>
    <row r="453" spans="1:9" ht="14.5" customHeight="1" x14ac:dyDescent="0.35">
      <c r="A453" t="s">
        <v>1843</v>
      </c>
      <c r="B453" s="4">
        <v>3</v>
      </c>
      <c r="C453" s="4">
        <v>3</v>
      </c>
      <c r="D453" s="4">
        <v>1</v>
      </c>
      <c r="E453" s="4">
        <v>1</v>
      </c>
      <c r="F453" s="4">
        <v>3</v>
      </c>
      <c r="G453" s="4">
        <v>4</v>
      </c>
      <c r="H453" s="4">
        <v>2</v>
      </c>
      <c r="I453" s="4">
        <f t="shared" si="7"/>
        <v>4</v>
      </c>
    </row>
    <row r="454" spans="1:9" ht="14.5" customHeight="1" x14ac:dyDescent="0.35">
      <c r="A454" t="s">
        <v>1845</v>
      </c>
      <c r="B454" s="4">
        <v>3</v>
      </c>
      <c r="C454" s="4">
        <v>2</v>
      </c>
      <c r="D454" s="4">
        <v>1</v>
      </c>
      <c r="E454" s="4">
        <v>1</v>
      </c>
      <c r="F454" s="4">
        <v>2</v>
      </c>
      <c r="G454" s="4">
        <v>4</v>
      </c>
      <c r="H454" s="4">
        <v>2</v>
      </c>
      <c r="I454" s="4">
        <f t="shared" si="7"/>
        <v>4</v>
      </c>
    </row>
    <row r="455" spans="1:9" ht="14.5" customHeight="1" x14ac:dyDescent="0.35">
      <c r="A455" t="s">
        <v>1848</v>
      </c>
      <c r="B455" s="4">
        <v>3</v>
      </c>
      <c r="C455" s="4">
        <v>2</v>
      </c>
      <c r="D455" s="4">
        <v>1</v>
      </c>
      <c r="E455" s="4">
        <v>1</v>
      </c>
      <c r="F455" s="4">
        <v>2</v>
      </c>
      <c r="G455" s="4">
        <v>4</v>
      </c>
      <c r="H455" s="4">
        <v>2</v>
      </c>
      <c r="I455" s="4">
        <f t="shared" si="7"/>
        <v>4</v>
      </c>
    </row>
    <row r="456" spans="1:9" ht="14.5" customHeight="1" x14ac:dyDescent="0.35">
      <c r="A456" t="s">
        <v>1854</v>
      </c>
      <c r="B456" s="4">
        <v>3</v>
      </c>
      <c r="C456" s="4">
        <v>3</v>
      </c>
      <c r="D456" s="4">
        <v>1</v>
      </c>
      <c r="E456" s="4">
        <v>1</v>
      </c>
      <c r="F456" s="4">
        <v>3</v>
      </c>
      <c r="G456" s="4">
        <v>4</v>
      </c>
      <c r="H456" s="4">
        <v>2</v>
      </c>
      <c r="I456" s="4">
        <f t="shared" si="7"/>
        <v>4</v>
      </c>
    </row>
    <row r="457" spans="1:9" ht="14.5" customHeight="1" x14ac:dyDescent="0.35">
      <c r="A457" t="s">
        <v>1857</v>
      </c>
      <c r="B457" s="4">
        <v>3</v>
      </c>
      <c r="C457" s="4">
        <v>2</v>
      </c>
      <c r="D457" s="4">
        <v>1</v>
      </c>
      <c r="E457" s="4">
        <v>1</v>
      </c>
      <c r="F457" s="4">
        <v>2</v>
      </c>
      <c r="G457" s="4">
        <v>4</v>
      </c>
      <c r="H457" s="4">
        <v>2</v>
      </c>
      <c r="I457" s="4">
        <f t="shared" si="7"/>
        <v>4</v>
      </c>
    </row>
    <row r="458" spans="1:9" ht="14.5" customHeight="1" x14ac:dyDescent="0.35">
      <c r="A458" t="s">
        <v>1860</v>
      </c>
      <c r="B458" s="4">
        <v>3</v>
      </c>
      <c r="C458" s="4">
        <v>2</v>
      </c>
      <c r="D458" s="4">
        <v>1</v>
      </c>
      <c r="E458" s="4">
        <v>1</v>
      </c>
      <c r="F458" s="4">
        <v>2</v>
      </c>
      <c r="G458" s="4">
        <v>4</v>
      </c>
      <c r="H458" s="4">
        <v>2</v>
      </c>
      <c r="I458" s="4">
        <f t="shared" si="7"/>
        <v>4</v>
      </c>
    </row>
    <row r="459" spans="1:9" ht="14.5" customHeight="1" x14ac:dyDescent="0.35">
      <c r="A459" t="s">
        <v>1862</v>
      </c>
      <c r="B459" s="4">
        <v>3</v>
      </c>
      <c r="C459" s="4">
        <v>2</v>
      </c>
      <c r="D459" s="4">
        <v>1</v>
      </c>
      <c r="E459" s="4">
        <v>1</v>
      </c>
      <c r="F459" s="4">
        <v>2</v>
      </c>
      <c r="G459" s="4">
        <v>4</v>
      </c>
      <c r="H459" s="4">
        <v>2</v>
      </c>
      <c r="I459" s="4">
        <f t="shared" si="7"/>
        <v>4</v>
      </c>
    </row>
    <row r="460" spans="1:9" ht="14.5" customHeight="1" x14ac:dyDescent="0.35">
      <c r="A460" t="s">
        <v>1865</v>
      </c>
      <c r="B460" s="4">
        <v>3</v>
      </c>
      <c r="C460" s="4">
        <v>2</v>
      </c>
      <c r="D460" s="4">
        <v>1</v>
      </c>
      <c r="E460" s="4">
        <v>1</v>
      </c>
      <c r="F460" s="4">
        <v>2</v>
      </c>
      <c r="G460" s="4">
        <v>4</v>
      </c>
      <c r="H460" s="4">
        <v>2</v>
      </c>
      <c r="I460" s="4">
        <f t="shared" si="7"/>
        <v>4</v>
      </c>
    </row>
    <row r="461" spans="1:9" ht="14.5" customHeight="1" x14ac:dyDescent="0.35">
      <c r="A461" t="s">
        <v>1868</v>
      </c>
      <c r="B461" s="4">
        <v>3</v>
      </c>
      <c r="C461" s="4">
        <v>2</v>
      </c>
      <c r="D461" s="4">
        <v>1</v>
      </c>
      <c r="E461" s="4">
        <v>1</v>
      </c>
      <c r="F461" s="4">
        <v>2</v>
      </c>
      <c r="G461" s="4">
        <v>4</v>
      </c>
      <c r="H461" s="4">
        <v>2</v>
      </c>
      <c r="I461" s="4">
        <f t="shared" si="7"/>
        <v>4</v>
      </c>
    </row>
    <row r="462" spans="1:9" ht="14.5" customHeight="1" x14ac:dyDescent="0.35">
      <c r="A462" t="s">
        <v>1870</v>
      </c>
      <c r="B462" s="4">
        <v>3</v>
      </c>
      <c r="C462" s="4">
        <v>2</v>
      </c>
      <c r="D462" s="4">
        <v>1</v>
      </c>
      <c r="E462" s="4">
        <v>1</v>
      </c>
      <c r="F462" s="4">
        <v>2</v>
      </c>
      <c r="G462" s="4">
        <v>4</v>
      </c>
      <c r="H462" s="4">
        <v>2</v>
      </c>
      <c r="I462" s="4">
        <f t="shared" si="7"/>
        <v>4</v>
      </c>
    </row>
    <row r="463" spans="1:9" ht="14.5" customHeight="1" x14ac:dyDescent="0.35">
      <c r="A463" t="s">
        <v>1872</v>
      </c>
      <c r="B463" s="4">
        <v>3</v>
      </c>
      <c r="C463" s="4">
        <v>2</v>
      </c>
      <c r="D463" s="4">
        <v>1</v>
      </c>
      <c r="E463" s="4">
        <v>1</v>
      </c>
      <c r="F463" s="4">
        <v>2</v>
      </c>
      <c r="G463" s="4">
        <v>4</v>
      </c>
      <c r="H463" s="4">
        <v>2</v>
      </c>
      <c r="I463" s="4">
        <f t="shared" si="7"/>
        <v>4</v>
      </c>
    </row>
    <row r="464" spans="1:9" ht="14.5" customHeight="1" x14ac:dyDescent="0.35">
      <c r="A464" t="s">
        <v>1874</v>
      </c>
      <c r="B464" s="4">
        <v>3</v>
      </c>
      <c r="C464" s="4">
        <v>2</v>
      </c>
      <c r="D464" s="4">
        <v>1</v>
      </c>
      <c r="E464" s="4">
        <v>1</v>
      </c>
      <c r="F464" s="4">
        <v>2</v>
      </c>
      <c r="G464" s="4">
        <v>4</v>
      </c>
      <c r="H464" s="4">
        <v>2</v>
      </c>
      <c r="I464" s="4">
        <f t="shared" si="7"/>
        <v>4</v>
      </c>
    </row>
    <row r="465" spans="1:9" ht="14.5" customHeight="1" x14ac:dyDescent="0.35">
      <c r="A465" t="s">
        <v>1877</v>
      </c>
      <c r="B465" s="4">
        <v>3</v>
      </c>
      <c r="C465" s="4">
        <v>2</v>
      </c>
      <c r="D465" s="4">
        <v>1</v>
      </c>
      <c r="E465" s="4">
        <v>1</v>
      </c>
      <c r="F465" s="4">
        <v>2</v>
      </c>
      <c r="G465" s="4">
        <v>4</v>
      </c>
      <c r="H465" s="4">
        <v>2</v>
      </c>
      <c r="I465" s="4">
        <f t="shared" si="7"/>
        <v>4</v>
      </c>
    </row>
    <row r="466" spans="1:9" ht="14.5" customHeight="1" x14ac:dyDescent="0.35">
      <c r="A466" t="s">
        <v>1883</v>
      </c>
      <c r="B466" s="4">
        <v>3</v>
      </c>
      <c r="C466" s="4">
        <v>2</v>
      </c>
      <c r="D466" s="4">
        <v>1</v>
      </c>
      <c r="E466" s="4">
        <v>1</v>
      </c>
      <c r="F466" s="4">
        <v>2</v>
      </c>
      <c r="G466" s="4">
        <v>4</v>
      </c>
      <c r="H466" s="4">
        <v>2</v>
      </c>
      <c r="I466" s="4">
        <f t="shared" si="7"/>
        <v>4</v>
      </c>
    </row>
    <row r="467" spans="1:9" ht="14.5" customHeight="1" x14ac:dyDescent="0.35">
      <c r="A467" t="s">
        <v>1885</v>
      </c>
      <c r="B467" s="4">
        <v>3</v>
      </c>
      <c r="C467" s="4">
        <v>2</v>
      </c>
      <c r="D467" s="4">
        <v>1</v>
      </c>
      <c r="E467" s="4">
        <v>1</v>
      </c>
      <c r="F467" s="4">
        <v>2</v>
      </c>
      <c r="G467" s="4">
        <v>4</v>
      </c>
      <c r="H467" s="4">
        <v>2</v>
      </c>
      <c r="I467" s="4">
        <f t="shared" si="7"/>
        <v>4</v>
      </c>
    </row>
    <row r="468" spans="1:9" ht="14.5" customHeight="1" x14ac:dyDescent="0.35">
      <c r="A468" t="s">
        <v>1888</v>
      </c>
      <c r="B468" s="4">
        <v>3</v>
      </c>
      <c r="C468" s="4">
        <v>2</v>
      </c>
      <c r="D468" s="4">
        <v>1</v>
      </c>
      <c r="E468" s="4">
        <v>1</v>
      </c>
      <c r="F468" s="4">
        <v>2</v>
      </c>
      <c r="G468" s="4">
        <v>4</v>
      </c>
      <c r="H468" s="4">
        <v>2</v>
      </c>
      <c r="I468" s="4">
        <f t="shared" si="7"/>
        <v>4</v>
      </c>
    </row>
    <row r="469" spans="1:9" ht="14.5" customHeight="1" x14ac:dyDescent="0.35">
      <c r="A469" t="s">
        <v>1891</v>
      </c>
      <c r="B469" s="4">
        <v>3</v>
      </c>
      <c r="C469" s="4">
        <v>2</v>
      </c>
      <c r="D469" s="4">
        <v>1</v>
      </c>
      <c r="E469" s="4">
        <v>1</v>
      </c>
      <c r="F469" s="4">
        <v>2</v>
      </c>
      <c r="G469" s="4">
        <v>4</v>
      </c>
      <c r="H469" s="4">
        <v>2</v>
      </c>
      <c r="I469" s="4">
        <f t="shared" si="7"/>
        <v>4</v>
      </c>
    </row>
    <row r="470" spans="1:9" ht="14.5" customHeight="1" x14ac:dyDescent="0.35">
      <c r="A470" t="s">
        <v>1893</v>
      </c>
      <c r="B470" s="4">
        <v>3</v>
      </c>
      <c r="C470" s="4">
        <v>2</v>
      </c>
      <c r="D470" s="4">
        <v>1</v>
      </c>
      <c r="E470" s="4">
        <v>1</v>
      </c>
      <c r="F470" s="4">
        <v>2</v>
      </c>
      <c r="G470" s="4">
        <v>4</v>
      </c>
      <c r="H470" s="4">
        <v>2</v>
      </c>
      <c r="I470" s="4">
        <f t="shared" si="7"/>
        <v>4</v>
      </c>
    </row>
    <row r="471" spans="1:9" ht="14.5" customHeight="1" x14ac:dyDescent="0.35">
      <c r="A471" t="s">
        <v>1895</v>
      </c>
      <c r="B471" s="4">
        <v>3</v>
      </c>
      <c r="C471" s="4">
        <v>2</v>
      </c>
      <c r="D471" s="4">
        <v>1</v>
      </c>
      <c r="E471" s="4">
        <v>1</v>
      </c>
      <c r="F471" s="4">
        <v>2</v>
      </c>
      <c r="G471" s="4">
        <v>4</v>
      </c>
      <c r="H471" s="4">
        <v>2</v>
      </c>
      <c r="I471" s="4">
        <f t="shared" si="7"/>
        <v>4</v>
      </c>
    </row>
    <row r="472" spans="1:9" ht="14.5" customHeight="1" x14ac:dyDescent="0.35">
      <c r="A472" t="s">
        <v>1897</v>
      </c>
      <c r="B472" s="4">
        <v>3</v>
      </c>
      <c r="C472" s="4">
        <v>2</v>
      </c>
      <c r="D472" s="4">
        <v>1</v>
      </c>
      <c r="E472" s="4">
        <v>1</v>
      </c>
      <c r="F472" s="4">
        <v>2</v>
      </c>
      <c r="G472" s="4">
        <v>4</v>
      </c>
      <c r="H472" s="4">
        <v>2</v>
      </c>
      <c r="I472" s="4">
        <f t="shared" si="7"/>
        <v>4</v>
      </c>
    </row>
    <row r="473" spans="1:9" ht="14.5" customHeight="1" x14ac:dyDescent="0.35">
      <c r="A473" t="s">
        <v>1900</v>
      </c>
      <c r="B473" s="4">
        <v>3</v>
      </c>
      <c r="C473" s="4">
        <v>2</v>
      </c>
      <c r="D473" s="4">
        <v>1</v>
      </c>
      <c r="E473" s="4">
        <v>1</v>
      </c>
      <c r="F473" s="4">
        <v>2</v>
      </c>
      <c r="G473" s="4">
        <v>4</v>
      </c>
      <c r="H473" s="4">
        <v>2</v>
      </c>
      <c r="I473" s="4">
        <f t="shared" si="7"/>
        <v>4</v>
      </c>
    </row>
    <row r="474" spans="1:9" ht="14.5" customHeight="1" x14ac:dyDescent="0.35">
      <c r="A474" t="s">
        <v>1902</v>
      </c>
      <c r="B474" s="4">
        <v>3</v>
      </c>
      <c r="C474" s="4">
        <v>2</v>
      </c>
      <c r="D474" s="4">
        <v>1</v>
      </c>
      <c r="E474" s="4">
        <v>1</v>
      </c>
      <c r="F474" s="4">
        <v>2</v>
      </c>
      <c r="G474" s="4">
        <v>4</v>
      </c>
      <c r="H474" s="4">
        <v>2</v>
      </c>
      <c r="I474" s="4">
        <f t="shared" si="7"/>
        <v>4</v>
      </c>
    </row>
    <row r="475" spans="1:9" ht="14.5" customHeight="1" x14ac:dyDescent="0.35">
      <c r="A475" t="s">
        <v>1904</v>
      </c>
      <c r="B475" s="4">
        <v>3</v>
      </c>
      <c r="C475" s="4">
        <v>2</v>
      </c>
      <c r="D475" s="4">
        <v>1</v>
      </c>
      <c r="E475" s="4">
        <v>1</v>
      </c>
      <c r="F475" s="4">
        <v>2</v>
      </c>
      <c r="G475" s="4">
        <v>4</v>
      </c>
      <c r="H475" s="4">
        <v>2</v>
      </c>
      <c r="I475" s="4">
        <f t="shared" si="7"/>
        <v>4</v>
      </c>
    </row>
    <row r="476" spans="1:9" ht="14.5" customHeight="1" x14ac:dyDescent="0.35">
      <c r="A476" t="s">
        <v>1906</v>
      </c>
      <c r="B476" s="4">
        <v>3</v>
      </c>
      <c r="C476" s="4">
        <v>2</v>
      </c>
      <c r="D476" s="4">
        <v>1</v>
      </c>
      <c r="E476" s="4">
        <v>1</v>
      </c>
      <c r="F476" s="4">
        <v>2</v>
      </c>
      <c r="G476" s="4">
        <v>4</v>
      </c>
      <c r="H476" s="4">
        <v>2</v>
      </c>
      <c r="I476" s="4">
        <f t="shared" si="7"/>
        <v>4</v>
      </c>
    </row>
    <row r="477" spans="1:9" ht="14.5" customHeight="1" x14ac:dyDescent="0.35">
      <c r="A477" t="s">
        <v>1908</v>
      </c>
      <c r="B477" s="4">
        <v>3</v>
      </c>
      <c r="C477" s="4">
        <v>2</v>
      </c>
      <c r="D477" s="4">
        <v>1</v>
      </c>
      <c r="E477" s="4">
        <v>1</v>
      </c>
      <c r="F477" s="4">
        <v>2</v>
      </c>
      <c r="G477" s="4">
        <v>4</v>
      </c>
      <c r="H477" s="4">
        <v>2</v>
      </c>
      <c r="I477" s="4">
        <f t="shared" si="7"/>
        <v>4</v>
      </c>
    </row>
    <row r="478" spans="1:9" ht="14.5" customHeight="1" x14ac:dyDescent="0.35">
      <c r="A478" t="s">
        <v>1910</v>
      </c>
      <c r="B478" s="4">
        <v>3</v>
      </c>
      <c r="C478" s="4">
        <v>2</v>
      </c>
      <c r="D478" s="4">
        <v>1</v>
      </c>
      <c r="E478" s="4">
        <v>1</v>
      </c>
      <c r="F478" s="4">
        <v>2</v>
      </c>
      <c r="G478" s="4">
        <v>4</v>
      </c>
      <c r="H478" s="4">
        <v>2</v>
      </c>
      <c r="I478" s="4">
        <f t="shared" si="7"/>
        <v>4</v>
      </c>
    </row>
    <row r="479" spans="1:9" ht="14.5" customHeight="1" x14ac:dyDescent="0.35">
      <c r="A479" t="s">
        <v>1912</v>
      </c>
      <c r="B479" s="4">
        <v>3</v>
      </c>
      <c r="C479" s="4">
        <v>2</v>
      </c>
      <c r="D479" s="4">
        <v>1</v>
      </c>
      <c r="E479" s="4">
        <v>1</v>
      </c>
      <c r="F479" s="4">
        <v>2</v>
      </c>
      <c r="G479" s="4">
        <v>4</v>
      </c>
      <c r="H479" s="4">
        <v>2</v>
      </c>
      <c r="I479" s="4">
        <f t="shared" si="7"/>
        <v>4</v>
      </c>
    </row>
    <row r="480" spans="1:9" ht="14.5" customHeight="1" x14ac:dyDescent="0.35">
      <c r="A480" t="s">
        <v>1914</v>
      </c>
      <c r="B480" s="4">
        <v>3</v>
      </c>
      <c r="C480" s="4">
        <v>2</v>
      </c>
      <c r="D480" s="4">
        <v>1</v>
      </c>
      <c r="E480" s="4">
        <v>1</v>
      </c>
      <c r="F480" s="4">
        <v>2</v>
      </c>
      <c r="G480" s="4">
        <v>4</v>
      </c>
      <c r="H480" s="4">
        <v>2</v>
      </c>
      <c r="I480" s="4">
        <f t="shared" si="7"/>
        <v>4</v>
      </c>
    </row>
    <row r="481" spans="1:9" ht="14.5" customHeight="1" x14ac:dyDescent="0.35">
      <c r="A481" t="s">
        <v>1916</v>
      </c>
      <c r="B481" s="4">
        <v>3</v>
      </c>
      <c r="C481" s="4">
        <v>2</v>
      </c>
      <c r="D481" s="4">
        <v>1</v>
      </c>
      <c r="E481" s="4">
        <v>1</v>
      </c>
      <c r="F481" s="4">
        <v>2</v>
      </c>
      <c r="G481" s="4">
        <v>4</v>
      </c>
      <c r="H481" s="4">
        <v>2</v>
      </c>
      <c r="I481" s="4">
        <f t="shared" si="7"/>
        <v>4</v>
      </c>
    </row>
    <row r="482" spans="1:9" ht="14.5" customHeight="1" x14ac:dyDescent="0.35">
      <c r="A482" t="s">
        <v>1919</v>
      </c>
      <c r="B482" s="4">
        <v>3</v>
      </c>
      <c r="C482" s="4">
        <v>2</v>
      </c>
      <c r="D482" s="4">
        <v>1</v>
      </c>
      <c r="E482" s="4">
        <v>1</v>
      </c>
      <c r="F482" s="4">
        <v>2</v>
      </c>
      <c r="G482" s="4">
        <v>4</v>
      </c>
      <c r="H482" s="4">
        <v>2</v>
      </c>
      <c r="I482" s="4">
        <f t="shared" si="7"/>
        <v>4</v>
      </c>
    </row>
    <row r="483" spans="1:9" ht="14.5" customHeight="1" x14ac:dyDescent="0.35">
      <c r="A483" t="s">
        <v>1922</v>
      </c>
      <c r="B483" s="4">
        <v>3</v>
      </c>
      <c r="C483" s="4">
        <v>2</v>
      </c>
      <c r="D483" s="4">
        <v>1</v>
      </c>
      <c r="E483" s="4">
        <v>1</v>
      </c>
      <c r="F483" s="4">
        <v>2</v>
      </c>
      <c r="G483" s="4">
        <v>4</v>
      </c>
      <c r="H483" s="4">
        <v>2</v>
      </c>
      <c r="I483" s="4">
        <f t="shared" si="7"/>
        <v>4</v>
      </c>
    </row>
    <row r="484" spans="1:9" ht="14.5" customHeight="1" x14ac:dyDescent="0.35">
      <c r="A484" t="s">
        <v>1924</v>
      </c>
      <c r="B484" s="4">
        <v>3</v>
      </c>
      <c r="C484" s="4">
        <v>2</v>
      </c>
      <c r="D484" s="4">
        <v>1</v>
      </c>
      <c r="E484" s="4">
        <v>1</v>
      </c>
      <c r="F484" s="4">
        <v>2</v>
      </c>
      <c r="G484" s="4">
        <v>4</v>
      </c>
      <c r="H484" s="4">
        <v>2</v>
      </c>
      <c r="I484" s="4">
        <f t="shared" si="7"/>
        <v>4</v>
      </c>
    </row>
    <row r="485" spans="1:9" ht="14.5" customHeight="1" x14ac:dyDescent="0.35">
      <c r="A485" t="s">
        <v>1927</v>
      </c>
      <c r="B485" s="4">
        <v>3</v>
      </c>
      <c r="C485" s="4">
        <v>2</v>
      </c>
      <c r="D485" s="4">
        <v>1</v>
      </c>
      <c r="E485" s="4">
        <v>1</v>
      </c>
      <c r="F485" s="4">
        <v>2</v>
      </c>
      <c r="G485" s="4">
        <v>4</v>
      </c>
      <c r="H485" s="4">
        <v>2</v>
      </c>
      <c r="I485" s="4">
        <f t="shared" si="7"/>
        <v>4</v>
      </c>
    </row>
    <row r="486" spans="1:9" ht="14.5" customHeight="1" x14ac:dyDescent="0.35">
      <c r="A486" t="s">
        <v>1929</v>
      </c>
      <c r="B486" s="4">
        <v>3</v>
      </c>
      <c r="C486" s="4">
        <v>2</v>
      </c>
      <c r="D486" s="4">
        <v>1</v>
      </c>
      <c r="E486" s="4">
        <v>1</v>
      </c>
      <c r="F486" s="4">
        <v>2</v>
      </c>
      <c r="G486" s="4">
        <v>4</v>
      </c>
      <c r="H486" s="4">
        <v>2</v>
      </c>
      <c r="I486" s="4">
        <f t="shared" si="7"/>
        <v>4</v>
      </c>
    </row>
    <row r="487" spans="1:9" ht="14.5" customHeight="1" x14ac:dyDescent="0.35">
      <c r="A487" t="s">
        <v>1931</v>
      </c>
      <c r="B487" s="4">
        <v>3</v>
      </c>
      <c r="C487" s="4">
        <v>2</v>
      </c>
      <c r="D487" s="4">
        <v>1</v>
      </c>
      <c r="E487" s="4">
        <v>1</v>
      </c>
      <c r="F487" s="4">
        <v>2</v>
      </c>
      <c r="G487" s="4">
        <v>4</v>
      </c>
      <c r="H487" s="4">
        <v>2</v>
      </c>
      <c r="I487" s="4">
        <f t="shared" si="7"/>
        <v>4</v>
      </c>
    </row>
    <row r="488" spans="1:9" ht="14.5" customHeight="1" x14ac:dyDescent="0.35">
      <c r="A488" t="s">
        <v>1933</v>
      </c>
      <c r="B488" s="4">
        <v>3</v>
      </c>
      <c r="C488" s="4">
        <v>2</v>
      </c>
      <c r="D488" s="4">
        <v>1</v>
      </c>
      <c r="E488" s="4">
        <v>1</v>
      </c>
      <c r="F488" s="4">
        <v>2</v>
      </c>
      <c r="G488" s="4">
        <v>4</v>
      </c>
      <c r="H488" s="4">
        <v>2</v>
      </c>
      <c r="I488" s="4">
        <f t="shared" si="7"/>
        <v>4</v>
      </c>
    </row>
    <row r="489" spans="1:9" ht="14.5" customHeight="1" x14ac:dyDescent="0.35">
      <c r="A489" t="s">
        <v>1936</v>
      </c>
      <c r="B489" s="4">
        <v>3</v>
      </c>
      <c r="C489" s="4">
        <v>2</v>
      </c>
      <c r="D489" s="4">
        <v>1</v>
      </c>
      <c r="E489" s="4">
        <v>1</v>
      </c>
      <c r="F489" s="4">
        <v>2</v>
      </c>
      <c r="G489" s="4">
        <v>4</v>
      </c>
      <c r="H489" s="4">
        <v>2</v>
      </c>
      <c r="I489" s="4">
        <f t="shared" si="7"/>
        <v>4</v>
      </c>
    </row>
    <row r="490" spans="1:9" ht="14.5" customHeight="1" x14ac:dyDescent="0.35">
      <c r="A490" t="s">
        <v>1938</v>
      </c>
      <c r="B490" s="4">
        <v>3</v>
      </c>
      <c r="C490" s="4">
        <v>2</v>
      </c>
      <c r="D490" s="4">
        <v>1</v>
      </c>
      <c r="E490" s="4">
        <v>1</v>
      </c>
      <c r="F490" s="4">
        <v>2</v>
      </c>
      <c r="G490" s="4">
        <v>4</v>
      </c>
      <c r="H490" s="4">
        <v>2</v>
      </c>
      <c r="I490" s="4">
        <f t="shared" si="7"/>
        <v>4</v>
      </c>
    </row>
    <row r="491" spans="1:9" ht="14.5" customHeight="1" x14ac:dyDescent="0.35">
      <c r="A491" t="s">
        <v>1941</v>
      </c>
      <c r="B491" s="4">
        <v>3</v>
      </c>
      <c r="C491" s="4">
        <v>2</v>
      </c>
      <c r="D491" s="4">
        <v>1</v>
      </c>
      <c r="E491" s="4">
        <v>1</v>
      </c>
      <c r="F491" s="4">
        <v>2</v>
      </c>
      <c r="G491" s="4">
        <v>4</v>
      </c>
      <c r="H491" s="4">
        <v>2</v>
      </c>
      <c r="I491" s="4">
        <f t="shared" si="7"/>
        <v>4</v>
      </c>
    </row>
    <row r="492" spans="1:9" ht="14.5" customHeight="1" x14ac:dyDescent="0.35">
      <c r="A492" t="s">
        <v>1943</v>
      </c>
      <c r="B492" s="4">
        <v>3</v>
      </c>
      <c r="C492" s="4">
        <v>2</v>
      </c>
      <c r="D492" s="4">
        <v>1</v>
      </c>
      <c r="E492" s="4">
        <v>1</v>
      </c>
      <c r="F492" s="4">
        <v>2</v>
      </c>
      <c r="G492" s="4">
        <v>4</v>
      </c>
      <c r="H492" s="4">
        <v>2</v>
      </c>
      <c r="I492" s="4">
        <f t="shared" si="7"/>
        <v>4</v>
      </c>
    </row>
    <row r="493" spans="1:9" ht="14.5" customHeight="1" x14ac:dyDescent="0.35">
      <c r="A493" t="s">
        <v>1946</v>
      </c>
      <c r="B493" s="4">
        <v>3</v>
      </c>
      <c r="C493" s="4">
        <v>2</v>
      </c>
      <c r="D493" s="4">
        <v>1</v>
      </c>
      <c r="E493" s="4">
        <v>1</v>
      </c>
      <c r="F493" s="4">
        <v>2</v>
      </c>
      <c r="G493" s="4">
        <v>4</v>
      </c>
      <c r="H493" s="4">
        <v>2</v>
      </c>
      <c r="I493" s="4">
        <f t="shared" si="7"/>
        <v>4</v>
      </c>
    </row>
    <row r="494" spans="1:9" ht="14.5" customHeight="1" x14ac:dyDescent="0.35">
      <c r="A494" t="s">
        <v>1948</v>
      </c>
      <c r="B494" s="4">
        <v>3</v>
      </c>
      <c r="C494" s="4">
        <v>2</v>
      </c>
      <c r="D494" s="4">
        <v>1</v>
      </c>
      <c r="E494" s="4">
        <v>1</v>
      </c>
      <c r="F494" s="4">
        <v>2</v>
      </c>
      <c r="G494" s="4">
        <v>4</v>
      </c>
      <c r="H494" s="4">
        <v>2</v>
      </c>
      <c r="I494" s="4">
        <f t="shared" si="7"/>
        <v>4</v>
      </c>
    </row>
    <row r="495" spans="1:9" ht="14.5" customHeight="1" x14ac:dyDescent="0.35">
      <c r="A495" t="s">
        <v>1951</v>
      </c>
      <c r="B495" s="4">
        <v>3</v>
      </c>
      <c r="C495" s="4">
        <v>2</v>
      </c>
      <c r="D495" s="4">
        <v>1</v>
      </c>
      <c r="E495" s="4">
        <v>1</v>
      </c>
      <c r="F495" s="4">
        <v>2</v>
      </c>
      <c r="G495" s="4">
        <v>4</v>
      </c>
      <c r="H495" s="4">
        <v>2</v>
      </c>
      <c r="I495" s="4">
        <f t="shared" si="7"/>
        <v>4</v>
      </c>
    </row>
    <row r="496" spans="1:9" ht="14.5" customHeight="1" x14ac:dyDescent="0.35">
      <c r="A496" t="s">
        <v>1954</v>
      </c>
      <c r="B496" s="4">
        <v>3</v>
      </c>
      <c r="C496" s="4">
        <v>2</v>
      </c>
      <c r="D496" s="4">
        <v>1</v>
      </c>
      <c r="E496" s="4">
        <v>1</v>
      </c>
      <c r="F496" s="4">
        <v>2</v>
      </c>
      <c r="G496" s="4">
        <v>4</v>
      </c>
      <c r="H496" s="4">
        <v>2</v>
      </c>
      <c r="I496" s="4">
        <f t="shared" si="7"/>
        <v>4</v>
      </c>
    </row>
    <row r="497" spans="1:9" ht="14.5" customHeight="1" x14ac:dyDescent="0.35">
      <c r="A497" t="s">
        <v>1956</v>
      </c>
      <c r="B497" s="4">
        <v>3</v>
      </c>
      <c r="C497" s="4">
        <v>2</v>
      </c>
      <c r="D497" s="4">
        <v>1</v>
      </c>
      <c r="E497" s="4">
        <v>1</v>
      </c>
      <c r="F497" s="4">
        <v>2</v>
      </c>
      <c r="G497" s="4">
        <v>4</v>
      </c>
      <c r="H497" s="4">
        <v>2</v>
      </c>
      <c r="I497" s="4">
        <f t="shared" si="7"/>
        <v>4</v>
      </c>
    </row>
    <row r="498" spans="1:9" ht="14.5" customHeight="1" x14ac:dyDescent="0.35">
      <c r="A498" t="s">
        <v>1958</v>
      </c>
      <c r="B498" s="4">
        <v>3</v>
      </c>
      <c r="C498" s="4">
        <v>2</v>
      </c>
      <c r="D498" s="4">
        <v>1</v>
      </c>
      <c r="E498" s="4">
        <v>1</v>
      </c>
      <c r="F498" s="4">
        <v>2</v>
      </c>
      <c r="G498" s="4">
        <v>4</v>
      </c>
      <c r="H498" s="4">
        <v>2</v>
      </c>
      <c r="I498" s="4">
        <f t="shared" si="7"/>
        <v>4</v>
      </c>
    </row>
    <row r="499" spans="1:9" ht="14.5" customHeight="1" x14ac:dyDescent="0.35">
      <c r="A499" t="s">
        <v>1960</v>
      </c>
      <c r="B499" s="4">
        <v>3</v>
      </c>
      <c r="C499" s="4">
        <v>2</v>
      </c>
      <c r="D499" s="4">
        <v>1</v>
      </c>
      <c r="E499" s="4">
        <v>1</v>
      </c>
      <c r="F499" s="4">
        <v>2</v>
      </c>
      <c r="G499" s="4">
        <v>4</v>
      </c>
      <c r="H499" s="4">
        <v>2</v>
      </c>
      <c r="I499" s="4">
        <f t="shared" si="7"/>
        <v>4</v>
      </c>
    </row>
    <row r="500" spans="1:9" ht="14.5" customHeight="1" x14ac:dyDescent="0.35">
      <c r="A500" t="s">
        <v>1962</v>
      </c>
      <c r="B500" s="4">
        <v>3</v>
      </c>
      <c r="C500" s="4">
        <v>2</v>
      </c>
      <c r="D500" s="4">
        <v>1</v>
      </c>
      <c r="E500" s="4">
        <v>1</v>
      </c>
      <c r="F500" s="4">
        <v>2</v>
      </c>
      <c r="G500" s="4">
        <v>4</v>
      </c>
      <c r="H500" s="4">
        <v>2</v>
      </c>
      <c r="I500" s="4">
        <f t="shared" si="7"/>
        <v>4</v>
      </c>
    </row>
    <row r="501" spans="1:9" ht="14.5" customHeight="1" x14ac:dyDescent="0.35">
      <c r="A501" t="s">
        <v>1965</v>
      </c>
      <c r="B501" s="4">
        <v>3</v>
      </c>
      <c r="C501" s="4">
        <v>2</v>
      </c>
      <c r="D501" s="4">
        <v>1</v>
      </c>
      <c r="E501" s="4">
        <v>1</v>
      </c>
      <c r="F501" s="4">
        <v>2</v>
      </c>
      <c r="G501" s="4">
        <v>4</v>
      </c>
      <c r="H501" s="4">
        <v>2</v>
      </c>
      <c r="I501" s="4">
        <f t="shared" si="7"/>
        <v>4</v>
      </c>
    </row>
    <row r="502" spans="1:9" ht="14.5" customHeight="1" x14ac:dyDescent="0.35">
      <c r="A502" t="s">
        <v>1967</v>
      </c>
      <c r="B502" s="4">
        <v>3</v>
      </c>
      <c r="C502" s="4">
        <v>2</v>
      </c>
      <c r="D502" s="4">
        <v>1</v>
      </c>
      <c r="E502" s="4">
        <v>1</v>
      </c>
      <c r="F502" s="4">
        <v>2</v>
      </c>
      <c r="G502" s="4">
        <v>4</v>
      </c>
      <c r="H502" s="4">
        <v>2</v>
      </c>
      <c r="I502" s="4">
        <f t="shared" si="7"/>
        <v>4</v>
      </c>
    </row>
    <row r="503" spans="1:9" ht="14.5" customHeight="1" x14ac:dyDescent="0.35">
      <c r="A503" t="s">
        <v>1969</v>
      </c>
      <c r="B503" s="4">
        <v>3</v>
      </c>
      <c r="C503" s="4">
        <v>2</v>
      </c>
      <c r="D503" s="4">
        <v>1</v>
      </c>
      <c r="E503" s="4">
        <v>1</v>
      </c>
      <c r="F503" s="4">
        <v>2</v>
      </c>
      <c r="G503" s="4">
        <v>4</v>
      </c>
      <c r="H503" s="4">
        <v>2</v>
      </c>
      <c r="I503" s="4">
        <f t="shared" si="7"/>
        <v>4</v>
      </c>
    </row>
    <row r="504" spans="1:9" ht="14.5" customHeight="1" x14ac:dyDescent="0.35">
      <c r="A504" t="s">
        <v>1972</v>
      </c>
      <c r="B504" s="4">
        <v>3</v>
      </c>
      <c r="C504" s="4">
        <v>2</v>
      </c>
      <c r="D504" s="4">
        <v>1</v>
      </c>
      <c r="E504" s="4">
        <v>1</v>
      </c>
      <c r="F504" s="4">
        <v>2</v>
      </c>
      <c r="G504" s="4">
        <v>4</v>
      </c>
      <c r="H504" s="4">
        <v>2</v>
      </c>
      <c r="I504" s="4">
        <f t="shared" si="7"/>
        <v>4</v>
      </c>
    </row>
    <row r="505" spans="1:9" ht="14.5" customHeight="1" x14ac:dyDescent="0.35">
      <c r="A505" t="s">
        <v>1974</v>
      </c>
      <c r="B505" s="4">
        <v>3</v>
      </c>
      <c r="C505" s="4">
        <v>2</v>
      </c>
      <c r="D505" s="4">
        <v>1</v>
      </c>
      <c r="E505" s="4">
        <v>1</v>
      </c>
      <c r="F505" s="4">
        <v>2</v>
      </c>
      <c r="G505" s="4">
        <v>4</v>
      </c>
      <c r="H505" s="4">
        <v>2</v>
      </c>
      <c r="I505" s="4">
        <f t="shared" si="7"/>
        <v>4</v>
      </c>
    </row>
    <row r="506" spans="1:9" ht="14.5" customHeight="1" x14ac:dyDescent="0.35">
      <c r="A506" t="s">
        <v>1977</v>
      </c>
      <c r="B506" s="4">
        <v>3</v>
      </c>
      <c r="C506" s="4">
        <v>2</v>
      </c>
      <c r="D506" s="4">
        <v>1</v>
      </c>
      <c r="E506" s="4">
        <v>1</v>
      </c>
      <c r="F506" s="4">
        <v>2</v>
      </c>
      <c r="G506" s="4">
        <v>4</v>
      </c>
      <c r="H506" s="4">
        <v>2</v>
      </c>
      <c r="I506" s="4">
        <f t="shared" si="7"/>
        <v>4</v>
      </c>
    </row>
    <row r="507" spans="1:9" ht="14.5" customHeight="1" x14ac:dyDescent="0.35">
      <c r="A507" t="s">
        <v>1979</v>
      </c>
      <c r="B507" s="4">
        <v>3</v>
      </c>
      <c r="C507" s="4">
        <v>2</v>
      </c>
      <c r="D507" s="4">
        <v>1</v>
      </c>
      <c r="E507" s="4">
        <v>1</v>
      </c>
      <c r="F507" s="4">
        <v>2</v>
      </c>
      <c r="G507" s="4">
        <v>4</v>
      </c>
      <c r="H507" s="4">
        <v>2</v>
      </c>
      <c r="I507" s="4">
        <f t="shared" si="7"/>
        <v>4</v>
      </c>
    </row>
    <row r="508" spans="1:9" ht="14.5" customHeight="1" x14ac:dyDescent="0.35">
      <c r="A508" t="s">
        <v>1982</v>
      </c>
      <c r="B508" s="4">
        <v>3</v>
      </c>
      <c r="C508" s="4">
        <v>2</v>
      </c>
      <c r="D508" s="4">
        <v>1</v>
      </c>
      <c r="E508" s="4">
        <v>1</v>
      </c>
      <c r="F508" s="4">
        <v>2</v>
      </c>
      <c r="G508" s="4">
        <v>4</v>
      </c>
      <c r="H508" s="4">
        <v>2</v>
      </c>
      <c r="I508" s="4">
        <f t="shared" si="7"/>
        <v>4</v>
      </c>
    </row>
    <row r="509" spans="1:9" ht="14.5" customHeight="1" x14ac:dyDescent="0.35">
      <c r="A509" t="s">
        <v>1984</v>
      </c>
      <c r="B509" s="4">
        <v>3</v>
      </c>
      <c r="C509" s="4">
        <v>2</v>
      </c>
      <c r="D509" s="4">
        <v>1</v>
      </c>
      <c r="E509" s="4">
        <v>1</v>
      </c>
      <c r="F509" s="4">
        <v>2</v>
      </c>
      <c r="G509" s="4">
        <v>4</v>
      </c>
      <c r="H509" s="4">
        <v>2</v>
      </c>
      <c r="I509" s="4">
        <f t="shared" si="7"/>
        <v>4</v>
      </c>
    </row>
    <row r="510" spans="1:9" ht="14.5" customHeight="1" x14ac:dyDescent="0.35">
      <c r="A510" t="s">
        <v>1987</v>
      </c>
      <c r="B510" s="4">
        <v>3</v>
      </c>
      <c r="C510" s="4">
        <v>2</v>
      </c>
      <c r="D510" s="4">
        <v>1</v>
      </c>
      <c r="E510" s="4">
        <v>1</v>
      </c>
      <c r="F510" s="4">
        <v>2</v>
      </c>
      <c r="G510" s="4">
        <v>4</v>
      </c>
      <c r="H510" s="4">
        <v>2</v>
      </c>
      <c r="I510" s="4">
        <f t="shared" si="7"/>
        <v>4</v>
      </c>
    </row>
    <row r="511" spans="1:9" ht="14.5" customHeight="1" x14ac:dyDescent="0.35">
      <c r="A511" t="s">
        <v>1990</v>
      </c>
      <c r="B511" s="4">
        <v>3</v>
      </c>
      <c r="C511" s="4">
        <v>2</v>
      </c>
      <c r="D511" s="4">
        <v>1</v>
      </c>
      <c r="E511" s="4">
        <v>1</v>
      </c>
      <c r="F511" s="4">
        <v>2</v>
      </c>
      <c r="G511" s="4">
        <v>4</v>
      </c>
      <c r="H511" s="4">
        <v>2</v>
      </c>
      <c r="I511" s="4">
        <f t="shared" si="7"/>
        <v>4</v>
      </c>
    </row>
    <row r="512" spans="1:9" ht="14.5" customHeight="1" x14ac:dyDescent="0.35">
      <c r="A512" t="s">
        <v>1993</v>
      </c>
      <c r="B512" s="4">
        <v>3</v>
      </c>
      <c r="C512" s="4">
        <v>2</v>
      </c>
      <c r="D512" s="4">
        <v>1</v>
      </c>
      <c r="E512" s="4">
        <v>1</v>
      </c>
      <c r="F512" s="4">
        <v>2</v>
      </c>
      <c r="G512" s="4">
        <v>4</v>
      </c>
      <c r="H512" s="4">
        <v>2</v>
      </c>
      <c r="I512" s="4">
        <f t="shared" si="7"/>
        <v>4</v>
      </c>
    </row>
    <row r="513" spans="1:9" ht="14.5" customHeight="1" x14ac:dyDescent="0.35">
      <c r="A513" t="s">
        <v>1995</v>
      </c>
      <c r="B513" s="4">
        <v>3</v>
      </c>
      <c r="C513" s="4">
        <v>2</v>
      </c>
      <c r="D513" s="4">
        <v>1</v>
      </c>
      <c r="E513" s="4">
        <v>1</v>
      </c>
      <c r="F513" s="4">
        <v>2</v>
      </c>
      <c r="G513" s="4">
        <v>4</v>
      </c>
      <c r="H513" s="4">
        <v>2</v>
      </c>
      <c r="I513" s="4">
        <f t="shared" si="7"/>
        <v>4</v>
      </c>
    </row>
    <row r="514" spans="1:9" ht="14.5" customHeight="1" x14ac:dyDescent="0.35">
      <c r="A514" t="s">
        <v>1998</v>
      </c>
      <c r="B514" s="4">
        <v>3</v>
      </c>
      <c r="C514" s="4">
        <v>2</v>
      </c>
      <c r="D514" s="4">
        <v>1</v>
      </c>
      <c r="E514" s="4">
        <v>1</v>
      </c>
      <c r="F514" s="4">
        <v>2</v>
      </c>
      <c r="G514" s="4">
        <v>4</v>
      </c>
      <c r="H514" s="4">
        <v>2</v>
      </c>
      <c r="I514" s="4">
        <f t="shared" ref="I514:I561" si="8">MAX(B514:H514)</f>
        <v>4</v>
      </c>
    </row>
    <row r="515" spans="1:9" ht="14.5" customHeight="1" x14ac:dyDescent="0.35">
      <c r="A515" t="s">
        <v>2003</v>
      </c>
      <c r="B515" s="4">
        <v>3</v>
      </c>
      <c r="C515" s="4">
        <v>2</v>
      </c>
      <c r="D515" s="4">
        <v>1</v>
      </c>
      <c r="E515" s="4">
        <v>1</v>
      </c>
      <c r="F515" s="4">
        <v>2</v>
      </c>
      <c r="G515" s="4">
        <v>4</v>
      </c>
      <c r="H515" s="4">
        <v>2</v>
      </c>
      <c r="I515" s="4">
        <f t="shared" si="8"/>
        <v>4</v>
      </c>
    </row>
    <row r="516" spans="1:9" ht="14.5" customHeight="1" x14ac:dyDescent="0.35">
      <c r="A516" t="s">
        <v>2006</v>
      </c>
      <c r="B516" s="4">
        <v>3</v>
      </c>
      <c r="C516" s="4">
        <v>2</v>
      </c>
      <c r="D516" s="4">
        <v>1</v>
      </c>
      <c r="E516" s="4">
        <v>1</v>
      </c>
      <c r="F516" s="4">
        <v>2</v>
      </c>
      <c r="G516" s="4">
        <v>4</v>
      </c>
      <c r="H516" s="4">
        <v>2</v>
      </c>
      <c r="I516" s="4">
        <f t="shared" si="8"/>
        <v>4</v>
      </c>
    </row>
    <row r="517" spans="1:9" ht="14.5" customHeight="1" x14ac:dyDescent="0.35">
      <c r="A517" t="s">
        <v>2008</v>
      </c>
      <c r="B517" s="4">
        <v>3</v>
      </c>
      <c r="C517" s="4">
        <v>2</v>
      </c>
      <c r="D517" s="4">
        <v>1</v>
      </c>
      <c r="E517" s="4">
        <v>1</v>
      </c>
      <c r="F517" s="4">
        <v>2</v>
      </c>
      <c r="G517" s="4">
        <v>4</v>
      </c>
      <c r="H517" s="4">
        <v>2</v>
      </c>
      <c r="I517" s="4">
        <f t="shared" si="8"/>
        <v>4</v>
      </c>
    </row>
    <row r="518" spans="1:9" ht="14.5" customHeight="1" x14ac:dyDescent="0.35">
      <c r="A518" t="s">
        <v>2011</v>
      </c>
      <c r="B518" s="4">
        <v>3</v>
      </c>
      <c r="C518" s="4">
        <v>2</v>
      </c>
      <c r="D518" s="4">
        <v>1</v>
      </c>
      <c r="E518" s="4">
        <v>1</v>
      </c>
      <c r="F518" s="4">
        <v>2</v>
      </c>
      <c r="G518" s="4">
        <v>4</v>
      </c>
      <c r="H518" s="4">
        <v>2</v>
      </c>
      <c r="I518" s="4">
        <f t="shared" si="8"/>
        <v>4</v>
      </c>
    </row>
    <row r="519" spans="1:9" ht="14.5" customHeight="1" x14ac:dyDescent="0.35">
      <c r="A519" t="s">
        <v>2014</v>
      </c>
      <c r="B519" s="4">
        <v>3</v>
      </c>
      <c r="C519" s="4">
        <v>2</v>
      </c>
      <c r="D519" s="4">
        <v>1</v>
      </c>
      <c r="E519" s="4">
        <v>1</v>
      </c>
      <c r="F519" s="4">
        <v>2</v>
      </c>
      <c r="G519" s="4">
        <v>4</v>
      </c>
      <c r="H519" s="4">
        <v>2</v>
      </c>
      <c r="I519" s="4">
        <f t="shared" si="8"/>
        <v>4</v>
      </c>
    </row>
    <row r="520" spans="1:9" ht="14.5" customHeight="1" x14ac:dyDescent="0.35">
      <c r="A520" t="s">
        <v>2016</v>
      </c>
      <c r="B520" s="4">
        <v>3</v>
      </c>
      <c r="C520" s="4">
        <v>2</v>
      </c>
      <c r="D520" s="4">
        <v>1</v>
      </c>
      <c r="E520" s="4">
        <v>1</v>
      </c>
      <c r="F520" s="4">
        <v>2</v>
      </c>
      <c r="G520" s="4">
        <v>4</v>
      </c>
      <c r="H520" s="4">
        <v>2</v>
      </c>
      <c r="I520" s="4">
        <f t="shared" si="8"/>
        <v>4</v>
      </c>
    </row>
    <row r="521" spans="1:9" ht="14.5" customHeight="1" x14ac:dyDescent="0.35">
      <c r="A521" t="s">
        <v>2018</v>
      </c>
      <c r="B521" s="4">
        <v>3</v>
      </c>
      <c r="C521" s="4">
        <v>2</v>
      </c>
      <c r="D521" s="4">
        <v>1</v>
      </c>
      <c r="E521" s="4">
        <v>1</v>
      </c>
      <c r="F521" s="4">
        <v>2</v>
      </c>
      <c r="G521" s="4">
        <v>4</v>
      </c>
      <c r="H521" s="4">
        <v>2</v>
      </c>
      <c r="I521" s="4">
        <f t="shared" si="8"/>
        <v>4</v>
      </c>
    </row>
    <row r="522" spans="1:9" ht="14.5" customHeight="1" x14ac:dyDescent="0.35">
      <c r="A522" t="s">
        <v>2021</v>
      </c>
      <c r="B522" s="4">
        <v>3</v>
      </c>
      <c r="C522" s="4">
        <v>2</v>
      </c>
      <c r="D522" s="4">
        <v>1</v>
      </c>
      <c r="E522" s="4">
        <v>1</v>
      </c>
      <c r="F522" s="4">
        <v>2</v>
      </c>
      <c r="G522" s="4">
        <v>4</v>
      </c>
      <c r="H522" s="4">
        <v>2</v>
      </c>
      <c r="I522" s="4">
        <f t="shared" si="8"/>
        <v>4</v>
      </c>
    </row>
    <row r="523" spans="1:9" ht="14.5" customHeight="1" x14ac:dyDescent="0.35">
      <c r="A523" t="s">
        <v>2024</v>
      </c>
      <c r="B523" s="4">
        <v>3</v>
      </c>
      <c r="C523" s="4">
        <v>2</v>
      </c>
      <c r="D523" s="4">
        <v>1</v>
      </c>
      <c r="E523" s="4">
        <v>1</v>
      </c>
      <c r="F523" s="4">
        <v>2</v>
      </c>
      <c r="G523" s="4">
        <v>4</v>
      </c>
      <c r="H523" s="4">
        <v>2</v>
      </c>
      <c r="I523" s="4">
        <f t="shared" si="8"/>
        <v>4</v>
      </c>
    </row>
    <row r="524" spans="1:9" ht="14.5" customHeight="1" x14ac:dyDescent="0.35">
      <c r="A524" t="s">
        <v>2027</v>
      </c>
      <c r="B524" s="4">
        <v>3</v>
      </c>
      <c r="C524" s="4">
        <v>2</v>
      </c>
      <c r="D524" s="4">
        <v>1</v>
      </c>
      <c r="E524" s="4">
        <v>1</v>
      </c>
      <c r="F524" s="4">
        <v>2</v>
      </c>
      <c r="G524" s="4">
        <v>4</v>
      </c>
      <c r="H524" s="4">
        <v>2</v>
      </c>
      <c r="I524" s="4">
        <f t="shared" si="8"/>
        <v>4</v>
      </c>
    </row>
    <row r="525" spans="1:9" ht="14.5" customHeight="1" x14ac:dyDescent="0.35">
      <c r="A525" t="s">
        <v>2029</v>
      </c>
      <c r="B525" s="4">
        <v>3</v>
      </c>
      <c r="C525" s="4">
        <v>2</v>
      </c>
      <c r="D525" s="4">
        <v>1</v>
      </c>
      <c r="E525" s="4">
        <v>1</v>
      </c>
      <c r="F525" s="4">
        <v>2</v>
      </c>
      <c r="G525" s="4">
        <v>4</v>
      </c>
      <c r="H525" s="4">
        <v>2</v>
      </c>
      <c r="I525" s="4">
        <f t="shared" si="8"/>
        <v>4</v>
      </c>
    </row>
    <row r="526" spans="1:9" ht="14.5" customHeight="1" x14ac:dyDescent="0.35">
      <c r="A526" t="s">
        <v>2031</v>
      </c>
      <c r="B526" s="4">
        <v>3</v>
      </c>
      <c r="C526" s="4">
        <v>2</v>
      </c>
      <c r="D526" s="4">
        <v>1</v>
      </c>
      <c r="E526" s="4">
        <v>1</v>
      </c>
      <c r="F526" s="4">
        <v>2</v>
      </c>
      <c r="G526" s="4">
        <v>4</v>
      </c>
      <c r="H526" s="4">
        <v>2</v>
      </c>
      <c r="I526" s="4">
        <f t="shared" si="8"/>
        <v>4</v>
      </c>
    </row>
    <row r="527" spans="1:9" ht="14.5" customHeight="1" x14ac:dyDescent="0.35">
      <c r="A527" t="s">
        <v>2033</v>
      </c>
      <c r="B527" s="4">
        <v>3</v>
      </c>
      <c r="C527" s="4">
        <v>2</v>
      </c>
      <c r="D527" s="4">
        <v>1</v>
      </c>
      <c r="E527" s="4">
        <v>1</v>
      </c>
      <c r="F527" s="4">
        <v>2</v>
      </c>
      <c r="G527" s="4">
        <v>4</v>
      </c>
      <c r="H527" s="4">
        <v>2</v>
      </c>
      <c r="I527" s="4">
        <f t="shared" si="8"/>
        <v>4</v>
      </c>
    </row>
    <row r="528" spans="1:9" ht="14.5" customHeight="1" x14ac:dyDescent="0.35">
      <c r="A528" t="s">
        <v>2035</v>
      </c>
      <c r="B528" s="4">
        <v>3</v>
      </c>
      <c r="C528" s="4">
        <v>2</v>
      </c>
      <c r="D528" s="4">
        <v>1</v>
      </c>
      <c r="E528" s="4">
        <v>1</v>
      </c>
      <c r="F528" s="4">
        <v>2</v>
      </c>
      <c r="G528" s="4">
        <v>4</v>
      </c>
      <c r="H528" s="4">
        <v>2</v>
      </c>
      <c r="I528" s="4">
        <f t="shared" si="8"/>
        <v>4</v>
      </c>
    </row>
    <row r="529" spans="1:9" ht="14.5" customHeight="1" x14ac:dyDescent="0.35">
      <c r="A529" t="s">
        <v>2037</v>
      </c>
      <c r="B529" s="4">
        <v>3</v>
      </c>
      <c r="C529" s="4">
        <v>3</v>
      </c>
      <c r="D529" s="4">
        <v>1</v>
      </c>
      <c r="E529" s="4">
        <v>4</v>
      </c>
      <c r="F529" s="4">
        <v>3</v>
      </c>
      <c r="G529" s="4">
        <v>4</v>
      </c>
      <c r="H529" s="4">
        <v>2</v>
      </c>
      <c r="I529" s="4">
        <f t="shared" si="8"/>
        <v>4</v>
      </c>
    </row>
    <row r="530" spans="1:9" ht="14.5" customHeight="1" x14ac:dyDescent="0.35">
      <c r="A530" t="s">
        <v>2040</v>
      </c>
      <c r="B530" s="4">
        <v>3</v>
      </c>
      <c r="C530" s="4">
        <v>3</v>
      </c>
      <c r="D530" s="4">
        <v>1</v>
      </c>
      <c r="E530" s="4">
        <v>4</v>
      </c>
      <c r="F530" s="4">
        <v>3</v>
      </c>
      <c r="G530" s="4">
        <v>4</v>
      </c>
      <c r="H530" s="4">
        <v>2</v>
      </c>
      <c r="I530" s="4">
        <f t="shared" si="8"/>
        <v>4</v>
      </c>
    </row>
    <row r="531" spans="1:9" ht="14.5" customHeight="1" x14ac:dyDescent="0.35">
      <c r="A531" t="s">
        <v>2044</v>
      </c>
      <c r="B531" s="4">
        <v>3</v>
      </c>
      <c r="C531" s="4">
        <v>2</v>
      </c>
      <c r="D531" s="4">
        <v>1</v>
      </c>
      <c r="E531" s="4">
        <v>1</v>
      </c>
      <c r="F531" s="4">
        <v>2</v>
      </c>
      <c r="G531" s="4">
        <v>4</v>
      </c>
      <c r="H531" s="4">
        <v>2</v>
      </c>
      <c r="I531" s="4">
        <f t="shared" si="8"/>
        <v>4</v>
      </c>
    </row>
    <row r="532" spans="1:9" ht="14.5" customHeight="1" x14ac:dyDescent="0.35">
      <c r="A532" t="s">
        <v>2046</v>
      </c>
      <c r="B532" s="4">
        <v>3</v>
      </c>
      <c r="C532" s="4">
        <v>2</v>
      </c>
      <c r="D532" s="4">
        <v>1</v>
      </c>
      <c r="E532" s="4">
        <v>1</v>
      </c>
      <c r="F532" s="4">
        <v>2</v>
      </c>
      <c r="G532" s="4">
        <v>4</v>
      </c>
      <c r="H532" s="4">
        <v>2</v>
      </c>
      <c r="I532" s="4">
        <f t="shared" si="8"/>
        <v>4</v>
      </c>
    </row>
    <row r="533" spans="1:9" ht="14.5" customHeight="1" x14ac:dyDescent="0.35">
      <c r="A533" t="s">
        <v>2048</v>
      </c>
      <c r="B533" s="4">
        <v>3</v>
      </c>
      <c r="C533" s="4">
        <v>3</v>
      </c>
      <c r="D533" s="4">
        <v>1</v>
      </c>
      <c r="E533" s="4">
        <v>1</v>
      </c>
      <c r="F533" s="4">
        <v>3</v>
      </c>
      <c r="G533" s="4">
        <v>4</v>
      </c>
      <c r="H533" s="4">
        <v>2</v>
      </c>
      <c r="I533" s="4">
        <f t="shared" si="8"/>
        <v>4</v>
      </c>
    </row>
    <row r="534" spans="1:9" ht="14.5" customHeight="1" x14ac:dyDescent="0.35">
      <c r="A534" t="s">
        <v>2050</v>
      </c>
      <c r="B534" s="4">
        <v>3</v>
      </c>
      <c r="C534" s="4">
        <v>2</v>
      </c>
      <c r="D534" s="4">
        <v>1</v>
      </c>
      <c r="E534" s="4">
        <v>1</v>
      </c>
      <c r="F534" s="4">
        <v>2</v>
      </c>
      <c r="G534" s="4">
        <v>4</v>
      </c>
      <c r="H534" s="4">
        <v>2</v>
      </c>
      <c r="I534" s="4">
        <f t="shared" si="8"/>
        <v>4</v>
      </c>
    </row>
    <row r="535" spans="1:9" ht="14.5" customHeight="1" x14ac:dyDescent="0.35">
      <c r="A535" t="s">
        <v>2053</v>
      </c>
      <c r="B535" s="4">
        <v>3</v>
      </c>
      <c r="C535" s="4">
        <v>2</v>
      </c>
      <c r="D535" s="4">
        <v>1</v>
      </c>
      <c r="E535" s="4">
        <v>1</v>
      </c>
      <c r="F535" s="4">
        <v>2</v>
      </c>
      <c r="G535" s="4">
        <v>4</v>
      </c>
      <c r="H535" s="4">
        <v>2</v>
      </c>
      <c r="I535" s="4">
        <f t="shared" si="8"/>
        <v>4</v>
      </c>
    </row>
    <row r="536" spans="1:9" ht="14.5" customHeight="1" x14ac:dyDescent="0.35">
      <c r="A536" t="s">
        <v>2056</v>
      </c>
      <c r="B536" s="4">
        <v>3</v>
      </c>
      <c r="C536" s="4">
        <v>2</v>
      </c>
      <c r="D536" s="4">
        <v>1</v>
      </c>
      <c r="E536" s="4">
        <v>1</v>
      </c>
      <c r="F536" s="4">
        <v>2</v>
      </c>
      <c r="G536" s="4">
        <v>4</v>
      </c>
      <c r="H536" s="4">
        <v>2</v>
      </c>
      <c r="I536" s="4">
        <f t="shared" si="8"/>
        <v>4</v>
      </c>
    </row>
    <row r="537" spans="1:9" ht="14.5" customHeight="1" x14ac:dyDescent="0.35">
      <c r="A537" t="s">
        <v>2058</v>
      </c>
      <c r="B537" s="4">
        <v>3</v>
      </c>
      <c r="C537" s="4">
        <v>2</v>
      </c>
      <c r="D537" s="4">
        <v>1</v>
      </c>
      <c r="E537" s="4">
        <v>1</v>
      </c>
      <c r="F537" s="4">
        <v>2</v>
      </c>
      <c r="G537" s="4">
        <v>4</v>
      </c>
      <c r="H537" s="4">
        <v>2</v>
      </c>
      <c r="I537" s="4">
        <f t="shared" si="8"/>
        <v>4</v>
      </c>
    </row>
    <row r="538" spans="1:9" ht="14.5" customHeight="1" x14ac:dyDescent="0.35">
      <c r="A538" t="s">
        <v>2061</v>
      </c>
      <c r="B538" s="4">
        <v>3</v>
      </c>
      <c r="C538" s="4">
        <v>2</v>
      </c>
      <c r="D538" s="4">
        <v>1</v>
      </c>
      <c r="E538" s="4">
        <v>1</v>
      </c>
      <c r="F538" s="4">
        <v>2</v>
      </c>
      <c r="G538" s="4">
        <v>4</v>
      </c>
      <c r="H538" s="4">
        <v>2</v>
      </c>
      <c r="I538" s="4">
        <f t="shared" si="8"/>
        <v>4</v>
      </c>
    </row>
    <row r="539" spans="1:9" ht="14.5" customHeight="1" x14ac:dyDescent="0.35">
      <c r="A539" t="s">
        <v>2063</v>
      </c>
      <c r="B539" s="4">
        <v>3</v>
      </c>
      <c r="C539" s="4">
        <v>2</v>
      </c>
      <c r="D539" s="4">
        <v>1</v>
      </c>
      <c r="E539" s="4">
        <v>1</v>
      </c>
      <c r="F539" s="4">
        <v>2</v>
      </c>
      <c r="G539" s="4">
        <v>4</v>
      </c>
      <c r="H539" s="4">
        <v>2</v>
      </c>
      <c r="I539" s="4">
        <f t="shared" si="8"/>
        <v>4</v>
      </c>
    </row>
    <row r="540" spans="1:9" ht="14.5" customHeight="1" x14ac:dyDescent="0.35">
      <c r="A540" t="s">
        <v>2066</v>
      </c>
      <c r="B540" s="4">
        <v>3</v>
      </c>
      <c r="C540" s="4">
        <v>2</v>
      </c>
      <c r="D540" s="4">
        <v>1</v>
      </c>
      <c r="E540" s="4">
        <v>1</v>
      </c>
      <c r="F540" s="4">
        <v>2</v>
      </c>
      <c r="G540" s="4">
        <v>4</v>
      </c>
      <c r="H540" s="4">
        <v>2</v>
      </c>
      <c r="I540" s="4">
        <f t="shared" si="8"/>
        <v>4</v>
      </c>
    </row>
    <row r="541" spans="1:9" ht="14.5" customHeight="1" x14ac:dyDescent="0.35">
      <c r="A541" t="s">
        <v>2069</v>
      </c>
      <c r="B541" s="4">
        <v>3</v>
      </c>
      <c r="C541" s="4">
        <v>2</v>
      </c>
      <c r="D541" s="4">
        <v>1</v>
      </c>
      <c r="E541" s="4">
        <v>1</v>
      </c>
      <c r="F541" s="4">
        <v>2</v>
      </c>
      <c r="G541" s="4">
        <v>4</v>
      </c>
      <c r="H541" s="4">
        <v>2</v>
      </c>
      <c r="I541" s="4">
        <f t="shared" si="8"/>
        <v>4</v>
      </c>
    </row>
    <row r="542" spans="1:9" ht="14.5" customHeight="1" x14ac:dyDescent="0.35">
      <c r="A542" t="s">
        <v>2072</v>
      </c>
      <c r="B542" s="4">
        <v>3</v>
      </c>
      <c r="C542" s="4">
        <v>2</v>
      </c>
      <c r="D542" s="4">
        <v>1</v>
      </c>
      <c r="E542" s="4">
        <v>1</v>
      </c>
      <c r="F542" s="4">
        <v>2</v>
      </c>
      <c r="G542" s="4">
        <v>4</v>
      </c>
      <c r="H542" s="4">
        <v>2</v>
      </c>
      <c r="I542" s="4">
        <f t="shared" si="8"/>
        <v>4</v>
      </c>
    </row>
    <row r="543" spans="1:9" ht="14.5" customHeight="1" x14ac:dyDescent="0.35">
      <c r="A543" t="s">
        <v>2075</v>
      </c>
      <c r="B543" s="4">
        <v>3</v>
      </c>
      <c r="C543" s="4">
        <v>2</v>
      </c>
      <c r="D543" s="4">
        <v>1</v>
      </c>
      <c r="E543" s="4">
        <v>1</v>
      </c>
      <c r="F543" s="4">
        <v>2</v>
      </c>
      <c r="G543" s="4">
        <v>4</v>
      </c>
      <c r="H543" s="4">
        <v>2</v>
      </c>
      <c r="I543" s="4">
        <f t="shared" si="8"/>
        <v>4</v>
      </c>
    </row>
    <row r="544" spans="1:9" ht="14.5" customHeight="1" x14ac:dyDescent="0.35">
      <c r="A544" t="s">
        <v>2077</v>
      </c>
      <c r="B544" s="4">
        <v>3</v>
      </c>
      <c r="C544" s="4">
        <v>2</v>
      </c>
      <c r="D544" s="4">
        <v>1</v>
      </c>
      <c r="E544" s="4">
        <v>1</v>
      </c>
      <c r="F544" s="4">
        <v>2</v>
      </c>
      <c r="G544" s="4">
        <v>4</v>
      </c>
      <c r="H544" s="4">
        <v>2</v>
      </c>
      <c r="I544" s="4">
        <f t="shared" si="8"/>
        <v>4</v>
      </c>
    </row>
    <row r="545" spans="1:9" ht="14.5" customHeight="1" x14ac:dyDescent="0.35">
      <c r="A545" t="s">
        <v>2079</v>
      </c>
      <c r="B545" s="4">
        <v>3</v>
      </c>
      <c r="C545" s="4">
        <v>2</v>
      </c>
      <c r="D545" s="4">
        <v>1</v>
      </c>
      <c r="E545" s="4">
        <v>1</v>
      </c>
      <c r="F545" s="4">
        <v>2</v>
      </c>
      <c r="G545" s="4">
        <v>4</v>
      </c>
      <c r="H545" s="4">
        <v>2</v>
      </c>
      <c r="I545" s="4">
        <f t="shared" si="8"/>
        <v>4</v>
      </c>
    </row>
    <row r="546" spans="1:9" ht="14.5" customHeight="1" x14ac:dyDescent="0.35">
      <c r="A546" t="s">
        <v>2081</v>
      </c>
      <c r="B546" s="4">
        <v>3</v>
      </c>
      <c r="C546" s="4">
        <v>2</v>
      </c>
      <c r="D546" s="4">
        <v>1</v>
      </c>
      <c r="E546" s="4">
        <v>1</v>
      </c>
      <c r="F546" s="4">
        <v>2</v>
      </c>
      <c r="G546" s="4">
        <v>4</v>
      </c>
      <c r="H546" s="4">
        <v>2</v>
      </c>
      <c r="I546" s="4">
        <f t="shared" si="8"/>
        <v>4</v>
      </c>
    </row>
    <row r="547" spans="1:9" ht="14.5" customHeight="1" x14ac:dyDescent="0.35">
      <c r="A547" t="s">
        <v>2083</v>
      </c>
      <c r="B547" s="4">
        <v>3</v>
      </c>
      <c r="C547" s="4">
        <v>3</v>
      </c>
      <c r="D547" s="4">
        <v>1</v>
      </c>
      <c r="E547" s="4">
        <v>4</v>
      </c>
      <c r="F547" s="4">
        <v>3</v>
      </c>
      <c r="G547" s="4">
        <v>4</v>
      </c>
      <c r="H547" s="4">
        <v>2</v>
      </c>
      <c r="I547" s="4">
        <f t="shared" si="8"/>
        <v>4</v>
      </c>
    </row>
    <row r="548" spans="1:9" ht="14.5" customHeight="1" x14ac:dyDescent="0.35">
      <c r="A548" t="s">
        <v>2085</v>
      </c>
      <c r="B548" s="4">
        <v>3</v>
      </c>
      <c r="C548" s="4">
        <v>3</v>
      </c>
      <c r="D548" s="4">
        <v>1</v>
      </c>
      <c r="E548" s="4">
        <v>1</v>
      </c>
      <c r="F548" s="4">
        <v>3</v>
      </c>
      <c r="G548" s="4">
        <v>4</v>
      </c>
      <c r="H548" s="4">
        <v>2</v>
      </c>
      <c r="I548" s="4">
        <f t="shared" si="8"/>
        <v>4</v>
      </c>
    </row>
    <row r="549" spans="1:9" ht="14.5" customHeight="1" x14ac:dyDescent="0.35">
      <c r="A549" t="s">
        <v>2087</v>
      </c>
      <c r="B549" s="4">
        <v>3</v>
      </c>
      <c r="C549" s="4">
        <v>2</v>
      </c>
      <c r="D549" s="4">
        <v>1</v>
      </c>
      <c r="E549" s="4">
        <v>1</v>
      </c>
      <c r="F549" s="4">
        <v>2</v>
      </c>
      <c r="G549" s="4">
        <v>4</v>
      </c>
      <c r="H549" s="4">
        <v>2</v>
      </c>
      <c r="I549" s="4">
        <f t="shared" si="8"/>
        <v>4</v>
      </c>
    </row>
    <row r="550" spans="1:9" ht="14.5" customHeight="1" x14ac:dyDescent="0.35">
      <c r="A550" t="s">
        <v>2090</v>
      </c>
      <c r="B550" s="4">
        <v>3</v>
      </c>
      <c r="C550" s="4">
        <v>2</v>
      </c>
      <c r="D550" s="4">
        <v>1</v>
      </c>
      <c r="E550" s="4">
        <v>1</v>
      </c>
      <c r="F550" s="4">
        <v>2</v>
      </c>
      <c r="G550" s="4">
        <v>4</v>
      </c>
      <c r="H550" s="4">
        <v>2</v>
      </c>
      <c r="I550" s="4">
        <f t="shared" si="8"/>
        <v>4</v>
      </c>
    </row>
    <row r="551" spans="1:9" ht="14.5" customHeight="1" x14ac:dyDescent="0.35">
      <c r="A551" t="s">
        <v>2093</v>
      </c>
      <c r="B551" s="4">
        <v>3</v>
      </c>
      <c r="C551" s="4">
        <v>2</v>
      </c>
      <c r="D551" s="4">
        <v>1</v>
      </c>
      <c r="E551" s="4">
        <v>1</v>
      </c>
      <c r="F551" s="4">
        <v>2</v>
      </c>
      <c r="G551" s="4">
        <v>4</v>
      </c>
      <c r="H551" s="4">
        <v>2</v>
      </c>
      <c r="I551" s="4">
        <f t="shared" si="8"/>
        <v>4</v>
      </c>
    </row>
    <row r="552" spans="1:9" ht="14.5" customHeight="1" x14ac:dyDescent="0.35">
      <c r="A552" t="s">
        <v>2096</v>
      </c>
      <c r="B552" s="4">
        <v>3</v>
      </c>
      <c r="C552" s="4">
        <v>2</v>
      </c>
      <c r="D552" s="4">
        <v>1</v>
      </c>
      <c r="E552" s="4">
        <v>1</v>
      </c>
      <c r="F552" s="4">
        <v>2</v>
      </c>
      <c r="G552" s="4">
        <v>4</v>
      </c>
      <c r="H552" s="4">
        <v>2</v>
      </c>
      <c r="I552" s="4">
        <f t="shared" si="8"/>
        <v>4</v>
      </c>
    </row>
    <row r="553" spans="1:9" ht="14.5" customHeight="1" x14ac:dyDescent="0.35">
      <c r="A553" t="s">
        <v>2099</v>
      </c>
      <c r="B553" s="4">
        <v>3</v>
      </c>
      <c r="C553" s="4">
        <v>2</v>
      </c>
      <c r="D553" s="4">
        <v>1</v>
      </c>
      <c r="E553" s="4">
        <v>1</v>
      </c>
      <c r="F553" s="4">
        <v>2</v>
      </c>
      <c r="G553" s="4">
        <v>4</v>
      </c>
      <c r="H553" s="4">
        <v>2</v>
      </c>
      <c r="I553" s="4">
        <f t="shared" si="8"/>
        <v>4</v>
      </c>
    </row>
    <row r="554" spans="1:9" ht="14.5" customHeight="1" x14ac:dyDescent="0.35">
      <c r="A554" t="s">
        <v>2102</v>
      </c>
      <c r="B554" s="4">
        <v>3</v>
      </c>
      <c r="C554" s="4">
        <v>3</v>
      </c>
      <c r="D554" s="4">
        <v>3</v>
      </c>
      <c r="E554" s="4">
        <v>1</v>
      </c>
      <c r="F554" s="4">
        <v>2</v>
      </c>
      <c r="G554" s="4">
        <v>4</v>
      </c>
      <c r="H554" s="4">
        <v>3</v>
      </c>
      <c r="I554" s="4">
        <f t="shared" si="8"/>
        <v>4</v>
      </c>
    </row>
    <row r="555" spans="1:9" ht="14.5" customHeight="1" x14ac:dyDescent="0.35">
      <c r="A555" t="s">
        <v>2109</v>
      </c>
      <c r="B555" s="4">
        <v>3</v>
      </c>
      <c r="C555" s="4">
        <v>3</v>
      </c>
      <c r="D555" s="4">
        <v>1</v>
      </c>
      <c r="E555" s="4">
        <v>1</v>
      </c>
      <c r="F555" s="4">
        <v>2</v>
      </c>
      <c r="G555" s="4">
        <v>4</v>
      </c>
      <c r="H555" s="4">
        <v>1</v>
      </c>
      <c r="I555" s="4">
        <f t="shared" si="8"/>
        <v>4</v>
      </c>
    </row>
    <row r="556" spans="1:9" ht="14.5" customHeight="1" x14ac:dyDescent="0.35">
      <c r="A556" t="s">
        <v>2115</v>
      </c>
      <c r="B556" s="4">
        <v>4</v>
      </c>
      <c r="C556" s="4">
        <v>3</v>
      </c>
      <c r="D556" s="4">
        <v>2</v>
      </c>
      <c r="E556" s="4">
        <v>1</v>
      </c>
      <c r="F556" s="4">
        <v>2</v>
      </c>
      <c r="G556" s="4">
        <v>4</v>
      </c>
      <c r="H556" s="4">
        <v>1</v>
      </c>
      <c r="I556" s="4">
        <f t="shared" si="8"/>
        <v>4</v>
      </c>
    </row>
    <row r="557" spans="1:9" ht="14.5" customHeight="1" x14ac:dyDescent="0.35">
      <c r="A557" t="s">
        <v>2121</v>
      </c>
      <c r="B557" s="4">
        <v>1</v>
      </c>
      <c r="C557" s="4">
        <v>2</v>
      </c>
      <c r="D557" s="4">
        <v>1</v>
      </c>
      <c r="E557" s="4">
        <v>1</v>
      </c>
      <c r="F557" s="4">
        <v>2</v>
      </c>
      <c r="G557" s="4">
        <v>2</v>
      </c>
      <c r="H557" s="4">
        <v>1</v>
      </c>
      <c r="I557" s="4">
        <f t="shared" si="8"/>
        <v>2</v>
      </c>
    </row>
    <row r="558" spans="1:9" ht="14.5" customHeight="1" x14ac:dyDescent="0.35">
      <c r="A558" t="s">
        <v>2126</v>
      </c>
      <c r="B558" s="4">
        <v>1</v>
      </c>
      <c r="C558" s="4">
        <v>2</v>
      </c>
      <c r="D558" s="4">
        <v>1</v>
      </c>
      <c r="E558" s="4">
        <v>1</v>
      </c>
      <c r="F558" s="4">
        <v>2</v>
      </c>
      <c r="G558" s="4">
        <v>2</v>
      </c>
      <c r="H558" s="4">
        <v>1</v>
      </c>
      <c r="I558" s="4">
        <f t="shared" si="8"/>
        <v>2</v>
      </c>
    </row>
    <row r="559" spans="1:9" ht="14.5" customHeight="1" x14ac:dyDescent="0.35">
      <c r="A559" t="s">
        <v>2131</v>
      </c>
      <c r="B559" s="4">
        <v>1</v>
      </c>
      <c r="C559" s="4">
        <v>2</v>
      </c>
      <c r="D559" s="4">
        <v>1</v>
      </c>
      <c r="E559" s="4">
        <v>1</v>
      </c>
      <c r="F559" s="4">
        <v>2</v>
      </c>
      <c r="G559" s="4">
        <v>4</v>
      </c>
      <c r="H559" s="4">
        <v>1</v>
      </c>
      <c r="I559" s="4">
        <f t="shared" si="8"/>
        <v>4</v>
      </c>
    </row>
    <row r="560" spans="1:9" ht="14.5" customHeight="1" x14ac:dyDescent="0.35">
      <c r="A560" t="s">
        <v>2136</v>
      </c>
      <c r="B560" s="4">
        <v>1</v>
      </c>
      <c r="C560" s="4">
        <v>2</v>
      </c>
      <c r="D560" s="4">
        <v>1</v>
      </c>
      <c r="E560" s="4">
        <v>1</v>
      </c>
      <c r="F560" s="4">
        <v>2</v>
      </c>
      <c r="G560" s="4">
        <v>4</v>
      </c>
      <c r="H560" s="4">
        <v>1</v>
      </c>
      <c r="I560" s="4">
        <f t="shared" si="8"/>
        <v>4</v>
      </c>
    </row>
    <row r="561" spans="1:9" ht="14.5" customHeight="1" x14ac:dyDescent="0.35">
      <c r="A561" t="s">
        <v>2140</v>
      </c>
      <c r="B561" s="4">
        <v>4</v>
      </c>
      <c r="C561" s="4">
        <v>1</v>
      </c>
      <c r="D561" s="4">
        <v>1</v>
      </c>
      <c r="E561" s="4">
        <v>1</v>
      </c>
      <c r="F561" s="4">
        <v>2</v>
      </c>
      <c r="G561" s="4">
        <v>4</v>
      </c>
      <c r="H561" s="4">
        <v>1</v>
      </c>
      <c r="I561" s="4">
        <f t="shared" si="8"/>
        <v>4</v>
      </c>
    </row>
  </sheetData>
  <autoFilter ref="A1:I561" xr:uid="{00000000-0009-0000-0000-000005000000}"/>
  <conditionalFormatting sqref="A2:A561">
    <cfRule type="expression" dxfId="2" priority="4">
      <formula>$I2&lt;=2</formula>
    </cfRule>
    <cfRule type="expression" dxfId="1" priority="5">
      <formula>AND($I2&gt;=3,$I2&lt;=3)</formula>
    </cfRule>
    <cfRule type="expression" dxfId="0" priority="6">
      <formula>$I2&gt;=4</formula>
    </cfRule>
  </conditionalFormatting>
  <conditionalFormatting sqref="B2:H561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I2:I561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zoomScaleNormal="100" workbookViewId="0">
      <pane ySplit="1" topLeftCell="A2" activePane="bottomLeft" state="frozen"/>
      <selection pane="bottomLeft" activeCell="F3" sqref="F3"/>
    </sheetView>
  </sheetViews>
  <sheetFormatPr defaultColWidth="8.7265625" defaultRowHeight="15" customHeight="1" x14ac:dyDescent="0.35"/>
  <cols>
    <col min="1" max="1" width="11.1796875" customWidth="1"/>
    <col min="2" max="2" width="79.453125" customWidth="1"/>
    <col min="3" max="3" width="10" customWidth="1"/>
    <col min="4" max="4" width="12" customWidth="1"/>
    <col min="5" max="5" width="10" customWidth="1"/>
    <col min="6" max="6" width="12" customWidth="1"/>
    <col min="7" max="7" width="28" customWidth="1"/>
    <col min="8" max="8" width="14" customWidth="1"/>
    <col min="9" max="9" width="28" customWidth="1"/>
    <col min="10" max="10" width="18" customWidth="1"/>
    <col min="11" max="11" width="20" customWidth="1"/>
  </cols>
  <sheetData>
    <row r="1" spans="1:11" ht="30" customHeight="1" x14ac:dyDescent="0.35">
      <c r="A1" s="20" t="s">
        <v>8</v>
      </c>
      <c r="B1" s="20" t="s">
        <v>2247</v>
      </c>
      <c r="C1" s="20" t="s">
        <v>2248</v>
      </c>
      <c r="D1" s="20" t="s">
        <v>2249</v>
      </c>
      <c r="E1" s="20" t="s">
        <v>2250</v>
      </c>
      <c r="F1" s="20" t="s">
        <v>2251</v>
      </c>
      <c r="G1" s="20" t="s">
        <v>2252</v>
      </c>
      <c r="H1" s="20" t="s">
        <v>2253</v>
      </c>
      <c r="I1" s="20" t="s">
        <v>2254</v>
      </c>
      <c r="J1" s="20" t="s">
        <v>2255</v>
      </c>
      <c r="K1" s="20" t="s">
        <v>2246</v>
      </c>
    </row>
    <row r="2" spans="1:11" ht="14.5" customHeight="1" x14ac:dyDescent="0.35">
      <c r="A2" t="str">
        <f>UPPER(TRIM(PPS!B1))</f>
        <v>LTCG</v>
      </c>
      <c r="K2" t="str">
        <f ca="1">TEXT(NOW(),"yyyy-mm-dd hh:mm")</f>
        <v>2026-mm-11 hh:mm</v>
      </c>
    </row>
    <row r="4" spans="1:11" ht="14.5" customHeight="1" x14ac:dyDescent="0.35">
      <c r="A4" s="1" t="s">
        <v>2264</v>
      </c>
      <c r="B4" t="s">
        <v>2265</v>
      </c>
    </row>
  </sheetData>
  <conditionalFormatting sqref="E2">
    <cfRule type="colorScale" priority="2">
      <colorScale>
        <cfvo type="num" val="1"/>
        <cfvo type="num" val="12"/>
        <cfvo type="num" val="2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"/>
  <sheetViews>
    <sheetView zoomScaleNormal="100" workbookViewId="0">
      <pane ySplit="1" topLeftCell="A2" activePane="bottomLeft" state="frozen"/>
      <selection pane="bottomLeft" activeCell="C4" sqref="C4"/>
    </sheetView>
  </sheetViews>
  <sheetFormatPr defaultColWidth="8.7265625" defaultRowHeight="15" customHeight="1" x14ac:dyDescent="0.35"/>
  <cols>
    <col min="1" max="1" width="14.1796875" customWidth="1"/>
    <col min="2" max="2" width="19.453125" customWidth="1"/>
    <col min="3" max="3" width="17.453125" bestFit="1" customWidth="1"/>
    <col min="4" max="5" width="14" customWidth="1"/>
    <col min="6" max="6" width="14.26953125" bestFit="1" customWidth="1"/>
    <col min="7" max="7" width="17.7265625" bestFit="1" customWidth="1"/>
    <col min="8" max="8" width="13.453125" bestFit="1" customWidth="1"/>
    <col min="9" max="9" width="65.453125" bestFit="1" customWidth="1"/>
    <col min="10" max="10" width="18" customWidth="1"/>
    <col min="11" max="11" width="20" customWidth="1"/>
    <col min="12" max="12" width="13" customWidth="1"/>
    <col min="13" max="13" width="17" customWidth="1"/>
    <col min="14" max="14" width="18" customWidth="1"/>
    <col min="15" max="16" width="16" customWidth="1"/>
    <col min="17" max="17" width="14" customWidth="1"/>
    <col min="18" max="18" width="12" customWidth="1"/>
    <col min="19" max="20" width="14" customWidth="1"/>
  </cols>
  <sheetData>
    <row r="1" spans="1:20" ht="30" customHeight="1" x14ac:dyDescent="0.35">
      <c r="A1" s="21" t="s">
        <v>8</v>
      </c>
      <c r="B1" s="22" t="s">
        <v>2247</v>
      </c>
      <c r="C1" s="21" t="s">
        <v>2266</v>
      </c>
      <c r="D1" s="21" t="s">
        <v>2267</v>
      </c>
      <c r="E1" s="21" t="s">
        <v>2268</v>
      </c>
      <c r="F1" s="21" t="s">
        <v>2251</v>
      </c>
      <c r="G1" s="21" t="s">
        <v>2252</v>
      </c>
      <c r="H1" s="21" t="s">
        <v>2269</v>
      </c>
      <c r="I1" s="21" t="s">
        <v>2254</v>
      </c>
      <c r="J1" s="22" t="s">
        <v>2255</v>
      </c>
      <c r="K1" s="21" t="s">
        <v>2246</v>
      </c>
      <c r="L1" s="22" t="s">
        <v>2270</v>
      </c>
      <c r="M1" s="22" t="s">
        <v>2271</v>
      </c>
      <c r="N1" s="22" t="s">
        <v>2272</v>
      </c>
      <c r="O1" s="22" t="s">
        <v>2273</v>
      </c>
      <c r="P1" s="22" t="s">
        <v>2274</v>
      </c>
      <c r="Q1" s="21" t="s">
        <v>2275</v>
      </c>
      <c r="R1" s="21" t="s">
        <v>2276</v>
      </c>
      <c r="S1" s="21" t="s">
        <v>2277</v>
      </c>
      <c r="T1" s="21" t="s">
        <v>2278</v>
      </c>
    </row>
    <row r="2" spans="1:20" ht="14.5" customHeight="1" x14ac:dyDescent="0.35">
      <c r="A2" s="23" t="str">
        <f>UPPER(TRIM(PPS!B1))</f>
        <v>LTCG</v>
      </c>
      <c r="B2" s="24" t="s">
        <v>2279</v>
      </c>
      <c r="C2" s="25">
        <f>IF(A2="","",IFERROR(INDEX(MATRIX_STORE!$AC:$AC,MATCH(A2,MATRIX_STORE!$A:$A,0)),0))</f>
        <v>4</v>
      </c>
      <c r="D2" s="25">
        <f>IF(A2="","",IFERROR(INDEX(MATRIX_STORE!$AD:$AD,MATCH(A2,MATRIX_STORE!$A:$A,0)),0))</f>
        <v>3</v>
      </c>
      <c r="E2" s="26">
        <f>IF(A2="","",Q2+R2)</f>
        <v>6</v>
      </c>
      <c r="F2" s="27" t="str">
        <f>IF(E2="","",IF(E2&lt;=6,"LOW",IF(E2&lt;=9,"MEDIUM",IF(E2&lt;=12,"HIGH","EXTREME"))))</f>
        <v>LOW</v>
      </c>
      <c r="G2" s="27" t="str">
        <f>IF(F2="","",IF(F2="EXTREME","OPS MANAGER APPROVAL REQUIRED",IF(AND(F2="HIGH",H2="C"),"OPS MANAGER APPROVAL REQUIRED",IF(F2="HIGH","CAPTAIN REVIEW / DISPATCH COORDINATION","DISPATCH OK"))))</f>
        <v>DISPATCH OK</v>
      </c>
      <c r="H2" s="27" t="str">
        <f>IF(A2="","",IFERROR(INDEX(MATRIX_STORE!$AB:$AB,MATCH(A2,MATRIX_STORE!$A:$A,0)),""))</f>
        <v>B</v>
      </c>
      <c r="I2" s="3" t="str">
        <f>IF(A2="","",IFERROR(INDEX(MATRIX_STORE!$Y:$Y,MATCH(A2,MATRIX_STORE!$A:$A,0)),"")&amp;IF(R2&gt;0," + REVIEW PILOT INPUT ITEMS",""))</f>
        <v>STRICT TERRAIN/OBSTACLE PROC COMPLIANCE; REVIEW MSA / MISSED APCH / CHECK TAF/METAR/NOTAM; CONTAMINATION / DE-ICE PLAN</v>
      </c>
      <c r="J2" s="24"/>
      <c r="K2" s="23" t="str">
        <f ca="1">TEXT(NOW(),"yyyy-mm-dd hh:mm")</f>
        <v>2026-mm-11 hh:mm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6">
        <f>IF(A2="","",IFERROR(INDEX(MATRIX_STORE!$V:$V,MATCH(A2,MATRIX_STORE!$A:$A,0)),0))</f>
        <v>6</v>
      </c>
      <c r="R2" s="26">
        <f>SUM(L2:O2)+P2</f>
        <v>0</v>
      </c>
      <c r="S2" s="23" t="str">
        <f>IF(A2="","",IFERROR(INDEX(MATRIX_STORE!$AA:$AA,MATCH(A2,MATRIX_STORE!$A:$A,0)),""))</f>
        <v>2026-03-08</v>
      </c>
      <c r="T2" s="27" t="str">
        <f>IF(A2="","",IFERROR(INDEX(MATRIX_STORE!$W:$W,MATCH(A2,MATRIX_STORE!$A:$A,0)),""))</f>
        <v>LOW</v>
      </c>
    </row>
    <row r="4" spans="1:20" ht="300" customHeight="1" x14ac:dyDescent="0.35">
      <c r="A4" s="7" t="s">
        <v>2280</v>
      </c>
      <c r="B4" s="3" t="s">
        <v>2281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6" spans="1:20" ht="90" customHeight="1" x14ac:dyDescent="0.35">
      <c r="A6" s="7" t="s">
        <v>2282</v>
      </c>
      <c r="B6" s="3" t="s">
        <v>2283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7.75" customHeight="1" x14ac:dyDescent="0.35">
      <c r="A7" s="29" t="s">
        <v>2284</v>
      </c>
    </row>
  </sheetData>
  <autoFilter ref="A1:T2" xr:uid="{00000000-0009-0000-0000-000007000000}"/>
  <conditionalFormatting sqref="E2">
    <cfRule type="colorScale" priority="2">
      <colorScale>
        <cfvo type="num" val="1"/>
        <cfvo type="num" val="12"/>
        <cfvo type="num" val="2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89"/>
  <sheetViews>
    <sheetView zoomScaleNormal="100" workbookViewId="0">
      <pane ySplit="11" topLeftCell="A12" activePane="bottomLeft" state="frozen"/>
      <selection pane="bottomLeft"/>
    </sheetView>
  </sheetViews>
  <sheetFormatPr defaultColWidth="8.7265625" defaultRowHeight="15" customHeight="1" x14ac:dyDescent="0.35"/>
  <cols>
    <col min="1" max="1" width="110" customWidth="1"/>
    <col min="2" max="2" width="15" customWidth="1"/>
  </cols>
  <sheetData>
    <row r="1" spans="1:1" ht="32" customHeight="1" x14ac:dyDescent="0.35">
      <c r="A1" s="37" t="s">
        <v>2285</v>
      </c>
    </row>
    <row r="2" spans="1:1" ht="8" customHeight="1" x14ac:dyDescent="0.35">
      <c r="A2" s="38"/>
    </row>
    <row r="3" spans="1:1" ht="14" customHeight="1" x14ac:dyDescent="0.35">
      <c r="A3" s="39" t="s">
        <v>2286</v>
      </c>
    </row>
    <row r="4" spans="1:1" ht="8" customHeight="1" x14ac:dyDescent="0.35">
      <c r="A4" s="38"/>
    </row>
    <row r="5" spans="1:1" ht="18" customHeight="1" x14ac:dyDescent="0.35">
      <c r="A5" s="40" t="s">
        <v>2287</v>
      </c>
    </row>
    <row r="6" spans="1:1" ht="18" customHeight="1" x14ac:dyDescent="0.35">
      <c r="A6" s="41" t="s">
        <v>2288</v>
      </c>
    </row>
    <row r="7" spans="1:1" ht="18" customHeight="1" x14ac:dyDescent="0.35">
      <c r="A7" s="40" t="s">
        <v>2289</v>
      </c>
    </row>
    <row r="8" spans="1:1" ht="18" customHeight="1" x14ac:dyDescent="0.35">
      <c r="A8" s="41" t="s">
        <v>2290</v>
      </c>
    </row>
    <row r="9" spans="1:1" ht="18" customHeight="1" x14ac:dyDescent="0.35">
      <c r="A9" s="40" t="s">
        <v>2291</v>
      </c>
    </row>
    <row r="10" spans="1:1" ht="18" customHeight="1" x14ac:dyDescent="0.35">
      <c r="A10" s="41" t="s">
        <v>2292</v>
      </c>
    </row>
    <row r="11" spans="1:1" ht="18" customHeight="1" x14ac:dyDescent="0.35">
      <c r="A11" s="40" t="s">
        <v>2293</v>
      </c>
    </row>
    <row r="12" spans="1:1" ht="18" customHeight="1" x14ac:dyDescent="0.35">
      <c r="A12" s="41" t="s">
        <v>2294</v>
      </c>
    </row>
    <row r="13" spans="1:1" ht="8" customHeight="1" x14ac:dyDescent="0.35">
      <c r="A13" s="42"/>
    </row>
    <row r="14" spans="1:1" ht="18" customHeight="1" x14ac:dyDescent="0.35">
      <c r="A14" s="43" t="s">
        <v>2295</v>
      </c>
    </row>
    <row r="15" spans="1:1" ht="13" customHeight="1" x14ac:dyDescent="0.35">
      <c r="A15" s="44" t="s">
        <v>2296</v>
      </c>
    </row>
    <row r="16" spans="1:1" ht="13" customHeight="1" x14ac:dyDescent="0.35">
      <c r="A16" s="44" t="s">
        <v>2297</v>
      </c>
    </row>
    <row r="17" spans="1:1" ht="13" customHeight="1" x14ac:dyDescent="0.35">
      <c r="A17" s="44" t="s">
        <v>2298</v>
      </c>
    </row>
    <row r="18" spans="1:1" ht="13" customHeight="1" x14ac:dyDescent="0.35">
      <c r="A18" s="44" t="s">
        <v>2296</v>
      </c>
    </row>
    <row r="19" spans="1:1" ht="13" customHeight="1" x14ac:dyDescent="0.35">
      <c r="A19" s="44"/>
    </row>
    <row r="20" spans="1:1" ht="13" customHeight="1" x14ac:dyDescent="0.35">
      <c r="A20" s="44" t="s">
        <v>2299</v>
      </c>
    </row>
    <row r="21" spans="1:1" ht="13" customHeight="1" x14ac:dyDescent="0.35">
      <c r="A21" s="44"/>
    </row>
    <row r="22" spans="1:1" ht="13" customHeight="1" x14ac:dyDescent="0.35">
      <c r="A22" s="44" t="s">
        <v>2300</v>
      </c>
    </row>
    <row r="23" spans="1:1" ht="13" customHeight="1" x14ac:dyDescent="0.35">
      <c r="A23" s="44" t="s">
        <v>2301</v>
      </c>
    </row>
    <row r="24" spans="1:1" ht="13" customHeight="1" x14ac:dyDescent="0.35">
      <c r="A24" s="44" t="s">
        <v>2302</v>
      </c>
    </row>
    <row r="25" spans="1:1" ht="13" customHeight="1" x14ac:dyDescent="0.35">
      <c r="A25" s="44" t="s">
        <v>2303</v>
      </c>
    </row>
    <row r="26" spans="1:1" ht="13" customHeight="1" x14ac:dyDescent="0.35">
      <c r="A26" s="44" t="s">
        <v>2304</v>
      </c>
    </row>
    <row r="27" spans="1:1" ht="13" customHeight="1" x14ac:dyDescent="0.35">
      <c r="A27" s="44" t="s">
        <v>2305</v>
      </c>
    </row>
    <row r="28" spans="1:1" ht="13" customHeight="1" x14ac:dyDescent="0.35">
      <c r="A28" s="44"/>
    </row>
    <row r="29" spans="1:1" ht="13" customHeight="1" x14ac:dyDescent="0.35">
      <c r="A29" s="44" t="s">
        <v>2306</v>
      </c>
    </row>
    <row r="30" spans="1:1" ht="13" customHeight="1" x14ac:dyDescent="0.35">
      <c r="A30" s="44" t="s">
        <v>2307</v>
      </c>
    </row>
    <row r="31" spans="1:1" ht="13" customHeight="1" x14ac:dyDescent="0.35">
      <c r="A31" s="44"/>
    </row>
    <row r="32" spans="1:1" ht="13" customHeight="1" x14ac:dyDescent="0.35">
      <c r="A32" s="44" t="s">
        <v>2308</v>
      </c>
    </row>
    <row r="33" spans="1:1" ht="13" customHeight="1" x14ac:dyDescent="0.35">
      <c r="A33" s="44" t="s">
        <v>2309</v>
      </c>
    </row>
    <row r="34" spans="1:1" ht="13" customHeight="1" x14ac:dyDescent="0.35">
      <c r="A34" s="44" t="s">
        <v>2310</v>
      </c>
    </row>
    <row r="35" spans="1:1" ht="13" customHeight="1" x14ac:dyDescent="0.35">
      <c r="A35" s="44" t="s">
        <v>2311</v>
      </c>
    </row>
    <row r="36" spans="1:1" ht="13" customHeight="1" x14ac:dyDescent="0.35">
      <c r="A36" s="44" t="s">
        <v>2312</v>
      </c>
    </row>
    <row r="37" spans="1:1" ht="13" customHeight="1" x14ac:dyDescent="0.35">
      <c r="A37" s="44" t="s">
        <v>2313</v>
      </c>
    </row>
    <row r="38" spans="1:1" ht="13" customHeight="1" x14ac:dyDescent="0.35">
      <c r="A38" s="44"/>
    </row>
    <row r="39" spans="1:1" ht="13" customHeight="1" x14ac:dyDescent="0.35">
      <c r="A39" s="44" t="s">
        <v>2314</v>
      </c>
    </row>
    <row r="40" spans="1:1" ht="13" customHeight="1" x14ac:dyDescent="0.35">
      <c r="A40" s="44" t="s">
        <v>2315</v>
      </c>
    </row>
    <row r="41" spans="1:1" ht="13" customHeight="1" x14ac:dyDescent="0.35">
      <c r="A41" s="44" t="s">
        <v>2316</v>
      </c>
    </row>
    <row r="42" spans="1:1" ht="13" customHeight="1" x14ac:dyDescent="0.35">
      <c r="A42" s="44" t="s">
        <v>2317</v>
      </c>
    </row>
    <row r="43" spans="1:1" ht="13" customHeight="1" x14ac:dyDescent="0.35">
      <c r="A43" s="44" t="s">
        <v>2318</v>
      </c>
    </row>
    <row r="44" spans="1:1" ht="13" customHeight="1" x14ac:dyDescent="0.35">
      <c r="A44" s="44"/>
    </row>
    <row r="45" spans="1:1" ht="13" customHeight="1" x14ac:dyDescent="0.35">
      <c r="A45" s="44" t="s">
        <v>2319</v>
      </c>
    </row>
    <row r="46" spans="1:1" ht="13" customHeight="1" x14ac:dyDescent="0.35">
      <c r="A46" s="44"/>
    </row>
    <row r="47" spans="1:1" ht="13" customHeight="1" x14ac:dyDescent="0.35">
      <c r="A47" s="44" t="s">
        <v>2320</v>
      </c>
    </row>
    <row r="48" spans="1:1" ht="13" customHeight="1" x14ac:dyDescent="0.35">
      <c r="A48" s="44" t="s">
        <v>2321</v>
      </c>
    </row>
    <row r="49" spans="1:1" ht="13" customHeight="1" x14ac:dyDescent="0.35">
      <c r="A49" s="44" t="s">
        <v>2322</v>
      </c>
    </row>
    <row r="50" spans="1:1" ht="13" customHeight="1" x14ac:dyDescent="0.35">
      <c r="A50" s="44" t="s">
        <v>2323</v>
      </c>
    </row>
    <row r="51" spans="1:1" ht="13" customHeight="1" x14ac:dyDescent="0.35">
      <c r="A51" s="44"/>
    </row>
    <row r="52" spans="1:1" ht="13" customHeight="1" x14ac:dyDescent="0.35">
      <c r="A52" s="44" t="s">
        <v>2324</v>
      </c>
    </row>
    <row r="53" spans="1:1" ht="13" customHeight="1" x14ac:dyDescent="0.35">
      <c r="A53" s="44" t="s">
        <v>2325</v>
      </c>
    </row>
    <row r="54" spans="1:1" ht="13" customHeight="1" x14ac:dyDescent="0.35">
      <c r="A54" s="44" t="s">
        <v>2312</v>
      </c>
    </row>
    <row r="55" spans="1:1" ht="13" customHeight="1" x14ac:dyDescent="0.35">
      <c r="A55" s="44" t="s">
        <v>2313</v>
      </c>
    </row>
    <row r="56" spans="1:1" ht="13" customHeight="1" x14ac:dyDescent="0.35">
      <c r="A56" s="44"/>
    </row>
    <row r="57" spans="1:1" ht="13" customHeight="1" x14ac:dyDescent="0.35">
      <c r="A57" s="44" t="s">
        <v>2326</v>
      </c>
    </row>
    <row r="58" spans="1:1" ht="13" customHeight="1" x14ac:dyDescent="0.35">
      <c r="A58" s="44" t="s">
        <v>2327</v>
      </c>
    </row>
    <row r="59" spans="1:1" ht="13" customHeight="1" x14ac:dyDescent="0.35">
      <c r="A59" s="44" t="s">
        <v>2328</v>
      </c>
    </row>
    <row r="60" spans="1:1" ht="13" customHeight="1" x14ac:dyDescent="0.35">
      <c r="A60" s="44"/>
    </row>
    <row r="61" spans="1:1" ht="13" customHeight="1" x14ac:dyDescent="0.35">
      <c r="A61" s="44" t="s">
        <v>2329</v>
      </c>
    </row>
    <row r="62" spans="1:1" ht="13" customHeight="1" x14ac:dyDescent="0.35">
      <c r="A62" s="44" t="s">
        <v>2330</v>
      </c>
    </row>
    <row r="63" spans="1:1" ht="13" customHeight="1" x14ac:dyDescent="0.35">
      <c r="A63" s="44" t="s">
        <v>2331</v>
      </c>
    </row>
    <row r="64" spans="1:1" ht="13" customHeight="1" x14ac:dyDescent="0.35">
      <c r="A64" s="44" t="s">
        <v>2332</v>
      </c>
    </row>
    <row r="65" spans="1:1" ht="13" customHeight="1" x14ac:dyDescent="0.35">
      <c r="A65" s="44" t="s">
        <v>2333</v>
      </c>
    </row>
    <row r="66" spans="1:1" ht="13" customHeight="1" x14ac:dyDescent="0.35">
      <c r="A66" s="44" t="s">
        <v>2334</v>
      </c>
    </row>
    <row r="67" spans="1:1" ht="13" customHeight="1" x14ac:dyDescent="0.35">
      <c r="A67" s="44" t="s">
        <v>2335</v>
      </c>
    </row>
    <row r="68" spans="1:1" ht="13" customHeight="1" x14ac:dyDescent="0.35">
      <c r="A68" s="44" t="s">
        <v>2336</v>
      </c>
    </row>
    <row r="69" spans="1:1" ht="13" customHeight="1" x14ac:dyDescent="0.35">
      <c r="A69" s="44" t="s">
        <v>2337</v>
      </c>
    </row>
    <row r="70" spans="1:1" ht="13" customHeight="1" x14ac:dyDescent="0.35">
      <c r="A70" s="44"/>
    </row>
    <row r="71" spans="1:1" ht="13" customHeight="1" x14ac:dyDescent="0.35">
      <c r="A71" s="44" t="s">
        <v>2338</v>
      </c>
    </row>
    <row r="72" spans="1:1" ht="13" customHeight="1" x14ac:dyDescent="0.35">
      <c r="A72" s="44" t="s">
        <v>2339</v>
      </c>
    </row>
    <row r="73" spans="1:1" ht="13" customHeight="1" x14ac:dyDescent="0.35">
      <c r="A73" s="44" t="s">
        <v>2340</v>
      </c>
    </row>
    <row r="74" spans="1:1" ht="13" customHeight="1" x14ac:dyDescent="0.35">
      <c r="A74" s="44"/>
    </row>
    <row r="75" spans="1:1" ht="13" customHeight="1" x14ac:dyDescent="0.35">
      <c r="A75" s="44" t="s">
        <v>2341</v>
      </c>
    </row>
    <row r="76" spans="1:1" ht="13" customHeight="1" x14ac:dyDescent="0.35">
      <c r="A76" s="44" t="s">
        <v>2342</v>
      </c>
    </row>
    <row r="77" spans="1:1" ht="13" customHeight="1" x14ac:dyDescent="0.35">
      <c r="A77" s="44"/>
    </row>
    <row r="78" spans="1:1" ht="13" customHeight="1" x14ac:dyDescent="0.35">
      <c r="A78" s="44" t="s">
        <v>2343</v>
      </c>
    </row>
    <row r="79" spans="1:1" ht="13" customHeight="1" x14ac:dyDescent="0.35">
      <c r="A79" s="44"/>
    </row>
    <row r="80" spans="1:1" ht="13" customHeight="1" x14ac:dyDescent="0.35">
      <c r="A80" s="44" t="s">
        <v>2344</v>
      </c>
    </row>
    <row r="81" spans="1:1" ht="13" customHeight="1" x14ac:dyDescent="0.35">
      <c r="A81" s="44" t="s">
        <v>2345</v>
      </c>
    </row>
    <row r="82" spans="1:1" ht="13" customHeight="1" x14ac:dyDescent="0.35">
      <c r="A82" s="44" t="s">
        <v>2346</v>
      </c>
    </row>
    <row r="83" spans="1:1" ht="13" customHeight="1" x14ac:dyDescent="0.35">
      <c r="A83" s="44" t="s">
        <v>2347</v>
      </c>
    </row>
    <row r="84" spans="1:1" ht="13" customHeight="1" x14ac:dyDescent="0.35">
      <c r="A84" s="44" t="s">
        <v>2348</v>
      </c>
    </row>
    <row r="85" spans="1:1" ht="13" customHeight="1" x14ac:dyDescent="0.35">
      <c r="A85" s="44" t="s">
        <v>2349</v>
      </c>
    </row>
    <row r="86" spans="1:1" ht="13" customHeight="1" x14ac:dyDescent="0.35">
      <c r="A86" s="36" t="s">
        <v>2344</v>
      </c>
    </row>
    <row r="87" spans="1:1" ht="13" customHeight="1" x14ac:dyDescent="0.35">
      <c r="A87" s="36"/>
    </row>
    <row r="88" spans="1:1" ht="8" customHeight="1" x14ac:dyDescent="0.35"/>
    <row r="89" spans="1:1" ht="20" customHeight="1" x14ac:dyDescent="0.35">
      <c r="A89" s="45" t="s">
        <v>2350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5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.1796875" customWidth="1"/>
    <col min="2" max="2" width="19" customWidth="1"/>
    <col min="3" max="3" width="16" customWidth="1"/>
    <col min="4" max="4" width="19" customWidth="1"/>
    <col min="5" max="5" width="14" customWidth="1"/>
    <col min="6" max="6" width="19" customWidth="1"/>
    <col min="7" max="7" width="14" customWidth="1"/>
    <col min="8" max="8" width="2.1796875" customWidth="1"/>
  </cols>
  <sheetData>
    <row r="1" spans="1:8" ht="6" customHeight="1" x14ac:dyDescent="0.35"/>
    <row r="2" spans="1:8" ht="40" customHeight="1" x14ac:dyDescent="0.35">
      <c r="A2" s="71" t="s">
        <v>2351</v>
      </c>
      <c r="B2" s="63"/>
      <c r="C2" s="63"/>
      <c r="D2" s="63"/>
      <c r="E2" s="63"/>
      <c r="F2" s="63"/>
      <c r="G2" s="63"/>
      <c r="H2" s="60"/>
    </row>
    <row r="3" spans="1:8" ht="48" customHeight="1" x14ac:dyDescent="0.35">
      <c r="A3" s="59" t="s">
        <v>2352</v>
      </c>
      <c r="B3" s="60"/>
      <c r="C3" s="61"/>
      <c r="D3" s="48"/>
      <c r="E3" s="51" t="str">
        <f>IFERROR("✔  "&amp;VLOOKUP(C3,AIRPORT_DB!$A:$B,2,FALSE)&amp;"     CAT: "&amp;VLOOKUP(C3,AIRPORT_DB!$A:$I,9,FALSE),"⚠  ICAO bulunamadı")</f>
        <v>⚠  ICAO bulunamadı</v>
      </c>
      <c r="F3" s="47"/>
      <c r="G3" s="47"/>
      <c r="H3" s="48"/>
    </row>
    <row r="4" spans="1:8" ht="6" customHeight="1" x14ac:dyDescent="0.35"/>
    <row r="5" spans="1:8" ht="20" customHeight="1" x14ac:dyDescent="0.35">
      <c r="A5" s="62" t="s">
        <v>2353</v>
      </c>
      <c r="B5" s="63"/>
      <c r="C5" s="63"/>
      <c r="D5" s="63"/>
      <c r="E5" s="63"/>
      <c r="F5" s="63"/>
      <c r="G5" s="63"/>
      <c r="H5" s="60"/>
    </row>
    <row r="6" spans="1:8" ht="19" customHeight="1" x14ac:dyDescent="0.35">
      <c r="A6" s="33" t="s">
        <v>2354</v>
      </c>
      <c r="B6" s="33" t="s">
        <v>2355</v>
      </c>
      <c r="C6" s="52" t="s">
        <v>2356</v>
      </c>
      <c r="D6" s="54"/>
      <c r="E6" s="50"/>
      <c r="F6" s="52" t="s">
        <v>2357</v>
      </c>
      <c r="G6" s="54"/>
      <c r="H6" s="50"/>
    </row>
    <row r="7" spans="1:8" ht="24" customHeight="1" x14ac:dyDescent="0.35">
      <c r="A7" s="34"/>
      <c r="B7" s="34" t="s">
        <v>2358</v>
      </c>
      <c r="C7" s="57"/>
      <c r="D7" s="54"/>
      <c r="E7" s="50"/>
      <c r="F7" s="57"/>
      <c r="G7" s="54"/>
      <c r="H7" s="50"/>
    </row>
    <row r="8" spans="1:8" ht="5" customHeight="1" x14ac:dyDescent="0.35"/>
    <row r="9" spans="1:8" ht="20" customHeight="1" x14ac:dyDescent="0.35">
      <c r="A9" s="62" t="s">
        <v>2359</v>
      </c>
      <c r="B9" s="63"/>
      <c r="C9" s="63"/>
      <c r="D9" s="63"/>
      <c r="E9" s="63"/>
      <c r="F9" s="63"/>
      <c r="G9" s="63"/>
      <c r="H9" s="60"/>
    </row>
    <row r="10" spans="1:8" ht="19" customHeight="1" x14ac:dyDescent="0.35">
      <c r="A10" s="52" t="s">
        <v>2360</v>
      </c>
      <c r="B10" s="54"/>
      <c r="C10" s="50"/>
      <c r="D10" s="33" t="s">
        <v>8</v>
      </c>
      <c r="E10" s="52" t="s">
        <v>2361</v>
      </c>
      <c r="F10" s="50"/>
      <c r="G10" s="52" t="s">
        <v>2362</v>
      </c>
      <c r="H10" s="50"/>
    </row>
    <row r="11" spans="1:8" ht="26" customHeight="1" x14ac:dyDescent="0.35">
      <c r="A11" s="74" t="str">
        <f>IFERROR(VLOOKUP(C3,AIRPORT_DB!$A:$B,2,FALSE),"-")</f>
        <v>-</v>
      </c>
      <c r="B11" s="54"/>
      <c r="C11" s="50"/>
      <c r="D11" s="35" t="str">
        <f>IF(C3="","",C3)</f>
        <v/>
      </c>
      <c r="E11" s="72" t="str">
        <f>IFERROR(VLOOKUP(C3,AIRPORT_DB!$A:$I,9,FALSE),"-")</f>
        <v>-</v>
      </c>
      <c r="F11" s="50"/>
      <c r="G11" s="49" t="str">
        <f>IFERROR(TEXT(VLOOKUP(C3,AIRPORT_DB!$A:$H,7,FALSE),"YYYY-MM-DD"),"-")</f>
        <v>-</v>
      </c>
      <c r="H11" s="50"/>
    </row>
    <row r="12" spans="1:8" ht="5" customHeight="1" x14ac:dyDescent="0.35"/>
    <row r="13" spans="1:8" ht="20" customHeight="1" x14ac:dyDescent="0.35">
      <c r="A13" s="62" t="s">
        <v>2363</v>
      </c>
      <c r="B13" s="63"/>
      <c r="C13" s="63"/>
      <c r="D13" s="63"/>
      <c r="E13" s="63"/>
      <c r="F13" s="63"/>
      <c r="G13" s="63"/>
      <c r="H13" s="60"/>
    </row>
    <row r="14" spans="1:8" ht="19" customHeight="1" x14ac:dyDescent="0.35">
      <c r="A14" s="52" t="s">
        <v>2364</v>
      </c>
      <c r="B14" s="54"/>
      <c r="C14" s="54"/>
      <c r="D14" s="50"/>
      <c r="E14" s="52" t="s">
        <v>2365</v>
      </c>
      <c r="F14" s="54"/>
      <c r="G14" s="54"/>
      <c r="H14" s="50"/>
    </row>
    <row r="15" spans="1:8" ht="26" customHeight="1" x14ac:dyDescent="0.35">
      <c r="A15" s="53" t="s">
        <v>2366</v>
      </c>
      <c r="B15" s="54"/>
      <c r="C15" s="54"/>
      <c r="D15" s="50"/>
      <c r="E15" s="69" t="s">
        <v>2367</v>
      </c>
      <c r="F15" s="54"/>
      <c r="G15" s="54"/>
      <c r="H15" s="50"/>
    </row>
    <row r="16" spans="1:8" ht="5" customHeight="1" x14ac:dyDescent="0.35"/>
    <row r="17" spans="1:8" ht="20" customHeight="1" x14ac:dyDescent="0.35">
      <c r="A17" s="62" t="s">
        <v>2368</v>
      </c>
      <c r="B17" s="63"/>
      <c r="C17" s="63"/>
      <c r="D17" s="63"/>
      <c r="E17" s="63"/>
      <c r="F17" s="63"/>
      <c r="G17" s="63"/>
      <c r="H17" s="60"/>
    </row>
    <row r="18" spans="1:8" ht="20" customHeight="1" x14ac:dyDescent="0.35">
      <c r="A18" s="58" t="s">
        <v>2369</v>
      </c>
      <c r="B18" s="54"/>
      <c r="C18" s="54"/>
      <c r="D18" s="54"/>
      <c r="E18" s="54"/>
      <c r="F18" s="54"/>
      <c r="G18" s="54"/>
      <c r="H18" s="50"/>
    </row>
    <row r="19" spans="1:8" ht="20" customHeight="1" x14ac:dyDescent="0.35">
      <c r="A19" s="64" t="s">
        <v>2370</v>
      </c>
      <c r="B19" s="54"/>
      <c r="C19" s="54"/>
      <c r="D19" s="54"/>
      <c r="E19" s="54"/>
      <c r="F19" s="54"/>
      <c r="G19" s="54"/>
      <c r="H19" s="50"/>
    </row>
    <row r="20" spans="1:8" ht="20" customHeight="1" x14ac:dyDescent="0.35">
      <c r="A20" s="58" t="s">
        <v>2371</v>
      </c>
      <c r="B20" s="54"/>
      <c r="C20" s="54"/>
      <c r="D20" s="54"/>
      <c r="E20" s="54"/>
      <c r="F20" s="54"/>
      <c r="G20" s="54"/>
      <c r="H20" s="50"/>
    </row>
    <row r="21" spans="1:8" ht="20" customHeight="1" x14ac:dyDescent="0.35">
      <c r="A21" s="64" t="s">
        <v>2372</v>
      </c>
      <c r="B21" s="54"/>
      <c r="C21" s="54"/>
      <c r="D21" s="54"/>
      <c r="E21" s="54"/>
      <c r="F21" s="54"/>
      <c r="G21" s="54"/>
      <c r="H21" s="50"/>
    </row>
    <row r="22" spans="1:8" ht="20" customHeight="1" x14ac:dyDescent="0.35">
      <c r="A22" s="58" t="s">
        <v>2373</v>
      </c>
      <c r="B22" s="54"/>
      <c r="C22" s="54"/>
      <c r="D22" s="54"/>
      <c r="E22" s="54"/>
      <c r="F22" s="54"/>
      <c r="G22" s="54"/>
      <c r="H22" s="50"/>
    </row>
    <row r="23" spans="1:8" ht="20" customHeight="1" x14ac:dyDescent="0.35">
      <c r="A23" s="64" t="s">
        <v>2374</v>
      </c>
      <c r="B23" s="54"/>
      <c r="C23" s="54"/>
      <c r="D23" s="54"/>
      <c r="E23" s="54"/>
      <c r="F23" s="54"/>
      <c r="G23" s="54"/>
      <c r="H23" s="50"/>
    </row>
    <row r="24" spans="1:8" ht="20" customHeight="1" x14ac:dyDescent="0.35">
      <c r="A24" s="58" t="s">
        <v>2375</v>
      </c>
      <c r="B24" s="54"/>
      <c r="C24" s="54"/>
      <c r="D24" s="54"/>
      <c r="E24" s="54"/>
      <c r="F24" s="54"/>
      <c r="G24" s="54"/>
      <c r="H24" s="50"/>
    </row>
    <row r="25" spans="1:8" ht="5" customHeight="1" x14ac:dyDescent="0.35"/>
    <row r="26" spans="1:8" ht="20" customHeight="1" x14ac:dyDescent="0.35">
      <c r="A26" s="62" t="s">
        <v>2376</v>
      </c>
      <c r="B26" s="63"/>
      <c r="C26" s="63"/>
      <c r="D26" s="63"/>
      <c r="E26" s="63"/>
      <c r="F26" s="63"/>
      <c r="G26" s="63"/>
      <c r="H26" s="60"/>
    </row>
    <row r="27" spans="1:8" ht="22" customHeight="1" x14ac:dyDescent="0.35">
      <c r="A27" s="58" t="s">
        <v>2377</v>
      </c>
      <c r="B27" s="54"/>
      <c r="C27" s="54"/>
      <c r="D27" s="54"/>
      <c r="E27" s="54"/>
      <c r="F27" s="54"/>
      <c r="G27" s="54"/>
      <c r="H27" s="50"/>
    </row>
    <row r="28" spans="1:8" ht="22" customHeight="1" x14ac:dyDescent="0.35">
      <c r="A28" s="64" t="s">
        <v>2378</v>
      </c>
      <c r="B28" s="54"/>
      <c r="C28" s="54"/>
      <c r="D28" s="54"/>
      <c r="E28" s="54"/>
      <c r="F28" s="54"/>
      <c r="G28" s="54"/>
      <c r="H28" s="50"/>
    </row>
    <row r="29" spans="1:8" ht="22" customHeight="1" x14ac:dyDescent="0.35">
      <c r="A29" s="58" t="s">
        <v>2379</v>
      </c>
      <c r="B29" s="54"/>
      <c r="C29" s="54"/>
      <c r="D29" s="54"/>
      <c r="E29" s="54"/>
      <c r="F29" s="54"/>
      <c r="G29" s="54"/>
      <c r="H29" s="50"/>
    </row>
    <row r="30" spans="1:8" ht="22" customHeight="1" x14ac:dyDescent="0.35">
      <c r="A30" s="64" t="s">
        <v>2380</v>
      </c>
      <c r="B30" s="54"/>
      <c r="C30" s="54"/>
      <c r="D30" s="54"/>
      <c r="E30" s="54"/>
      <c r="F30" s="54"/>
      <c r="G30" s="54"/>
      <c r="H30" s="50"/>
    </row>
    <row r="31" spans="1:8" ht="26" customHeight="1" x14ac:dyDescent="0.35">
      <c r="A31" s="58" t="s">
        <v>2381</v>
      </c>
      <c r="B31" s="54"/>
      <c r="C31" s="54"/>
      <c r="D31" s="54"/>
      <c r="E31" s="54"/>
      <c r="F31" s="54"/>
      <c r="G31" s="54"/>
      <c r="H31" s="50"/>
    </row>
    <row r="32" spans="1:8" ht="5" customHeight="1" x14ac:dyDescent="0.35"/>
    <row r="33" spans="1:8" ht="20" customHeight="1" x14ac:dyDescent="0.35">
      <c r="A33" s="62" t="s">
        <v>2382</v>
      </c>
      <c r="B33" s="63"/>
      <c r="C33" s="63"/>
      <c r="D33" s="63"/>
      <c r="E33" s="63"/>
      <c r="F33" s="63"/>
      <c r="G33" s="63"/>
      <c r="H33" s="60"/>
    </row>
    <row r="34" spans="1:8" ht="17" customHeight="1" x14ac:dyDescent="0.35">
      <c r="A34" s="56" t="s">
        <v>2383</v>
      </c>
      <c r="B34" s="54"/>
      <c r="C34" s="54"/>
      <c r="D34" s="54"/>
      <c r="E34" s="54"/>
      <c r="F34" s="54"/>
      <c r="G34" s="54"/>
      <c r="H34" s="50"/>
    </row>
    <row r="35" spans="1:8" ht="72" customHeight="1" x14ac:dyDescent="0.35">
      <c r="A35" s="55" t="str">
        <f>IFERROR(VLOOKUP(C3,AIRPORT_DB!$A:$C,3,FALSE),"N/A – ICAO not found")</f>
        <v>N/A – ICAO not found</v>
      </c>
      <c r="B35" s="54"/>
      <c r="C35" s="54"/>
      <c r="D35" s="54"/>
      <c r="E35" s="54"/>
      <c r="F35" s="54"/>
      <c r="G35" s="54"/>
      <c r="H35" s="50"/>
    </row>
    <row r="36" spans="1:8" ht="4" customHeight="1" x14ac:dyDescent="0.35"/>
    <row r="37" spans="1:8" ht="17" customHeight="1" x14ac:dyDescent="0.35">
      <c r="A37" s="56" t="s">
        <v>2384</v>
      </c>
      <c r="B37" s="54"/>
      <c r="C37" s="54"/>
      <c r="D37" s="54"/>
      <c r="E37" s="54"/>
      <c r="F37" s="54"/>
      <c r="G37" s="54"/>
      <c r="H37" s="50"/>
    </row>
    <row r="38" spans="1:8" ht="52" customHeight="1" x14ac:dyDescent="0.35">
      <c r="A38" s="55" t="str">
        <f>IFERROR(VLOOKUP(C3,AIRPORT_DB!$A:$D,4,FALSE),"N/A – ICAO not found")</f>
        <v>N/A – ICAO not found</v>
      </c>
      <c r="B38" s="54"/>
      <c r="C38" s="54"/>
      <c r="D38" s="54"/>
      <c r="E38" s="54"/>
      <c r="F38" s="54"/>
      <c r="G38" s="54"/>
      <c r="H38" s="50"/>
    </row>
    <row r="39" spans="1:8" ht="4" customHeight="1" x14ac:dyDescent="0.35"/>
    <row r="40" spans="1:8" ht="17" customHeight="1" x14ac:dyDescent="0.35">
      <c r="A40" s="56" t="s">
        <v>2385</v>
      </c>
      <c r="B40" s="54"/>
      <c r="C40" s="54"/>
      <c r="D40" s="54"/>
      <c r="E40" s="54"/>
      <c r="F40" s="54"/>
      <c r="G40" s="54"/>
      <c r="H40" s="50"/>
    </row>
    <row r="41" spans="1:8" ht="52" customHeight="1" x14ac:dyDescent="0.35">
      <c r="A41" s="55" t="str">
        <f>IFERROR(VLOOKUP(C3,AIRPORT_DB!$A:$E,5,FALSE),"N/A – ICAO not found")</f>
        <v>N/A – ICAO not found</v>
      </c>
      <c r="B41" s="54"/>
      <c r="C41" s="54"/>
      <c r="D41" s="54"/>
      <c r="E41" s="54"/>
      <c r="F41" s="54"/>
      <c r="G41" s="54"/>
      <c r="H41" s="50"/>
    </row>
    <row r="42" spans="1:8" ht="4" customHeight="1" x14ac:dyDescent="0.35"/>
    <row r="43" spans="1:8" ht="5" customHeight="1" x14ac:dyDescent="0.35"/>
    <row r="44" spans="1:8" ht="20" customHeight="1" x14ac:dyDescent="0.35">
      <c r="A44" s="62" t="s">
        <v>2386</v>
      </c>
      <c r="B44" s="63"/>
      <c r="C44" s="63"/>
      <c r="D44" s="63"/>
      <c r="E44" s="63"/>
      <c r="F44" s="63"/>
      <c r="G44" s="63"/>
      <c r="H44" s="60"/>
    </row>
    <row r="45" spans="1:8" ht="46" customHeight="1" x14ac:dyDescent="0.35">
      <c r="A45" s="46" t="str">
        <f>IFERROR("RISK LEVEL: "&amp;VLOOKUP(C3,MATRIX_STORE!$A:$W,23,FALSE)&amp;"   |   CAT: "&amp;VLOOKUP(C3,AIRPORT_DB!$A:$I,9,FALSE)&amp;"   |   "&amp;VLOOKUP(C3,MATRIX_STORE!$A:$X,24,FALSE)&amp;CHAR(10)&amp;"MITIGATION: "&amp;VLOOKUP(C3,MATRIX_STORE!$A:$Y,25,FALSE),"ICAO veritabanında bulunamadı")</f>
        <v>ICAO veritabanında bulunamadı</v>
      </c>
      <c r="B45" s="47"/>
      <c r="C45" s="47"/>
      <c r="D45" s="47"/>
      <c r="E45" s="47"/>
      <c r="F45" s="47"/>
      <c r="G45" s="47"/>
      <c r="H45" s="48"/>
    </row>
    <row r="46" spans="1:8" ht="5" customHeight="1" x14ac:dyDescent="0.35"/>
    <row r="47" spans="1:8" ht="34" customHeight="1" x14ac:dyDescent="0.35">
      <c r="A47" s="73" t="s">
        <v>2387</v>
      </c>
      <c r="B47" s="54"/>
      <c r="C47" s="54"/>
      <c r="D47" s="54"/>
      <c r="E47" s="54"/>
      <c r="F47" s="54"/>
      <c r="G47" s="54"/>
      <c r="H47" s="50"/>
    </row>
    <row r="48" spans="1:8" ht="26" customHeight="1" x14ac:dyDescent="0.35">
      <c r="A48" s="68" t="s">
        <v>2388</v>
      </c>
      <c r="B48" s="54"/>
      <c r="C48" s="50"/>
      <c r="D48" s="70"/>
      <c r="E48" s="54"/>
      <c r="F48" s="50"/>
      <c r="G48" s="49" t="str">
        <f ca="1">TEXT(TODAY(),"YYYY-MM-DD")</f>
        <v>2026-MM-00</v>
      </c>
      <c r="H48" s="50"/>
    </row>
    <row r="49" spans="1:8" ht="5" customHeight="1" x14ac:dyDescent="0.35"/>
    <row r="50" spans="1:8" ht="32" customHeight="1" x14ac:dyDescent="0.35">
      <c r="A50" s="65" t="s">
        <v>2389</v>
      </c>
      <c r="B50" s="66"/>
      <c r="C50" s="66"/>
      <c r="D50" s="66"/>
      <c r="E50" s="66"/>
      <c r="F50" s="66"/>
      <c r="G50" s="66"/>
      <c r="H50" s="67"/>
    </row>
  </sheetData>
  <mergeCells count="49">
    <mergeCell ref="A38:H38"/>
    <mergeCell ref="D48:F48"/>
    <mergeCell ref="A2:H2"/>
    <mergeCell ref="E11:F11"/>
    <mergeCell ref="A33:H33"/>
    <mergeCell ref="A47:H47"/>
    <mergeCell ref="A5:H5"/>
    <mergeCell ref="A23:H23"/>
    <mergeCell ref="A22:H22"/>
    <mergeCell ref="C6:E6"/>
    <mergeCell ref="A17:H17"/>
    <mergeCell ref="A40:H40"/>
    <mergeCell ref="F6:H6"/>
    <mergeCell ref="A11:C11"/>
    <mergeCell ref="A29:H29"/>
    <mergeCell ref="A35:H35"/>
    <mergeCell ref="A20:H20"/>
    <mergeCell ref="G11:H11"/>
    <mergeCell ref="A50:H50"/>
    <mergeCell ref="A10:C10"/>
    <mergeCell ref="E14:H14"/>
    <mergeCell ref="A18:H18"/>
    <mergeCell ref="A26:H26"/>
    <mergeCell ref="A21:H21"/>
    <mergeCell ref="A48:C48"/>
    <mergeCell ref="A28:H28"/>
    <mergeCell ref="A13:H13"/>
    <mergeCell ref="E15:H15"/>
    <mergeCell ref="A19:H19"/>
    <mergeCell ref="A44:H44"/>
    <mergeCell ref="A31:H31"/>
    <mergeCell ref="A14:D14"/>
    <mergeCell ref="A34:H34"/>
    <mergeCell ref="A45:H45"/>
    <mergeCell ref="G48:H48"/>
    <mergeCell ref="E3:H3"/>
    <mergeCell ref="E10:F10"/>
    <mergeCell ref="G10:H10"/>
    <mergeCell ref="A15:D15"/>
    <mergeCell ref="A41:H41"/>
    <mergeCell ref="A37:H37"/>
    <mergeCell ref="C7:E7"/>
    <mergeCell ref="A27:H27"/>
    <mergeCell ref="A3:B3"/>
    <mergeCell ref="F7:H7"/>
    <mergeCell ref="C3:D3"/>
    <mergeCell ref="A9:H9"/>
    <mergeCell ref="A30:H30"/>
    <mergeCell ref="A24:H24"/>
  </mergeCells>
  <pageMargins left="0.4" right="0.4" top="0.4" bottom="0.4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1</vt:i4>
      </vt:variant>
    </vt:vector>
  </HeadingPairs>
  <TitlesOfParts>
    <vt:vector size="11" baseType="lpstr">
      <vt:lpstr>AIRPORT_DB</vt:lpstr>
      <vt:lpstr>PPS</vt:lpstr>
      <vt:lpstr>MATRIX_STORE</vt:lpstr>
      <vt:lpstr>MATRIX_V5</vt:lpstr>
      <vt:lpstr>RISK_HISTORY</vt:lpstr>
      <vt:lpstr>RISK_FLAGS</vt:lpstr>
      <vt:lpstr>MATRIX_V7</vt:lpstr>
      <vt:lpstr>MATRIX_V8</vt:lpstr>
      <vt:lpstr>VBA_INSTALL</vt:lpstr>
      <vt:lpstr>RAQ_FORM</vt:lpstr>
      <vt:lpstr>RAQ_FORM!Yazdırma_Alanı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Serkan Çalişkan</cp:lastModifiedBy>
  <dcterms:created xsi:type="dcterms:W3CDTF">2026-03-16T19:10:51Z</dcterms:created>
  <dcterms:modified xsi:type="dcterms:W3CDTF">2026-03-31T08:11:06Z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1d4057-0844-434d-aec5-6f67d267a10e_Enabled">
    <vt:lpwstr>true</vt:lpwstr>
  </property>
  <property fmtid="{D5CDD505-2E9C-101B-9397-08002B2CF9AE}" pid="3" name="MSIP_Label_f51d4057-0844-434d-aec5-6f67d267a10e_SetDate">
    <vt:lpwstr>2026-03-28T21:17:00Z</vt:lpwstr>
  </property>
  <property fmtid="{D5CDD505-2E9C-101B-9397-08002B2CF9AE}" pid="4" name="MSIP_Label_f51d4057-0844-434d-aec5-6f67d267a10e_Method">
    <vt:lpwstr>Privileged</vt:lpwstr>
  </property>
  <property fmtid="{D5CDD505-2E9C-101B-9397-08002B2CF9AE}" pid="5" name="MSIP_Label_f51d4057-0844-434d-aec5-6f67d267a10e_Name">
    <vt:lpwstr>Personel Use</vt:lpwstr>
  </property>
  <property fmtid="{D5CDD505-2E9C-101B-9397-08002B2CF9AE}" pid="6" name="MSIP_Label_f51d4057-0844-434d-aec5-6f67d267a10e_SiteId">
    <vt:lpwstr>00f24f45-c952-4db5-a51b-400ab4a632f6</vt:lpwstr>
  </property>
  <property fmtid="{D5CDD505-2E9C-101B-9397-08002B2CF9AE}" pid="7" name="MSIP_Label_f51d4057-0844-434d-aec5-6f67d267a10e_ActionId">
    <vt:lpwstr>d95ada58-1304-4386-93fc-0c092d8acf0a</vt:lpwstr>
  </property>
  <property fmtid="{D5CDD505-2E9C-101B-9397-08002B2CF9AE}" pid="8" name="MSIP_Label_f51d4057-0844-434d-aec5-6f67d267a10e_ContentBits">
    <vt:lpwstr>0</vt:lpwstr>
  </property>
  <property fmtid="{D5CDD505-2E9C-101B-9397-08002B2CF9AE}" pid="9" name="MSIP_Label_f51d4057-0844-434d-aec5-6f67d267a10e_Tag">
    <vt:lpwstr>10, 0, 1, 1</vt:lpwstr>
  </property>
</Properties>
</file>