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BCC8ACBB-6C71-4D88-B57D-E8C3C9CC5A50}" xr6:coauthVersionLast="43" xr6:coauthVersionMax="43" xr10:uidLastSave="{00000000-0000-0000-0000-000000000000}"/>
  <bookViews>
    <workbookView xWindow="-120" yWindow="-120" windowWidth="24240" windowHeight="13140" activeTab="1" xr2:uid="{00000000-000D-0000-FFFF-FFFF00000000}"/>
  </bookViews>
  <sheets>
    <sheet name="VFS From EDID" sheetId="1" r:id="rId1"/>
    <sheet name="Increased Blank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1" l="1"/>
  <c r="E29" i="2"/>
  <c r="E28" i="2"/>
  <c r="E27" i="2"/>
  <c r="E16" i="2"/>
  <c r="B8" i="2"/>
  <c r="E26" i="2"/>
  <c r="B21" i="2" s="1"/>
  <c r="G18" i="2"/>
  <c r="E18" i="2" s="1"/>
  <c r="E23" i="2" s="1"/>
  <c r="G17" i="2"/>
  <c r="E17" i="2" s="1"/>
  <c r="G16" i="2"/>
  <c r="E22" i="2"/>
  <c r="E12" i="2"/>
  <c r="B24" i="1"/>
  <c r="B21" i="1"/>
  <c r="B18" i="1"/>
  <c r="B15" i="1"/>
  <c r="B12" i="1"/>
  <c r="B11" i="1"/>
  <c r="B10" i="1"/>
  <c r="B8" i="1"/>
  <c r="B7" i="1"/>
  <c r="B6" i="1"/>
  <c r="B5" i="1"/>
  <c r="B4" i="1"/>
  <c r="B7" i="2" l="1"/>
  <c r="B24" i="2"/>
  <c r="B12" i="2"/>
  <c r="E24" i="2"/>
  <c r="B11" i="2" s="1"/>
  <c r="B15" i="2" l="1"/>
  <c r="E25" i="2"/>
  <c r="B6" i="2" l="1"/>
  <c r="I12" i="2"/>
  <c r="B18" i="2"/>
  <c r="B5" i="2"/>
  <c r="B4" i="2"/>
  <c r="B10" i="2"/>
  <c r="G12" i="2"/>
</calcChain>
</file>

<file path=xl/sharedStrings.xml><?xml version="1.0" encoding="utf-8"?>
<sst xmlns="http://schemas.openxmlformats.org/spreadsheetml/2006/main" count="103" uniqueCount="64">
  <si>
    <t>SGI video format source tool</t>
  </si>
  <si>
    <t>FieldsPerFrame</t>
  </si>
  <si>
    <t>FramesPerSecond</t>
  </si>
  <si>
    <t>From EDID</t>
  </si>
  <si>
    <t>Dot Clock (MHz)</t>
  </si>
  <si>
    <t>Hdisp</t>
  </si>
  <si>
    <t>HSyncStart</t>
  </si>
  <si>
    <t>HSyncEnd</t>
  </si>
  <si>
    <t>Htotal</t>
  </si>
  <si>
    <t>Vdisp</t>
  </si>
  <si>
    <t>VSyncStart</t>
  </si>
  <si>
    <t>VSyncEnd</t>
  </si>
  <si>
    <t>Vtotal</t>
  </si>
  <si>
    <t>TotaLinesPerFrame</t>
  </si>
  <si>
    <t>TotalPixelsPerLine</t>
  </si>
  <si>
    <t>ActiveLinesPerFrame</t>
  </si>
  <si>
    <t>ActivePixelsPerLine</t>
  </si>
  <si>
    <t>HorizontalBackPorch</t>
  </si>
  <si>
    <t>HorizontalSync</t>
  </si>
  <si>
    <t>HorizontalFrontPorch</t>
  </si>
  <si>
    <t>Vertical Sync</t>
  </si>
  <si>
    <t>repeat</t>
  </si>
  <si>
    <t>Vertical Back Porch</t>
  </si>
  <si>
    <t>Active</t>
  </si>
  <si>
    <t>Vertical Front Porch</t>
  </si>
  <si>
    <t>Increased Blanking</t>
  </si>
  <si>
    <t>HorizontalBackPorch Target</t>
  </si>
  <si>
    <t>HorizontalSync Target</t>
  </si>
  <si>
    <t>Calculation Values</t>
  </si>
  <si>
    <t>Target</t>
  </si>
  <si>
    <t>Default</t>
  </si>
  <si>
    <t>HorizontalFrontPorch Target</t>
  </si>
  <si>
    <t>EDID</t>
  </si>
  <si>
    <t>Do Not Manually Change These Values</t>
  </si>
  <si>
    <t>READ ME</t>
  </si>
  <si>
    <r>
      <t xml:space="preserve">Total Blank Divisible by 8 check - </t>
    </r>
    <r>
      <rPr>
        <b/>
        <i/>
        <sz val="11"/>
        <color theme="1"/>
        <rFont val="Calibri"/>
        <family val="2"/>
        <scheme val="minor"/>
      </rPr>
      <t>Must be an Integer</t>
    </r>
  </si>
  <si>
    <t>Target Dot Clock (MHz)</t>
  </si>
  <si>
    <t>Note: MGRAS graphics can not exceed 160. V6 and V8 can not be between 109 and 193.</t>
  </si>
  <si>
    <t xml:space="preserve">This sheet is intended to correct pixel artifacts on the left edge of the screen, common in reduced blanking sets with MGRAS graphics. 
Edit only values in green. First, enter your monitor's EDID information. You can then change the Horizontal Porch multiplier. A multiplier of 1.35 was found to work with EMXI graphics and a Dell U2412 monitor (1920x1200). </t>
  </si>
  <si>
    <t>Horizontal Multiplier</t>
  </si>
  <si>
    <t>Modified</t>
  </si>
  <si>
    <r>
      <t xml:space="preserve">Total Blank Divisible by 8 Check
</t>
    </r>
    <r>
      <rPr>
        <b/>
        <i/>
        <sz val="11"/>
        <color rgb="FFFF0000"/>
        <rFont val="Calibri"/>
        <family val="2"/>
        <scheme val="minor"/>
      </rPr>
      <t>Red cell</t>
    </r>
    <r>
      <rPr>
        <b/>
        <i/>
        <sz val="11"/>
        <color theme="1"/>
        <rFont val="Calibri"/>
        <family val="2"/>
        <scheme val="minor"/>
      </rPr>
      <t xml:space="preserve"> = =  will not compile</t>
    </r>
  </si>
  <si>
    <t>Total Blank Divisible by 8 check - Must be zero</t>
  </si>
  <si>
    <t>Web Archive nekochan thread with extensive background on video formats</t>
  </si>
  <si>
    <t>https://web.archive.org/web/20160319071247/http://forums.nekochan.net/viewtopic.php?f=3&amp;t=16725716</t>
  </si>
  <si>
    <t>SGI Official Video Format Compiler's user guide</t>
  </si>
  <si>
    <t>https://irix7.com/techpubs/007-3402-003.pdf</t>
  </si>
  <si>
    <t>Nicoya's SGI vfc shell scripts</t>
  </si>
  <si>
    <t>http://www.futuretech.blinkenlights.nl/vfc.html</t>
  </si>
  <si>
    <t>Helpful Links and info:</t>
  </si>
  <si>
    <r>
      <t>vfc -a ascii=</t>
    </r>
    <r>
      <rPr>
        <i/>
        <sz val="11"/>
        <color rgb="FFFF0000"/>
        <rFont val="Calibri"/>
        <family val="2"/>
        <scheme val="minor"/>
      </rPr>
      <t>vfsname</t>
    </r>
    <r>
      <rPr>
        <sz val="11"/>
        <color theme="1"/>
        <rFont val="Calibri"/>
        <family val="2"/>
        <scheme val="minor"/>
      </rPr>
      <t xml:space="preserve">.info -c board=/usr/gfx/ucode/vfc/rules/mgras.def,chip=/usr/gfx/ucode/vfc/rules/mgras_vc3.def -p "-DRSSCOUNT=2" -p "-DDB32=1" -p "-DINTERLACED=0" -p "-DSTEREO_FMT=0" -p "-DOPTIONS=0" -p "-DZBUF=1" -p "-DVERT_SERRATION=0" -o </t>
    </r>
    <r>
      <rPr>
        <i/>
        <sz val="11"/>
        <color rgb="FFFF0000"/>
        <rFont val="Calibri"/>
        <family val="2"/>
        <scheme val="minor"/>
      </rPr>
      <t>vfsname</t>
    </r>
    <r>
      <rPr>
        <sz val="11"/>
        <color theme="1"/>
        <rFont val="Calibri"/>
        <family val="2"/>
        <scheme val="minor"/>
      </rPr>
      <t xml:space="preserve">.sdb </t>
    </r>
    <r>
      <rPr>
        <i/>
        <sz val="11"/>
        <color rgb="FFFF0000"/>
        <rFont val="Calibri"/>
        <family val="2"/>
        <scheme val="minor"/>
      </rPr>
      <t>vfsname</t>
    </r>
    <r>
      <rPr>
        <sz val="11"/>
        <color theme="1"/>
        <rFont val="Calibri"/>
        <family val="2"/>
        <scheme val="minor"/>
      </rPr>
      <t>.vfs</t>
    </r>
  </si>
  <si>
    <t>2RSS (SSI/SSE/MXI/EMXI):</t>
  </si>
  <si>
    <t>/usr/gfx/ucdode/MGRAS/vof/2RSS</t>
  </si>
  <si>
    <t>1RSS (SI/SE)</t>
  </si>
  <si>
    <t>/usr/gfx/ucdode/MGRAS/vof/</t>
  </si>
  <si>
    <t>This sheet calculates values for SGI's video format compiler, using the template found using the links below. 
Enter only values in green, which should be pulled directly from your monitor's EDID data. 
MGRAS Cards must havea  pixel clock below 160 MHz. V6/V8 cards must not be between 109 and 193 MHz.</t>
  </si>
  <si>
    <t>Pixel Clock (MHz)</t>
  </si>
  <si>
    <t xml:space="preserve">In order for this .sdb to appear in display manager you must then copy it to the following directory. </t>
  </si>
  <si>
    <r>
      <t xml:space="preserve">Example compiler command for MGRAS cards using a vfs of </t>
    </r>
    <r>
      <rPr>
        <b/>
        <sz val="11"/>
        <color rgb="FFFF0000"/>
        <rFont val="Calibri"/>
        <family val="2"/>
        <scheme val="minor"/>
      </rPr>
      <t>vfsname</t>
    </r>
    <r>
      <rPr>
        <b/>
        <sz val="11"/>
        <color theme="1"/>
        <rFont val="Calibri"/>
        <family val="2"/>
        <scheme val="minor"/>
      </rPr>
      <t xml:space="preserve">.vfs. It is customary to name the .vfs/.sdb based on the resolution and refresh rate, e.g. 1920x1080_60.vfs
</t>
    </r>
    <r>
      <rPr>
        <b/>
        <i/>
        <sz val="11"/>
        <color theme="1"/>
        <rFont val="Calibri"/>
        <family val="2"/>
        <scheme val="minor"/>
      </rPr>
      <t>Note: This command is for 2RSS cards (Octane SSI/SSE/MXI/EMXI and Indigo2 equivalents). SI/SE cards must change DRSSCOUNT to "1"</t>
    </r>
  </si>
  <si>
    <t>https://forums.irix.cc/thread-1102.html</t>
  </si>
  <si>
    <t>https://forums.irix.cc/thread-1152.html</t>
  </si>
  <si>
    <t>Recent (2019) Irix Network threads on vfc.</t>
  </si>
  <si>
    <t>Higher Intellect Wiki VFO page</t>
  </si>
  <si>
    <t>https://wiki.preterhuman.net/Video_Format_Object_(VFO)_Files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</si>
</sst>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0"/>
      <color theme="1"/>
      <name val="Calibri"/>
      <family val="2"/>
      <scheme val="minor"/>
    </font>
    <font>
      <b/>
      <i/>
      <sz val="11"/>
      <color rgb="FFFF0000"/>
      <name val="Calibri"/>
      <family val="2"/>
      <scheme val="minor"/>
    </font>
    <font>
      <u/>
      <sz val="11"/>
      <color theme="10"/>
      <name val="Calibri"/>
      <family val="2"/>
      <scheme val="minor"/>
    </font>
    <font>
      <i/>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2" fontId="0" fillId="0" borderId="0" xfId="0" applyNumberFormat="1"/>
    <xf numFmtId="0" fontId="0" fillId="0" borderId="0" xfId="0" applyAlignment="1">
      <alignment wrapText="1"/>
    </xf>
    <xf numFmtId="0" fontId="1" fillId="0" borderId="0" xfId="0" applyFont="1"/>
    <xf numFmtId="0" fontId="1" fillId="0" borderId="0" xfId="0" applyFont="1" applyAlignment="1">
      <alignment horizontal="center"/>
    </xf>
    <xf numFmtId="1" fontId="0" fillId="0" borderId="0" xfId="0" applyNumberFormat="1"/>
    <xf numFmtId="0" fontId="0" fillId="2" borderId="1" xfId="0" applyFill="1" applyBorder="1"/>
    <xf numFmtId="0" fontId="0" fillId="4" borderId="1" xfId="0" applyFill="1" applyBorder="1"/>
    <xf numFmtId="2" fontId="0" fillId="4" borderId="1" xfId="0" applyNumberFormat="1" applyFill="1" applyBorder="1"/>
    <xf numFmtId="1" fontId="0" fillId="4" borderId="1" xfId="0" applyNumberFormat="1" applyFill="1" applyBorder="1"/>
    <xf numFmtId="0" fontId="2" fillId="0" borderId="0" xfId="0" applyFont="1"/>
    <xf numFmtId="0" fontId="3" fillId="0" borderId="0" xfId="0" applyFont="1"/>
    <xf numFmtId="164" fontId="0" fillId="5" borderId="1" xfId="0" applyNumberFormat="1" applyFill="1" applyBorder="1"/>
    <xf numFmtId="0" fontId="0" fillId="0" borderId="1" xfId="0" applyBorder="1"/>
    <xf numFmtId="0" fontId="0" fillId="5" borderId="1" xfId="0" applyFill="1" applyBorder="1"/>
    <xf numFmtId="0" fontId="1" fillId="0" borderId="1" xfId="0" applyFont="1" applyBorder="1" applyAlignment="1"/>
    <xf numFmtId="0" fontId="1" fillId="0" borderId="1" xfId="0" applyFont="1" applyBorder="1"/>
    <xf numFmtId="0" fontId="0" fillId="5" borderId="0" xfId="0" applyFill="1" applyAlignment="1">
      <alignment horizontal="center"/>
    </xf>
    <xf numFmtId="1" fontId="0" fillId="0" borderId="0" xfId="0" applyNumberFormat="1" applyAlignment="1">
      <alignment horizontal="center"/>
    </xf>
    <xf numFmtId="0" fontId="3" fillId="0" borderId="0" xfId="0" applyFont="1" applyAlignment="1">
      <alignment horizontal="center" wrapText="1"/>
    </xf>
    <xf numFmtId="1" fontId="0" fillId="3" borderId="1" xfId="0" applyNumberFormat="1" applyFill="1" applyBorder="1"/>
    <xf numFmtId="0" fontId="0" fillId="3" borderId="1" xfId="0" applyFill="1" applyBorder="1"/>
    <xf numFmtId="2" fontId="0" fillId="0" borderId="1" xfId="0" applyNumberFormat="1" applyBorder="1"/>
    <xf numFmtId="0" fontId="6" fillId="0" borderId="0" xfId="1"/>
    <xf numFmtId="0" fontId="1" fillId="0" borderId="0" xfId="0" applyFont="1" applyAlignment="1">
      <alignment horizontal="center"/>
    </xf>
    <xf numFmtId="0" fontId="3" fillId="6" borderId="0" xfId="0" applyFont="1" applyFill="1" applyAlignment="1">
      <alignment horizontal="center"/>
    </xf>
    <xf numFmtId="0" fontId="0" fillId="6" borderId="0" xfId="0" applyFill="1" applyAlignment="1">
      <alignment horizontal="left" vertical="top" wrapText="1"/>
    </xf>
    <xf numFmtId="0" fontId="1" fillId="0" borderId="0" xfId="0" applyFont="1" applyAlignment="1">
      <alignment horizontal="left" vertical="top" wrapText="1"/>
    </xf>
    <xf numFmtId="0" fontId="1" fillId="0" borderId="2" xfId="0" applyFont="1" applyBorder="1" applyAlignment="1">
      <alignment horizontal="center"/>
    </xf>
    <xf numFmtId="0" fontId="4" fillId="0" borderId="2" xfId="0" applyFont="1" applyBorder="1" applyAlignment="1">
      <alignment horizontal="center"/>
    </xf>
  </cellXfs>
  <cellStyles count="2">
    <cellStyle name="Hyperlink" xfId="1" builtinId="8"/>
    <cellStyle name="Normal" xfId="0" builtinId="0"/>
  </cellStyles>
  <dxfs count="4">
    <dxf>
      <fill>
        <patternFill>
          <bgColor rgb="FFFF0000"/>
        </patternFill>
      </fill>
    </dxf>
    <dxf>
      <font>
        <color theme="0"/>
      </font>
      <fill>
        <patternFill>
          <bgColor theme="4" tint="-0.24994659260841701"/>
        </patternFill>
      </fill>
    </dxf>
    <dxf>
      <fill>
        <patternFill>
          <bgColor rgb="FFFF0000"/>
        </patternFill>
      </fill>
    </dxf>
    <dxf>
      <font>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futuretech.blinkenlights.nl/vfc.html" TargetMode="External"/><Relationship Id="rId7" Type="http://schemas.openxmlformats.org/officeDocument/2006/relationships/printerSettings" Target="../printerSettings/printerSettings1.bin"/><Relationship Id="rId2" Type="http://schemas.openxmlformats.org/officeDocument/2006/relationships/hyperlink" Target="https://irix7.com/techpubs/007-3402-003.pdf" TargetMode="External"/><Relationship Id="rId1" Type="http://schemas.openxmlformats.org/officeDocument/2006/relationships/hyperlink" Target="https://web.archive.org/web/20160319071247/http:/forums.nekochan.net/viewtopic.php?f=3&amp;t=16725716" TargetMode="External"/><Relationship Id="rId6" Type="http://schemas.openxmlformats.org/officeDocument/2006/relationships/hyperlink" Target="https://wiki.preterhuman.net/Video_Format_Object_(VFO)_Files" TargetMode="External"/><Relationship Id="rId5" Type="http://schemas.openxmlformats.org/officeDocument/2006/relationships/hyperlink" Target="https://forums.irix.cc/thread-1152.html" TargetMode="External"/><Relationship Id="rId4" Type="http://schemas.openxmlformats.org/officeDocument/2006/relationships/hyperlink" Target="https://forums.irix.cc/thread-110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topLeftCell="A17" workbookViewId="0">
      <selection activeCell="A27" sqref="A27:I27"/>
    </sheetView>
  </sheetViews>
  <sheetFormatPr defaultRowHeight="15" x14ac:dyDescent="0.25"/>
  <cols>
    <col min="1" max="1" width="20.28515625" customWidth="1"/>
    <col min="6" max="6" width="16.85546875" customWidth="1"/>
  </cols>
  <sheetData>
    <row r="1" spans="1:12" x14ac:dyDescent="0.25">
      <c r="A1" s="24" t="s">
        <v>0</v>
      </c>
      <c r="B1" s="24"/>
      <c r="C1" s="24"/>
      <c r="D1" s="24"/>
      <c r="E1" s="24" t="s">
        <v>3</v>
      </c>
      <c r="F1" s="24"/>
    </row>
    <row r="2" spans="1:12" x14ac:dyDescent="0.25">
      <c r="E2" s="12">
        <v>154</v>
      </c>
      <c r="F2" s="13" t="s">
        <v>56</v>
      </c>
    </row>
    <row r="3" spans="1:12" x14ac:dyDescent="0.25">
      <c r="A3" s="13" t="s">
        <v>1</v>
      </c>
      <c r="B3" s="13">
        <v>1</v>
      </c>
      <c r="E3" s="14">
        <v>1920</v>
      </c>
      <c r="F3" s="13" t="s">
        <v>5</v>
      </c>
    </row>
    <row r="4" spans="1:12" x14ac:dyDescent="0.25">
      <c r="A4" s="13" t="s">
        <v>2</v>
      </c>
      <c r="B4" s="22">
        <f>(E2*1000000)/(E6*E10)</f>
        <v>59.950171286203677</v>
      </c>
      <c r="E4" s="14">
        <v>1968</v>
      </c>
      <c r="F4" s="13" t="s">
        <v>6</v>
      </c>
    </row>
    <row r="5" spans="1:12" x14ac:dyDescent="0.25">
      <c r="A5" s="13" t="s">
        <v>13</v>
      </c>
      <c r="B5" s="13">
        <f>E10</f>
        <v>1235</v>
      </c>
      <c r="E5" s="14">
        <v>2000</v>
      </c>
      <c r="F5" s="13" t="s">
        <v>7</v>
      </c>
    </row>
    <row r="6" spans="1:12" x14ac:dyDescent="0.25">
      <c r="A6" s="13" t="s">
        <v>14</v>
      </c>
      <c r="B6" s="13">
        <f>E6</f>
        <v>2080</v>
      </c>
      <c r="E6" s="14">
        <v>2080</v>
      </c>
      <c r="F6" s="13" t="s">
        <v>8</v>
      </c>
    </row>
    <row r="7" spans="1:12" x14ac:dyDescent="0.25">
      <c r="A7" s="13" t="s">
        <v>15</v>
      </c>
      <c r="B7" s="13">
        <f>E7</f>
        <v>1200</v>
      </c>
      <c r="E7" s="14">
        <v>1200</v>
      </c>
      <c r="F7" s="13" t="s">
        <v>9</v>
      </c>
    </row>
    <row r="8" spans="1:12" x14ac:dyDescent="0.25">
      <c r="A8" s="13" t="s">
        <v>16</v>
      </c>
      <c r="B8" s="13">
        <f>E3</f>
        <v>1920</v>
      </c>
      <c r="E8" s="14">
        <v>1203</v>
      </c>
      <c r="F8" s="13" t="s">
        <v>10</v>
      </c>
    </row>
    <row r="9" spans="1:12" x14ac:dyDescent="0.25">
      <c r="A9" s="13"/>
      <c r="B9" s="13"/>
      <c r="E9" s="14">
        <v>1209</v>
      </c>
      <c r="F9" s="13" t="s">
        <v>11</v>
      </c>
    </row>
    <row r="10" spans="1:12" x14ac:dyDescent="0.25">
      <c r="A10" s="13" t="s">
        <v>17</v>
      </c>
      <c r="B10" s="13">
        <f>E6-E5</f>
        <v>80</v>
      </c>
      <c r="E10" s="14">
        <v>1235</v>
      </c>
      <c r="F10" s="13" t="s">
        <v>12</v>
      </c>
      <c r="L10" t="s">
        <v>49</v>
      </c>
    </row>
    <row r="11" spans="1:12" x14ac:dyDescent="0.25">
      <c r="A11" s="13" t="s">
        <v>18</v>
      </c>
      <c r="B11" s="13">
        <f>E5-E4</f>
        <v>32</v>
      </c>
      <c r="L11" t="s">
        <v>62</v>
      </c>
    </row>
    <row r="12" spans="1:12" x14ac:dyDescent="0.25">
      <c r="A12" s="13" t="s">
        <v>19</v>
      </c>
      <c r="B12" s="13">
        <f>E4-E3</f>
        <v>48</v>
      </c>
      <c r="E12">
        <f>MOD((E6-E3),8)</f>
        <v>0</v>
      </c>
      <c r="F12" s="10" t="s">
        <v>42</v>
      </c>
      <c r="L12" s="23" t="s">
        <v>63</v>
      </c>
    </row>
    <row r="13" spans="1:12" x14ac:dyDescent="0.25">
      <c r="A13" s="13"/>
      <c r="B13" s="13"/>
    </row>
    <row r="14" spans="1:12" x14ac:dyDescent="0.25">
      <c r="A14" s="13" t="s">
        <v>20</v>
      </c>
      <c r="B14" s="13"/>
      <c r="E14" s="25" t="s">
        <v>34</v>
      </c>
      <c r="F14" s="25"/>
      <c r="G14" s="25"/>
      <c r="H14" s="25"/>
      <c r="I14" s="25"/>
      <c r="L14" t="s">
        <v>43</v>
      </c>
    </row>
    <row r="15" spans="1:12" x14ac:dyDescent="0.25">
      <c r="A15" s="13" t="s">
        <v>21</v>
      </c>
      <c r="B15" s="13">
        <f>E9-E8-1</f>
        <v>5</v>
      </c>
      <c r="E15" s="26" t="s">
        <v>55</v>
      </c>
      <c r="F15" s="26"/>
      <c r="G15" s="26"/>
      <c r="H15" s="26"/>
      <c r="I15" s="26"/>
      <c r="L15" s="23" t="s">
        <v>44</v>
      </c>
    </row>
    <row r="16" spans="1:12" x14ac:dyDescent="0.25">
      <c r="A16" s="13"/>
      <c r="B16" s="13"/>
      <c r="E16" s="26"/>
      <c r="F16" s="26"/>
      <c r="G16" s="26"/>
      <c r="H16" s="26"/>
      <c r="I16" s="26"/>
    </row>
    <row r="17" spans="1:12" x14ac:dyDescent="0.25">
      <c r="A17" s="13" t="s">
        <v>22</v>
      </c>
      <c r="B17" s="13"/>
      <c r="E17" s="26"/>
      <c r="F17" s="26"/>
      <c r="G17" s="26"/>
      <c r="H17" s="26"/>
      <c r="I17" s="26"/>
      <c r="L17" t="s">
        <v>45</v>
      </c>
    </row>
    <row r="18" spans="1:12" x14ac:dyDescent="0.25">
      <c r="A18" s="13" t="s">
        <v>21</v>
      </c>
      <c r="B18" s="13">
        <f>E10-E9-1</f>
        <v>25</v>
      </c>
      <c r="E18" s="26"/>
      <c r="F18" s="26"/>
      <c r="G18" s="26"/>
      <c r="H18" s="26"/>
      <c r="I18" s="26"/>
      <c r="L18" s="23" t="s">
        <v>46</v>
      </c>
    </row>
    <row r="19" spans="1:12" x14ac:dyDescent="0.25">
      <c r="A19" s="13"/>
      <c r="B19" s="13"/>
      <c r="E19" s="26"/>
      <c r="F19" s="26"/>
      <c r="G19" s="26"/>
      <c r="H19" s="26"/>
      <c r="I19" s="26"/>
    </row>
    <row r="20" spans="1:12" x14ac:dyDescent="0.25">
      <c r="A20" s="13" t="s">
        <v>23</v>
      </c>
      <c r="B20" s="13"/>
      <c r="E20" s="26"/>
      <c r="F20" s="26"/>
      <c r="G20" s="26"/>
      <c r="H20" s="26"/>
      <c r="I20" s="26"/>
      <c r="L20" t="s">
        <v>47</v>
      </c>
    </row>
    <row r="21" spans="1:12" x14ac:dyDescent="0.25">
      <c r="A21" s="13" t="s">
        <v>21</v>
      </c>
      <c r="B21" s="13">
        <f>E7</f>
        <v>1200</v>
      </c>
      <c r="E21" s="26"/>
      <c r="F21" s="26"/>
      <c r="G21" s="26"/>
      <c r="H21" s="26"/>
      <c r="I21" s="26"/>
      <c r="L21" s="23" t="s">
        <v>48</v>
      </c>
    </row>
    <row r="22" spans="1:12" x14ac:dyDescent="0.25">
      <c r="A22" s="13"/>
      <c r="B22" s="13"/>
      <c r="E22" s="26"/>
      <c r="F22" s="26"/>
      <c r="G22" s="26"/>
      <c r="H22" s="26"/>
      <c r="I22" s="26"/>
    </row>
    <row r="23" spans="1:12" x14ac:dyDescent="0.25">
      <c r="A23" s="13" t="s">
        <v>24</v>
      </c>
      <c r="B23" s="13"/>
      <c r="L23" t="s">
        <v>61</v>
      </c>
    </row>
    <row r="24" spans="1:12" x14ac:dyDescent="0.25">
      <c r="A24" s="13" t="s">
        <v>21</v>
      </c>
      <c r="B24" s="13">
        <f>E8-E7</f>
        <v>3</v>
      </c>
      <c r="L24" s="23" t="s">
        <v>59</v>
      </c>
    </row>
    <row r="25" spans="1:12" x14ac:dyDescent="0.25">
      <c r="L25" s="23" t="s">
        <v>60</v>
      </c>
    </row>
    <row r="27" spans="1:12" ht="66" customHeight="1" x14ac:dyDescent="0.25">
      <c r="A27" s="27" t="s">
        <v>58</v>
      </c>
      <c r="B27" s="27"/>
      <c r="C27" s="27"/>
      <c r="D27" s="27"/>
      <c r="E27" s="27"/>
      <c r="F27" s="27"/>
      <c r="G27" s="27"/>
      <c r="H27" s="27"/>
      <c r="I27" s="27"/>
    </row>
    <row r="28" spans="1:12" x14ac:dyDescent="0.25">
      <c r="A28" t="s">
        <v>50</v>
      </c>
    </row>
    <row r="30" spans="1:12" x14ac:dyDescent="0.25">
      <c r="A30" s="3" t="s">
        <v>57</v>
      </c>
    </row>
    <row r="31" spans="1:12" x14ac:dyDescent="0.25">
      <c r="A31" t="s">
        <v>51</v>
      </c>
    </row>
    <row r="32" spans="1:12" x14ac:dyDescent="0.25">
      <c r="A32" t="s">
        <v>52</v>
      </c>
    </row>
    <row r="33" spans="1:1" x14ac:dyDescent="0.25">
      <c r="A33" t="s">
        <v>53</v>
      </c>
    </row>
    <row r="34" spans="1:1" x14ac:dyDescent="0.25">
      <c r="A34" t="s">
        <v>54</v>
      </c>
    </row>
  </sheetData>
  <mergeCells count="5">
    <mergeCell ref="E1:F1"/>
    <mergeCell ref="A1:D1"/>
    <mergeCell ref="E14:I14"/>
    <mergeCell ref="E15:I22"/>
    <mergeCell ref="A27:I27"/>
  </mergeCells>
  <conditionalFormatting sqref="E12">
    <cfRule type="cellIs" dxfId="3" priority="1" operator="equal">
      <formula>0</formula>
    </cfRule>
    <cfRule type="cellIs" dxfId="2" priority="2" operator="greaterThan">
      <formula>0</formula>
    </cfRule>
  </conditionalFormatting>
  <hyperlinks>
    <hyperlink ref="L15" r:id="rId1" display="https://web.archive.org/web/20160319071247/http:/forums.nekochan.net/viewtopic.php?f=3&amp;t=16725716" xr:uid="{00000000-0004-0000-0000-000000000000}"/>
    <hyperlink ref="L18" r:id="rId2" xr:uid="{00000000-0004-0000-0000-000001000000}"/>
    <hyperlink ref="L21" r:id="rId3" xr:uid="{00000000-0004-0000-0000-000002000000}"/>
    <hyperlink ref="L24" r:id="rId4" xr:uid="{00000000-0004-0000-0000-000003000000}"/>
    <hyperlink ref="L25" r:id="rId5" xr:uid="{00000000-0004-0000-0000-000004000000}"/>
    <hyperlink ref="L12" r:id="rId6" xr:uid="{955776F7-2FC8-4AC0-AB70-B6E07A7D68B4}"/>
  </hyperlinks>
  <pageMargins left="0.7" right="0.7" top="0.75" bottom="0.75" header="0.3" footer="0.3"/>
  <pageSetup orientation="portrait" horizontalDpi="0"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abSelected="1" topLeftCell="A6" workbookViewId="0">
      <selection activeCell="I11" sqref="I11"/>
    </sheetView>
  </sheetViews>
  <sheetFormatPr defaultRowHeight="15" x14ac:dyDescent="0.25"/>
  <cols>
    <col min="1" max="1" width="25" customWidth="1"/>
    <col min="6" max="6" width="25.5703125" customWidth="1"/>
    <col min="9" max="9" width="31.7109375" customWidth="1"/>
  </cols>
  <sheetData>
    <row r="1" spans="1:12" x14ac:dyDescent="0.25">
      <c r="A1" s="24" t="s">
        <v>0</v>
      </c>
      <c r="B1" s="24"/>
      <c r="C1" s="24"/>
      <c r="D1" s="24"/>
      <c r="E1" s="24" t="s">
        <v>3</v>
      </c>
      <c r="F1" s="24"/>
      <c r="H1" s="25" t="s">
        <v>34</v>
      </c>
      <c r="I1" s="25"/>
      <c r="J1" s="25"/>
      <c r="K1" s="25"/>
      <c r="L1" s="25"/>
    </row>
    <row r="2" spans="1:12" ht="15" customHeight="1" x14ac:dyDescent="0.25">
      <c r="A2" s="29" t="s">
        <v>33</v>
      </c>
      <c r="B2" s="29"/>
      <c r="E2" s="12">
        <v>154</v>
      </c>
      <c r="F2" s="13" t="s">
        <v>4</v>
      </c>
      <c r="H2" s="26" t="s">
        <v>38</v>
      </c>
      <c r="I2" s="26"/>
      <c r="J2" s="26"/>
      <c r="K2" s="26"/>
      <c r="L2" s="26"/>
    </row>
    <row r="3" spans="1:12" x14ac:dyDescent="0.25">
      <c r="A3" s="6" t="s">
        <v>1</v>
      </c>
      <c r="B3" s="7">
        <v>1</v>
      </c>
      <c r="E3" s="14">
        <v>1920</v>
      </c>
      <c r="F3" s="13" t="s">
        <v>5</v>
      </c>
      <c r="H3" s="26"/>
      <c r="I3" s="26"/>
      <c r="J3" s="26"/>
      <c r="K3" s="26"/>
      <c r="L3" s="26"/>
    </row>
    <row r="4" spans="1:12" x14ac:dyDescent="0.25">
      <c r="A4" s="6" t="s">
        <v>2</v>
      </c>
      <c r="B4" s="8">
        <f>(E21*1000000)/(E25*E29)</f>
        <v>59.894767168569651</v>
      </c>
      <c r="E4" s="14">
        <v>1968</v>
      </c>
      <c r="F4" s="13" t="s">
        <v>6</v>
      </c>
      <c r="H4" s="26"/>
      <c r="I4" s="26"/>
      <c r="J4" s="26"/>
      <c r="K4" s="26"/>
      <c r="L4" s="26"/>
    </row>
    <row r="5" spans="1:12" x14ac:dyDescent="0.25">
      <c r="A5" s="6" t="s">
        <v>13</v>
      </c>
      <c r="B5" s="9">
        <f>E29</f>
        <v>1235</v>
      </c>
      <c r="E5" s="14">
        <v>2000</v>
      </c>
      <c r="F5" s="13" t="s">
        <v>7</v>
      </c>
      <c r="H5" s="26"/>
      <c r="I5" s="26"/>
      <c r="J5" s="26"/>
      <c r="K5" s="26"/>
      <c r="L5" s="26"/>
    </row>
    <row r="6" spans="1:12" x14ac:dyDescent="0.25">
      <c r="A6" s="6" t="s">
        <v>14</v>
      </c>
      <c r="B6" s="9">
        <f>E25</f>
        <v>2136</v>
      </c>
      <c r="E6" s="14">
        <v>2080</v>
      </c>
      <c r="F6" s="13" t="s">
        <v>8</v>
      </c>
      <c r="H6" s="26"/>
      <c r="I6" s="26"/>
      <c r="J6" s="26"/>
      <c r="K6" s="26"/>
      <c r="L6" s="26"/>
    </row>
    <row r="7" spans="1:12" x14ac:dyDescent="0.25">
      <c r="A7" s="6" t="s">
        <v>15</v>
      </c>
      <c r="B7" s="9">
        <f>E26</f>
        <v>1200</v>
      </c>
      <c r="E7" s="14">
        <v>1200</v>
      </c>
      <c r="F7" s="13" t="s">
        <v>9</v>
      </c>
      <c r="H7" s="26"/>
      <c r="I7" s="26"/>
      <c r="J7" s="26"/>
      <c r="K7" s="26"/>
      <c r="L7" s="26"/>
    </row>
    <row r="8" spans="1:12" x14ac:dyDescent="0.25">
      <c r="A8" s="6" t="s">
        <v>16</v>
      </c>
      <c r="B8" s="9">
        <f>E22</f>
        <v>1920</v>
      </c>
      <c r="E8" s="14">
        <v>1203</v>
      </c>
      <c r="F8" s="13" t="s">
        <v>10</v>
      </c>
      <c r="H8" s="26"/>
      <c r="I8" s="26"/>
      <c r="J8" s="26"/>
      <c r="K8" s="26"/>
      <c r="L8" s="26"/>
    </row>
    <row r="9" spans="1:12" x14ac:dyDescent="0.25">
      <c r="A9" s="6"/>
      <c r="B9" s="7"/>
      <c r="E9" s="14">
        <v>1209</v>
      </c>
      <c r="F9" s="13" t="s">
        <v>11</v>
      </c>
      <c r="H9" s="26"/>
      <c r="I9" s="26"/>
      <c r="J9" s="26"/>
      <c r="K9" s="26"/>
      <c r="L9" s="26"/>
    </row>
    <row r="10" spans="1:12" x14ac:dyDescent="0.25">
      <c r="A10" s="6" t="s">
        <v>17</v>
      </c>
      <c r="B10" s="9">
        <f>E25-E24</f>
        <v>108</v>
      </c>
      <c r="E10" s="14">
        <v>1235</v>
      </c>
      <c r="F10" s="13" t="s">
        <v>12</v>
      </c>
    </row>
    <row r="11" spans="1:12" ht="30" x14ac:dyDescent="0.25">
      <c r="A11" s="6" t="s">
        <v>18</v>
      </c>
      <c r="B11" s="9">
        <f>E24-E23</f>
        <v>43.200000000000045</v>
      </c>
      <c r="E11" s="4" t="s">
        <v>32</v>
      </c>
      <c r="G11" s="3" t="s">
        <v>40</v>
      </c>
      <c r="I11" s="19" t="s">
        <v>41</v>
      </c>
    </row>
    <row r="12" spans="1:12" ht="30" x14ac:dyDescent="0.25">
      <c r="A12" s="6" t="s">
        <v>19</v>
      </c>
      <c r="B12" s="9">
        <f>E23-E22</f>
        <v>64.799999999999955</v>
      </c>
      <c r="E12" s="1">
        <f>(E6-E3)/8</f>
        <v>20</v>
      </c>
      <c r="F12" s="2" t="s">
        <v>35</v>
      </c>
      <c r="G12" s="1">
        <f>(E25-E22)/8</f>
        <v>27</v>
      </c>
      <c r="I12" s="18">
        <f>MOD((E25-E22),8)</f>
        <v>0</v>
      </c>
    </row>
    <row r="13" spans="1:12" x14ac:dyDescent="0.25">
      <c r="A13" s="6"/>
      <c r="B13" s="7"/>
    </row>
    <row r="14" spans="1:12" x14ac:dyDescent="0.25">
      <c r="A14" s="6" t="s">
        <v>20</v>
      </c>
      <c r="B14" s="7"/>
      <c r="E14" s="28" t="s">
        <v>25</v>
      </c>
      <c r="F14" s="28"/>
      <c r="G14" s="28"/>
      <c r="H14" s="4"/>
      <c r="I14" s="4" t="s">
        <v>39</v>
      </c>
      <c r="J14" s="4"/>
      <c r="K14" s="4"/>
    </row>
    <row r="15" spans="1:12" x14ac:dyDescent="0.25">
      <c r="A15" s="6" t="s">
        <v>21</v>
      </c>
      <c r="B15" s="9">
        <f>E28-E27-1</f>
        <v>5</v>
      </c>
      <c r="E15" s="15" t="s">
        <v>29</v>
      </c>
      <c r="F15" s="15"/>
      <c r="G15" s="16" t="s">
        <v>30</v>
      </c>
      <c r="H15" s="3"/>
      <c r="I15" s="17">
        <v>1.35</v>
      </c>
      <c r="J15" s="3"/>
    </row>
    <row r="16" spans="1:12" x14ac:dyDescent="0.25">
      <c r="A16" s="6"/>
      <c r="B16" s="7"/>
      <c r="E16" s="20">
        <f>G16*I15</f>
        <v>108</v>
      </c>
      <c r="F16" s="21" t="s">
        <v>26</v>
      </c>
      <c r="G16" s="21">
        <f>E6-E5</f>
        <v>80</v>
      </c>
    </row>
    <row r="17" spans="1:7" x14ac:dyDescent="0.25">
      <c r="A17" s="6" t="s">
        <v>22</v>
      </c>
      <c r="B17" s="7"/>
      <c r="E17" s="20">
        <f>G17*I15</f>
        <v>43.2</v>
      </c>
      <c r="F17" s="21" t="s">
        <v>27</v>
      </c>
      <c r="G17" s="21">
        <f>E5-E4</f>
        <v>32</v>
      </c>
    </row>
    <row r="18" spans="1:7" x14ac:dyDescent="0.25">
      <c r="A18" s="6" t="s">
        <v>21</v>
      </c>
      <c r="B18" s="9">
        <f>E29-E28-1</f>
        <v>25</v>
      </c>
      <c r="E18" s="20">
        <f>G18*I15</f>
        <v>64.800000000000011</v>
      </c>
      <c r="F18" s="21" t="s">
        <v>31</v>
      </c>
      <c r="G18" s="21">
        <f>E4-E3</f>
        <v>48</v>
      </c>
    </row>
    <row r="19" spans="1:7" x14ac:dyDescent="0.25">
      <c r="A19" s="6"/>
      <c r="B19" s="7"/>
    </row>
    <row r="20" spans="1:7" x14ac:dyDescent="0.25">
      <c r="A20" s="6" t="s">
        <v>23</v>
      </c>
      <c r="B20" s="7"/>
      <c r="E20" s="24" t="s">
        <v>28</v>
      </c>
      <c r="F20" s="24"/>
    </row>
    <row r="21" spans="1:7" x14ac:dyDescent="0.25">
      <c r="A21" s="6" t="s">
        <v>21</v>
      </c>
      <c r="B21" s="9">
        <f>E26</f>
        <v>1200</v>
      </c>
      <c r="E21" s="12">
        <v>158</v>
      </c>
      <c r="F21" s="21" t="s">
        <v>36</v>
      </c>
      <c r="G21" s="11" t="s">
        <v>37</v>
      </c>
    </row>
    <row r="22" spans="1:7" x14ac:dyDescent="0.25">
      <c r="A22" s="6"/>
      <c r="B22" s="7"/>
      <c r="E22" s="20">
        <f>E3</f>
        <v>1920</v>
      </c>
      <c r="F22" s="21" t="s">
        <v>5</v>
      </c>
    </row>
    <row r="23" spans="1:7" x14ac:dyDescent="0.25">
      <c r="A23" s="6" t="s">
        <v>24</v>
      </c>
      <c r="B23" s="7"/>
      <c r="E23" s="20">
        <f>E22+E18</f>
        <v>1984.8</v>
      </c>
      <c r="F23" s="21" t="s">
        <v>6</v>
      </c>
    </row>
    <row r="24" spans="1:7" x14ac:dyDescent="0.25">
      <c r="A24" s="6" t="s">
        <v>21</v>
      </c>
      <c r="B24" s="9">
        <f>E27-E26</f>
        <v>3</v>
      </c>
      <c r="E24" s="20">
        <f>E23+E17</f>
        <v>2028</v>
      </c>
      <c r="F24" s="21" t="s">
        <v>7</v>
      </c>
    </row>
    <row r="25" spans="1:7" x14ac:dyDescent="0.25">
      <c r="E25" s="20">
        <f>E24+E16</f>
        <v>2136</v>
      </c>
      <c r="F25" s="21" t="s">
        <v>8</v>
      </c>
    </row>
    <row r="26" spans="1:7" x14ac:dyDescent="0.25">
      <c r="E26" s="20">
        <f>E7</f>
        <v>1200</v>
      </c>
      <c r="F26" s="21" t="s">
        <v>9</v>
      </c>
    </row>
    <row r="27" spans="1:7" x14ac:dyDescent="0.25">
      <c r="E27" s="20">
        <f>E8</f>
        <v>1203</v>
      </c>
      <c r="F27" s="21" t="s">
        <v>10</v>
      </c>
    </row>
    <row r="28" spans="1:7" x14ac:dyDescent="0.25">
      <c r="E28" s="20">
        <f>E9</f>
        <v>1209</v>
      </c>
      <c r="F28" s="21" t="s">
        <v>11</v>
      </c>
    </row>
    <row r="29" spans="1:7" x14ac:dyDescent="0.25">
      <c r="E29" s="20">
        <f>E10</f>
        <v>1235</v>
      </c>
      <c r="F29" s="21" t="s">
        <v>12</v>
      </c>
    </row>
    <row r="30" spans="1:7" x14ac:dyDescent="0.25">
      <c r="E30" s="5"/>
    </row>
    <row r="31" spans="1:7" x14ac:dyDescent="0.25">
      <c r="E31" s="5"/>
    </row>
    <row r="32" spans="1:7" x14ac:dyDescent="0.25">
      <c r="E32" s="5"/>
    </row>
    <row r="33" spans="5:5" x14ac:dyDescent="0.25">
      <c r="E33" s="5"/>
    </row>
  </sheetData>
  <mergeCells count="7">
    <mergeCell ref="E20:F20"/>
    <mergeCell ref="A2:B2"/>
    <mergeCell ref="H1:L1"/>
    <mergeCell ref="E14:G14"/>
    <mergeCell ref="H2:L9"/>
    <mergeCell ref="A1:D1"/>
    <mergeCell ref="E1:F1"/>
  </mergeCells>
  <conditionalFormatting sqref="I12">
    <cfRule type="cellIs" dxfId="1" priority="1" operator="equal">
      <formula>0</formula>
    </cfRule>
    <cfRule type="cellIs" dxfId="0" priority="2" operator="greaterThan">
      <formula>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VFS From EDID</vt:lpstr>
      <vt:lpstr>Increased Blanking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2019-04-24T02:46:32Z</dcterms:created>
  <dcterms:modified xsi:type="dcterms:W3CDTF">2019-07-22T02:00:45Z</dcterms:modified>
</cp:coreProperties>
</file>