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iwi\Goethe Uni Frankfurt\12. Semester\FIEP python hackeethal\0 dashboard project\inputs\0analysetool\"/>
    </mc:Choice>
  </mc:AlternateContent>
  <xr:revisionPtr revIDLastSave="0" documentId="13_ncr:1_{3B1FA8C6-DF41-4415-BF79-30B9E8A7EDBE}" xr6:coauthVersionLast="36" xr6:coauthVersionMax="36" xr10:uidLastSave="{00000000-0000-0000-0000-000000000000}"/>
  <bookViews>
    <workbookView xWindow="480" yWindow="30" windowWidth="27795" windowHeight="11820" xr2:uid="{00000000-000D-0000-FFFF-FFFF00000000}"/>
  </bookViews>
  <sheets>
    <sheet name="OUTPUT" sheetId="6" r:id="rId1"/>
    <sheet name="Price Change Monitor" sheetId="1" r:id="rId2"/>
    <sheet name="Sheet2" sheetId="5" r:id="rId3"/>
    <sheet name="ratings" sheetId="2" r:id="rId4"/>
    <sheet name="screenshots" sheetId="3" r:id="rId5"/>
    <sheet name="sdax.erros" sheetId="4" r:id="rId6"/>
  </sheets>
  <definedNames>
    <definedName name="_xlnm._FilterDatabase" localSheetId="1" hidden="1">'Price Change Monitor'!$A$1:$T$70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calcMode="manual" forceFullCalc="1"/>
</workbook>
</file>

<file path=xl/calcChain.xml><?xml version="1.0" encoding="utf-8"?>
<calcChain xmlns="http://schemas.openxmlformats.org/spreadsheetml/2006/main">
  <c r="O64" i="6" l="1"/>
  <c r="Q64" i="6" s="1"/>
  <c r="N2" i="6" l="1"/>
  <c r="O2" i="6" s="1"/>
  <c r="Q2" i="6" s="1"/>
  <c r="N3" i="6"/>
  <c r="O3" i="6" s="1"/>
  <c r="Q3" i="6" s="1"/>
  <c r="N4" i="6"/>
  <c r="O4" i="6" s="1"/>
  <c r="Q4" i="6" s="1"/>
  <c r="N5" i="6"/>
  <c r="O5" i="6" s="1"/>
  <c r="Q5" i="6" s="1"/>
  <c r="N6" i="6"/>
  <c r="O6" i="6" s="1"/>
  <c r="Q6" i="6" s="1"/>
  <c r="N7" i="6"/>
  <c r="O7" i="6" s="1"/>
  <c r="Q7" i="6" s="1"/>
  <c r="N8" i="6"/>
  <c r="O8" i="6" s="1"/>
  <c r="Q8" i="6" s="1"/>
  <c r="N9" i="6"/>
  <c r="O9" i="6" s="1"/>
  <c r="Q9" i="6" s="1"/>
  <c r="N10" i="6"/>
  <c r="O10" i="6" s="1"/>
  <c r="Q10" i="6" s="1"/>
  <c r="N11" i="6"/>
  <c r="O11" i="6" s="1"/>
  <c r="Q11" i="6" s="1"/>
  <c r="N12" i="6"/>
  <c r="O12" i="6" s="1"/>
  <c r="Q12" i="6" s="1"/>
  <c r="N13" i="6"/>
  <c r="O13" i="6" s="1"/>
  <c r="Q13" i="6" s="1"/>
  <c r="N14" i="6"/>
  <c r="O14" i="6" s="1"/>
  <c r="Q14" i="6" s="1"/>
  <c r="N15" i="6"/>
  <c r="O15" i="6" s="1"/>
  <c r="Q15" i="6" s="1"/>
  <c r="N16" i="6"/>
  <c r="O16" i="6" s="1"/>
  <c r="Q16" i="6" s="1"/>
  <c r="N17" i="6"/>
  <c r="O17" i="6" s="1"/>
  <c r="Q17" i="6" s="1"/>
  <c r="N18" i="6"/>
  <c r="O18" i="6" s="1"/>
  <c r="Q18" i="6" s="1"/>
  <c r="N19" i="6"/>
  <c r="O19" i="6" s="1"/>
  <c r="Q19" i="6" s="1"/>
  <c r="N20" i="6"/>
  <c r="O20" i="6" s="1"/>
  <c r="Q20" i="6" s="1"/>
  <c r="N21" i="6"/>
  <c r="O21" i="6" s="1"/>
  <c r="Q21" i="6" s="1"/>
  <c r="N22" i="6"/>
  <c r="O22" i="6" s="1"/>
  <c r="Q22" i="6" s="1"/>
  <c r="N23" i="6"/>
  <c r="O23" i="6" s="1"/>
  <c r="Q23" i="6" s="1"/>
  <c r="N24" i="6"/>
  <c r="O24" i="6" s="1"/>
  <c r="Q24" i="6" s="1"/>
  <c r="N25" i="6"/>
  <c r="O25" i="6" s="1"/>
  <c r="Q25" i="6" s="1"/>
  <c r="N26" i="6"/>
  <c r="O26" i="6" s="1"/>
  <c r="Q26" i="6" s="1"/>
  <c r="N27" i="6"/>
  <c r="O27" i="6" s="1"/>
  <c r="Q27" i="6" s="1"/>
  <c r="N28" i="6"/>
  <c r="O28" i="6" s="1"/>
  <c r="Q28" i="6" s="1"/>
  <c r="N29" i="6"/>
  <c r="O29" i="6" s="1"/>
  <c r="Q29" i="6" s="1"/>
  <c r="N30" i="6"/>
  <c r="O30" i="6" s="1"/>
  <c r="Q30" i="6" s="1"/>
  <c r="N31" i="6"/>
  <c r="O31" i="6" s="1"/>
  <c r="Q31" i="6" s="1"/>
  <c r="N32" i="6"/>
  <c r="O32" i="6" s="1"/>
  <c r="Q32" i="6" s="1"/>
  <c r="N33" i="6"/>
  <c r="O33" i="6" s="1"/>
  <c r="Q33" i="6" s="1"/>
  <c r="N34" i="6"/>
  <c r="O34" i="6" s="1"/>
  <c r="Q34" i="6" s="1"/>
  <c r="N35" i="6"/>
  <c r="O35" i="6" s="1"/>
  <c r="Q35" i="6" s="1"/>
  <c r="N36" i="6"/>
  <c r="O36" i="6" s="1"/>
  <c r="Q36" i="6" s="1"/>
  <c r="N37" i="6"/>
  <c r="O37" i="6" s="1"/>
  <c r="Q37" i="6" s="1"/>
  <c r="N38" i="6"/>
  <c r="O38" i="6" s="1"/>
  <c r="Q38" i="6" s="1"/>
  <c r="N39" i="6"/>
  <c r="O39" i="6" s="1"/>
  <c r="Q39" i="6" s="1"/>
  <c r="N40" i="6"/>
  <c r="O40" i="6" s="1"/>
  <c r="Q40" i="6" s="1"/>
  <c r="N41" i="6"/>
  <c r="O41" i="6" s="1"/>
  <c r="Q41" i="6" s="1"/>
  <c r="N42" i="6"/>
  <c r="O42" i="6" s="1"/>
  <c r="Q42" i="6" s="1"/>
  <c r="N43" i="6"/>
  <c r="O43" i="6" s="1"/>
  <c r="Q43" i="6" s="1"/>
  <c r="N44" i="6"/>
  <c r="O44" i="6" s="1"/>
  <c r="Q44" i="6" s="1"/>
  <c r="N45" i="6"/>
  <c r="O45" i="6" s="1"/>
  <c r="Q45" i="6" s="1"/>
  <c r="N46" i="6"/>
  <c r="O46" i="6" s="1"/>
  <c r="Q46" i="6" s="1"/>
  <c r="N47" i="6"/>
  <c r="O47" i="6" s="1"/>
  <c r="Q47" i="6" s="1"/>
  <c r="N48" i="6"/>
  <c r="O48" i="6" s="1"/>
  <c r="Q48" i="6" s="1"/>
  <c r="N49" i="6"/>
  <c r="O49" i="6" s="1"/>
  <c r="Q49" i="6" s="1"/>
  <c r="N50" i="6"/>
  <c r="O50" i="6" s="1"/>
  <c r="Q50" i="6" s="1"/>
  <c r="N51" i="6"/>
  <c r="O51" i="6" s="1"/>
  <c r="Q51" i="6" s="1"/>
  <c r="N52" i="6"/>
  <c r="O52" i="6" s="1"/>
  <c r="Q52" i="6" s="1"/>
  <c r="N53" i="6"/>
  <c r="O53" i="6" s="1"/>
  <c r="Q53" i="6" s="1"/>
  <c r="N54" i="6"/>
  <c r="O54" i="6" s="1"/>
  <c r="Q54" i="6" s="1"/>
  <c r="N55" i="6"/>
  <c r="O55" i="6" s="1"/>
  <c r="Q55" i="6" s="1"/>
  <c r="N56" i="6"/>
  <c r="O56" i="6" s="1"/>
  <c r="Q56" i="6" s="1"/>
  <c r="N57" i="6"/>
  <c r="O57" i="6" s="1"/>
  <c r="Q57" i="6" s="1"/>
  <c r="N58" i="6"/>
  <c r="O58" i="6" s="1"/>
  <c r="Q58" i="6" s="1"/>
  <c r="N59" i="6"/>
  <c r="O59" i="6" s="1"/>
  <c r="Q59" i="6" s="1"/>
  <c r="N60" i="6"/>
  <c r="O60" i="6" s="1"/>
  <c r="Q60" i="6" s="1"/>
  <c r="N61" i="6"/>
  <c r="O61" i="6" s="1"/>
  <c r="Q61" i="6" s="1"/>
  <c r="N62" i="6"/>
  <c r="O62" i="6" s="1"/>
  <c r="Q62" i="6" s="1"/>
  <c r="N63" i="6"/>
  <c r="O63" i="6" s="1"/>
  <c r="Q63" i="6" s="1"/>
  <c r="N65" i="6"/>
  <c r="O65" i="6" s="1"/>
  <c r="Q65" i="6" s="1"/>
  <c r="N66" i="6"/>
  <c r="O66" i="6" s="1"/>
  <c r="Q66" i="6" s="1"/>
  <c r="N67" i="6"/>
  <c r="O67" i="6" s="1"/>
  <c r="Q67" i="6" s="1"/>
  <c r="N68" i="6"/>
  <c r="O68" i="6" s="1"/>
  <c r="Q68" i="6" s="1"/>
  <c r="N69" i="6"/>
  <c r="O69" i="6" s="1"/>
  <c r="Q69" i="6" s="1"/>
  <c r="N70" i="6"/>
  <c r="O70" i="6" s="1"/>
  <c r="Q70" i="6" s="1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3" i="1"/>
  <c r="X22" i="1"/>
  <c r="X24" i="1"/>
  <c r="X21" i="1"/>
  <c r="X20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19" i="1"/>
  <c r="X2" i="1"/>
  <c r="D2" i="4"/>
  <c r="E70" i="1" l="1"/>
  <c r="R64" i="1"/>
  <c r="T64" i="1" s="1"/>
  <c r="Q2" i="1"/>
  <c r="R2" i="1" s="1"/>
  <c r="Q22" i="1"/>
  <c r="R22" i="1" s="1"/>
  <c r="T21" i="1" s="1"/>
  <c r="Q11" i="1"/>
  <c r="R11" i="1" s="1"/>
  <c r="T10" i="1" s="1"/>
  <c r="Q57" i="1"/>
  <c r="R57" i="1" s="1"/>
  <c r="T57" i="1" s="1"/>
  <c r="Q56" i="1"/>
  <c r="R56" i="1" s="1"/>
  <c r="T56" i="1" s="1"/>
  <c r="Q42" i="1"/>
  <c r="R42" i="1" s="1"/>
  <c r="T41" i="1" s="1"/>
  <c r="Q41" i="1"/>
  <c r="R41" i="1" s="1"/>
  <c r="T40" i="1" s="1"/>
  <c r="Q38" i="1"/>
  <c r="R38" i="1" s="1"/>
  <c r="T37" i="1" s="1"/>
  <c r="Q70" i="1"/>
  <c r="R70" i="1" s="1"/>
  <c r="T70" i="1" s="1"/>
  <c r="Q17" i="1"/>
  <c r="R17" i="1" s="1"/>
  <c r="T16" i="1" s="1"/>
  <c r="Q28" i="1"/>
  <c r="R28" i="1" s="1"/>
  <c r="T27" i="1" s="1"/>
  <c r="Q44" i="1"/>
  <c r="R44" i="1" s="1"/>
  <c r="T43" i="1" s="1"/>
  <c r="Q49" i="1"/>
  <c r="R49" i="1" s="1"/>
  <c r="T48" i="1" s="1"/>
  <c r="Q47" i="1"/>
  <c r="R47" i="1" s="1"/>
  <c r="T46" i="1" s="1"/>
  <c r="Q20" i="1"/>
  <c r="R20" i="1" s="1"/>
  <c r="T19" i="1" s="1"/>
  <c r="Q34" i="1"/>
  <c r="R34" i="1" s="1"/>
  <c r="T33" i="1" s="1"/>
  <c r="Q69" i="1"/>
  <c r="R69" i="1" s="1"/>
  <c r="T69" i="1" s="1"/>
  <c r="Q45" i="1"/>
  <c r="R45" i="1" s="1"/>
  <c r="T44" i="1" s="1"/>
  <c r="Q30" i="1"/>
  <c r="R30" i="1" s="1"/>
  <c r="T29" i="1" s="1"/>
  <c r="Q62" i="1"/>
  <c r="R62" i="1" s="1"/>
  <c r="T62" i="1" s="1"/>
  <c r="Q40" i="1"/>
  <c r="R40" i="1" s="1"/>
  <c r="T39" i="1" s="1"/>
  <c r="Q46" i="1"/>
  <c r="R46" i="1" s="1"/>
  <c r="T45" i="1" s="1"/>
  <c r="Q32" i="1"/>
  <c r="R32" i="1" s="1"/>
  <c r="T31" i="1" s="1"/>
  <c r="Q68" i="1"/>
  <c r="R68" i="1" s="1"/>
  <c r="T68" i="1" s="1"/>
  <c r="Q48" i="1"/>
  <c r="R48" i="1" s="1"/>
  <c r="T47" i="1" s="1"/>
  <c r="Q35" i="1"/>
  <c r="R35" i="1" s="1"/>
  <c r="T34" i="1" s="1"/>
  <c r="Q43" i="1"/>
  <c r="R43" i="1" s="1"/>
  <c r="T42" i="1" s="1"/>
  <c r="Q27" i="1"/>
  <c r="R27" i="1" s="1"/>
  <c r="T26" i="1" s="1"/>
  <c r="Q63" i="1"/>
  <c r="R63" i="1" s="1"/>
  <c r="T63" i="1" s="1"/>
  <c r="Q65" i="1"/>
  <c r="R65" i="1" s="1"/>
  <c r="T65" i="1" s="1"/>
  <c r="Q36" i="1"/>
  <c r="R36" i="1" s="1"/>
  <c r="T35" i="1" s="1"/>
  <c r="Q55" i="1"/>
  <c r="R55" i="1" s="1"/>
  <c r="T55" i="1" s="1"/>
  <c r="Q10" i="1"/>
  <c r="R10" i="1" s="1"/>
  <c r="T9" i="1" s="1"/>
  <c r="Q21" i="1"/>
  <c r="R21" i="1" s="1"/>
  <c r="T20" i="1" s="1"/>
  <c r="Q67" i="1"/>
  <c r="R67" i="1" s="1"/>
  <c r="T67" i="1" s="1"/>
  <c r="Q31" i="1"/>
  <c r="R31" i="1" s="1"/>
  <c r="T30" i="1" s="1"/>
  <c r="Q23" i="1"/>
  <c r="R23" i="1" s="1"/>
  <c r="T22" i="1" s="1"/>
  <c r="Q37" i="1"/>
  <c r="R37" i="1" s="1"/>
  <c r="T36" i="1" s="1"/>
  <c r="Q59" i="1"/>
  <c r="R59" i="1" s="1"/>
  <c r="T59" i="1" s="1"/>
  <c r="Q6" i="1"/>
  <c r="R6" i="1" s="1"/>
  <c r="T5" i="1" s="1"/>
  <c r="Q52" i="1"/>
  <c r="R52" i="1" s="1"/>
  <c r="T51" i="1" s="1"/>
  <c r="Q51" i="1"/>
  <c r="R51" i="1" s="1"/>
  <c r="T50" i="1" s="1"/>
  <c r="Q12" i="1"/>
  <c r="R12" i="1" s="1"/>
  <c r="T11" i="1" s="1"/>
  <c r="Q9" i="1"/>
  <c r="R9" i="1" s="1"/>
  <c r="T8" i="1" s="1"/>
  <c r="Q58" i="1"/>
  <c r="R58" i="1" s="1"/>
  <c r="T58" i="1" s="1"/>
  <c r="Q54" i="1"/>
  <c r="R54" i="1" s="1"/>
  <c r="T54" i="1" s="1"/>
  <c r="Q14" i="1"/>
  <c r="R14" i="1" s="1"/>
  <c r="T13" i="1" s="1"/>
  <c r="Q50" i="1"/>
  <c r="R50" i="1" s="1"/>
  <c r="T49" i="1" s="1"/>
  <c r="Q53" i="1"/>
  <c r="R53" i="1" s="1"/>
  <c r="T52" i="1" s="1"/>
  <c r="Q5" i="1"/>
  <c r="R5" i="1" s="1"/>
  <c r="T4" i="1" s="1"/>
  <c r="Q15" i="1"/>
  <c r="R15" i="1" s="1"/>
  <c r="T14" i="1" s="1"/>
  <c r="Q8" i="1"/>
  <c r="R8" i="1" s="1"/>
  <c r="T7" i="1" s="1"/>
  <c r="Q24" i="1"/>
  <c r="R24" i="1" s="1"/>
  <c r="T23" i="1" s="1"/>
  <c r="Q66" i="1"/>
  <c r="R66" i="1" s="1"/>
  <c r="T66" i="1" s="1"/>
  <c r="Q3" i="1"/>
  <c r="R3" i="1" s="1"/>
  <c r="T2" i="1" s="1"/>
  <c r="Q33" i="1"/>
  <c r="R33" i="1" s="1"/>
  <c r="T32" i="1" s="1"/>
  <c r="Q7" i="1"/>
  <c r="R7" i="1" s="1"/>
  <c r="T6" i="1" s="1"/>
  <c r="Q60" i="1"/>
  <c r="R60" i="1" s="1"/>
  <c r="T60" i="1" s="1"/>
  <c r="Q29" i="1"/>
  <c r="R29" i="1" s="1"/>
  <c r="T28" i="1" s="1"/>
  <c r="Q16" i="1"/>
  <c r="R16" i="1" s="1"/>
  <c r="T15" i="1" s="1"/>
  <c r="Q61" i="1"/>
  <c r="R61" i="1" s="1"/>
  <c r="T61" i="1" s="1"/>
  <c r="Q19" i="1"/>
  <c r="R19" i="1" s="1"/>
  <c r="T18" i="1" s="1"/>
  <c r="Q26" i="1"/>
  <c r="R26" i="1" s="1"/>
  <c r="T25" i="1" s="1"/>
  <c r="Q13" i="1"/>
  <c r="R13" i="1" s="1"/>
  <c r="T12" i="1" s="1"/>
  <c r="Q39" i="1"/>
  <c r="R39" i="1" s="1"/>
  <c r="T38" i="1" s="1"/>
  <c r="Q25" i="1"/>
  <c r="R25" i="1" s="1"/>
  <c r="T24" i="1" s="1"/>
  <c r="Q18" i="1"/>
  <c r="R18" i="1" s="1"/>
  <c r="T17" i="1" s="1"/>
  <c r="Q4" i="1"/>
  <c r="R4" i="1" s="1"/>
  <c r="T3" i="1" s="1"/>
  <c r="E10" i="1" l="1"/>
  <c r="E21" i="1"/>
  <c r="E30" i="1"/>
  <c r="E42" i="1"/>
  <c r="E53" i="1"/>
  <c r="E62" i="1"/>
  <c r="E2" i="1"/>
  <c r="E13" i="1"/>
  <c r="E22" i="1"/>
  <c r="E34" i="1"/>
  <c r="E45" i="1"/>
  <c r="E54" i="1"/>
  <c r="E66" i="1"/>
  <c r="E5" i="1"/>
  <c r="E14" i="1"/>
  <c r="E26" i="1"/>
  <c r="E37" i="1"/>
  <c r="E46" i="1"/>
  <c r="E58" i="1"/>
  <c r="E69" i="1"/>
  <c r="E6" i="1"/>
  <c r="E18" i="1"/>
  <c r="E29" i="1"/>
  <c r="E38" i="1"/>
  <c r="E50" i="1"/>
  <c r="E61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  <c r="E9" i="1"/>
  <c r="E17" i="1"/>
  <c r="E25" i="1"/>
  <c r="E33" i="1"/>
  <c r="E41" i="1"/>
  <c r="E49" i="1"/>
  <c r="E57" i="1"/>
  <c r="E65" i="1"/>
</calcChain>
</file>

<file path=xl/sharedStrings.xml><?xml version="1.0" encoding="utf-8"?>
<sst xmlns="http://schemas.openxmlformats.org/spreadsheetml/2006/main" count="504" uniqueCount="193">
  <si>
    <t>Identifier (RIC)</t>
  </si>
  <si>
    <t>Company Name</t>
  </si>
  <si>
    <t>YTD Price PCT Change
(Σ=Avg)</t>
  </si>
  <si>
    <t>Net Debt to EBITDA
(FY0)
(Σ=None)</t>
  </si>
  <si>
    <t>Total Debt Percentage of Total Equity
(FY0)
(Σ=None)</t>
  </si>
  <si>
    <t>Total Debt Percentage of Total Assets, 5 Yr Avg
(FY0)
(Σ=None)</t>
  </si>
  <si>
    <t>Interest Coverage Ratio
(FY0)
(Σ=None)</t>
  </si>
  <si>
    <t>Net Interest Expense to Inc avail to Common excl Exord, TTM
(FI0)
(Σ=None)</t>
  </si>
  <si>
    <t>Free Cash Flow
(FY0)
(Σ=None)</t>
  </si>
  <si>
    <t>Free Cash Flow Per Share Yield % (SmartEstimate®)
(FY1)
(Σ=None)</t>
  </si>
  <si>
    <t>Cash &amp; Cash Equivalents - Total
(FY0)
(Σ=None)</t>
  </si>
  <si>
    <t>.SDAXI</t>
  </si>
  <si>
    <t>Deutsche Boerse AG</t>
  </si>
  <si>
    <t>SBSG.DE</t>
  </si>
  <si>
    <t>Stratec SE</t>
  </si>
  <si>
    <t>DMPG.DE</t>
  </si>
  <si>
    <t>Dermapharm Holding SE</t>
  </si>
  <si>
    <t>ADNGk.DE</t>
  </si>
  <si>
    <t>adesso SE</t>
  </si>
  <si>
    <t>EUZG.DE</t>
  </si>
  <si>
    <t>Eckert &amp; Ziegler SE</t>
  </si>
  <si>
    <t>JST.DE</t>
  </si>
  <si>
    <t>Jost Werke SE</t>
  </si>
  <si>
    <t>ILM1k.DE</t>
  </si>
  <si>
    <t>Medios AG</t>
  </si>
  <si>
    <t>HABAn.DE</t>
  </si>
  <si>
    <t>Hamborner REIT AG</t>
  </si>
  <si>
    <t>GFTG.DE</t>
  </si>
  <si>
    <t>GFT Technologies SE</t>
  </si>
  <si>
    <t>TPEG.DE</t>
  </si>
  <si>
    <t>PVA TePla AG</t>
  </si>
  <si>
    <t>MLPG.DE</t>
  </si>
  <si>
    <t>MLP SE</t>
  </si>
  <si>
    <t>FTKn.DE</t>
  </si>
  <si>
    <t>flatexDEGIRO AG</t>
  </si>
  <si>
    <t>NA9n.DE</t>
  </si>
  <si>
    <t>Nagarro SE</t>
  </si>
  <si>
    <t>COKG.DE</t>
  </si>
  <si>
    <t>Cancom SE</t>
  </si>
  <si>
    <t>DEZG.DE</t>
  </si>
  <si>
    <t>DEUTZ AG</t>
  </si>
  <si>
    <t>INHG.DE</t>
  </si>
  <si>
    <t>Indus Holding AG</t>
  </si>
  <si>
    <t>KCOGn.DE</t>
  </si>
  <si>
    <t>Kloeckner &amp; Co SE</t>
  </si>
  <si>
    <t>SZGG.DE</t>
  </si>
  <si>
    <t>Salzgitter AG</t>
  </si>
  <si>
    <t>GLJn.DE</t>
  </si>
  <si>
    <t>Grenke AG</t>
  </si>
  <si>
    <t>1SXP.DE</t>
  </si>
  <si>
    <t>SCHOTT Pharma AG &amp; Co KgaA</t>
  </si>
  <si>
    <t>SMHNn.DE</t>
  </si>
  <si>
    <t>SUESS MicroTec SE</t>
  </si>
  <si>
    <t>AMDG.DE</t>
  </si>
  <si>
    <t>Amadeus Fire AG</t>
  </si>
  <si>
    <t>SZUG.DE</t>
  </si>
  <si>
    <t>Suedzucker AG</t>
  </si>
  <si>
    <t>BYWGnx.DE</t>
  </si>
  <si>
    <t>BayWa AG</t>
  </si>
  <si>
    <t>WACGn.DE</t>
  </si>
  <si>
    <t>Wacker Neuson SE</t>
  </si>
  <si>
    <t>MUXG.DE</t>
  </si>
  <si>
    <t>Mutares SE &amp; Co KgaA</t>
  </si>
  <si>
    <t>HBH.DE</t>
  </si>
  <si>
    <t>HORNBACH Holding AG &amp; Co KgaA</t>
  </si>
  <si>
    <t>FIEG.DE</t>
  </si>
  <si>
    <t>Fielmann Group AG</t>
  </si>
  <si>
    <t>1U1.DE</t>
  </si>
  <si>
    <t>1&amp;1 AG</t>
  </si>
  <si>
    <t>F3CG.DE</t>
  </si>
  <si>
    <t>SFC Energy AG</t>
  </si>
  <si>
    <t>PBBG.DE</t>
  </si>
  <si>
    <t>Deutsche Pfandbriefbank AG</t>
  </si>
  <si>
    <t>DWSG.DE</t>
  </si>
  <si>
    <t>DWS Group GmbH &amp; Co KgaA</t>
  </si>
  <si>
    <t>IOSn.DE</t>
  </si>
  <si>
    <t>IONOS Group SE</t>
  </si>
  <si>
    <t>DRWG_p.DE</t>
  </si>
  <si>
    <t>Draegerwerk AG &amp; Co KGaA</t>
  </si>
  <si>
    <t>VTSCn.DE</t>
  </si>
  <si>
    <t>Vitesco Technologies Group AG</t>
  </si>
  <si>
    <t>KWSG.DE</t>
  </si>
  <si>
    <t>KWS SAAT SE &amp; Co KgaA</t>
  </si>
  <si>
    <t>S92G.DE</t>
  </si>
  <si>
    <t>SMA Solar Technology AG</t>
  </si>
  <si>
    <t>KSBG_p.DE</t>
  </si>
  <si>
    <t>KSB SE &amp; Co KGaA</t>
  </si>
  <si>
    <t>KTN.DE</t>
  </si>
  <si>
    <t>Kontron AG</t>
  </si>
  <si>
    <t>SHA_p.DE</t>
  </si>
  <si>
    <t>Schaeffler AG</t>
  </si>
  <si>
    <t>STOG_p.DE</t>
  </si>
  <si>
    <t>Sto SE &amp; Co KgaA</t>
  </si>
  <si>
    <t>HDDG.DE</t>
  </si>
  <si>
    <t>Heidelberger Druckmaschinen AG</t>
  </si>
  <si>
    <t>B4B.DE</t>
  </si>
  <si>
    <t>METRO AG</t>
  </si>
  <si>
    <t>HYQGn.DE</t>
  </si>
  <si>
    <t>Hypoport SE</t>
  </si>
  <si>
    <t>DUEG.DE</t>
  </si>
  <si>
    <t>Duerr AG</t>
  </si>
  <si>
    <t>TTKG.DE</t>
  </si>
  <si>
    <t>Takkt AG</t>
  </si>
  <si>
    <t>EKTG.DE</t>
  </si>
  <si>
    <t>Energiekontor AG</t>
  </si>
  <si>
    <t>ADVG.DE</t>
  </si>
  <si>
    <t>Adtran Networks SE</t>
  </si>
  <si>
    <t>ELGG.DE</t>
  </si>
  <si>
    <t>Elmos Semiconductor SE</t>
  </si>
  <si>
    <t>QH9.DE</t>
  </si>
  <si>
    <t>ADTRAN Holdings Inc</t>
  </si>
  <si>
    <t>GYC.DE</t>
  </si>
  <si>
    <t>Grand City Properties SA</t>
  </si>
  <si>
    <t>CECG.DE</t>
  </si>
  <si>
    <t>CECONOMY AG</t>
  </si>
  <si>
    <t>CWCG.DE</t>
  </si>
  <si>
    <t>Cewe Stiftung &amp; Co KGaA</t>
  </si>
  <si>
    <t>NOEJ.DE</t>
  </si>
  <si>
    <t>Norma Group SE</t>
  </si>
  <si>
    <t>DBANn.DE</t>
  </si>
  <si>
    <t>Deutsche Beteiligungs AG</t>
  </si>
  <si>
    <t>VBKG.DE</t>
  </si>
  <si>
    <t>Verbio SE</t>
  </si>
  <si>
    <t>VOSG.DE</t>
  </si>
  <si>
    <t>Vossloh AG</t>
  </si>
  <si>
    <t>SFQ.DE</t>
  </si>
  <si>
    <t>Saf-Holland Se</t>
  </si>
  <si>
    <t>DWNG.DE</t>
  </si>
  <si>
    <t>Deutsche Wohnen SE</t>
  </si>
  <si>
    <t>AOFG.DE</t>
  </si>
  <si>
    <t>ATOSS Software SE</t>
  </si>
  <si>
    <t>NCH2.DE</t>
  </si>
  <si>
    <t>thyssenkrupp nucera AG &amp; Co KgaA</t>
  </si>
  <si>
    <t>SIXG.DE</t>
  </si>
  <si>
    <t>Sixt SE</t>
  </si>
  <si>
    <t>SGCG.DE</t>
  </si>
  <si>
    <t>SGL Carbon SE</t>
  </si>
  <si>
    <t>PNEGn.DE</t>
  </si>
  <si>
    <t>PNE AG</t>
  </si>
  <si>
    <t>BVB.DE</t>
  </si>
  <si>
    <t>Borussia Dortmund GmbH &amp; Co KGaA</t>
  </si>
  <si>
    <t>PSMGn.DE</t>
  </si>
  <si>
    <t>Prosiebensat 1 Media SE</t>
  </si>
  <si>
    <t>PATGn.DE</t>
  </si>
  <si>
    <t>Patrizia SE</t>
  </si>
  <si>
    <t>AG1G.DE</t>
  </si>
  <si>
    <t>AUTO1 Group SE</t>
  </si>
  <si>
    <t>COP1n.DE</t>
  </si>
  <si>
    <t>CompuGroup Medical SE &amp; Co KgaA</t>
  </si>
  <si>
    <t>Credit Combined Implied Rating</t>
  </si>
  <si>
    <t>BBB</t>
  </si>
  <si>
    <t>BB</t>
  </si>
  <si>
    <t>A</t>
  </si>
  <si>
    <t>A-</t>
  </si>
  <si>
    <t>BBB-</t>
  </si>
  <si>
    <t>BBB+</t>
  </si>
  <si>
    <t>BB+</t>
  </si>
  <si>
    <t>CCC+</t>
  </si>
  <si>
    <t>B+</t>
  </si>
  <si>
    <t>A+</t>
  </si>
  <si>
    <t>AAA</t>
  </si>
  <si>
    <t>B</t>
  </si>
  <si>
    <t>AA</t>
  </si>
  <si>
    <t>BB-</t>
  </si>
  <si>
    <t>ratings</t>
  </si>
  <si>
    <t>S&amp;P</t>
  </si>
  <si>
    <t>Bloomberg search function</t>
  </si>
  <si>
    <t>selected bonds issued by German corporates</t>
  </si>
  <si>
    <t>S&amp;P credit ratings</t>
  </si>
  <si>
    <t>corporate bond menu Fixed Income Search)</t>
  </si>
  <si>
    <t>then looked for 2025 maturities</t>
  </si>
  <si>
    <t>took the average coupon of all the bonds</t>
  </si>
  <si>
    <t>maybe setting the location as europe would've been better</t>
  </si>
  <si>
    <t>Market Cap
(Σ=AVERAGE)</t>
  </si>
  <si>
    <t>coupon yields</t>
  </si>
  <si>
    <t>debt maturing in 1 year (amount)</t>
  </si>
  <si>
    <r>
      <t>Debt - Long-Term - Maturities -</t>
    </r>
    <r>
      <rPr>
        <b/>
        <u/>
        <sz val="11"/>
        <color theme="1"/>
        <rFont val="Calibri"/>
        <family val="2"/>
        <scheme val="minor"/>
      </rPr>
      <t xml:space="preserve"> Total</t>
    </r>
    <r>
      <rPr>
        <b/>
        <sz val="11"/>
        <color theme="1"/>
        <rFont val="Calibri"/>
        <family val="2"/>
        <charset val="204"/>
        <scheme val="minor"/>
      </rPr>
      <t xml:space="preserve">
(FY0)
(Σ=None)</t>
    </r>
  </si>
  <si>
    <t>new interest expenses of maturities in 1 year</t>
  </si>
  <si>
    <t>coupon yields in %</t>
  </si>
  <si>
    <t>Industry</t>
  </si>
  <si>
    <t>market cap proportions</t>
  </si>
  <si>
    <t>#Shares used to calculate Diluted EPS - Total
(FY0)
(Σ=None)</t>
  </si>
  <si>
    <t>Net Income - Mean
(FY1)
(Σ=None)</t>
  </si>
  <si>
    <t>2025 net income estimate</t>
  </si>
  <si>
    <t>2025 EPS forecasts (€)</t>
  </si>
  <si>
    <t>DOU1.DE</t>
  </si>
  <si>
    <t>R3NK.DE</t>
  </si>
  <si>
    <t>missing tickers</t>
  </si>
  <si>
    <t xml:space="preserve">Interest Coverage Ratio
</t>
  </si>
  <si>
    <t>Total Debt Percentage of Total Assets, 5 Yr Avg</t>
  </si>
  <si>
    <t>Total Debt Percentage of Total Equity</t>
  </si>
  <si>
    <t>Net Debt to EBITDA</t>
  </si>
  <si>
    <t>Net Interest Expense to Inc avail to Common excl Exord, 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</si>
</sst>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%"/>
    <numFmt numFmtId="165" formatCode="[$€]\ #,##0"/>
    <numFmt numFmtId="166" formatCode="[$€]\ #,##0.00"/>
    <numFmt numFmtId="167" formatCode="[$$]\ #,##0.00"/>
    <numFmt numFmtId="168" formatCode="[$€-462]\ #,##0.00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5475B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2FB4C8"/>
      <name val="Calibri"/>
      <family val="2"/>
      <charset val="204"/>
      <scheme val="minor"/>
    </font>
    <font>
      <sz val="11"/>
      <color rgb="FFF5475B"/>
      <name val="Calibri"/>
      <family val="2"/>
      <charset val="204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NumberFormat="1" applyFont="1"/>
    <xf numFmtId="164" fontId="4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64" fontId="5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0" fontId="6" fillId="0" borderId="0" xfId="0" applyFont="1"/>
    <xf numFmtId="0" fontId="8" fillId="0" borderId="0" xfId="0" applyNumberFormat="1" applyFont="1" applyBorder="1"/>
    <xf numFmtId="0" fontId="1" fillId="0" borderId="0" xfId="0" applyNumberFormat="1" applyFont="1" applyBorder="1"/>
    <xf numFmtId="3" fontId="1" fillId="0" borderId="0" xfId="0" applyNumberFormat="1" applyFont="1" applyBorder="1"/>
    <xf numFmtId="164" fontId="4" fillId="0" borderId="0" xfId="0" applyNumberFormat="1" applyFont="1" applyBorder="1"/>
    <xf numFmtId="164" fontId="2" fillId="0" borderId="0" xfId="0" applyNumberFormat="1" applyFont="1" applyBorder="1"/>
    <xf numFmtId="4" fontId="3" fillId="0" borderId="0" xfId="0" applyNumberFormat="1" applyFont="1" applyBorder="1"/>
    <xf numFmtId="4" fontId="1" fillId="0" borderId="0" xfId="0" applyNumberFormat="1" applyFont="1" applyBorder="1"/>
    <xf numFmtId="164" fontId="3" fillId="0" borderId="0" xfId="0" applyNumberFormat="1" applyFont="1" applyBorder="1"/>
    <xf numFmtId="164" fontId="1" fillId="0" borderId="0" xfId="0" applyNumberFormat="1" applyFont="1" applyBorder="1"/>
    <xf numFmtId="0" fontId="3" fillId="0" borderId="0" xfId="0" applyNumberFormat="1" applyFont="1" applyBorder="1"/>
    <xf numFmtId="165" fontId="3" fillId="0" borderId="0" xfId="0" applyNumberFormat="1" applyFont="1" applyBorder="1"/>
    <xf numFmtId="166" fontId="3" fillId="0" borderId="0" xfId="0" applyNumberFormat="1" applyFont="1" applyBorder="1"/>
    <xf numFmtId="10" fontId="0" fillId="0" borderId="0" xfId="1" applyNumberFormat="1" applyFont="1"/>
    <xf numFmtId="168" fontId="0" fillId="0" borderId="0" xfId="0" applyNumberFormat="1"/>
    <xf numFmtId="3" fontId="8" fillId="0" borderId="0" xfId="0" applyNumberFormat="1" applyFont="1" applyBorder="1"/>
    <xf numFmtId="10" fontId="3" fillId="0" borderId="0" xfId="1" applyNumberFormat="1" applyFont="1"/>
    <xf numFmtId="39" fontId="9" fillId="0" borderId="0" xfId="0" applyNumberFormat="1" applyFont="1" applyAlignment="1">
      <alignment vertical="top" wrapText="1"/>
    </xf>
    <xf numFmtId="39" fontId="9" fillId="3" borderId="0" xfId="0" applyNumberFormat="1" applyFont="1" applyFill="1" applyAlignment="1">
      <alignment vertical="top" wrapText="1"/>
    </xf>
    <xf numFmtId="0" fontId="0" fillId="2" borderId="0" xfId="0" applyFill="1"/>
    <xf numFmtId="0" fontId="0" fillId="0" borderId="0" xfId="0" applyFill="1"/>
    <xf numFmtId="0" fontId="1" fillId="2" borderId="0" xfId="0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342900</xdr:colOff>
      <xdr:row>0</xdr:row>
      <xdr:rowOff>114300</xdr:rowOff>
    </xdr:from>
    <xdr:to>
      <xdr:col>36</xdr:col>
      <xdr:colOff>430849</xdr:colOff>
      <xdr:row>27</xdr:row>
      <xdr:rowOff>76913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8900" y="114300"/>
          <a:ext cx="15937549" cy="51061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1</xdr:row>
      <xdr:rowOff>38100</xdr:rowOff>
    </xdr:from>
    <xdr:to>
      <xdr:col>28</xdr:col>
      <xdr:colOff>183230</xdr:colOff>
      <xdr:row>48</xdr:row>
      <xdr:rowOff>182245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5" y="228600"/>
          <a:ext cx="16156655" cy="90976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97475</xdr:colOff>
      <xdr:row>21</xdr:row>
      <xdr:rowOff>143453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947075" cy="4143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1251E-89B5-4E65-9C85-F6F1910C4828}">
  <dimension ref="A1:Y70"/>
  <sheetViews>
    <sheetView tabSelected="1" workbookViewId="0">
      <selection activeCell="K1" sqref="K1"/>
    </sheetView>
  </sheetViews>
  <sheetFormatPr defaultRowHeight="15" x14ac:dyDescent="0.25"/>
  <cols>
    <col min="4" max="4" width="14.28515625" bestFit="1" customWidth="1"/>
    <col min="12" max="12" width="17.5703125" bestFit="1" customWidth="1"/>
    <col min="16" max="16" width="16.85546875" bestFit="1" customWidth="1"/>
    <col min="17" max="17" width="17.7109375" bestFit="1" customWidth="1"/>
    <col min="18" max="18" width="23.5703125" bestFit="1" customWidth="1"/>
    <col min="19" max="19" width="16" bestFit="1" customWidth="1"/>
    <col min="21" max="21" width="16.28515625" bestFit="1" customWidth="1"/>
  </cols>
  <sheetData>
    <row r="1" spans="1:25" ht="71.25" customHeight="1" x14ac:dyDescent="0.25">
      <c r="A1" s="1" t="s">
        <v>0</v>
      </c>
      <c r="B1" s="1" t="s">
        <v>1</v>
      </c>
      <c r="C1" s="1" t="s">
        <v>179</v>
      </c>
      <c r="D1" s="1" t="s">
        <v>173</v>
      </c>
      <c r="E1" s="1"/>
      <c r="F1" s="1" t="s">
        <v>2</v>
      </c>
      <c r="G1" s="31" t="s">
        <v>191</v>
      </c>
      <c r="H1" s="31" t="s">
        <v>190</v>
      </c>
      <c r="I1" s="31" t="s">
        <v>189</v>
      </c>
      <c r="J1" s="31" t="s">
        <v>188</v>
      </c>
      <c r="K1" s="31" t="s">
        <v>192</v>
      </c>
      <c r="L1" s="1" t="s">
        <v>10</v>
      </c>
      <c r="M1" s="1" t="s">
        <v>149</v>
      </c>
      <c r="N1" s="1" t="s">
        <v>174</v>
      </c>
      <c r="O1" s="1" t="s">
        <v>178</v>
      </c>
      <c r="P1" s="1" t="s">
        <v>175</v>
      </c>
      <c r="Q1" s="1" t="s">
        <v>177</v>
      </c>
      <c r="R1" s="1" t="s">
        <v>181</v>
      </c>
      <c r="S1" s="1" t="s">
        <v>182</v>
      </c>
      <c r="T1" s="1" t="s">
        <v>184</v>
      </c>
      <c r="U1" s="1" t="s">
        <v>183</v>
      </c>
      <c r="Y1" s="1"/>
    </row>
    <row r="2" spans="1:25" x14ac:dyDescent="0.25">
      <c r="A2" s="2" t="s">
        <v>49</v>
      </c>
      <c r="B2" s="2" t="s">
        <v>50</v>
      </c>
      <c r="C2" s="2"/>
      <c r="D2" s="6">
        <v>4981607347.9533901</v>
      </c>
      <c r="E2" s="26"/>
      <c r="F2" s="7">
        <v>-1.1904761904761901E-2</v>
      </c>
      <c r="G2" s="4">
        <v>0.19980969463645101</v>
      </c>
      <c r="H2" s="5">
        <v>0.1061994</v>
      </c>
      <c r="I2" s="5"/>
      <c r="J2" s="4">
        <v>57.077030000000001</v>
      </c>
      <c r="K2" s="4">
        <v>3.3424197633570001E-3</v>
      </c>
      <c r="L2" s="8">
        <v>24357000</v>
      </c>
      <c r="M2" s="2" t="s">
        <v>152</v>
      </c>
      <c r="N2">
        <f>INDEX(ratings!$B$2:$B$15,MATCH('Price Change Monitor'!P8,ratings!$A$2:$A$15,0))</f>
        <v>2.0430000000000001</v>
      </c>
      <c r="O2" s="23">
        <f t="shared" ref="O2:O33" si="0">N2/100</f>
        <v>2.043E-2</v>
      </c>
      <c r="P2" s="8">
        <v>127787000</v>
      </c>
      <c r="Q2" s="24">
        <f t="shared" ref="Q2:Q19" si="1">(1+O2)*P2</f>
        <v>130397688.41</v>
      </c>
      <c r="R2" s="4">
        <v>150615000</v>
      </c>
      <c r="S2" s="8">
        <v>144397630</v>
      </c>
      <c r="T2" s="27">
        <v>1.093</v>
      </c>
      <c r="U2" s="27">
        <f t="shared" ref="U2:U18" si="2">T2*S2</f>
        <v>157826609.59</v>
      </c>
    </row>
    <row r="3" spans="1:25" x14ac:dyDescent="0.25">
      <c r="A3" s="2" t="s">
        <v>67</v>
      </c>
      <c r="B3" s="2" t="s">
        <v>68</v>
      </c>
      <c r="C3" s="2"/>
      <c r="D3" s="6">
        <v>2817602270.4735198</v>
      </c>
      <c r="E3" s="26"/>
      <c r="F3" s="7">
        <v>-0.117971334068357</v>
      </c>
      <c r="G3" s="4">
        <v>1.4112297961192699</v>
      </c>
      <c r="H3" s="5">
        <v>0.16177219999999998</v>
      </c>
      <c r="I3" s="5">
        <v>0.14225055562652</v>
      </c>
      <c r="J3" s="4">
        <v>40.901730000000001</v>
      </c>
      <c r="K3" s="4">
        <v>-2.7236380163221E-2</v>
      </c>
      <c r="L3" s="8">
        <v>3197000</v>
      </c>
      <c r="M3" s="2" t="s">
        <v>153</v>
      </c>
      <c r="N3">
        <f>INDEX(ratings!$B$2:$B$15,MATCH('Price Change Monitor'!P12,ratings!$A$2:$A$15,0))</f>
        <v>2.5</v>
      </c>
      <c r="O3" s="23">
        <f t="shared" si="0"/>
        <v>2.5000000000000001E-2</v>
      </c>
      <c r="P3" s="8">
        <v>8367000</v>
      </c>
      <c r="Q3" s="24">
        <f t="shared" si="1"/>
        <v>8576175</v>
      </c>
      <c r="R3" s="4">
        <v>176480000</v>
      </c>
      <c r="S3" s="8">
        <v>317995150</v>
      </c>
      <c r="T3" s="28">
        <v>1.75</v>
      </c>
      <c r="U3" s="27">
        <f t="shared" si="2"/>
        <v>556491512.5</v>
      </c>
    </row>
    <row r="4" spans="1:25" x14ac:dyDescent="0.25">
      <c r="A4" s="2" t="s">
        <v>17</v>
      </c>
      <c r="B4" s="2" t="s">
        <v>18</v>
      </c>
      <c r="C4" s="2"/>
      <c r="D4" s="6">
        <v>597256915.20000005</v>
      </c>
      <c r="E4" s="26"/>
      <c r="F4" s="7">
        <v>-0.14711359404096799</v>
      </c>
      <c r="G4" s="4">
        <v>1.92477113489615</v>
      </c>
      <c r="H4" s="5">
        <v>1.3741752</v>
      </c>
      <c r="I4" s="5">
        <v>0.35764135406252601</v>
      </c>
      <c r="J4" s="4">
        <v>1.9820800000000001</v>
      </c>
      <c r="K4" s="4">
        <v>2.76942277691108</v>
      </c>
      <c r="L4" s="8">
        <v>100819000</v>
      </c>
      <c r="M4" s="2" t="s">
        <v>151</v>
      </c>
      <c r="N4">
        <f>INDEX(ratings!$B$2:$B$15,MATCH('Price Change Monitor'!P5,ratings!$A$2:$A$15,0))</f>
        <v>1.94</v>
      </c>
      <c r="O4" s="23">
        <f t="shared" si="0"/>
        <v>1.9400000000000001E-2</v>
      </c>
      <c r="P4" s="8">
        <v>13286000</v>
      </c>
      <c r="Q4" s="24">
        <f t="shared" si="1"/>
        <v>13543748.4</v>
      </c>
      <c r="R4" s="4">
        <v>6521648</v>
      </c>
      <c r="S4" s="8">
        <v>26220000</v>
      </c>
      <c r="T4" s="27">
        <v>6.14</v>
      </c>
      <c r="U4" s="27">
        <f t="shared" si="2"/>
        <v>160990800</v>
      </c>
    </row>
    <row r="5" spans="1:25" x14ac:dyDescent="0.25">
      <c r="A5" s="2" t="s">
        <v>105</v>
      </c>
      <c r="B5" s="2" t="s">
        <v>106</v>
      </c>
      <c r="C5" s="2"/>
      <c r="D5" s="6">
        <v>997763557.68684995</v>
      </c>
      <c r="E5" s="26"/>
      <c r="F5" s="7">
        <v>-3.7999999999999999E-2</v>
      </c>
      <c r="G5" s="4">
        <v>0.23473211635500199</v>
      </c>
      <c r="H5" s="5">
        <v>0.11670680000000001</v>
      </c>
      <c r="I5" s="5">
        <v>0.13602501162695499</v>
      </c>
      <c r="J5" s="4">
        <v>4.5993399999999998</v>
      </c>
      <c r="K5" s="4"/>
      <c r="L5" s="8">
        <v>28009000</v>
      </c>
      <c r="M5" s="2" t="s">
        <v>160</v>
      </c>
      <c r="N5">
        <f>INDEX(ratings!$B$2:$B$15,MATCH('Price Change Monitor'!P19,ratings!$A$2:$A$15,0))</f>
        <v>1.492</v>
      </c>
      <c r="O5" s="23">
        <f t="shared" si="0"/>
        <v>1.4919999999999999E-2</v>
      </c>
      <c r="P5" s="8">
        <v>500000</v>
      </c>
      <c r="Q5" s="24">
        <f t="shared" si="1"/>
        <v>507460</v>
      </c>
      <c r="R5" s="4">
        <v>52015913</v>
      </c>
      <c r="S5" s="8">
        <v>-1000000</v>
      </c>
      <c r="T5" s="28">
        <v>-0.01</v>
      </c>
      <c r="U5" s="27">
        <f t="shared" si="2"/>
        <v>10000</v>
      </c>
    </row>
    <row r="6" spans="1:25" x14ac:dyDescent="0.25">
      <c r="A6" s="2" t="s">
        <v>145</v>
      </c>
      <c r="B6" s="2" t="s">
        <v>146</v>
      </c>
      <c r="C6" s="2"/>
      <c r="D6" s="6">
        <v>1500518571.77</v>
      </c>
      <c r="E6" s="26"/>
      <c r="F6" s="3">
        <v>6.5043156596793897E-2</v>
      </c>
      <c r="G6" s="4"/>
      <c r="H6" s="5">
        <v>1.4060996000000001</v>
      </c>
      <c r="I6" s="5">
        <v>0.406092382252562</v>
      </c>
      <c r="J6" s="4">
        <v>-5.69475</v>
      </c>
      <c r="K6" s="4"/>
      <c r="L6" s="8">
        <v>548172000</v>
      </c>
      <c r="M6" s="2" t="s">
        <v>151</v>
      </c>
      <c r="N6">
        <f>INDEX(ratings!$B$2:$B$15,MATCH('Price Change Monitor'!P12,ratings!$A$2:$A$15,0))</f>
        <v>2.5</v>
      </c>
      <c r="O6" s="23">
        <f t="shared" si="0"/>
        <v>2.5000000000000001E-2</v>
      </c>
      <c r="P6" s="8">
        <v>20165000</v>
      </c>
      <c r="Q6" s="24">
        <f t="shared" si="1"/>
        <v>20669125</v>
      </c>
      <c r="R6" s="4">
        <v>214906000</v>
      </c>
      <c r="S6" s="8">
        <v>-34716330</v>
      </c>
      <c r="T6" s="27">
        <v>-6.5000000000000002E-2</v>
      </c>
      <c r="U6" s="27">
        <f t="shared" si="2"/>
        <v>2256561.4500000002</v>
      </c>
    </row>
    <row r="7" spans="1:25" x14ac:dyDescent="0.25">
      <c r="A7" s="2" t="s">
        <v>53</v>
      </c>
      <c r="B7" s="2" t="s">
        <v>54</v>
      </c>
      <c r="C7" s="2"/>
      <c r="D7" s="6">
        <v>580138101.64242601</v>
      </c>
      <c r="E7" s="26"/>
      <c r="F7" s="7">
        <v>-0.12845528455284499</v>
      </c>
      <c r="G7" s="4">
        <v>0.81982323631345499</v>
      </c>
      <c r="H7" s="5">
        <v>0.60375570000000001</v>
      </c>
      <c r="I7" s="5">
        <v>0.40665205313089403</v>
      </c>
      <c r="J7" s="4">
        <v>25.86955</v>
      </c>
      <c r="K7" s="4">
        <v>7.5480196052456996E-2</v>
      </c>
      <c r="L7" s="8">
        <v>9886000</v>
      </c>
      <c r="M7" s="2" t="s">
        <v>153</v>
      </c>
      <c r="N7">
        <f>INDEX(ratings!$B$2:$B$15,MATCH('Price Change Monitor'!P10,ratings!$A$2:$A$15,0))</f>
        <v>2.0830000000000002</v>
      </c>
      <c r="O7" s="23">
        <f t="shared" si="0"/>
        <v>2.0830000000000001E-2</v>
      </c>
      <c r="P7" s="4"/>
      <c r="Q7" s="24">
        <f t="shared" si="1"/>
        <v>0</v>
      </c>
      <c r="R7" s="4">
        <v>5675762</v>
      </c>
      <c r="S7" s="8">
        <v>49900000</v>
      </c>
      <c r="T7" s="28">
        <v>9.93</v>
      </c>
      <c r="U7" s="27">
        <f t="shared" si="2"/>
        <v>495507000</v>
      </c>
    </row>
    <row r="8" spans="1:25" x14ac:dyDescent="0.25">
      <c r="A8" s="2" t="s">
        <v>129</v>
      </c>
      <c r="B8" s="2" t="s">
        <v>130</v>
      </c>
      <c r="C8" s="2"/>
      <c r="D8" s="6">
        <v>1863545569.8468001</v>
      </c>
      <c r="E8" s="26"/>
      <c r="F8" s="3">
        <v>0.125358851674641</v>
      </c>
      <c r="G8" s="4">
        <v>-1.06583695181859</v>
      </c>
      <c r="H8" s="5">
        <v>0.13641310000000001</v>
      </c>
      <c r="I8" s="5">
        <v>0.12357871359748501</v>
      </c>
      <c r="J8" s="4">
        <v>326.03631000000001</v>
      </c>
      <c r="K8" s="4">
        <v>-1.7670721642406999E-2</v>
      </c>
      <c r="L8" s="8">
        <v>25848536</v>
      </c>
      <c r="M8" s="2" t="s">
        <v>159</v>
      </c>
      <c r="N8">
        <f>INDEX(ratings!$B$2:$B$15,MATCH('Price Change Monitor'!P17,ratings!$A$2:$A$15,0))</f>
        <v>1.464</v>
      </c>
      <c r="O8" s="23">
        <f t="shared" si="0"/>
        <v>1.464E-2</v>
      </c>
      <c r="P8" s="8">
        <v>389000000</v>
      </c>
      <c r="Q8" s="24">
        <f t="shared" si="1"/>
        <v>394694960</v>
      </c>
      <c r="R8" s="4">
        <v>15906272</v>
      </c>
      <c r="S8" s="8">
        <v>38600000</v>
      </c>
      <c r="T8" s="27">
        <v>2.75</v>
      </c>
      <c r="U8" s="27">
        <f t="shared" si="2"/>
        <v>106150000</v>
      </c>
    </row>
    <row r="9" spans="1:25" x14ac:dyDescent="0.25">
      <c r="A9" s="2" t="s">
        <v>95</v>
      </c>
      <c r="B9" s="2" t="s">
        <v>96</v>
      </c>
      <c r="C9" s="2"/>
      <c r="D9" s="6">
        <v>1563498179.1463799</v>
      </c>
      <c r="E9" s="26"/>
      <c r="F9" s="7">
        <v>-0.31616481774960398</v>
      </c>
      <c r="G9" s="4">
        <v>2.0637329286798201</v>
      </c>
      <c r="H9" s="5">
        <v>1.8115727000000001</v>
      </c>
      <c r="I9" s="5">
        <v>0.351156661786237</v>
      </c>
      <c r="J9" s="4">
        <v>2.5499999999999998</v>
      </c>
      <c r="K9" s="4"/>
      <c r="L9" s="8">
        <v>591000000</v>
      </c>
      <c r="M9" s="2" t="s">
        <v>151</v>
      </c>
      <c r="N9">
        <f>INDEX(ratings!$B$2:$B$15,MATCH('Price Change Monitor'!P8,ratings!$A$2:$A$15,0))</f>
        <v>2.0430000000000001</v>
      </c>
      <c r="O9" s="23">
        <f t="shared" si="0"/>
        <v>2.043E-2</v>
      </c>
      <c r="P9" s="4"/>
      <c r="Q9" s="24">
        <f t="shared" si="1"/>
        <v>0</v>
      </c>
      <c r="R9" s="4">
        <v>363097253</v>
      </c>
      <c r="S9" s="8">
        <v>37677330</v>
      </c>
      <c r="T9" s="28">
        <v>0.33</v>
      </c>
      <c r="U9" s="27">
        <f t="shared" si="2"/>
        <v>12433518.9</v>
      </c>
    </row>
    <row r="10" spans="1:25" x14ac:dyDescent="0.25">
      <c r="A10" s="2" t="s">
        <v>139</v>
      </c>
      <c r="B10" s="2" t="s">
        <v>140</v>
      </c>
      <c r="C10" s="2"/>
      <c r="D10" s="6">
        <v>402394221.89999998</v>
      </c>
      <c r="E10" s="26"/>
      <c r="F10" s="3">
        <v>1.2500000000000001E-2</v>
      </c>
      <c r="G10" s="4">
        <v>0.16491640967375401</v>
      </c>
      <c r="H10" s="5">
        <v>0.12972530000000002</v>
      </c>
      <c r="I10" s="5">
        <v>7.2809730020112595E-2</v>
      </c>
      <c r="J10" s="4">
        <v>1.7694799999999999</v>
      </c>
      <c r="K10" s="4">
        <v>-3.9781999568926002E-2</v>
      </c>
      <c r="L10" s="8">
        <v>4496000</v>
      </c>
      <c r="M10" s="2" t="s">
        <v>156</v>
      </c>
      <c r="N10">
        <f>INDEX(ratings!$B$2:$B$15,MATCH('Price Change Monitor'!P38,ratings!$A$2:$A$15,0))</f>
        <v>1.464</v>
      </c>
      <c r="O10" s="23">
        <f t="shared" si="0"/>
        <v>1.464E-2</v>
      </c>
      <c r="P10" s="8">
        <v>1760800000</v>
      </c>
      <c r="Q10" s="24">
        <f t="shared" si="1"/>
        <v>1786578112</v>
      </c>
      <c r="R10" s="4">
        <v>110377320</v>
      </c>
      <c r="S10" s="8">
        <v>56233330</v>
      </c>
      <c r="T10" s="28">
        <v>0.17</v>
      </c>
      <c r="U10" s="27">
        <f t="shared" si="2"/>
        <v>9559666.1000000015</v>
      </c>
    </row>
    <row r="11" spans="1:25" x14ac:dyDescent="0.25">
      <c r="A11" s="2" t="s">
        <v>57</v>
      </c>
      <c r="B11" s="2" t="s">
        <v>58</v>
      </c>
      <c r="C11" s="2"/>
      <c r="D11" s="6">
        <v>827283217.75530398</v>
      </c>
      <c r="E11" s="26"/>
      <c r="F11" s="7">
        <v>-0.27476038338658099</v>
      </c>
      <c r="G11" s="4">
        <v>10.083942256282301</v>
      </c>
      <c r="H11" s="5">
        <v>3.7869819000000002</v>
      </c>
      <c r="I11" s="5">
        <v>0.480096652911841</v>
      </c>
      <c r="J11" s="4">
        <v>0.81850000000000001</v>
      </c>
      <c r="K11" s="4"/>
      <c r="L11" s="8">
        <v>233300000</v>
      </c>
      <c r="M11" s="2" t="s">
        <v>157</v>
      </c>
      <c r="N11">
        <f>INDEX(ratings!$B$2:$B$15,MATCH('Price Change Monitor'!P68,ratings!$A$2:$A$15,0))</f>
        <v>1.546</v>
      </c>
      <c r="O11" s="23">
        <f t="shared" si="0"/>
        <v>1.546E-2</v>
      </c>
      <c r="P11" s="8">
        <v>0</v>
      </c>
      <c r="Q11" s="24">
        <f t="shared" si="1"/>
        <v>0</v>
      </c>
      <c r="R11" s="4">
        <v>35862389</v>
      </c>
      <c r="S11" s="8">
        <v>7666670</v>
      </c>
      <c r="T11" s="28">
        <v>1.82</v>
      </c>
      <c r="U11" s="27">
        <f t="shared" si="2"/>
        <v>13953339.4</v>
      </c>
    </row>
    <row r="12" spans="1:25" x14ac:dyDescent="0.25">
      <c r="A12" s="2" t="s">
        <v>113</v>
      </c>
      <c r="B12" s="2" t="s">
        <v>114</v>
      </c>
      <c r="C12" s="2"/>
      <c r="D12" s="6">
        <v>1429888337.9623499</v>
      </c>
      <c r="E12" s="26"/>
      <c r="F12" s="3">
        <v>0.19466882067851402</v>
      </c>
      <c r="G12" s="4">
        <v>1.97235023041475</v>
      </c>
      <c r="H12" s="5">
        <v>5.5569892000000003</v>
      </c>
      <c r="I12" s="5">
        <v>0.224098407630275</v>
      </c>
      <c r="J12" s="4">
        <v>1.4782599999999999</v>
      </c>
      <c r="K12" s="4">
        <v>1.09821428571429</v>
      </c>
      <c r="L12" s="8">
        <v>897000000</v>
      </c>
      <c r="M12" s="2" t="s">
        <v>151</v>
      </c>
      <c r="N12">
        <f>INDEX(ratings!$B$2:$B$15,MATCH('Price Change Monitor'!P9,ratings!$A$2:$A$15,0))</f>
        <v>2.5</v>
      </c>
      <c r="O12" s="23">
        <f t="shared" si="0"/>
        <v>2.5000000000000001E-2</v>
      </c>
      <c r="P12" s="4"/>
      <c r="Q12" s="24">
        <f t="shared" si="1"/>
        <v>0</v>
      </c>
      <c r="R12" s="4">
        <v>485221084</v>
      </c>
      <c r="S12" s="8">
        <v>215633130</v>
      </c>
      <c r="T12" s="28">
        <v>0.41499999999999998</v>
      </c>
      <c r="U12" s="27">
        <f t="shared" si="2"/>
        <v>89487748.950000003</v>
      </c>
    </row>
    <row r="13" spans="1:25" x14ac:dyDescent="0.25">
      <c r="A13" s="20" t="s">
        <v>37</v>
      </c>
      <c r="B13" s="20" t="s">
        <v>38</v>
      </c>
      <c r="C13" s="20"/>
      <c r="D13" s="21">
        <v>1147032321.7611201</v>
      </c>
      <c r="E13" s="26"/>
      <c r="F13" s="14">
        <v>0.11231393775372099</v>
      </c>
      <c r="G13" s="16">
        <v>-1.46749605904271</v>
      </c>
      <c r="H13" s="18">
        <v>0.2269911</v>
      </c>
      <c r="I13" s="18">
        <v>8.4877721615797305E-2</v>
      </c>
      <c r="J13" s="16">
        <v>18.241980000000002</v>
      </c>
      <c r="K13" s="16">
        <v>-0.11146790198194401</v>
      </c>
      <c r="L13" s="22">
        <v>222549000</v>
      </c>
      <c r="M13" s="20" t="s">
        <v>152</v>
      </c>
      <c r="N13">
        <f>INDEX(ratings!$B$2:$B$15,MATCH('Price Change Monitor'!P7,ratings!$A$2:$A$15,0))</f>
        <v>1.6879999999999999</v>
      </c>
      <c r="O13" s="23">
        <f t="shared" si="0"/>
        <v>1.6879999999999999E-2</v>
      </c>
      <c r="P13" s="8">
        <v>6252000</v>
      </c>
      <c r="Q13" s="24">
        <f t="shared" si="1"/>
        <v>6357533.7599999998</v>
      </c>
      <c r="R13" s="4">
        <v>36811798</v>
      </c>
      <c r="S13" s="8">
        <v>52250000</v>
      </c>
      <c r="T13" s="28">
        <v>1.75</v>
      </c>
      <c r="U13" s="27">
        <f t="shared" si="2"/>
        <v>91437500</v>
      </c>
    </row>
    <row r="14" spans="1:25" x14ac:dyDescent="0.25">
      <c r="A14" s="2" t="s">
        <v>147</v>
      </c>
      <c r="B14" s="2" t="s">
        <v>148</v>
      </c>
      <c r="C14" s="2"/>
      <c r="D14" s="6">
        <v>855985840.67532599</v>
      </c>
      <c r="E14" s="26"/>
      <c r="F14" s="7">
        <v>-0.578100263852243</v>
      </c>
      <c r="G14" s="4">
        <v>2.58780463306387</v>
      </c>
      <c r="H14" s="5">
        <v>1.1459347</v>
      </c>
      <c r="I14" s="5">
        <v>0.40645021282649202</v>
      </c>
      <c r="J14" s="4">
        <v>6.2919600000000004</v>
      </c>
      <c r="K14" s="4">
        <v>0.51567275996404005</v>
      </c>
      <c r="L14" s="8">
        <v>64411000</v>
      </c>
      <c r="M14" s="2" t="s">
        <v>158</v>
      </c>
      <c r="N14">
        <f>INDEX(ratings!$B$2:$B$15,MATCH('Price Change Monitor'!P22,ratings!$A$2:$A$15,0))</f>
        <v>2.0430000000000001</v>
      </c>
      <c r="O14" s="23">
        <f t="shared" si="0"/>
        <v>2.043E-2</v>
      </c>
      <c r="P14" s="8">
        <v>77000</v>
      </c>
      <c r="Q14" s="24">
        <f t="shared" si="1"/>
        <v>78573.11</v>
      </c>
      <c r="R14" s="4">
        <v>52455000</v>
      </c>
      <c r="S14" s="8">
        <v>90044110</v>
      </c>
      <c r="T14" s="27">
        <v>1.8049999999999999</v>
      </c>
      <c r="U14" s="27">
        <f t="shared" si="2"/>
        <v>162529618.54999998</v>
      </c>
    </row>
    <row r="15" spans="1:25" x14ac:dyDescent="0.25">
      <c r="A15" s="2" t="s">
        <v>115</v>
      </c>
      <c r="B15" s="2" t="s">
        <v>116</v>
      </c>
      <c r="C15" s="2"/>
      <c r="D15" s="6">
        <v>741402645.70345199</v>
      </c>
      <c r="E15" s="26"/>
      <c r="F15" s="7">
        <v>-1.18577075098815E-2</v>
      </c>
      <c r="G15" s="4">
        <v>-0.33814523502009902</v>
      </c>
      <c r="H15" s="5">
        <v>0.11984410000000001</v>
      </c>
      <c r="I15" s="5">
        <v>8.9506455437984606E-2</v>
      </c>
      <c r="J15" s="4">
        <v>44.1372</v>
      </c>
      <c r="K15" s="4">
        <v>1.1221462659616E-2</v>
      </c>
      <c r="L15" s="8">
        <v>117369000</v>
      </c>
      <c r="M15" s="2" t="s">
        <v>162</v>
      </c>
      <c r="N15">
        <f>INDEX(ratings!$B$2:$B$15,MATCH('Price Change Monitor'!P18,ratings!$A$2:$A$15,0))</f>
        <v>2.5</v>
      </c>
      <c r="O15" s="23">
        <f t="shared" si="0"/>
        <v>2.5000000000000001E-2</v>
      </c>
      <c r="P15" s="4"/>
      <c r="Q15" s="24">
        <f t="shared" si="1"/>
        <v>0</v>
      </c>
      <c r="R15" s="4">
        <v>7079816</v>
      </c>
      <c r="S15" s="8">
        <v>58666670</v>
      </c>
      <c r="T15" s="27">
        <v>8.7100000000000009</v>
      </c>
      <c r="U15" s="27">
        <f t="shared" si="2"/>
        <v>510986695.70000005</v>
      </c>
    </row>
    <row r="16" spans="1:25" x14ac:dyDescent="0.25">
      <c r="A16" s="2" t="s">
        <v>119</v>
      </c>
      <c r="B16" s="2" t="s">
        <v>120</v>
      </c>
      <c r="C16" s="2"/>
      <c r="D16" s="6">
        <v>486155055.04496098</v>
      </c>
      <c r="E16" s="26"/>
      <c r="F16" s="7">
        <v>-0.115843270868825</v>
      </c>
      <c r="G16" s="4">
        <v>-0.19412828422508199</v>
      </c>
      <c r="H16" s="5">
        <v>1.9625699999999999E-2</v>
      </c>
      <c r="I16" s="5"/>
      <c r="J16" s="4">
        <v>52.227719999999998</v>
      </c>
      <c r="K16" s="4">
        <v>5.8609361595278998E-2</v>
      </c>
      <c r="L16" s="8">
        <v>20018000</v>
      </c>
      <c r="M16" s="2" t="s">
        <v>152</v>
      </c>
      <c r="N16">
        <f>INDEX(ratings!$B$2:$B$15,MATCH('Price Change Monitor'!P12,ratings!$A$2:$A$15,0))</f>
        <v>2.5</v>
      </c>
      <c r="O16" s="23">
        <f t="shared" si="0"/>
        <v>2.5000000000000001E-2</v>
      </c>
      <c r="P16" s="8">
        <v>171700000</v>
      </c>
      <c r="Q16" s="24">
        <f t="shared" si="1"/>
        <v>175992499.99999997</v>
      </c>
      <c r="R16" s="4">
        <v>18803853</v>
      </c>
      <c r="S16" s="8">
        <v>81960830</v>
      </c>
      <c r="T16" s="27">
        <v>6.47</v>
      </c>
      <c r="U16" s="27">
        <f t="shared" si="2"/>
        <v>530286570.09999996</v>
      </c>
    </row>
    <row r="17" spans="1:21" x14ac:dyDescent="0.25">
      <c r="A17" s="2" t="s">
        <v>39</v>
      </c>
      <c r="B17" s="2" t="s">
        <v>40</v>
      </c>
      <c r="C17" s="2"/>
      <c r="D17" s="6">
        <v>778983919.60544205</v>
      </c>
      <c r="E17" s="26"/>
      <c r="F17" s="3">
        <v>0.17395833333333299</v>
      </c>
      <c r="G17" s="4">
        <v>0.67379679144384996</v>
      </c>
      <c r="H17" s="5">
        <v>0.34109259999999997</v>
      </c>
      <c r="I17" s="5">
        <v>0.118085822096118</v>
      </c>
      <c r="J17" s="4">
        <v>14.571429999999999</v>
      </c>
      <c r="K17" s="4">
        <v>0.108879492600423</v>
      </c>
      <c r="L17" s="8">
        <v>90100000</v>
      </c>
      <c r="M17" s="2" t="s">
        <v>155</v>
      </c>
      <c r="N17">
        <f>INDEX(ratings!$B$2:$B$15,MATCH('Price Change Monitor'!P61,ratings!$A$2:$A$15,0))</f>
        <v>1.492</v>
      </c>
      <c r="O17" s="23">
        <f t="shared" si="0"/>
        <v>1.4919999999999999E-2</v>
      </c>
      <c r="P17" s="4"/>
      <c r="Q17" s="24">
        <f t="shared" si="1"/>
        <v>0</v>
      </c>
      <c r="R17" s="4">
        <v>124902000</v>
      </c>
      <c r="S17" s="8">
        <v>95901140</v>
      </c>
      <c r="T17" s="27">
        <v>0.82499999999999996</v>
      </c>
      <c r="U17" s="27">
        <f t="shared" si="2"/>
        <v>79118440.5</v>
      </c>
    </row>
    <row r="18" spans="1:21" x14ac:dyDescent="0.25">
      <c r="A18" s="2" t="s">
        <v>15</v>
      </c>
      <c r="B18" s="2" t="s">
        <v>16</v>
      </c>
      <c r="C18" s="2"/>
      <c r="D18" s="6">
        <v>1930953620.96503</v>
      </c>
      <c r="E18" s="26"/>
      <c r="F18" s="7">
        <v>-0.149740198393954</v>
      </c>
      <c r="G18" s="4">
        <v>2.2214949655482501</v>
      </c>
      <c r="H18" s="5">
        <v>1.9821887</v>
      </c>
      <c r="I18" s="5">
        <v>0.46050599021069</v>
      </c>
      <c r="J18" s="4">
        <v>3.6565300000000001</v>
      </c>
      <c r="K18" s="4">
        <v>0.730396055352314</v>
      </c>
      <c r="L18" s="8">
        <v>158724000</v>
      </c>
      <c r="M18" s="2" t="s">
        <v>151</v>
      </c>
      <c r="N18">
        <f>INDEX(ratings!$B$2:$B$15,MATCH('Price Change Monitor'!P4,ratings!$A$2:$A$15,0))</f>
        <v>2.5</v>
      </c>
      <c r="O18" s="23">
        <f t="shared" si="0"/>
        <v>2.5000000000000001E-2</v>
      </c>
      <c r="P18" s="8">
        <v>92630000</v>
      </c>
      <c r="Q18" s="24">
        <f t="shared" si="1"/>
        <v>94945749.999999985</v>
      </c>
      <c r="R18" s="4">
        <v>53840000</v>
      </c>
      <c r="S18" s="8">
        <v>111400000</v>
      </c>
      <c r="T18" s="28">
        <v>2.4180000000000001</v>
      </c>
      <c r="U18" s="27">
        <f t="shared" si="2"/>
        <v>269365200</v>
      </c>
    </row>
    <row r="19" spans="1:21" x14ac:dyDescent="0.25">
      <c r="A19" s="2" t="s">
        <v>77</v>
      </c>
      <c r="B19" s="2" t="s">
        <v>78</v>
      </c>
      <c r="C19" s="2"/>
      <c r="D19" s="6">
        <v>918366579.12406695</v>
      </c>
      <c r="E19" s="26"/>
      <c r="F19" s="3">
        <v>2.7027027027027199E-2</v>
      </c>
      <c r="G19" s="4">
        <v>0.36804454364307598</v>
      </c>
      <c r="H19" s="5">
        <v>0.33449570000000001</v>
      </c>
      <c r="I19" s="5">
        <v>0.120415448316727</v>
      </c>
      <c r="J19" s="4">
        <v>9.4312500000000004</v>
      </c>
      <c r="K19" s="4">
        <v>0.14751194267515899</v>
      </c>
      <c r="L19" s="8">
        <v>260003000</v>
      </c>
      <c r="M19" s="2" t="s">
        <v>152</v>
      </c>
      <c r="N19">
        <f>INDEX(ratings!$B$2:$B$15,MATCH('Price Change Monitor'!P10,ratings!$A$2:$A$15,0))</f>
        <v>2.0830000000000002</v>
      </c>
      <c r="O19" s="23">
        <f t="shared" si="0"/>
        <v>2.0830000000000001E-2</v>
      </c>
      <c r="P19" s="4"/>
      <c r="Q19" s="24">
        <f t="shared" si="1"/>
        <v>0</v>
      </c>
      <c r="R19" s="4">
        <v>18760000</v>
      </c>
      <c r="S19" s="8">
        <v>85412860</v>
      </c>
      <c r="T19" s="27">
        <v>5.4</v>
      </c>
      <c r="U19" s="27">
        <f t="shared" ref="U19" si="3">T19*S19</f>
        <v>461229444.00000006</v>
      </c>
    </row>
    <row r="20" spans="1:21" x14ac:dyDescent="0.25">
      <c r="A20" s="2" t="s">
        <v>99</v>
      </c>
      <c r="B20" s="2" t="s">
        <v>100</v>
      </c>
      <c r="C20" s="2"/>
      <c r="D20" s="6">
        <v>1457432406.21086</v>
      </c>
      <c r="E20" s="26"/>
      <c r="F20" s="7">
        <v>-1.1225444340505099E-2</v>
      </c>
      <c r="G20" s="4">
        <v>0.54022385058755196</v>
      </c>
      <c r="H20" s="5">
        <v>1.3025958</v>
      </c>
      <c r="I20" s="5">
        <v>0.26126911810331499</v>
      </c>
      <c r="J20" s="4">
        <v>5.5231700000000004</v>
      </c>
      <c r="K20" s="4">
        <v>0.267266226421978</v>
      </c>
      <c r="L20" s="8">
        <v>1037137000</v>
      </c>
      <c r="M20" s="2" t="s">
        <v>154</v>
      </c>
      <c r="N20">
        <f>INDEX(ratings!$B$2:$B$15,MATCH('Price Change Monitor'!P56,ratings!$A$2:$A$15,0))</f>
        <v>1.464</v>
      </c>
      <c r="O20" s="23">
        <f t="shared" si="0"/>
        <v>1.464E-2</v>
      </c>
      <c r="P20" s="8">
        <v>0</v>
      </c>
      <c r="Q20" s="24">
        <f t="shared" ref="Q20" si="4">(1+O20)*P20</f>
        <v>0</v>
      </c>
      <c r="R20" s="4">
        <v>72245806</v>
      </c>
      <c r="S20" s="8">
        <v>139094860</v>
      </c>
      <c r="T20" s="28">
        <v>2.7050000000000001</v>
      </c>
      <c r="U20" s="27">
        <f t="shared" ref="U20:U51" si="5">T20*S20</f>
        <v>376251596.30000001</v>
      </c>
    </row>
    <row r="21" spans="1:21" x14ac:dyDescent="0.25">
      <c r="A21" s="2" t="s">
        <v>127</v>
      </c>
      <c r="B21" s="2" t="s">
        <v>128</v>
      </c>
      <c r="C21" s="2"/>
      <c r="D21" s="6">
        <v>7537171845.8580303</v>
      </c>
      <c r="E21" s="26"/>
      <c r="F21" s="7">
        <v>-0.21052631578947398</v>
      </c>
      <c r="G21" s="4">
        <v>24.8883928571429</v>
      </c>
      <c r="H21" s="5">
        <v>0.6109928</v>
      </c>
      <c r="I21" s="5">
        <v>0.32656271371905299</v>
      </c>
      <c r="J21" s="4">
        <v>2.15334</v>
      </c>
      <c r="K21" s="4"/>
      <c r="L21" s="8">
        <v>157100000</v>
      </c>
      <c r="M21" s="2" t="s">
        <v>156</v>
      </c>
      <c r="N21">
        <f>INDEX(ratings!$B$2:$B$15,MATCH('Price Change Monitor'!P37,ratings!$A$2:$A$15,0))</f>
        <v>2.0830000000000002</v>
      </c>
      <c r="O21" s="23">
        <f t="shared" si="0"/>
        <v>2.0830000000000001E-2</v>
      </c>
      <c r="P21" s="4"/>
      <c r="Q21" s="24">
        <f t="shared" ref="Q21:Q52" si="6">(1+O21)*P21</f>
        <v>0</v>
      </c>
      <c r="R21" s="4">
        <v>396934985</v>
      </c>
      <c r="S21" s="8">
        <v>-312000000</v>
      </c>
      <c r="T21" s="27">
        <v>1.2</v>
      </c>
      <c r="U21" s="27">
        <f t="shared" si="5"/>
        <v>-374400000</v>
      </c>
    </row>
    <row r="22" spans="1:21" x14ac:dyDescent="0.25">
      <c r="A22" s="2" t="s">
        <v>73</v>
      </c>
      <c r="B22" s="2" t="s">
        <v>74</v>
      </c>
      <c r="C22" s="2"/>
      <c r="D22" s="6">
        <v>6620000000</v>
      </c>
      <c r="E22" s="26"/>
      <c r="F22" s="7">
        <v>-4.8850574712643501E-2</v>
      </c>
      <c r="G22" s="4">
        <v>-1.9986996098829699</v>
      </c>
      <c r="H22" s="5">
        <v>2.0468199999999999E-2</v>
      </c>
      <c r="I22" s="5">
        <v>1.7039175845720601E-2</v>
      </c>
      <c r="J22" s="4">
        <v>51.357140000000001</v>
      </c>
      <c r="K22" s="4">
        <v>-0.186594202898551</v>
      </c>
      <c r="L22" s="8">
        <v>1414000000</v>
      </c>
      <c r="M22" s="2" t="s">
        <v>159</v>
      </c>
      <c r="N22">
        <f>INDEX(ratings!$B$2:$B$15,MATCH('Price Change Monitor'!P22,ratings!$A$2:$A$15,0))</f>
        <v>2.0430000000000001</v>
      </c>
      <c r="O22" s="23">
        <f t="shared" si="0"/>
        <v>2.043E-2</v>
      </c>
      <c r="P22" s="4"/>
      <c r="Q22" s="24">
        <f t="shared" si="6"/>
        <v>0</v>
      </c>
      <c r="R22" s="4">
        <v>200000000</v>
      </c>
      <c r="S22" s="8">
        <v>677653130</v>
      </c>
      <c r="T22" s="28">
        <v>4.09</v>
      </c>
      <c r="U22" s="27">
        <f t="shared" si="5"/>
        <v>2771601301.6999998</v>
      </c>
    </row>
    <row r="23" spans="1:21" x14ac:dyDescent="0.25">
      <c r="A23" s="2" t="s">
        <v>103</v>
      </c>
      <c r="B23" s="2" t="s">
        <v>104</v>
      </c>
      <c r="C23" s="2"/>
      <c r="D23" s="6">
        <v>917623929.89999998</v>
      </c>
      <c r="E23" s="26"/>
      <c r="F23" s="7">
        <v>-0.200725513905683</v>
      </c>
      <c r="G23" s="4">
        <v>1.7411688647530399</v>
      </c>
      <c r="H23" s="5">
        <v>2.1256532000000004</v>
      </c>
      <c r="I23" s="5">
        <v>0.62747186799965493</v>
      </c>
      <c r="J23" s="4">
        <v>5.71197</v>
      </c>
      <c r="K23" s="4">
        <v>0.227541676168073</v>
      </c>
      <c r="L23" s="8">
        <v>132236000</v>
      </c>
      <c r="M23" s="2" t="s">
        <v>156</v>
      </c>
      <c r="N23">
        <f>INDEX(ratings!$B$2:$B$15,MATCH('Price Change Monitor'!P34,ratings!$A$2:$A$15,0))</f>
        <v>2.04</v>
      </c>
      <c r="O23" s="23">
        <f t="shared" si="0"/>
        <v>2.0400000000000001E-2</v>
      </c>
      <c r="P23" s="8">
        <v>18622000</v>
      </c>
      <c r="Q23" s="24">
        <f t="shared" si="6"/>
        <v>19001888.800000001</v>
      </c>
      <c r="R23" s="4">
        <v>14045987</v>
      </c>
      <c r="S23" s="8">
        <v>40056670</v>
      </c>
      <c r="T23" s="28">
        <v>5.45</v>
      </c>
      <c r="U23" s="27">
        <f t="shared" si="5"/>
        <v>218308851.5</v>
      </c>
    </row>
    <row r="24" spans="1:21" x14ac:dyDescent="0.25">
      <c r="A24" s="2" t="s">
        <v>107</v>
      </c>
      <c r="B24" s="2" t="s">
        <v>108</v>
      </c>
      <c r="C24" s="2"/>
      <c r="D24" s="6">
        <v>1435363710.3836401</v>
      </c>
      <c r="E24" s="26"/>
      <c r="F24" s="3">
        <v>0.1</v>
      </c>
      <c r="G24" s="4">
        <v>0.151611442490865</v>
      </c>
      <c r="H24" s="5">
        <v>0.26361840000000003</v>
      </c>
      <c r="I24" s="5">
        <v>0.141020218547595</v>
      </c>
      <c r="J24" s="4">
        <v>54.751620000000003</v>
      </c>
      <c r="K24" s="4">
        <v>1.0671086299139E-2</v>
      </c>
      <c r="L24" s="8">
        <v>85629000</v>
      </c>
      <c r="M24" s="2" t="s">
        <v>153</v>
      </c>
      <c r="N24">
        <f>INDEX(ratings!$B$2:$B$15,MATCH('Price Change Monitor'!P14,ratings!$A$2:$A$15,0))</f>
        <v>2</v>
      </c>
      <c r="O24" s="23">
        <f t="shared" si="0"/>
        <v>0.02</v>
      </c>
      <c r="P24" s="8">
        <v>6352000</v>
      </c>
      <c r="Q24" s="24">
        <f t="shared" si="6"/>
        <v>6479040</v>
      </c>
      <c r="R24" s="4">
        <v>17119902</v>
      </c>
      <c r="S24" s="8">
        <v>97600000</v>
      </c>
      <c r="T24" s="28">
        <v>6.29</v>
      </c>
      <c r="U24" s="27">
        <f t="shared" si="5"/>
        <v>613904000</v>
      </c>
    </row>
    <row r="25" spans="1:21" x14ac:dyDescent="0.25">
      <c r="A25" s="20" t="s">
        <v>19</v>
      </c>
      <c r="B25" s="20" t="s">
        <v>20</v>
      </c>
      <c r="C25" s="20"/>
      <c r="D25" s="21">
        <v>962476028.72000003</v>
      </c>
      <c r="E25" s="26"/>
      <c r="F25" s="14">
        <v>0.100726392251816</v>
      </c>
      <c r="G25" s="16">
        <v>-0.38752529707851202</v>
      </c>
      <c r="H25" s="18">
        <v>0.2512528</v>
      </c>
      <c r="I25" s="18">
        <v>9.8477558086892E-2</v>
      </c>
      <c r="J25" s="16">
        <v>11.12898</v>
      </c>
      <c r="K25" s="16">
        <v>8.7825470862608002E-2</v>
      </c>
      <c r="L25" s="22">
        <v>67998000</v>
      </c>
      <c r="M25" s="20" t="s">
        <v>152</v>
      </c>
      <c r="N25">
        <f>INDEX(ratings!$B$2:$B$15,MATCH('Price Change Monitor'!P6,ratings!$A$2:$A$15,0))</f>
        <v>2.5</v>
      </c>
      <c r="O25" s="23">
        <f t="shared" si="0"/>
        <v>2.5000000000000001E-2</v>
      </c>
      <c r="P25" s="4"/>
      <c r="Q25" s="24">
        <f t="shared" si="6"/>
        <v>0</v>
      </c>
      <c r="R25" s="4">
        <v>20824000</v>
      </c>
      <c r="S25" s="8">
        <v>36750000</v>
      </c>
      <c r="T25" s="28">
        <v>2.02</v>
      </c>
      <c r="U25" s="27">
        <f t="shared" si="5"/>
        <v>74235000</v>
      </c>
    </row>
    <row r="26" spans="1:21" x14ac:dyDescent="0.25">
      <c r="A26" s="2" t="s">
        <v>69</v>
      </c>
      <c r="B26" s="2" t="s">
        <v>70</v>
      </c>
      <c r="C26" s="2"/>
      <c r="D26" s="6">
        <v>368978433.75</v>
      </c>
      <c r="E26" s="26"/>
      <c r="F26" s="3">
        <v>8.8627049180327794E-2</v>
      </c>
      <c r="G26" s="4">
        <v>-3.0644547329949101</v>
      </c>
      <c r="H26" s="5">
        <v>0.1276352</v>
      </c>
      <c r="I26" s="5">
        <v>0.118724523291467</v>
      </c>
      <c r="J26" s="4">
        <v>13.28772</v>
      </c>
      <c r="K26" s="4">
        <v>-1.568203904904E-2</v>
      </c>
      <c r="L26" s="8">
        <v>59847494</v>
      </c>
      <c r="M26" s="2" t="s">
        <v>152</v>
      </c>
      <c r="N26">
        <f>INDEX(ratings!$B$2:$B$15,MATCH('Price Change Monitor'!P9,ratings!$A$2:$A$15,0))</f>
        <v>2.5</v>
      </c>
      <c r="O26" s="23">
        <f t="shared" si="0"/>
        <v>2.5000000000000001E-2</v>
      </c>
      <c r="P26" s="4"/>
      <c r="Q26" s="24">
        <f t="shared" si="6"/>
        <v>0</v>
      </c>
      <c r="R26" s="4">
        <v>17843126</v>
      </c>
      <c r="S26" s="8">
        <v>9642250</v>
      </c>
      <c r="T26" s="27">
        <v>0.82699999999999996</v>
      </c>
      <c r="U26" s="27">
        <f t="shared" si="5"/>
        <v>7974140.75</v>
      </c>
    </row>
    <row r="27" spans="1:21" x14ac:dyDescent="0.25">
      <c r="A27" s="2" t="s">
        <v>65</v>
      </c>
      <c r="B27" s="2" t="s">
        <v>66</v>
      </c>
      <c r="C27" s="2"/>
      <c r="D27" s="6">
        <v>3581684651.0718298</v>
      </c>
      <c r="E27" s="26"/>
      <c r="F27" s="7">
        <v>-0.120065789473684</v>
      </c>
      <c r="G27" s="4">
        <v>1.1336229541321501</v>
      </c>
      <c r="H27" s="5">
        <v>0.73328559999999998</v>
      </c>
      <c r="I27" s="5">
        <v>0.30190722078787396</v>
      </c>
      <c r="J27" s="4">
        <v>8.3046500000000005</v>
      </c>
      <c r="K27" s="4"/>
      <c r="L27" s="8">
        <v>58926000</v>
      </c>
      <c r="M27" s="2" t="s">
        <v>150</v>
      </c>
      <c r="N27">
        <f>INDEX(ratings!$B$2:$B$15,MATCH('Price Change Monitor'!P43,ratings!$A$2:$A$15,0))</f>
        <v>1.546</v>
      </c>
      <c r="O27" s="23">
        <f t="shared" si="0"/>
        <v>1.546E-2</v>
      </c>
      <c r="P27" s="4"/>
      <c r="Q27" s="24">
        <f t="shared" si="6"/>
        <v>0</v>
      </c>
      <c r="R27" s="4">
        <v>83994000</v>
      </c>
      <c r="S27" s="8">
        <v>154343220</v>
      </c>
      <c r="T27" s="27">
        <v>2.21</v>
      </c>
      <c r="U27" s="27">
        <f t="shared" si="5"/>
        <v>341098516.19999999</v>
      </c>
    </row>
    <row r="28" spans="1:21" x14ac:dyDescent="0.25">
      <c r="A28" s="2" t="s">
        <v>33</v>
      </c>
      <c r="B28" s="2" t="s">
        <v>34</v>
      </c>
      <c r="C28" s="2"/>
      <c r="D28" s="6">
        <v>1389419624.5201399</v>
      </c>
      <c r="E28" s="26"/>
      <c r="F28" s="3">
        <v>0.134735899731424</v>
      </c>
      <c r="G28" s="4">
        <v>-18.640753330658999</v>
      </c>
      <c r="H28" s="5">
        <v>0.16740050000000001</v>
      </c>
      <c r="I28" s="5">
        <v>3.8626082439636195E-2</v>
      </c>
      <c r="J28" s="4">
        <v>48.93844</v>
      </c>
      <c r="K28" s="4">
        <v>1.8536300254665E-2</v>
      </c>
      <c r="L28" s="8">
        <v>2710701000</v>
      </c>
      <c r="M28" s="2" t="s">
        <v>155</v>
      </c>
      <c r="N28">
        <f>INDEX(ratings!$B$2:$B$15,MATCH('Price Change Monitor'!P60,ratings!$A$2:$A$15,0))</f>
        <v>1.6879999999999999</v>
      </c>
      <c r="O28" s="23">
        <f t="shared" si="0"/>
        <v>1.6879999999999999E-2</v>
      </c>
      <c r="P28" s="8">
        <v>45948000</v>
      </c>
      <c r="Q28" s="24">
        <f t="shared" si="6"/>
        <v>46723602.240000002</v>
      </c>
      <c r="R28" s="4">
        <v>109933206</v>
      </c>
      <c r="S28" s="8">
        <v>113340900</v>
      </c>
      <c r="T28" s="27">
        <v>1.0714999999999999</v>
      </c>
      <c r="U28" s="27">
        <f t="shared" si="5"/>
        <v>121444774.34999999</v>
      </c>
    </row>
    <row r="29" spans="1:21" x14ac:dyDescent="0.25">
      <c r="A29" s="2" t="s">
        <v>27</v>
      </c>
      <c r="B29" s="2" t="s">
        <v>28</v>
      </c>
      <c r="C29" s="2"/>
      <c r="D29" s="6">
        <v>655674487.60253799</v>
      </c>
      <c r="E29" s="26"/>
      <c r="F29" s="7">
        <v>-0.19871794871794901</v>
      </c>
      <c r="G29" s="4">
        <v>0.18620723395149599</v>
      </c>
      <c r="H29" s="5">
        <v>0.43130899999999994</v>
      </c>
      <c r="I29" s="5">
        <v>0.25679016067645799</v>
      </c>
      <c r="J29" s="4">
        <v>24.885619999999999</v>
      </c>
      <c r="K29" s="4">
        <v>2.1659066416659999E-2</v>
      </c>
      <c r="L29" s="8">
        <v>12638.75</v>
      </c>
      <c r="M29" s="2" t="s">
        <v>153</v>
      </c>
      <c r="N29">
        <f>INDEX(ratings!$B$2:$B$15,MATCH('Price Change Monitor'!P8,ratings!$A$2:$A$15,0))</f>
        <v>2.0430000000000001</v>
      </c>
      <c r="O29" s="23">
        <f t="shared" si="0"/>
        <v>2.043E-2</v>
      </c>
      <c r="P29" s="4"/>
      <c r="Q29" s="24">
        <f t="shared" si="6"/>
        <v>0</v>
      </c>
      <c r="R29" s="4">
        <v>26325946</v>
      </c>
      <c r="S29" s="8">
        <v>57550000</v>
      </c>
      <c r="T29" s="28">
        <v>2.54</v>
      </c>
      <c r="U29" s="27">
        <f t="shared" si="5"/>
        <v>146177000</v>
      </c>
    </row>
    <row r="30" spans="1:21" x14ac:dyDescent="0.25">
      <c r="A30" s="2" t="s">
        <v>47</v>
      </c>
      <c r="B30" s="2" t="s">
        <v>48</v>
      </c>
      <c r="C30" s="2"/>
      <c r="D30" s="6">
        <v>1243713031.8793099</v>
      </c>
      <c r="E30" s="26"/>
      <c r="F30" s="3">
        <v>7.1856287425149795E-2</v>
      </c>
      <c r="G30" s="4">
        <v>28.488495641438099</v>
      </c>
      <c r="H30" s="5">
        <v>4.0265332000000003</v>
      </c>
      <c r="I30" s="5">
        <v>0.78018383809910796</v>
      </c>
      <c r="J30" s="4">
        <v>5.14351</v>
      </c>
      <c r="K30" s="4">
        <v>-5.8935406133345997E-2</v>
      </c>
      <c r="L30" s="8">
        <v>697202000</v>
      </c>
      <c r="M30" s="2" t="s">
        <v>154</v>
      </c>
      <c r="N30">
        <f>INDEX(ratings!$B$2:$B$15,MATCH('Price Change Monitor'!P52,ratings!$A$2:$A$15,0))</f>
        <v>2.5</v>
      </c>
      <c r="O30" s="23">
        <f t="shared" si="0"/>
        <v>2.5000000000000001E-2</v>
      </c>
      <c r="P30" s="4"/>
      <c r="Q30" s="24">
        <f t="shared" si="6"/>
        <v>0</v>
      </c>
      <c r="R30" s="4">
        <v>46495573</v>
      </c>
      <c r="S30" s="8">
        <v>92317670</v>
      </c>
      <c r="T30" s="27">
        <v>2.484</v>
      </c>
      <c r="U30" s="27">
        <f t="shared" si="5"/>
        <v>229317092.28</v>
      </c>
    </row>
    <row r="31" spans="1:21" x14ac:dyDescent="0.25">
      <c r="A31" s="2" t="s">
        <v>111</v>
      </c>
      <c r="B31" s="2" t="s">
        <v>112</v>
      </c>
      <c r="C31" s="2"/>
      <c r="D31" s="6">
        <v>2070207813.25</v>
      </c>
      <c r="E31" s="26"/>
      <c r="F31" s="3">
        <v>0.154223968565815</v>
      </c>
      <c r="G31" s="4">
        <v>10.8129694604843</v>
      </c>
      <c r="H31" s="5">
        <v>0.86756110000000008</v>
      </c>
      <c r="I31" s="5">
        <v>0.38870259582071498</v>
      </c>
      <c r="J31" s="4">
        <v>5.4293300000000002</v>
      </c>
      <c r="K31" s="4"/>
      <c r="L31" s="8">
        <v>1129176000</v>
      </c>
      <c r="M31" s="2" t="s">
        <v>156</v>
      </c>
      <c r="N31">
        <f>INDEX(ratings!$B$2:$B$15,MATCH('Price Change Monitor'!P35,ratings!$A$2:$A$15,0))</f>
        <v>1.546</v>
      </c>
      <c r="O31" s="23">
        <f t="shared" si="0"/>
        <v>1.546E-2</v>
      </c>
      <c r="P31" s="8">
        <v>41457000</v>
      </c>
      <c r="Q31" s="24">
        <f t="shared" si="6"/>
        <v>42097925.219999999</v>
      </c>
      <c r="R31" s="4">
        <v>172352000</v>
      </c>
      <c r="S31" s="8">
        <v>179773600</v>
      </c>
      <c r="T31" s="28">
        <v>1.04</v>
      </c>
      <c r="U31" s="27">
        <f t="shared" si="5"/>
        <v>186964544</v>
      </c>
    </row>
    <row r="32" spans="1:21" x14ac:dyDescent="0.25">
      <c r="A32" s="2" t="s">
        <v>25</v>
      </c>
      <c r="B32" s="2" t="s">
        <v>26</v>
      </c>
      <c r="C32" s="2"/>
      <c r="D32" s="6">
        <v>534425796.36000001</v>
      </c>
      <c r="E32" s="26"/>
      <c r="F32" s="7">
        <v>-3.5242290748898598E-2</v>
      </c>
      <c r="G32" s="4">
        <v>21.375297959183701</v>
      </c>
      <c r="H32" s="5">
        <v>1.6073925</v>
      </c>
      <c r="I32" s="5">
        <v>0.59403455134284899</v>
      </c>
      <c r="J32" s="4">
        <v>2.1354799999999998</v>
      </c>
      <c r="K32" s="4"/>
      <c r="L32" s="8">
        <v>43304000</v>
      </c>
      <c r="M32" s="2" t="s">
        <v>154</v>
      </c>
      <c r="N32">
        <f>INDEX(ratings!$B$2:$B$15,MATCH('Price Change Monitor'!P48,ratings!$A$2:$A$15,0))</f>
        <v>1.546</v>
      </c>
      <c r="O32" s="23">
        <f t="shared" si="0"/>
        <v>1.546E-2</v>
      </c>
      <c r="P32" s="8">
        <v>90154000</v>
      </c>
      <c r="Q32" s="24">
        <f t="shared" si="6"/>
        <v>91547780.840000004</v>
      </c>
      <c r="R32" s="4">
        <v>81343000</v>
      </c>
      <c r="S32" s="8">
        <v>12133330</v>
      </c>
      <c r="T32" s="28">
        <v>0.17499999999999999</v>
      </c>
      <c r="U32" s="27">
        <f t="shared" si="5"/>
        <v>2123332.75</v>
      </c>
    </row>
    <row r="33" spans="1:21" x14ac:dyDescent="0.25">
      <c r="A33" s="2" t="s">
        <v>63</v>
      </c>
      <c r="B33" s="2" t="s">
        <v>64</v>
      </c>
      <c r="C33" s="2"/>
      <c r="D33" s="6">
        <v>1279970082.24774</v>
      </c>
      <c r="E33" s="26"/>
      <c r="F33" s="3">
        <v>0.21666666666666701</v>
      </c>
      <c r="G33" s="4">
        <v>2.8041921813247002</v>
      </c>
      <c r="H33" s="5">
        <v>0.88373360000000001</v>
      </c>
      <c r="I33" s="5">
        <v>0.399291989812249</v>
      </c>
      <c r="J33" s="4">
        <v>4.6311299999999997</v>
      </c>
      <c r="K33" s="4">
        <v>0.28239418332900501</v>
      </c>
      <c r="L33" s="8">
        <v>370253000</v>
      </c>
      <c r="M33" s="2" t="s">
        <v>153</v>
      </c>
      <c r="N33">
        <f>INDEX(ratings!$B$2:$B$15,MATCH('Price Change Monitor'!P11,ratings!$A$2:$A$15,0))</f>
        <v>6.6669999999999998</v>
      </c>
      <c r="O33" s="23">
        <f t="shared" si="0"/>
        <v>6.6669999999999993E-2</v>
      </c>
      <c r="P33" s="8">
        <v>15000000</v>
      </c>
      <c r="Q33" s="24">
        <f t="shared" si="6"/>
        <v>16000050</v>
      </c>
      <c r="R33" s="4">
        <v>15975646</v>
      </c>
      <c r="S33" s="8">
        <v>150975000</v>
      </c>
      <c r="T33" s="28">
        <v>10.35</v>
      </c>
      <c r="U33" s="27">
        <f t="shared" si="5"/>
        <v>1562591250</v>
      </c>
    </row>
    <row r="34" spans="1:21" x14ac:dyDescent="0.25">
      <c r="A34" s="2" t="s">
        <v>93</v>
      </c>
      <c r="B34" s="2" t="s">
        <v>94</v>
      </c>
      <c r="C34" s="2"/>
      <c r="D34" s="6">
        <v>385234981.959472</v>
      </c>
      <c r="E34" s="26"/>
      <c r="F34" s="3">
        <v>2.50201775625505E-2</v>
      </c>
      <c r="G34" s="4">
        <v>-0.42352941176470599</v>
      </c>
      <c r="H34" s="5">
        <v>0.1366224</v>
      </c>
      <c r="I34" s="5">
        <v>9.0716607977919902E-2</v>
      </c>
      <c r="J34" s="4">
        <v>5.8125</v>
      </c>
      <c r="K34" s="4">
        <v>0.87179487179487203</v>
      </c>
      <c r="L34" s="8">
        <v>153000000</v>
      </c>
      <c r="M34" s="2" t="s">
        <v>154</v>
      </c>
      <c r="N34">
        <f>INDEX(ratings!$B$2:$B$15,MATCH('Price Change Monitor'!P55,ratings!$A$2:$A$15,0))</f>
        <v>1.546</v>
      </c>
      <c r="O34" s="23">
        <f t="shared" ref="O34:O65" si="7">N34/100</f>
        <v>1.546E-2</v>
      </c>
      <c r="P34" s="4"/>
      <c r="Q34" s="24">
        <f t="shared" si="6"/>
        <v>0</v>
      </c>
      <c r="R34" s="4">
        <v>304336000</v>
      </c>
      <c r="S34" s="8">
        <v>45860000</v>
      </c>
      <c r="T34" s="27">
        <v>0.2</v>
      </c>
      <c r="U34" s="27">
        <f t="shared" si="5"/>
        <v>9172000</v>
      </c>
    </row>
    <row r="35" spans="1:21" x14ac:dyDescent="0.25">
      <c r="A35" s="2" t="s">
        <v>97</v>
      </c>
      <c r="B35" s="2" t="s">
        <v>98</v>
      </c>
      <c r="C35" s="2"/>
      <c r="D35" s="6">
        <v>2119623656.26158</v>
      </c>
      <c r="E35" s="26"/>
      <c r="F35" s="3">
        <v>0.75113122171945701</v>
      </c>
      <c r="G35" s="4">
        <v>2.3630757930141302</v>
      </c>
      <c r="H35" s="5">
        <v>0.53889850000000006</v>
      </c>
      <c r="I35" s="5">
        <v>0.31765962052324898</v>
      </c>
      <c r="J35" s="4">
        <v>4.5699699999999996</v>
      </c>
      <c r="K35" s="4">
        <v>4.4275886399718002E-2</v>
      </c>
      <c r="L35" s="8">
        <v>96658000</v>
      </c>
      <c r="M35" s="2" t="s">
        <v>150</v>
      </c>
      <c r="N35">
        <f>INDEX(ratings!$B$2:$B$15,MATCH('Price Change Monitor'!P45,ratings!$A$2:$A$15,0))</f>
        <v>2.04</v>
      </c>
      <c r="O35" s="23">
        <f t="shared" si="7"/>
        <v>2.0400000000000001E-2</v>
      </c>
      <c r="P35" s="8">
        <v>308000</v>
      </c>
      <c r="Q35" s="24">
        <f t="shared" si="6"/>
        <v>314283.2</v>
      </c>
      <c r="R35" s="4">
        <v>6668000</v>
      </c>
      <c r="S35" s="8">
        <v>13808000</v>
      </c>
      <c r="T35" s="27">
        <v>4.71</v>
      </c>
      <c r="U35" s="27">
        <f t="shared" si="5"/>
        <v>65035680</v>
      </c>
    </row>
    <row r="36" spans="1:21" x14ac:dyDescent="0.25">
      <c r="A36" s="2" t="s">
        <v>23</v>
      </c>
      <c r="B36" s="2" t="s">
        <v>24</v>
      </c>
      <c r="C36" s="2"/>
      <c r="D36" s="6">
        <v>440738893.44</v>
      </c>
      <c r="E36" s="26"/>
      <c r="F36" s="3">
        <v>8.9533417402269902E-2</v>
      </c>
      <c r="G36" s="4">
        <v>-1.06501527300496</v>
      </c>
      <c r="H36" s="5">
        <v>3.7220000000000003E-2</v>
      </c>
      <c r="I36" s="5">
        <v>5.67650493316878E-2</v>
      </c>
      <c r="J36" s="4">
        <v>13.02036</v>
      </c>
      <c r="K36" s="4">
        <v>0.12418627941912901</v>
      </c>
      <c r="L36" s="8">
        <v>71040000</v>
      </c>
      <c r="M36" s="2" t="s">
        <v>150</v>
      </c>
      <c r="N36">
        <f>INDEX(ratings!$B$2:$B$15,MATCH('Price Change Monitor'!P40,ratings!$A$2:$A$15,0))</f>
        <v>2.04</v>
      </c>
      <c r="O36" s="23">
        <f t="shared" si="7"/>
        <v>2.0400000000000001E-2</v>
      </c>
      <c r="P36" s="8">
        <v>135613000</v>
      </c>
      <c r="Q36" s="24">
        <f t="shared" si="6"/>
        <v>138379505.19999999</v>
      </c>
      <c r="R36" s="4">
        <v>23806000</v>
      </c>
      <c r="S36" s="8">
        <v>29060000</v>
      </c>
      <c r="T36" s="28">
        <v>1.59</v>
      </c>
      <c r="U36" s="27">
        <f t="shared" si="5"/>
        <v>46205400</v>
      </c>
    </row>
    <row r="37" spans="1:21" x14ac:dyDescent="0.25">
      <c r="A37" s="2" t="s">
        <v>41</v>
      </c>
      <c r="B37" s="2" t="s">
        <v>42</v>
      </c>
      <c r="C37" s="2"/>
      <c r="D37" s="6">
        <v>641727105.56088901</v>
      </c>
      <c r="E37" s="26"/>
      <c r="F37" s="3">
        <v>7.1588366890380298E-2</v>
      </c>
      <c r="G37" s="4">
        <v>2.14590341791616</v>
      </c>
      <c r="H37" s="5">
        <v>1.0727426</v>
      </c>
      <c r="I37" s="5">
        <v>0.383024511661893</v>
      </c>
      <c r="J37" s="4">
        <v>7.8828399999999998</v>
      </c>
      <c r="K37" s="4">
        <v>0.30071797565887398</v>
      </c>
      <c r="L37" s="8">
        <v>265843000</v>
      </c>
      <c r="M37" s="2" t="s">
        <v>156</v>
      </c>
      <c r="N37">
        <f>INDEX(ratings!$B$2:$B$15,MATCH('Price Change Monitor'!P33,ratings!$A$2:$A$15,0))</f>
        <v>1.6879999999999999</v>
      </c>
      <c r="O37" s="23">
        <f t="shared" si="7"/>
        <v>1.6879999999999999E-2</v>
      </c>
      <c r="P37" s="4"/>
      <c r="Q37" s="24">
        <f t="shared" si="6"/>
        <v>0</v>
      </c>
      <c r="R37" s="4">
        <v>26895559</v>
      </c>
      <c r="S37" s="8">
        <v>91416670</v>
      </c>
      <c r="T37" s="28">
        <v>4.0650000000000004</v>
      </c>
      <c r="U37" s="27">
        <f t="shared" si="5"/>
        <v>371608763.55000001</v>
      </c>
    </row>
    <row r="38" spans="1:21" x14ac:dyDescent="0.25">
      <c r="A38" s="2" t="s">
        <v>75</v>
      </c>
      <c r="B38" s="2" t="s">
        <v>76</v>
      </c>
      <c r="C38" s="2"/>
      <c r="D38" s="6">
        <v>3793684677.1477299</v>
      </c>
      <c r="E38" s="26"/>
      <c r="F38" s="3">
        <v>0.55784650630011401</v>
      </c>
      <c r="G38" s="4">
        <v>1.2510025111570799</v>
      </c>
      <c r="H38" s="5"/>
      <c r="I38" s="5">
        <v>0.16398856106180801</v>
      </c>
      <c r="J38" s="4">
        <v>3.2648199999999998</v>
      </c>
      <c r="K38" s="4"/>
      <c r="L38" s="8">
        <v>22652000</v>
      </c>
      <c r="M38" s="2" t="s">
        <v>155</v>
      </c>
      <c r="N38">
        <f>INDEX(ratings!$B$2:$B$15,MATCH('Price Change Monitor'!P63,ratings!$A$2:$A$15,0))</f>
        <v>1.546</v>
      </c>
      <c r="O38" s="23">
        <f t="shared" si="7"/>
        <v>1.546E-2</v>
      </c>
      <c r="P38" s="4"/>
      <c r="Q38" s="24">
        <f t="shared" si="6"/>
        <v>0</v>
      </c>
      <c r="R38" s="4">
        <v>141473000</v>
      </c>
      <c r="S38" s="8">
        <v>184143180</v>
      </c>
      <c r="T38" s="27">
        <v>1.655</v>
      </c>
      <c r="U38" s="27">
        <f t="shared" si="5"/>
        <v>304756962.89999998</v>
      </c>
    </row>
    <row r="39" spans="1:21" x14ac:dyDescent="0.25">
      <c r="A39" s="2" t="s">
        <v>21</v>
      </c>
      <c r="B39" s="2" t="s">
        <v>22</v>
      </c>
      <c r="C39" s="2"/>
      <c r="D39" s="6">
        <v>639775830.571823</v>
      </c>
      <c r="E39" s="26"/>
      <c r="F39" s="7">
        <v>-2.48868778280543E-2</v>
      </c>
      <c r="G39" s="4">
        <v>1.65550804932705</v>
      </c>
      <c r="H39" s="5">
        <v>0.83653679999999997</v>
      </c>
      <c r="I39" s="5">
        <v>0.32389632251872202</v>
      </c>
      <c r="J39" s="4">
        <v>3.4771800000000002</v>
      </c>
      <c r="K39" s="4">
        <v>0.51491996438259702</v>
      </c>
      <c r="L39" s="8">
        <v>87727000</v>
      </c>
      <c r="M39" s="2" t="s">
        <v>153</v>
      </c>
      <c r="N39">
        <f>INDEX(ratings!$B$2:$B$15,MATCH('Price Change Monitor'!P7,ratings!$A$2:$A$15,0))</f>
        <v>1.6879999999999999</v>
      </c>
      <c r="O39" s="23">
        <f t="shared" si="7"/>
        <v>1.6879999999999999E-2</v>
      </c>
      <c r="P39" s="8">
        <v>57286000</v>
      </c>
      <c r="Q39" s="24">
        <f t="shared" si="6"/>
        <v>58252987.68</v>
      </c>
      <c r="R39" s="4">
        <v>14900000</v>
      </c>
      <c r="S39" s="8">
        <v>79000000</v>
      </c>
      <c r="T39" s="27">
        <v>6.2949999999999999</v>
      </c>
      <c r="U39" s="27">
        <f t="shared" si="5"/>
        <v>497305000</v>
      </c>
    </row>
    <row r="40" spans="1:21" x14ac:dyDescent="0.25">
      <c r="A40" s="2" t="s">
        <v>43</v>
      </c>
      <c r="B40" s="2" t="s">
        <v>44</v>
      </c>
      <c r="C40" s="2"/>
      <c r="D40" s="6">
        <v>523706314.41562802</v>
      </c>
      <c r="E40" s="26"/>
      <c r="F40" s="7">
        <v>-0.23289665211062602</v>
      </c>
      <c r="G40" s="4">
        <v>3.1352393585522398</v>
      </c>
      <c r="H40" s="5">
        <v>0.52862850000000006</v>
      </c>
      <c r="I40" s="5">
        <v>0.212995626094301</v>
      </c>
      <c r="J40" s="4">
        <v>1.4497</v>
      </c>
      <c r="K40" s="4"/>
      <c r="L40" s="8">
        <v>154903000</v>
      </c>
      <c r="M40" s="2" t="s">
        <v>154</v>
      </c>
      <c r="N40">
        <f>INDEX(ratings!$B$2:$B$15,MATCH('Price Change Monitor'!P50,ratings!$A$2:$A$15,0))</f>
        <v>2</v>
      </c>
      <c r="O40" s="23">
        <f t="shared" si="7"/>
        <v>0.02</v>
      </c>
      <c r="P40" s="4"/>
      <c r="Q40" s="24">
        <f t="shared" si="6"/>
        <v>0</v>
      </c>
      <c r="R40" s="4">
        <v>99750000</v>
      </c>
      <c r="S40" s="8">
        <v>33777500</v>
      </c>
      <c r="T40" s="27">
        <v>0.7</v>
      </c>
      <c r="U40" s="27">
        <f t="shared" si="5"/>
        <v>23644250</v>
      </c>
    </row>
    <row r="41" spans="1:21" x14ac:dyDescent="0.25">
      <c r="A41" s="2" t="s">
        <v>85</v>
      </c>
      <c r="B41" s="2" t="s">
        <v>86</v>
      </c>
      <c r="C41" s="2"/>
      <c r="D41" s="6">
        <v>1154969130.5925901</v>
      </c>
      <c r="E41" s="26"/>
      <c r="F41" s="3">
        <v>0.109965635738832</v>
      </c>
      <c r="G41" s="4">
        <v>-0.79100802006533399</v>
      </c>
      <c r="H41" s="5">
        <v>4.4813900000000004E-2</v>
      </c>
      <c r="I41" s="5">
        <v>3.0744161738320602E-2</v>
      </c>
      <c r="J41" s="4">
        <v>157.42212000000001</v>
      </c>
      <c r="K41" s="4">
        <v>8.7584664956928002E-2</v>
      </c>
      <c r="L41" s="8">
        <v>340420000</v>
      </c>
      <c r="M41" s="2" t="s">
        <v>155</v>
      </c>
      <c r="N41" t="e">
        <f>INDEX(ratings!$B$2:$B$15,MATCH('Price Change Monitor'!P64,ratings!$A$2:$A$15,0))</f>
        <v>#N/A</v>
      </c>
      <c r="O41" s="23" t="e">
        <f t="shared" si="7"/>
        <v>#N/A</v>
      </c>
      <c r="P41" s="8">
        <v>137540000</v>
      </c>
      <c r="Q41" s="24" t="e">
        <f t="shared" si="6"/>
        <v>#N/A</v>
      </c>
      <c r="R41" s="4">
        <v>1751327</v>
      </c>
      <c r="S41" s="8">
        <v>148902330</v>
      </c>
      <c r="T41" s="28">
        <v>89.91</v>
      </c>
      <c r="U41" s="27">
        <f t="shared" si="5"/>
        <v>13387808490.299999</v>
      </c>
    </row>
    <row r="42" spans="1:21" x14ac:dyDescent="0.25">
      <c r="A42" s="2" t="s">
        <v>87</v>
      </c>
      <c r="B42" s="2" t="s">
        <v>88</v>
      </c>
      <c r="C42" s="2"/>
      <c r="D42" s="6">
        <v>1298923953.1199999</v>
      </c>
      <c r="E42" s="26"/>
      <c r="F42" s="7">
        <v>-5.3953488372093003E-2</v>
      </c>
      <c r="G42" s="4">
        <v>-1.1829230896734599</v>
      </c>
      <c r="H42" s="5">
        <v>0.43576429999999999</v>
      </c>
      <c r="I42" s="5">
        <v>0.25339771546215401</v>
      </c>
      <c r="J42" s="4">
        <v>6.99078</v>
      </c>
      <c r="K42" s="4">
        <v>8.4474123539232004E-2</v>
      </c>
      <c r="L42" s="8">
        <v>332235000</v>
      </c>
      <c r="M42" s="2" t="s">
        <v>155</v>
      </c>
      <c r="N42">
        <f>INDEX(ratings!$B$2:$B$15,MATCH('Price Change Monitor'!P65,ratings!$A$2:$A$15,0))</f>
        <v>1.546</v>
      </c>
      <c r="O42" s="23">
        <f t="shared" si="7"/>
        <v>1.546E-2</v>
      </c>
      <c r="P42" s="4"/>
      <c r="Q42" s="24">
        <f t="shared" si="6"/>
        <v>0</v>
      </c>
      <c r="R42" s="4">
        <v>65513000</v>
      </c>
      <c r="S42" s="8">
        <v>96450000</v>
      </c>
      <c r="T42" s="27">
        <v>1.9750000000000001</v>
      </c>
      <c r="U42" s="27">
        <f t="shared" si="5"/>
        <v>190488750</v>
      </c>
    </row>
    <row r="43" spans="1:21" x14ac:dyDescent="0.25">
      <c r="A43" s="2" t="s">
        <v>81</v>
      </c>
      <c r="B43" s="2" t="s">
        <v>82</v>
      </c>
      <c r="C43" s="2"/>
      <c r="D43" s="6">
        <v>2072400000</v>
      </c>
      <c r="E43" s="26"/>
      <c r="F43" s="3">
        <v>0.16945996275605199</v>
      </c>
      <c r="G43" s="4">
        <v>1.6636258461923299</v>
      </c>
      <c r="H43" s="5">
        <v>0.61176070000000005</v>
      </c>
      <c r="I43" s="5">
        <v>0.29963441541094904</v>
      </c>
      <c r="J43" s="4">
        <v>6.1394799999999998</v>
      </c>
      <c r="K43" s="4">
        <v>0.18925162914456001</v>
      </c>
      <c r="L43" s="8">
        <v>172999000</v>
      </c>
      <c r="M43" s="2" t="s">
        <v>150</v>
      </c>
      <c r="N43">
        <f>INDEX(ratings!$B$2:$B$15,MATCH('Price Change Monitor'!P44,ratings!$A$2:$A$15,0))</f>
        <v>1.464</v>
      </c>
      <c r="O43" s="23">
        <f t="shared" si="7"/>
        <v>1.464E-2</v>
      </c>
      <c r="P43" s="4"/>
      <c r="Q43" s="24">
        <f t="shared" si="6"/>
        <v>0</v>
      </c>
      <c r="R43" s="4">
        <v>33000000</v>
      </c>
      <c r="S43" s="8">
        <v>193275000</v>
      </c>
      <c r="T43" s="27">
        <v>4.915</v>
      </c>
      <c r="U43" s="27">
        <f t="shared" si="5"/>
        <v>949946625</v>
      </c>
    </row>
    <row r="44" spans="1:21" x14ac:dyDescent="0.25">
      <c r="A44" s="2" t="s">
        <v>31</v>
      </c>
      <c r="B44" s="2" t="s">
        <v>32</v>
      </c>
      <c r="C44" s="2"/>
      <c r="D44" s="6">
        <v>621954137.10495102</v>
      </c>
      <c r="E44" s="26"/>
      <c r="F44" s="3">
        <v>3.06859205776173E-2</v>
      </c>
      <c r="G44" s="4">
        <v>-7.0273304422409399</v>
      </c>
      <c r="H44" s="5">
        <v>0.23388919999999999</v>
      </c>
      <c r="I44" s="5">
        <v>2.8409065482812201E-2</v>
      </c>
      <c r="J44" s="4">
        <v>9.7077799999999996</v>
      </c>
      <c r="K44" s="4">
        <v>6.8511298686550004E-3</v>
      </c>
      <c r="L44" s="8">
        <v>1053916000</v>
      </c>
      <c r="M44" s="2" t="s">
        <v>155</v>
      </c>
      <c r="N44">
        <f>INDEX(ratings!$B$2:$B$15,MATCH('Price Change Monitor'!P59,ratings!$A$2:$A$15,0))</f>
        <v>2.4910000000000001</v>
      </c>
      <c r="O44" s="23">
        <f t="shared" si="7"/>
        <v>2.4910000000000002E-2</v>
      </c>
      <c r="P44" s="4"/>
      <c r="Q44" s="24">
        <f t="shared" si="6"/>
        <v>0</v>
      </c>
      <c r="R44" s="4">
        <v>109334686</v>
      </c>
      <c r="S44" s="8">
        <v>58666670</v>
      </c>
      <c r="T44" s="27">
        <v>0.59</v>
      </c>
      <c r="U44" s="27">
        <f t="shared" si="5"/>
        <v>34613335.299999997</v>
      </c>
    </row>
    <row r="45" spans="1:21" x14ac:dyDescent="0.25">
      <c r="A45" s="2" t="s">
        <v>61</v>
      </c>
      <c r="B45" s="2" t="s">
        <v>62</v>
      </c>
      <c r="C45" s="2"/>
      <c r="D45" s="6">
        <v>722638465.60000002</v>
      </c>
      <c r="E45" s="26"/>
      <c r="F45" s="7">
        <v>-4.3785310734463199E-2</v>
      </c>
      <c r="G45" s="4"/>
      <c r="H45" s="5">
        <v>1.0361736000000001</v>
      </c>
      <c r="I45" s="5">
        <v>0.26574985141649599</v>
      </c>
      <c r="J45" s="4">
        <v>-7.0840199999999998</v>
      </c>
      <c r="K45" s="4">
        <v>0.184840090657265</v>
      </c>
      <c r="L45" s="8">
        <v>520200000</v>
      </c>
      <c r="M45" s="2" t="s">
        <v>154</v>
      </c>
      <c r="N45">
        <f>INDEX(ratings!$B$2:$B$15,MATCH('Price Change Monitor'!P53,ratings!$A$2:$A$15,0))</f>
        <v>3.5</v>
      </c>
      <c r="O45" s="23">
        <f t="shared" si="7"/>
        <v>3.5000000000000003E-2</v>
      </c>
      <c r="P45" s="4"/>
      <c r="Q45" s="24">
        <f t="shared" si="6"/>
        <v>0</v>
      </c>
      <c r="R45" s="4">
        <v>21565440</v>
      </c>
      <c r="S45" s="8">
        <v>29200000</v>
      </c>
      <c r="T45" s="27">
        <v>7.085</v>
      </c>
      <c r="U45" s="27">
        <f t="shared" si="5"/>
        <v>206882000</v>
      </c>
    </row>
    <row r="46" spans="1:21" x14ac:dyDescent="0.25">
      <c r="A46" s="2" t="s">
        <v>35</v>
      </c>
      <c r="B46" s="2" t="s">
        <v>36</v>
      </c>
      <c r="C46" s="2"/>
      <c r="D46" s="6">
        <v>1064311498.34872</v>
      </c>
      <c r="E46" s="26"/>
      <c r="F46" s="7">
        <v>-0.11320754716981099</v>
      </c>
      <c r="G46" s="4">
        <v>1.4107912182248901</v>
      </c>
      <c r="H46" s="5">
        <v>1.7858168000000001</v>
      </c>
      <c r="I46" s="5">
        <v>0.50446798641700807</v>
      </c>
      <c r="J46" s="4">
        <v>5.3365200000000002</v>
      </c>
      <c r="K46" s="4">
        <v>0.31072075267412103</v>
      </c>
      <c r="L46" s="8">
        <v>110123000</v>
      </c>
      <c r="M46" s="2" t="s">
        <v>154</v>
      </c>
      <c r="N46">
        <f>INDEX(ratings!$B$2:$B$15,MATCH('Price Change Monitor'!P49,ratings!$A$2:$A$15,0))</f>
        <v>2.04</v>
      </c>
      <c r="O46" s="23">
        <f t="shared" si="7"/>
        <v>2.0400000000000001E-2</v>
      </c>
      <c r="P46" s="4"/>
      <c r="Q46" s="24">
        <f t="shared" si="6"/>
        <v>0</v>
      </c>
      <c r="R46" s="4">
        <v>13495000</v>
      </c>
      <c r="S46" s="8">
        <v>61950000</v>
      </c>
      <c r="T46" s="28">
        <v>6.0750000000000002</v>
      </c>
      <c r="U46" s="27">
        <f t="shared" si="5"/>
        <v>376346250</v>
      </c>
    </row>
    <row r="47" spans="1:21" x14ac:dyDescent="0.25">
      <c r="A47" s="2" t="s">
        <v>131</v>
      </c>
      <c r="B47" s="2" t="s">
        <v>132</v>
      </c>
      <c r="C47" s="2"/>
      <c r="D47" s="6">
        <v>1252738663.95468</v>
      </c>
      <c r="E47" s="26"/>
      <c r="F47" s="7">
        <v>-0.46043360433604297</v>
      </c>
      <c r="G47" s="4">
        <v>-14.4935239852399</v>
      </c>
      <c r="H47" s="5">
        <v>1.30236E-2</v>
      </c>
      <c r="I47" s="5"/>
      <c r="J47" s="4">
        <v>223</v>
      </c>
      <c r="K47" s="4">
        <v>-2.3864694148936199</v>
      </c>
      <c r="L47" s="8">
        <v>767000000</v>
      </c>
      <c r="M47" s="2" t="s">
        <v>154</v>
      </c>
      <c r="N47">
        <f>INDEX(ratings!$B$2:$B$15,MATCH('Price Change Monitor'!P57,ratings!$A$2:$A$15,0))</f>
        <v>1.464</v>
      </c>
      <c r="O47" s="23">
        <f t="shared" si="7"/>
        <v>1.464E-2</v>
      </c>
      <c r="P47" s="8">
        <v>42735000</v>
      </c>
      <c r="Q47" s="24">
        <f t="shared" si="6"/>
        <v>43360640.399999999</v>
      </c>
      <c r="R47" s="4">
        <v>126315000</v>
      </c>
      <c r="S47" s="8">
        <v>-26496830</v>
      </c>
      <c r="T47" s="27">
        <v>0.155</v>
      </c>
      <c r="U47" s="27">
        <f t="shared" si="5"/>
        <v>-4107008.65</v>
      </c>
    </row>
    <row r="48" spans="1:21" x14ac:dyDescent="0.25">
      <c r="A48" s="2" t="s">
        <v>117</v>
      </c>
      <c r="B48" s="2" t="s">
        <v>118</v>
      </c>
      <c r="C48" s="2"/>
      <c r="D48" s="6">
        <v>581170176</v>
      </c>
      <c r="E48" s="26"/>
      <c r="F48" s="3">
        <v>0.137866500311915</v>
      </c>
      <c r="G48" s="4">
        <v>2.4115971090177299</v>
      </c>
      <c r="H48" s="5">
        <v>0.72300419999999999</v>
      </c>
      <c r="I48" s="5">
        <v>0.34674360947159999</v>
      </c>
      <c r="J48" s="4">
        <v>2.5594100000000002</v>
      </c>
      <c r="K48" s="4">
        <v>0.89285714285714302</v>
      </c>
      <c r="L48" s="8">
        <v>165207000</v>
      </c>
      <c r="M48" s="2" t="s">
        <v>150</v>
      </c>
      <c r="N48">
        <f>INDEX(ratings!$B$2:$B$15,MATCH('Price Change Monitor'!P46,ratings!$A$2:$A$15,0))</f>
        <v>2.04</v>
      </c>
      <c r="O48" s="23">
        <f t="shared" si="7"/>
        <v>2.0400000000000001E-2</v>
      </c>
      <c r="P48" s="8">
        <v>97325000</v>
      </c>
      <c r="Q48" s="24">
        <f t="shared" si="6"/>
        <v>99310430</v>
      </c>
      <c r="R48" s="4">
        <v>31862400</v>
      </c>
      <c r="S48" s="8">
        <v>49900000</v>
      </c>
      <c r="T48" s="28">
        <v>1.98</v>
      </c>
      <c r="U48" s="27">
        <f t="shared" si="5"/>
        <v>98802000</v>
      </c>
    </row>
    <row r="49" spans="1:21" x14ac:dyDescent="0.25">
      <c r="A49" s="2" t="s">
        <v>143</v>
      </c>
      <c r="B49" s="2" t="s">
        <v>144</v>
      </c>
      <c r="C49" s="2"/>
      <c r="D49" s="6">
        <v>657830754.412871</v>
      </c>
      <c r="E49" s="26"/>
      <c r="F49" s="7">
        <v>-0.12804878048780499</v>
      </c>
      <c r="G49" s="4">
        <v>-2.0404881931546801</v>
      </c>
      <c r="H49" s="5">
        <v>0.3143667</v>
      </c>
      <c r="I49" s="5">
        <v>0.18697195462945601</v>
      </c>
      <c r="J49" s="4">
        <v>-2.3971300000000002</v>
      </c>
      <c r="K49" s="4"/>
      <c r="L49" s="8">
        <v>340181000</v>
      </c>
      <c r="M49" s="2" t="s">
        <v>154</v>
      </c>
      <c r="N49">
        <f>INDEX(ratings!$B$2:$B$15,MATCH('Price Change Monitor'!P58,ratings!$A$2:$A$15,0))</f>
        <v>2.5</v>
      </c>
      <c r="O49" s="23">
        <f t="shared" si="7"/>
        <v>2.5000000000000001E-2</v>
      </c>
      <c r="P49" s="8">
        <v>5160000000</v>
      </c>
      <c r="Q49" s="24">
        <f t="shared" si="6"/>
        <v>5289000000</v>
      </c>
      <c r="R49" s="4">
        <v>85887729</v>
      </c>
      <c r="S49" s="8">
        <v>8742860</v>
      </c>
      <c r="T49" s="27">
        <v>0.25</v>
      </c>
      <c r="U49" s="27">
        <f t="shared" si="5"/>
        <v>2185715</v>
      </c>
    </row>
    <row r="50" spans="1:21" x14ac:dyDescent="0.25">
      <c r="A50" s="2" t="s">
        <v>71</v>
      </c>
      <c r="B50" s="2" t="s">
        <v>72</v>
      </c>
      <c r="C50" s="2"/>
      <c r="D50" s="6">
        <v>746881513.50704896</v>
      </c>
      <c r="E50" s="26"/>
      <c r="F50" s="7">
        <v>-0.100080710250202</v>
      </c>
      <c r="G50" s="4">
        <v>169.00427350427299</v>
      </c>
      <c r="H50" s="5">
        <v>6.2469538999999994</v>
      </c>
      <c r="I50" s="5">
        <v>0.38505898054847099</v>
      </c>
      <c r="J50" s="4">
        <v>4.8930000000000001E-2</v>
      </c>
      <c r="K50" s="4"/>
      <c r="L50" s="8">
        <v>2728000000</v>
      </c>
      <c r="M50" s="2" t="s">
        <v>158</v>
      </c>
      <c r="N50">
        <f>INDEX(ratings!$B$2:$B$15,MATCH('Price Change Monitor'!P21,ratings!$A$2:$A$15,0))</f>
        <v>2.0830000000000002</v>
      </c>
      <c r="O50" s="23">
        <f t="shared" si="7"/>
        <v>2.0830000000000001E-2</v>
      </c>
      <c r="P50" s="8">
        <v>41380000</v>
      </c>
      <c r="Q50" s="24">
        <f t="shared" si="6"/>
        <v>42241945.399999999</v>
      </c>
      <c r="R50" s="4">
        <v>134475308</v>
      </c>
      <c r="S50" s="8">
        <v>79000000</v>
      </c>
      <c r="T50" s="28">
        <v>0.93</v>
      </c>
      <c r="U50" s="27">
        <f t="shared" si="5"/>
        <v>73470000</v>
      </c>
    </row>
    <row r="51" spans="1:21" x14ac:dyDescent="0.25">
      <c r="A51" s="2" t="s">
        <v>137</v>
      </c>
      <c r="B51" s="2" t="s">
        <v>138</v>
      </c>
      <c r="C51" s="2"/>
      <c r="D51" s="6">
        <v>1054061875.84</v>
      </c>
      <c r="E51" s="26"/>
      <c r="F51" s="7">
        <v>-5.7803468208093003E-3</v>
      </c>
      <c r="G51" s="4">
        <v>14.316700196083399</v>
      </c>
      <c r="H51" s="5">
        <v>3.6721767000000001</v>
      </c>
      <c r="I51" s="5">
        <v>0.60222262533249404</v>
      </c>
      <c r="J51" s="4">
        <v>0.20255000000000001</v>
      </c>
      <c r="K51" s="4"/>
      <c r="L51" s="8">
        <v>90403000</v>
      </c>
      <c r="M51" s="2" t="s">
        <v>151</v>
      </c>
      <c r="N51">
        <f>INDEX(ratings!$B$2:$B$15,MATCH('Price Change Monitor'!P10,ratings!$A$2:$A$15,0))</f>
        <v>2.0830000000000002</v>
      </c>
      <c r="O51" s="23">
        <f t="shared" si="7"/>
        <v>2.0830000000000001E-2</v>
      </c>
      <c r="P51" s="8">
        <v>86000000</v>
      </c>
      <c r="Q51" s="24">
        <f t="shared" si="6"/>
        <v>87791379.999999985</v>
      </c>
      <c r="R51" s="4">
        <v>76337000</v>
      </c>
      <c r="S51" s="8">
        <v>-6700000</v>
      </c>
      <c r="T51" s="27">
        <v>-9.5000000000000001E-2</v>
      </c>
      <c r="U51" s="27">
        <f t="shared" si="5"/>
        <v>636500</v>
      </c>
    </row>
    <row r="52" spans="1:21" x14ac:dyDescent="0.25">
      <c r="A52" s="2" t="s">
        <v>141</v>
      </c>
      <c r="B52" s="2" t="s">
        <v>142</v>
      </c>
      <c r="C52" s="2"/>
      <c r="D52" s="6">
        <v>1642277927.5633199</v>
      </c>
      <c r="E52" s="26"/>
      <c r="F52" s="3">
        <v>0.27846042645464403</v>
      </c>
      <c r="G52" s="4">
        <v>3.2158894645941301</v>
      </c>
      <c r="H52" s="5">
        <v>1.5708860999999998</v>
      </c>
      <c r="I52" s="5">
        <v>0.451772873791222</v>
      </c>
      <c r="J52" s="4">
        <v>4.68675</v>
      </c>
      <c r="K52" s="4"/>
      <c r="L52" s="8">
        <v>573000000</v>
      </c>
      <c r="M52" s="2" t="s">
        <v>151</v>
      </c>
      <c r="N52">
        <f>INDEX(ratings!$B$2:$B$15,MATCH('Price Change Monitor'!P11,ratings!$A$2:$A$15,0))</f>
        <v>6.6669999999999998</v>
      </c>
      <c r="O52" s="23">
        <f t="shared" si="7"/>
        <v>6.6669999999999993E-2</v>
      </c>
      <c r="P52" s="4"/>
      <c r="Q52" s="24">
        <f t="shared" si="6"/>
        <v>0</v>
      </c>
      <c r="R52" s="4">
        <v>226501493</v>
      </c>
      <c r="S52" s="8">
        <v>236249930</v>
      </c>
      <c r="T52" s="28">
        <v>1.135</v>
      </c>
      <c r="U52" s="27">
        <f t="shared" ref="U52:U83" si="8">T52*S52</f>
        <v>268143670.55000001</v>
      </c>
    </row>
    <row r="53" spans="1:21" x14ac:dyDescent="0.25">
      <c r="A53" s="2" t="s">
        <v>109</v>
      </c>
      <c r="B53" s="2" t="s">
        <v>110</v>
      </c>
      <c r="C53" s="2"/>
      <c r="D53" s="6">
        <v>419306195.24903899</v>
      </c>
      <c r="E53" s="26"/>
      <c r="F53" s="7">
        <v>-0.24375917767988198</v>
      </c>
      <c r="G53" s="4"/>
      <c r="H53" s="5">
        <v>0.18649969999999999</v>
      </c>
      <c r="I53" s="5"/>
      <c r="J53" s="4">
        <v>-8.3957899999999999</v>
      </c>
      <c r="K53" s="4"/>
      <c r="L53" s="9">
        <v>87167000</v>
      </c>
      <c r="M53" s="2" t="s">
        <v>161</v>
      </c>
      <c r="N53">
        <f>INDEX(ratings!$B$2:$B$15,MATCH('Price Change Monitor'!P20,ratings!$A$2:$A$15,0))</f>
        <v>2.04</v>
      </c>
      <c r="O53" s="23">
        <f t="shared" si="7"/>
        <v>2.0400000000000001E-2</v>
      </c>
      <c r="P53" s="4"/>
      <c r="Q53" s="24">
        <f t="shared" ref="Q53:Q84" si="9">(1+O53)*P53</f>
        <v>0</v>
      </c>
      <c r="R53" s="4"/>
      <c r="S53" s="8"/>
      <c r="T53" s="27">
        <v>-0.17671000000000001</v>
      </c>
      <c r="U53" s="27">
        <f t="shared" si="8"/>
        <v>0</v>
      </c>
    </row>
    <row r="54" spans="1:21" x14ac:dyDescent="0.25">
      <c r="A54" s="2" t="s">
        <v>83</v>
      </c>
      <c r="B54" s="2" t="s">
        <v>84</v>
      </c>
      <c r="C54" s="2"/>
      <c r="D54" s="6">
        <v>989380610.41515005</v>
      </c>
      <c r="E54" s="26"/>
      <c r="F54" s="7">
        <v>-0.527332782824112</v>
      </c>
      <c r="G54" s="4">
        <v>-0.66402689098764001</v>
      </c>
      <c r="H54" s="5">
        <v>3.70324E-2</v>
      </c>
      <c r="I54" s="5">
        <v>2.7403756860570599E-2</v>
      </c>
      <c r="J54" s="4">
        <v>57.23771</v>
      </c>
      <c r="K54" s="4">
        <v>3.3544556210399999E-3</v>
      </c>
      <c r="L54" s="8">
        <v>219383000</v>
      </c>
      <c r="M54" s="2" t="s">
        <v>151</v>
      </c>
      <c r="N54">
        <f>INDEX(ratings!$B$2:$B$15,MATCH('Price Change Monitor'!P6,ratings!$A$2:$A$15,0))</f>
        <v>2.5</v>
      </c>
      <c r="O54" s="23">
        <f t="shared" si="7"/>
        <v>2.5000000000000001E-2</v>
      </c>
      <c r="P54" s="8">
        <v>6000</v>
      </c>
      <c r="Q54" s="24">
        <f t="shared" si="9"/>
        <v>6149.9999999999991</v>
      </c>
      <c r="R54" s="4">
        <v>78416000</v>
      </c>
      <c r="S54" s="8">
        <v>-269717400</v>
      </c>
      <c r="T54" s="28">
        <v>1.145</v>
      </c>
      <c r="U54" s="27">
        <f t="shared" si="8"/>
        <v>-308826423</v>
      </c>
    </row>
    <row r="55" spans="1:21" x14ac:dyDescent="0.25">
      <c r="A55" s="2" t="s">
        <v>13</v>
      </c>
      <c r="B55" s="2" t="s">
        <v>14</v>
      </c>
      <c r="C55" s="2"/>
      <c r="D55" s="6">
        <v>549534413.20000005</v>
      </c>
      <c r="E55" s="26"/>
      <c r="F55" s="7">
        <v>-7.6838638858396403E-3</v>
      </c>
      <c r="G55" s="4">
        <v>1.8804173533472901</v>
      </c>
      <c r="H55" s="5">
        <v>0.60589480000000007</v>
      </c>
      <c r="I55" s="5">
        <v>0.27718604557586801</v>
      </c>
      <c r="J55" s="4">
        <v>7.0054100000000004</v>
      </c>
      <c r="K55" s="4">
        <v>0.37661589131329798</v>
      </c>
      <c r="L55" s="8">
        <v>33532000</v>
      </c>
      <c r="M55" s="2" t="s">
        <v>150</v>
      </c>
      <c r="N55">
        <f>INDEX(ratings!$B$2:$B$15,MATCH('Price Change Monitor'!P39,ratings!$A$2:$A$15,0))</f>
        <v>1.6879999999999999</v>
      </c>
      <c r="O55" s="23">
        <f t="shared" si="7"/>
        <v>1.6879999999999999E-2</v>
      </c>
      <c r="P55" s="4"/>
      <c r="Q55" s="24">
        <f t="shared" si="9"/>
        <v>0</v>
      </c>
      <c r="R55" s="4">
        <v>34700000</v>
      </c>
      <c r="S55" s="8">
        <v>42627130</v>
      </c>
      <c r="T55" s="27">
        <v>2.16</v>
      </c>
      <c r="U55" s="27">
        <f t="shared" si="8"/>
        <v>92074600.800000012</v>
      </c>
    </row>
    <row r="56" spans="1:21" x14ac:dyDescent="0.25">
      <c r="A56" s="2" t="s">
        <v>125</v>
      </c>
      <c r="B56" s="2" t="s">
        <v>126</v>
      </c>
      <c r="C56" s="2"/>
      <c r="D56" s="6">
        <v>844777824.81103098</v>
      </c>
      <c r="E56" s="26"/>
      <c r="F56" s="3">
        <v>0.22894736842105298</v>
      </c>
      <c r="G56" s="4">
        <v>1.8950809971445499</v>
      </c>
      <c r="H56" s="5">
        <v>1.4631940000000001</v>
      </c>
      <c r="I56" s="5">
        <v>0.422855502304606</v>
      </c>
      <c r="J56" s="4">
        <v>4.7780500000000004</v>
      </c>
      <c r="K56" s="4">
        <v>0.33555822439835598</v>
      </c>
      <c r="L56" s="8">
        <v>246276000</v>
      </c>
      <c r="M56" s="2" t="s">
        <v>155</v>
      </c>
      <c r="N56">
        <f>INDEX(ratings!$B$2:$B$15,MATCH('Price Change Monitor'!P66,ratings!$A$2:$A$15,0))</f>
        <v>1.6879999999999999</v>
      </c>
      <c r="O56" s="23">
        <f t="shared" si="7"/>
        <v>1.6879999999999999E-2</v>
      </c>
      <c r="P56" s="8">
        <v>13415000</v>
      </c>
      <c r="Q56" s="24">
        <f t="shared" si="9"/>
        <v>13641445.199999999</v>
      </c>
      <c r="R56" s="4">
        <v>12158841</v>
      </c>
      <c r="S56" s="8">
        <v>18611110</v>
      </c>
      <c r="T56" s="27">
        <v>2.14</v>
      </c>
      <c r="U56" s="27">
        <f t="shared" si="8"/>
        <v>39827775.400000006</v>
      </c>
    </row>
    <row r="57" spans="1:21" x14ac:dyDescent="0.25">
      <c r="A57" s="2" t="s">
        <v>135</v>
      </c>
      <c r="B57" s="2" t="s">
        <v>136</v>
      </c>
      <c r="C57" s="2"/>
      <c r="D57" s="6">
        <v>808074760.19018102</v>
      </c>
      <c r="E57" s="26"/>
      <c r="F57" s="3">
        <v>1.84331797235022E-2</v>
      </c>
      <c r="G57" s="4">
        <v>1.0605828220858899</v>
      </c>
      <c r="H57" s="5">
        <v>0.49747929999999996</v>
      </c>
      <c r="I57" s="5">
        <v>0.29207083239341303</v>
      </c>
      <c r="J57" s="4">
        <v>2.7315200000000002</v>
      </c>
      <c r="K57" s="4">
        <v>0.59114583333333304</v>
      </c>
      <c r="L57" s="8">
        <v>134400000</v>
      </c>
      <c r="M57" s="2" t="s">
        <v>155</v>
      </c>
      <c r="N57">
        <f>INDEX(ratings!$B$2:$B$15,MATCH('Price Change Monitor'!P67,ratings!$A$2:$A$15,0))</f>
        <v>2.0830000000000002</v>
      </c>
      <c r="O57" s="23">
        <f t="shared" si="7"/>
        <v>2.0830000000000001E-2</v>
      </c>
      <c r="P57" s="8">
        <v>15100000</v>
      </c>
      <c r="Q57" s="24">
        <f t="shared" si="9"/>
        <v>15414532.999999998</v>
      </c>
      <c r="R57" s="4">
        <v>45394000</v>
      </c>
      <c r="S57" s="8">
        <v>104014290</v>
      </c>
      <c r="T57" s="27">
        <v>2.64</v>
      </c>
      <c r="U57" s="27">
        <f t="shared" si="8"/>
        <v>274597725.60000002</v>
      </c>
    </row>
    <row r="58" spans="1:21" x14ac:dyDescent="0.25">
      <c r="A58" s="2" t="s">
        <v>89</v>
      </c>
      <c r="B58" s="2" t="s">
        <v>90</v>
      </c>
      <c r="C58" s="2"/>
      <c r="D58" s="6">
        <v>894740000</v>
      </c>
      <c r="E58" s="26"/>
      <c r="F58" s="7">
        <v>-3.6639857015192102E-2</v>
      </c>
      <c r="G58" s="4">
        <v>1.3353831598864701</v>
      </c>
      <c r="H58" s="5">
        <v>1.0723229999999999</v>
      </c>
      <c r="I58" s="5">
        <v>0.276173207886584</v>
      </c>
      <c r="J58" s="4">
        <v>8.2189800000000002</v>
      </c>
      <c r="K58" s="4">
        <v>0.39563106796116498</v>
      </c>
      <c r="L58" s="8">
        <v>769000000</v>
      </c>
      <c r="M58" s="2" t="s">
        <v>151</v>
      </c>
      <c r="N58">
        <f>INDEX(ratings!$B$2:$B$15,MATCH('Price Change Monitor'!P7,ratings!$A$2:$A$15,0))</f>
        <v>1.6879999999999999</v>
      </c>
      <c r="O58" s="23">
        <f t="shared" si="7"/>
        <v>1.6879999999999999E-2</v>
      </c>
      <c r="P58" s="4"/>
      <c r="Q58" s="24">
        <f t="shared" si="9"/>
        <v>0</v>
      </c>
      <c r="R58" s="4">
        <v>122270977</v>
      </c>
      <c r="S58" s="8">
        <v>57490000</v>
      </c>
      <c r="T58" s="27">
        <v>0.75949999999999995</v>
      </c>
      <c r="U58" s="27">
        <f t="shared" si="8"/>
        <v>43663655</v>
      </c>
    </row>
    <row r="59" spans="1:21" x14ac:dyDescent="0.25">
      <c r="A59" s="2" t="s">
        <v>133</v>
      </c>
      <c r="B59" s="2" t="s">
        <v>134</v>
      </c>
      <c r="C59" s="2"/>
      <c r="D59" s="6">
        <v>2939738507.4924598</v>
      </c>
      <c r="E59" s="26"/>
      <c r="F59" s="7">
        <v>-0.33053359683794498</v>
      </c>
      <c r="G59" s="4">
        <v>3.73818948713435</v>
      </c>
      <c r="H59" s="5">
        <v>1.6326946</v>
      </c>
      <c r="I59" s="5">
        <v>0.49833187549062502</v>
      </c>
      <c r="J59" s="4">
        <v>5.2043299999999997</v>
      </c>
      <c r="K59" s="4">
        <v>0.43283963139682102</v>
      </c>
      <c r="L59" s="8">
        <v>5924000</v>
      </c>
      <c r="M59" s="2" t="s">
        <v>163</v>
      </c>
      <c r="N59">
        <f>INDEX(ratings!$B$2:$B$15,MATCH('Price Change Monitor'!P32,ratings!$A$2:$A$15,0))</f>
        <v>2.04</v>
      </c>
      <c r="O59" s="23">
        <f t="shared" si="7"/>
        <v>2.0400000000000001E-2</v>
      </c>
      <c r="P59" s="8">
        <v>1005179000</v>
      </c>
      <c r="Q59" s="24">
        <f t="shared" si="9"/>
        <v>1025684651.6</v>
      </c>
      <c r="R59" s="4">
        <v>673913043</v>
      </c>
      <c r="S59" s="8">
        <v>718470800</v>
      </c>
      <c r="T59" s="28">
        <v>1.1200000000000001</v>
      </c>
      <c r="U59" s="27">
        <f t="shared" si="8"/>
        <v>804687296.00000012</v>
      </c>
    </row>
    <row r="60" spans="1:21" x14ac:dyDescent="0.25">
      <c r="A60" s="2" t="s">
        <v>51</v>
      </c>
      <c r="B60" s="2" t="s">
        <v>52</v>
      </c>
      <c r="C60" s="2"/>
      <c r="D60" s="6">
        <v>1213082251.4980099</v>
      </c>
      <c r="E60" s="26"/>
      <c r="F60" s="3">
        <v>1.29963898916968</v>
      </c>
      <c r="G60" s="4">
        <v>-0.93209269144670504</v>
      </c>
      <c r="H60" s="5">
        <v>8.5937399999999997E-2</v>
      </c>
      <c r="I60" s="5">
        <v>7.1355267297955896E-2</v>
      </c>
      <c r="J60" s="4">
        <v>107.59873</v>
      </c>
      <c r="K60" s="4">
        <v>-4.1727434775563003E-2</v>
      </c>
      <c r="L60" s="8">
        <v>38114000</v>
      </c>
      <c r="M60" s="2" t="s">
        <v>153</v>
      </c>
      <c r="N60">
        <f>INDEX(ratings!$B$2:$B$15,MATCH('Price Change Monitor'!P9,ratings!$A$2:$A$15,0))</f>
        <v>2.5</v>
      </c>
      <c r="O60" s="23">
        <f t="shared" si="7"/>
        <v>2.5000000000000001E-2</v>
      </c>
      <c r="P60" s="4"/>
      <c r="Q60" s="24">
        <f t="shared" si="9"/>
        <v>0</v>
      </c>
      <c r="R60" s="4">
        <v>46943358</v>
      </c>
      <c r="S60" s="8">
        <v>275550000</v>
      </c>
      <c r="T60" s="27">
        <v>7.5149999999999997</v>
      </c>
      <c r="U60" s="27">
        <f t="shared" si="8"/>
        <v>2070758250</v>
      </c>
    </row>
    <row r="61" spans="1:21" x14ac:dyDescent="0.25">
      <c r="A61" s="2" t="s">
        <v>91</v>
      </c>
      <c r="B61" s="2" t="s">
        <v>92</v>
      </c>
      <c r="C61" s="2"/>
      <c r="D61" s="6">
        <v>401004000</v>
      </c>
      <c r="E61" s="26"/>
      <c r="F61" s="3">
        <v>0.13018597997138801</v>
      </c>
      <c r="G61" s="4">
        <v>-0.69696508940518198</v>
      </c>
      <c r="H61" s="5">
        <v>0.13973240000000001</v>
      </c>
      <c r="I61" s="5">
        <v>8.2160629819386599E-2</v>
      </c>
      <c r="J61" s="4">
        <v>39.289470000000001</v>
      </c>
      <c r="K61" s="4"/>
      <c r="L61" s="8">
        <v>122278000</v>
      </c>
      <c r="M61" s="2" t="s">
        <v>152</v>
      </c>
      <c r="N61">
        <f>INDEX(ratings!$B$2:$B$15,MATCH('Price Change Monitor'!P11,ratings!$A$2:$A$15,0))</f>
        <v>6.6669999999999998</v>
      </c>
      <c r="O61" s="23">
        <f t="shared" si="7"/>
        <v>6.6669999999999993E-2</v>
      </c>
      <c r="P61" s="8">
        <v>2684000</v>
      </c>
      <c r="Q61" s="24">
        <f t="shared" si="9"/>
        <v>2862942.28</v>
      </c>
      <c r="R61" s="4">
        <v>19115538</v>
      </c>
      <c r="S61" s="8">
        <v>62275000</v>
      </c>
      <c r="T61" s="28">
        <v>2.52</v>
      </c>
      <c r="U61" s="27">
        <f t="shared" si="8"/>
        <v>156933000</v>
      </c>
    </row>
    <row r="62" spans="1:21" x14ac:dyDescent="0.25">
      <c r="A62" s="2" t="s">
        <v>45</v>
      </c>
      <c r="B62" s="2" t="s">
        <v>46</v>
      </c>
      <c r="C62" s="2"/>
      <c r="D62" s="6">
        <v>1111207222.3922501</v>
      </c>
      <c r="E62" s="26"/>
      <c r="F62" s="7">
        <v>-0.33714285714285702</v>
      </c>
      <c r="G62" s="4">
        <v>0.570128479657388</v>
      </c>
      <c r="H62" s="5">
        <v>0.2684455</v>
      </c>
      <c r="I62" s="5">
        <v>0.13952757974426799</v>
      </c>
      <c r="J62" s="4">
        <v>143.60464999999999</v>
      </c>
      <c r="K62" s="4">
        <v>-0.55074424898511498</v>
      </c>
      <c r="L62" s="8">
        <v>939700000</v>
      </c>
      <c r="M62" s="2" t="s">
        <v>154</v>
      </c>
      <c r="N62">
        <f>INDEX(ratings!$B$2:$B$15,MATCH('Price Change Monitor'!P51,ratings!$A$2:$A$15,0))</f>
        <v>2.5</v>
      </c>
      <c r="O62" s="23">
        <f t="shared" si="7"/>
        <v>2.5000000000000001E-2</v>
      </c>
      <c r="P62" s="4"/>
      <c r="Q62" s="24">
        <f t="shared" si="9"/>
        <v>0</v>
      </c>
      <c r="R62" s="4">
        <v>6426000</v>
      </c>
      <c r="S62" s="8">
        <v>88700000</v>
      </c>
      <c r="T62" s="28">
        <v>16.690000000000001</v>
      </c>
      <c r="U62" s="27">
        <f t="shared" si="8"/>
        <v>1480403000</v>
      </c>
    </row>
    <row r="63" spans="1:21" x14ac:dyDescent="0.25">
      <c r="A63" s="2" t="s">
        <v>55</v>
      </c>
      <c r="B63" s="2" t="s">
        <v>56</v>
      </c>
      <c r="C63" s="2"/>
      <c r="D63" s="6">
        <v>2674916595.1676102</v>
      </c>
      <c r="E63" s="26"/>
      <c r="F63" s="7">
        <v>-7.3291050035236102E-2</v>
      </c>
      <c r="G63" s="4">
        <v>1.35264570552147</v>
      </c>
      <c r="H63" s="5">
        <v>0.51954129999999998</v>
      </c>
      <c r="I63" s="5">
        <v>0.231097660321435</v>
      </c>
      <c r="J63" s="4">
        <v>11.11905</v>
      </c>
      <c r="K63" s="4">
        <v>0.13173652694610799</v>
      </c>
      <c r="L63" s="8">
        <v>305000000</v>
      </c>
      <c r="M63" s="2" t="s">
        <v>150</v>
      </c>
      <c r="N63">
        <f>INDEX(ratings!$B$2:$B$15,MATCH('Price Change Monitor'!P42,ratings!$A$2:$A$15,0))</f>
        <v>1.464</v>
      </c>
      <c r="O63" s="23">
        <f t="shared" si="7"/>
        <v>1.464E-2</v>
      </c>
      <c r="P63" s="8">
        <v>536000000</v>
      </c>
      <c r="Q63" s="24">
        <f t="shared" si="9"/>
        <v>543847040</v>
      </c>
      <c r="R63" s="4">
        <v>54087300</v>
      </c>
      <c r="S63" s="8">
        <v>112292170</v>
      </c>
      <c r="T63" s="28">
        <v>4.01</v>
      </c>
      <c r="U63" s="27">
        <f t="shared" si="8"/>
        <v>450291601.69999999</v>
      </c>
    </row>
    <row r="64" spans="1:21" x14ac:dyDescent="0.25">
      <c r="A64" s="12"/>
      <c r="B64" s="12"/>
      <c r="C64" s="12"/>
      <c r="D64" s="13">
        <v>1401465609.6625586</v>
      </c>
      <c r="E64" s="26"/>
      <c r="F64" s="15">
        <v>-1.4606063616303415E-2</v>
      </c>
      <c r="G64" s="17"/>
      <c r="H64" s="19"/>
      <c r="I64" s="19"/>
      <c r="J64" s="17"/>
      <c r="K64" s="17"/>
      <c r="L64" s="17"/>
      <c r="M64" s="12"/>
      <c r="O64" s="23">
        <f t="shared" si="7"/>
        <v>0</v>
      </c>
      <c r="P64" s="4"/>
      <c r="Q64" s="24">
        <f t="shared" si="9"/>
        <v>0</v>
      </c>
      <c r="R64" s="4">
        <v>204107259</v>
      </c>
      <c r="S64" s="8">
        <v>301157140</v>
      </c>
      <c r="T64" s="28">
        <v>1.2450000000000001</v>
      </c>
      <c r="U64" s="27">
        <f t="shared" si="8"/>
        <v>374940639.30000001</v>
      </c>
    </row>
    <row r="65" spans="1:21" x14ac:dyDescent="0.25">
      <c r="A65" s="2" t="s">
        <v>29</v>
      </c>
      <c r="B65" s="2" t="s">
        <v>30</v>
      </c>
      <c r="C65" s="2"/>
      <c r="D65" s="6">
        <v>326323450.32259202</v>
      </c>
      <c r="E65" s="26"/>
      <c r="F65" s="7">
        <v>-0.26176470588235301</v>
      </c>
      <c r="G65" s="4">
        <v>-0.30418411048554</v>
      </c>
      <c r="H65" s="5">
        <v>0.1396046</v>
      </c>
      <c r="I65" s="5">
        <v>2.66029876544451E-2</v>
      </c>
      <c r="J65" s="4">
        <v>72.75264</v>
      </c>
      <c r="K65" s="4">
        <v>-6.8842729970329999E-3</v>
      </c>
      <c r="L65" s="8">
        <v>20132000</v>
      </c>
      <c r="M65" s="2" t="s">
        <v>150</v>
      </c>
      <c r="N65">
        <f>INDEX(ratings!$B$2:$B$15,MATCH('Price Change Monitor'!P41,ratings!$A$2:$A$15,0))</f>
        <v>1.464</v>
      </c>
      <c r="O65" s="23">
        <f t="shared" si="7"/>
        <v>1.464E-2</v>
      </c>
      <c r="P65" s="8">
        <v>26342000</v>
      </c>
      <c r="Q65" s="24">
        <f t="shared" si="9"/>
        <v>26727646.879999999</v>
      </c>
      <c r="R65" s="4">
        <v>21749988</v>
      </c>
      <c r="S65" s="8">
        <v>29066670</v>
      </c>
      <c r="T65" s="28">
        <v>1.43</v>
      </c>
      <c r="U65" s="27">
        <f t="shared" si="8"/>
        <v>41565338.100000001</v>
      </c>
    </row>
    <row r="66" spans="1:21" x14ac:dyDescent="0.25">
      <c r="A66" s="2" t="s">
        <v>101</v>
      </c>
      <c r="B66" s="2" t="s">
        <v>102</v>
      </c>
      <c r="C66" s="2"/>
      <c r="D66" s="6">
        <v>743838720.05083203</v>
      </c>
      <c r="E66" s="26"/>
      <c r="F66" s="7">
        <v>-0.157037037037037</v>
      </c>
      <c r="G66" s="4">
        <v>1.01676072028636</v>
      </c>
      <c r="H66" s="5">
        <v>0.17364850000000001</v>
      </c>
      <c r="I66" s="5">
        <v>0.11594326185973899</v>
      </c>
      <c r="J66" s="4">
        <v>10.794779999999999</v>
      </c>
      <c r="K66" s="4">
        <v>0.41468021362511398</v>
      </c>
      <c r="L66" s="8">
        <v>5587000</v>
      </c>
      <c r="M66" s="2" t="s">
        <v>153</v>
      </c>
      <c r="N66">
        <f>INDEX(ratings!$B$2:$B$15,MATCH('Price Change Monitor'!P13,ratings!$A$2:$A$15,0))</f>
        <v>1.492</v>
      </c>
      <c r="O66" s="23">
        <f t="shared" ref="O66:O97" si="10">N66/100</f>
        <v>1.4919999999999999E-2</v>
      </c>
      <c r="P66" s="4"/>
      <c r="Q66" s="24">
        <f t="shared" si="9"/>
        <v>0</v>
      </c>
      <c r="R66" s="4">
        <v>64985000</v>
      </c>
      <c r="S66" s="8">
        <v>36133330</v>
      </c>
      <c r="T66" s="28">
        <v>0.95</v>
      </c>
      <c r="U66" s="27">
        <f t="shared" si="8"/>
        <v>34326663.5</v>
      </c>
    </row>
    <row r="67" spans="1:21" x14ac:dyDescent="0.25">
      <c r="A67" s="2" t="s">
        <v>121</v>
      </c>
      <c r="B67" s="2" t="s">
        <v>122</v>
      </c>
      <c r="C67" s="2"/>
      <c r="D67" s="6">
        <v>1186852392.7</v>
      </c>
      <c r="E67" s="26"/>
      <c r="F67" s="7">
        <v>-0.37583668005354803</v>
      </c>
      <c r="G67" s="4">
        <v>-0.67503841028122302</v>
      </c>
      <c r="H67" s="5">
        <v>0.20819749999999998</v>
      </c>
      <c r="I67" s="5">
        <v>8.4792877889070403E-2</v>
      </c>
      <c r="J67" s="4">
        <v>104.09378</v>
      </c>
      <c r="K67" s="4">
        <v>0.43219765929778903</v>
      </c>
      <c r="L67" s="8">
        <v>170306000</v>
      </c>
      <c r="M67" s="2" t="s">
        <v>156</v>
      </c>
      <c r="N67">
        <f>INDEX(ratings!$B$2:$B$15,MATCH('Price Change Monitor'!P36,ratings!$A$2:$A$15,0))</f>
        <v>1.546</v>
      </c>
      <c r="O67" s="23">
        <f t="shared" si="10"/>
        <v>1.546E-2</v>
      </c>
      <c r="P67" s="8">
        <v>188300000</v>
      </c>
      <c r="Q67" s="24">
        <f t="shared" si="9"/>
        <v>191211118</v>
      </c>
      <c r="R67" s="4">
        <v>63430269</v>
      </c>
      <c r="S67" s="8">
        <v>42640000</v>
      </c>
      <c r="T67" s="27">
        <v>1.385</v>
      </c>
      <c r="U67" s="27">
        <f t="shared" si="8"/>
        <v>59056400</v>
      </c>
    </row>
    <row r="68" spans="1:21" x14ac:dyDescent="0.25">
      <c r="A68" s="2" t="s">
        <v>123</v>
      </c>
      <c r="B68" s="2" t="s">
        <v>124</v>
      </c>
      <c r="C68" s="2"/>
      <c r="D68" s="6">
        <v>852159973.19873095</v>
      </c>
      <c r="E68" s="26"/>
      <c r="F68" s="3">
        <v>0.16090584028605501</v>
      </c>
      <c r="G68" s="4">
        <v>1.3712500000000001</v>
      </c>
      <c r="H68" s="5">
        <v>0.48927169999999998</v>
      </c>
      <c r="I68" s="5">
        <v>0.26424501424501401</v>
      </c>
      <c r="J68" s="4">
        <v>9.4117599999999992</v>
      </c>
      <c r="K68" s="4">
        <v>8.7759815242494002E-2</v>
      </c>
      <c r="L68" s="8">
        <v>99400000</v>
      </c>
      <c r="M68" s="2" t="s">
        <v>150</v>
      </c>
      <c r="N68">
        <f>INDEX(ratings!$B$2:$B$15,MATCH('Price Change Monitor'!P47,ratings!$A$2:$A$15,0))</f>
        <v>2.04</v>
      </c>
      <c r="O68" s="23">
        <f t="shared" si="10"/>
        <v>2.0400000000000001E-2</v>
      </c>
      <c r="P68" s="4"/>
      <c r="Q68" s="24">
        <f t="shared" si="9"/>
        <v>0</v>
      </c>
      <c r="R68" s="4">
        <v>17564180</v>
      </c>
      <c r="S68" s="8">
        <v>52900000</v>
      </c>
      <c r="T68" s="28">
        <v>3.4750000000000001</v>
      </c>
      <c r="U68" s="27">
        <f t="shared" si="8"/>
        <v>183827500</v>
      </c>
    </row>
    <row r="69" spans="1:21" x14ac:dyDescent="0.25">
      <c r="A69" s="2" t="s">
        <v>79</v>
      </c>
      <c r="B69" s="2" t="s">
        <v>80</v>
      </c>
      <c r="C69" s="2"/>
      <c r="D69" s="6">
        <v>2396231791.32936</v>
      </c>
      <c r="E69" s="26"/>
      <c r="F69" s="7">
        <v>-0.23145780051150899</v>
      </c>
      <c r="G69" s="4">
        <v>-0.42514905149051502</v>
      </c>
      <c r="H69" s="5">
        <v>0.2507277</v>
      </c>
      <c r="I69" s="5">
        <v>4.8500423623607201E-2</v>
      </c>
      <c r="J69" s="4">
        <v>16.466930000000001</v>
      </c>
      <c r="K69" s="4"/>
      <c r="L69" s="8">
        <v>1027000000</v>
      </c>
      <c r="M69" s="2" t="s">
        <v>154</v>
      </c>
      <c r="N69">
        <f>INDEX(ratings!$B$2:$B$15,MATCH('Price Change Monitor'!P54,ratings!$A$2:$A$15,0))</f>
        <v>2.5</v>
      </c>
      <c r="O69" s="23">
        <f t="shared" si="10"/>
        <v>2.5000000000000001E-2</v>
      </c>
      <c r="P69" s="8">
        <v>296300000</v>
      </c>
      <c r="Q69" s="24">
        <f t="shared" si="9"/>
        <v>303707500</v>
      </c>
      <c r="R69" s="4">
        <v>40021196</v>
      </c>
      <c r="S69" s="8">
        <v>253199290</v>
      </c>
      <c r="T69" s="27">
        <v>9.2460000000000004</v>
      </c>
      <c r="U69" s="27">
        <f t="shared" si="8"/>
        <v>2341080635.3400002</v>
      </c>
    </row>
    <row r="70" spans="1:21" x14ac:dyDescent="0.25">
      <c r="A70" s="2" t="s">
        <v>59</v>
      </c>
      <c r="B70" s="2" t="s">
        <v>60</v>
      </c>
      <c r="C70" s="2"/>
      <c r="D70" s="6">
        <v>1059325077.6648999</v>
      </c>
      <c r="E70" s="26"/>
      <c r="F70" s="7">
        <v>-0.169769989047097</v>
      </c>
      <c r="G70" s="4">
        <v>1.03405250844814</v>
      </c>
      <c r="H70" s="5">
        <v>0.34120159999999999</v>
      </c>
      <c r="I70" s="5">
        <v>0.21231378627400299</v>
      </c>
      <c r="J70" s="4">
        <v>13.419890000000001</v>
      </c>
      <c r="K70" s="4">
        <v>0.112397820163488</v>
      </c>
      <c r="L70" s="8">
        <v>27800000</v>
      </c>
      <c r="M70" s="2" t="s">
        <v>155</v>
      </c>
      <c r="N70">
        <f>INDEX(ratings!$B$2:$B$15,MATCH('Price Change Monitor'!P62,ratings!$A$2:$A$15,0))</f>
        <v>2.04</v>
      </c>
      <c r="O70" s="23">
        <f t="shared" si="10"/>
        <v>2.0400000000000001E-2</v>
      </c>
      <c r="Q70" s="24">
        <f t="shared" si="9"/>
        <v>0</v>
      </c>
      <c r="R70" s="4">
        <v>68015345</v>
      </c>
      <c r="S70" s="8">
        <v>120580000</v>
      </c>
      <c r="T70" s="27">
        <v>2.23</v>
      </c>
      <c r="U70" s="27">
        <f t="shared" si="8"/>
        <v>268893400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Y72"/>
  <sheetViews>
    <sheetView topLeftCell="A34" zoomScale="70" zoomScaleNormal="70" workbookViewId="0">
      <selection sqref="A1:Z70"/>
    </sheetView>
  </sheetViews>
  <sheetFormatPr defaultRowHeight="15" x14ac:dyDescent="0.25"/>
  <cols>
    <col min="1" max="1" width="15.140625" bestFit="1" customWidth="1"/>
    <col min="2" max="2" width="30.28515625" bestFit="1" customWidth="1"/>
    <col min="3" max="3" width="30.28515625" hidden="1" customWidth="1"/>
    <col min="4" max="4" width="18.85546875" bestFit="1" customWidth="1"/>
    <col min="5" max="5" width="18.85546875" hidden="1" customWidth="1"/>
    <col min="6" max="6" width="8" customWidth="1"/>
    <col min="7" max="11" width="13.85546875" bestFit="1" customWidth="1"/>
    <col min="12" max="12" width="18.5703125" bestFit="1" customWidth="1"/>
    <col min="13" max="13" width="13.85546875" bestFit="1" customWidth="1"/>
    <col min="14" max="14" width="19.5703125" bestFit="1" customWidth="1"/>
    <col min="15" max="15" width="20.5703125" bestFit="1" customWidth="1"/>
    <col min="16" max="16" width="5.140625" customWidth="1"/>
    <col min="19" max="19" width="20.5703125" bestFit="1" customWidth="1"/>
    <col min="20" max="20" width="21.42578125" bestFit="1" customWidth="1"/>
    <col min="21" max="21" width="20.5703125" bestFit="1" customWidth="1"/>
    <col min="22" max="22" width="16.7109375" bestFit="1" customWidth="1"/>
    <col min="24" max="24" width="17.85546875" customWidth="1"/>
  </cols>
  <sheetData>
    <row r="1" spans="1:25" ht="135" collapsed="1" x14ac:dyDescent="0.25">
      <c r="A1" s="1" t="s">
        <v>0</v>
      </c>
      <c r="B1" s="1" t="s">
        <v>1</v>
      </c>
      <c r="C1" s="1" t="s">
        <v>179</v>
      </c>
      <c r="D1" s="1" t="s">
        <v>173</v>
      </c>
      <c r="E1" s="1" t="s">
        <v>180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176</v>
      </c>
      <c r="P1" s="1" t="s">
        <v>149</v>
      </c>
      <c r="Q1" s="1" t="s">
        <v>174</v>
      </c>
      <c r="R1" s="1" t="s">
        <v>178</v>
      </c>
      <c r="S1" s="1" t="s">
        <v>175</v>
      </c>
      <c r="T1" s="1" t="s">
        <v>177</v>
      </c>
      <c r="U1" s="1" t="s">
        <v>181</v>
      </c>
      <c r="V1" s="1" t="s">
        <v>182</v>
      </c>
      <c r="W1" s="1" t="s">
        <v>184</v>
      </c>
      <c r="X1" s="1" t="s">
        <v>183</v>
      </c>
      <c r="Y1" s="1"/>
    </row>
    <row r="2" spans="1:25" collapsed="1" x14ac:dyDescent="0.25">
      <c r="A2" s="2" t="s">
        <v>49</v>
      </c>
      <c r="B2" s="2" t="s">
        <v>50</v>
      </c>
      <c r="C2" s="2"/>
      <c r="D2" s="6">
        <v>4981607347.9533901</v>
      </c>
      <c r="E2" s="26">
        <f>D2/sdax.erros!$D$2</f>
        <v>5.1515504514404002E-2</v>
      </c>
      <c r="F2" s="7">
        <v>-1.1904761904761901E-2</v>
      </c>
      <c r="G2" s="4">
        <v>0.19980969463645101</v>
      </c>
      <c r="H2" s="5">
        <v>0.1061994</v>
      </c>
      <c r="I2" s="5"/>
      <c r="J2" s="4">
        <v>57.077030000000001</v>
      </c>
      <c r="K2" s="4">
        <v>3.3424197633570001E-3</v>
      </c>
      <c r="L2" s="8">
        <v>6128000</v>
      </c>
      <c r="M2" s="5">
        <v>6.0240963855421707E-3</v>
      </c>
      <c r="N2" s="8">
        <v>24357000</v>
      </c>
      <c r="O2" s="4"/>
      <c r="P2" s="2" t="s">
        <v>152</v>
      </c>
      <c r="Q2">
        <f>INDEX(ratings!$B$2:$B$15,MATCH('Price Change Monitor'!P8,ratings!$A$2:$A$15,0))</f>
        <v>2.0430000000000001</v>
      </c>
      <c r="R2" s="23">
        <f t="shared" ref="R2:R18" si="0">Q2/100</f>
        <v>2.043E-2</v>
      </c>
      <c r="S2" s="8">
        <v>127787000</v>
      </c>
      <c r="T2" s="24">
        <f t="shared" ref="T2:T33" si="1">(1+R3)*S2</f>
        <v>130981674.99999999</v>
      </c>
      <c r="U2" s="4">
        <v>150615000</v>
      </c>
      <c r="V2" s="8">
        <v>144397630</v>
      </c>
      <c r="W2" s="27">
        <v>1.093</v>
      </c>
      <c r="X2" s="27">
        <f t="shared" ref="X2:X18" si="2">W2*V2</f>
        <v>157826609.59</v>
      </c>
    </row>
    <row r="3" spans="1:25" collapsed="1" x14ac:dyDescent="0.25">
      <c r="A3" s="2" t="s">
        <v>67</v>
      </c>
      <c r="B3" s="2" t="s">
        <v>68</v>
      </c>
      <c r="C3" s="2"/>
      <c r="D3" s="6">
        <v>2817602270.4735198</v>
      </c>
      <c r="E3" s="26">
        <f>D3/sdax.erros!$D$2</f>
        <v>2.913722265645969E-2</v>
      </c>
      <c r="F3" s="7">
        <v>-0.117971334068357</v>
      </c>
      <c r="G3" s="4">
        <v>1.4112297961192699</v>
      </c>
      <c r="H3" s="5">
        <v>0.16177219999999998</v>
      </c>
      <c r="I3" s="5">
        <v>0.14225055562652</v>
      </c>
      <c r="J3" s="4">
        <v>40.901730000000001</v>
      </c>
      <c r="K3" s="4">
        <v>-2.7236380163221E-2</v>
      </c>
      <c r="L3" s="8">
        <v>-74067000</v>
      </c>
      <c r="M3" s="5">
        <v>-7.4406249999999993E-3</v>
      </c>
      <c r="N3" s="8">
        <v>3197000</v>
      </c>
      <c r="O3" s="8">
        <v>1003545000</v>
      </c>
      <c r="P3" s="2" t="s">
        <v>153</v>
      </c>
      <c r="Q3">
        <f>INDEX(ratings!$B$2:$B$15,MATCH('Price Change Monitor'!P12,ratings!$A$2:$A$15,0))</f>
        <v>2.5</v>
      </c>
      <c r="R3" s="23">
        <f t="shared" si="0"/>
        <v>2.5000000000000001E-2</v>
      </c>
      <c r="S3" s="8">
        <v>8367000</v>
      </c>
      <c r="T3" s="24">
        <f t="shared" si="1"/>
        <v>8529319.8000000007</v>
      </c>
      <c r="U3" s="4">
        <v>176480000</v>
      </c>
      <c r="V3" s="8">
        <v>317995150</v>
      </c>
      <c r="W3" s="28">
        <v>1.75</v>
      </c>
      <c r="X3" s="27">
        <f t="shared" si="2"/>
        <v>556491512.5</v>
      </c>
    </row>
    <row r="4" spans="1:25" collapsed="1" x14ac:dyDescent="0.25">
      <c r="A4" s="2" t="s">
        <v>17</v>
      </c>
      <c r="B4" s="2" t="s">
        <v>18</v>
      </c>
      <c r="C4" s="2"/>
      <c r="D4" s="6">
        <v>597256915.20000005</v>
      </c>
      <c r="E4" s="26">
        <f>D4/sdax.erros!$D$2</f>
        <v>6.1763180359618516E-3</v>
      </c>
      <c r="F4" s="7">
        <v>-0.14711359404096799</v>
      </c>
      <c r="G4" s="4">
        <v>1.92477113489615</v>
      </c>
      <c r="H4" s="5">
        <v>1.3741752</v>
      </c>
      <c r="I4" s="5">
        <v>0.35764135406252601</v>
      </c>
      <c r="J4" s="4">
        <v>1.9820800000000001</v>
      </c>
      <c r="K4" s="4">
        <v>2.76942277691108</v>
      </c>
      <c r="L4" s="8">
        <v>33509000</v>
      </c>
      <c r="M4" s="5">
        <v>4.3860371179039299E-2</v>
      </c>
      <c r="N4" s="8">
        <v>100819000</v>
      </c>
      <c r="O4" s="8">
        <v>106700000</v>
      </c>
      <c r="P4" s="2" t="s">
        <v>151</v>
      </c>
      <c r="Q4">
        <f>INDEX(ratings!$B$2:$B$15,MATCH('Price Change Monitor'!P5,ratings!$A$2:$A$15,0))</f>
        <v>1.94</v>
      </c>
      <c r="R4" s="23">
        <f t="shared" si="0"/>
        <v>1.9400000000000001E-2</v>
      </c>
      <c r="S4" s="8">
        <v>13286000</v>
      </c>
      <c r="T4" s="24">
        <f t="shared" si="1"/>
        <v>13484227.120000001</v>
      </c>
      <c r="U4" s="4">
        <v>6521648</v>
      </c>
      <c r="V4" s="8">
        <v>26220000</v>
      </c>
      <c r="W4" s="27">
        <v>6.14</v>
      </c>
      <c r="X4" s="27">
        <f t="shared" si="2"/>
        <v>160990800</v>
      </c>
    </row>
    <row r="5" spans="1:25" collapsed="1" x14ac:dyDescent="0.25">
      <c r="A5" s="2" t="s">
        <v>105</v>
      </c>
      <c r="B5" s="2" t="s">
        <v>106</v>
      </c>
      <c r="C5" s="2"/>
      <c r="D5" s="6">
        <v>997763557.68684995</v>
      </c>
      <c r="E5" s="26">
        <f>D5/sdax.erros!$D$2</f>
        <v>1.0318013739369015E-2</v>
      </c>
      <c r="F5" s="7">
        <v>-3.7999999999999999E-2</v>
      </c>
      <c r="G5" s="4">
        <v>0.23473211635500199</v>
      </c>
      <c r="H5" s="5">
        <v>0.11670680000000001</v>
      </c>
      <c r="I5" s="5">
        <v>0.13602501162695499</v>
      </c>
      <c r="J5" s="4">
        <v>4.5993399999999998</v>
      </c>
      <c r="K5" s="4"/>
      <c r="L5" s="8">
        <v>-33952000</v>
      </c>
      <c r="M5" s="5"/>
      <c r="N5" s="8">
        <v>28009000</v>
      </c>
      <c r="O5" s="8">
        <v>13286000</v>
      </c>
      <c r="P5" s="2" t="s">
        <v>160</v>
      </c>
      <c r="Q5">
        <f>INDEX(ratings!$B$2:$B$15,MATCH('Price Change Monitor'!P19,ratings!$A$2:$A$15,0))</f>
        <v>1.492</v>
      </c>
      <c r="R5" s="23">
        <f t="shared" si="0"/>
        <v>1.4919999999999999E-2</v>
      </c>
      <c r="S5" s="8">
        <v>500000</v>
      </c>
      <c r="T5" s="24">
        <f t="shared" si="1"/>
        <v>512499.99999999994</v>
      </c>
      <c r="U5" s="4">
        <v>52015913</v>
      </c>
      <c r="V5" s="8">
        <v>-1000000</v>
      </c>
      <c r="W5" s="28">
        <v>-0.01</v>
      </c>
      <c r="X5" s="27">
        <f t="shared" si="2"/>
        <v>10000</v>
      </c>
    </row>
    <row r="6" spans="1:25" collapsed="1" x14ac:dyDescent="0.25">
      <c r="A6" s="2" t="s">
        <v>145</v>
      </c>
      <c r="B6" s="2" t="s">
        <v>146</v>
      </c>
      <c r="C6" s="2"/>
      <c r="D6" s="6">
        <v>1500518571.77</v>
      </c>
      <c r="E6" s="26">
        <f>D6/sdax.erros!$D$2</f>
        <v>1.5517074281199998E-2</v>
      </c>
      <c r="F6" s="3">
        <v>6.5043156596793897E-2</v>
      </c>
      <c r="G6" s="4"/>
      <c r="H6" s="5">
        <v>1.4060996000000001</v>
      </c>
      <c r="I6" s="5">
        <v>0.406092382252562</v>
      </c>
      <c r="J6" s="4">
        <v>-5.69475</v>
      </c>
      <c r="K6" s="4"/>
      <c r="L6" s="8">
        <v>-73481000</v>
      </c>
      <c r="M6" s="5">
        <v>-4.3415340086830699E-2</v>
      </c>
      <c r="N6" s="8">
        <v>548172000</v>
      </c>
      <c r="O6" s="8">
        <v>744628000</v>
      </c>
      <c r="P6" s="2" t="s">
        <v>151</v>
      </c>
      <c r="Q6">
        <f>INDEX(ratings!$B$2:$B$15,MATCH('Price Change Monitor'!P12,ratings!$A$2:$A$15,0))</f>
        <v>2.5</v>
      </c>
      <c r="R6" s="23">
        <f t="shared" si="0"/>
        <v>2.5000000000000001E-2</v>
      </c>
      <c r="S6" s="8">
        <v>20165000</v>
      </c>
      <c r="T6" s="24">
        <f t="shared" si="1"/>
        <v>20585036.949999999</v>
      </c>
      <c r="U6" s="4">
        <v>214906000</v>
      </c>
      <c r="V6" s="8">
        <v>-34716330</v>
      </c>
      <c r="W6" s="27">
        <v>-6.5000000000000002E-2</v>
      </c>
      <c r="X6" s="27">
        <f t="shared" si="2"/>
        <v>2256561.4500000002</v>
      </c>
    </row>
    <row r="7" spans="1:25" collapsed="1" x14ac:dyDescent="0.25">
      <c r="A7" s="2" t="s">
        <v>53</v>
      </c>
      <c r="B7" s="2" t="s">
        <v>54</v>
      </c>
      <c r="C7" s="2"/>
      <c r="D7" s="6">
        <v>580138101.64242601</v>
      </c>
      <c r="E7" s="26">
        <f>D7/sdax.erros!$D$2</f>
        <v>5.9992899694144642E-3</v>
      </c>
      <c r="F7" s="7">
        <v>-0.12845528455284499</v>
      </c>
      <c r="G7" s="4">
        <v>0.81982323631345499</v>
      </c>
      <c r="H7" s="5">
        <v>0.60375570000000001</v>
      </c>
      <c r="I7" s="5">
        <v>0.40665205313089403</v>
      </c>
      <c r="J7" s="4">
        <v>25.86955</v>
      </c>
      <c r="K7" s="4">
        <v>7.5480196052456996E-2</v>
      </c>
      <c r="L7" s="8">
        <v>73202000</v>
      </c>
      <c r="M7" s="5">
        <v>9.9440298507462707E-2</v>
      </c>
      <c r="N7" s="8">
        <v>9886000</v>
      </c>
      <c r="O7" s="8">
        <v>20165000</v>
      </c>
      <c r="P7" s="2" t="s">
        <v>153</v>
      </c>
      <c r="Q7">
        <f>INDEX(ratings!$B$2:$B$15,MATCH('Price Change Monitor'!P10,ratings!$A$2:$A$15,0))</f>
        <v>2.0830000000000002</v>
      </c>
      <c r="R7" s="23">
        <f t="shared" si="0"/>
        <v>2.0830000000000001E-2</v>
      </c>
      <c r="S7" s="4"/>
      <c r="T7" s="24">
        <f t="shared" si="1"/>
        <v>0</v>
      </c>
      <c r="U7" s="4">
        <v>5675762</v>
      </c>
      <c r="V7" s="8">
        <v>49900000</v>
      </c>
      <c r="W7" s="28">
        <v>9.93</v>
      </c>
      <c r="X7" s="27">
        <f t="shared" si="2"/>
        <v>495507000</v>
      </c>
    </row>
    <row r="8" spans="1:25" collapsed="1" x14ac:dyDescent="0.25">
      <c r="A8" s="2" t="s">
        <v>129</v>
      </c>
      <c r="B8" s="2" t="s">
        <v>130</v>
      </c>
      <c r="C8" s="2"/>
      <c r="D8" s="6">
        <v>1863545569.8468001</v>
      </c>
      <c r="E8" s="26">
        <f>D8/sdax.erros!$D$2</f>
        <v>1.9271187693201273E-2</v>
      </c>
      <c r="F8" s="3">
        <v>0.125358851674641</v>
      </c>
      <c r="G8" s="4">
        <v>-1.06583695181859</v>
      </c>
      <c r="H8" s="5">
        <v>0.13641310000000001</v>
      </c>
      <c r="I8" s="5">
        <v>0.12357871359748501</v>
      </c>
      <c r="J8" s="4">
        <v>326.03631000000001</v>
      </c>
      <c r="K8" s="4">
        <v>-1.7670721642406999E-2</v>
      </c>
      <c r="L8" s="8">
        <v>50623086</v>
      </c>
      <c r="M8" s="5">
        <v>2.1258503401360498E-2</v>
      </c>
      <c r="N8" s="8">
        <v>25848536</v>
      </c>
      <c r="O8" s="4"/>
      <c r="P8" s="2" t="s">
        <v>159</v>
      </c>
      <c r="Q8">
        <f>INDEX(ratings!$B$2:$B$15,MATCH('Price Change Monitor'!P17,ratings!$A$2:$A$15,0))</f>
        <v>1.464</v>
      </c>
      <c r="R8" s="23">
        <f t="shared" si="0"/>
        <v>1.464E-2</v>
      </c>
      <c r="S8" s="8">
        <v>389000000</v>
      </c>
      <c r="T8" s="24">
        <f t="shared" si="1"/>
        <v>396947270</v>
      </c>
      <c r="U8" s="4">
        <v>15906272</v>
      </c>
      <c r="V8" s="8">
        <v>38600000</v>
      </c>
      <c r="W8" s="27">
        <v>2.75</v>
      </c>
      <c r="X8" s="27">
        <f t="shared" si="2"/>
        <v>106150000</v>
      </c>
    </row>
    <row r="9" spans="1:25" collapsed="1" x14ac:dyDescent="0.25">
      <c r="A9" s="2" t="s">
        <v>95</v>
      </c>
      <c r="B9" s="2" t="s">
        <v>96</v>
      </c>
      <c r="C9" s="2"/>
      <c r="D9" s="6">
        <v>1563498179.1463799</v>
      </c>
      <c r="E9" s="26">
        <f>D9/sdax.erros!$D$2</f>
        <v>1.6168355287810486E-2</v>
      </c>
      <c r="F9" s="7">
        <v>-0.31616481774960398</v>
      </c>
      <c r="G9" s="4">
        <v>2.0637329286798201</v>
      </c>
      <c r="H9" s="5">
        <v>1.8115727000000001</v>
      </c>
      <c r="I9" s="5">
        <v>0.351156661786237</v>
      </c>
      <c r="J9" s="4">
        <v>2.5499999999999998</v>
      </c>
      <c r="K9" s="4"/>
      <c r="L9" s="8">
        <v>306000000</v>
      </c>
      <c r="M9" s="5">
        <v>0.14641251448435699</v>
      </c>
      <c r="N9" s="8">
        <v>591000000</v>
      </c>
      <c r="O9" s="8">
        <v>1042000000</v>
      </c>
      <c r="P9" s="2" t="s">
        <v>151</v>
      </c>
      <c r="Q9">
        <f>INDEX(ratings!$B$2:$B$15,MATCH('Price Change Monitor'!P8,ratings!$A$2:$A$15,0))</f>
        <v>2.0430000000000001</v>
      </c>
      <c r="R9" s="23">
        <f t="shared" si="0"/>
        <v>2.043E-2</v>
      </c>
      <c r="S9" s="4"/>
      <c r="T9" s="24">
        <f t="shared" si="1"/>
        <v>0</v>
      </c>
      <c r="U9" s="4">
        <v>363097253</v>
      </c>
      <c r="V9" s="8">
        <v>37677330</v>
      </c>
      <c r="W9" s="28">
        <v>0.33</v>
      </c>
      <c r="X9" s="27">
        <f t="shared" si="2"/>
        <v>12433518.9</v>
      </c>
    </row>
    <row r="10" spans="1:25" collapsed="1" x14ac:dyDescent="0.25">
      <c r="A10" s="2" t="s">
        <v>139</v>
      </c>
      <c r="B10" s="2" t="s">
        <v>140</v>
      </c>
      <c r="C10" s="2"/>
      <c r="D10" s="6">
        <v>402394221.89999998</v>
      </c>
      <c r="E10" s="26">
        <f>D10/sdax.erros!$D$2</f>
        <v>4.1612154284652566E-3</v>
      </c>
      <c r="F10" s="3">
        <v>1.2500000000000001E-2</v>
      </c>
      <c r="G10" s="4">
        <v>0.16491640967375401</v>
      </c>
      <c r="H10" s="5">
        <v>0.12972530000000002</v>
      </c>
      <c r="I10" s="5">
        <v>7.2809730020112595E-2</v>
      </c>
      <c r="J10" s="4">
        <v>1.7694799999999999</v>
      </c>
      <c r="K10" s="4">
        <v>-3.9781999568926002E-2</v>
      </c>
      <c r="L10" s="8">
        <v>-93444000</v>
      </c>
      <c r="M10" s="5">
        <v>-0.15363511659807999</v>
      </c>
      <c r="N10" s="8">
        <v>4496000</v>
      </c>
      <c r="O10" s="4"/>
      <c r="P10" s="2" t="s">
        <v>156</v>
      </c>
      <c r="Q10">
        <f>INDEX(ratings!$B$2:$B$15,MATCH('Price Change Monitor'!P38,ratings!$A$2:$A$15,0))</f>
        <v>1.464</v>
      </c>
      <c r="R10" s="23">
        <f t="shared" si="0"/>
        <v>1.464E-2</v>
      </c>
      <c r="S10" s="8">
        <v>1760800000</v>
      </c>
      <c r="T10" s="24">
        <f t="shared" si="1"/>
        <v>1788021968</v>
      </c>
      <c r="U10" s="4">
        <v>110377320</v>
      </c>
      <c r="V10" s="8">
        <v>56233330</v>
      </c>
      <c r="W10" s="28">
        <v>0.17</v>
      </c>
      <c r="X10" s="27">
        <f t="shared" si="2"/>
        <v>9559666.1000000015</v>
      </c>
    </row>
    <row r="11" spans="1:25" collapsed="1" x14ac:dyDescent="0.25">
      <c r="A11" s="2" t="s">
        <v>57</v>
      </c>
      <c r="B11" s="2" t="s">
        <v>58</v>
      </c>
      <c r="C11" s="2"/>
      <c r="D11" s="6">
        <v>827283217.75530398</v>
      </c>
      <c r="E11" s="26">
        <f>D11/sdax.erros!$D$2</f>
        <v>8.5550524885251913E-3</v>
      </c>
      <c r="F11" s="7">
        <v>-0.27476038338658099</v>
      </c>
      <c r="G11" s="4">
        <v>10.083942256282301</v>
      </c>
      <c r="H11" s="5">
        <v>3.7869819000000002</v>
      </c>
      <c r="I11" s="5">
        <v>0.480096652911841</v>
      </c>
      <c r="J11" s="4">
        <v>0.81850000000000001</v>
      </c>
      <c r="K11" s="4"/>
      <c r="L11" s="8">
        <v>-395800000</v>
      </c>
      <c r="M11" s="5">
        <v>0.15772819383259901</v>
      </c>
      <c r="N11" s="8">
        <v>233300000</v>
      </c>
      <c r="O11" s="8">
        <v>4791600000</v>
      </c>
      <c r="P11" s="2" t="s">
        <v>157</v>
      </c>
      <c r="Q11">
        <f>INDEX(ratings!$B$2:$B$15,MATCH('Price Change Monitor'!P68,ratings!$A$2:$A$15,0))</f>
        <v>1.546</v>
      </c>
      <c r="R11" s="23">
        <f t="shared" si="0"/>
        <v>1.546E-2</v>
      </c>
      <c r="S11" s="8">
        <v>0</v>
      </c>
      <c r="T11" s="24">
        <f t="shared" si="1"/>
        <v>0</v>
      </c>
      <c r="U11" s="4">
        <v>35862389</v>
      </c>
      <c r="V11" s="8">
        <v>7666670</v>
      </c>
      <c r="W11" s="28">
        <v>1.82</v>
      </c>
      <c r="X11" s="27">
        <f t="shared" si="2"/>
        <v>13953339.4</v>
      </c>
    </row>
    <row r="12" spans="1:25" collapsed="1" x14ac:dyDescent="0.25">
      <c r="A12" s="2" t="s">
        <v>113</v>
      </c>
      <c r="B12" s="2" t="s">
        <v>114</v>
      </c>
      <c r="C12" s="2"/>
      <c r="D12" s="6">
        <v>1429888337.9623499</v>
      </c>
      <c r="E12" s="26">
        <f>D12/sdax.erros!$D$2</f>
        <v>1.478667706712285E-2</v>
      </c>
      <c r="F12" s="3">
        <v>0.19466882067851402</v>
      </c>
      <c r="G12" s="4">
        <v>1.97235023041475</v>
      </c>
      <c r="H12" s="5">
        <v>5.5569892000000003</v>
      </c>
      <c r="I12" s="5">
        <v>0.224098407630275</v>
      </c>
      <c r="J12" s="4">
        <v>1.4782599999999999</v>
      </c>
      <c r="K12" s="4">
        <v>1.09821428571429</v>
      </c>
      <c r="L12" s="8">
        <v>747000000</v>
      </c>
      <c r="M12" s="5">
        <v>0.22906693711967499</v>
      </c>
      <c r="N12" s="8">
        <v>897000000</v>
      </c>
      <c r="O12" s="8">
        <v>800000000</v>
      </c>
      <c r="P12" s="2" t="s">
        <v>151</v>
      </c>
      <c r="Q12">
        <f>INDEX(ratings!$B$2:$B$15,MATCH('Price Change Monitor'!P9,ratings!$A$2:$A$15,0))</f>
        <v>2.5</v>
      </c>
      <c r="R12" s="23">
        <f t="shared" si="0"/>
        <v>2.5000000000000001E-2</v>
      </c>
      <c r="S12" s="4"/>
      <c r="T12" s="24">
        <f t="shared" si="1"/>
        <v>0</v>
      </c>
      <c r="U12" s="4">
        <v>485221084</v>
      </c>
      <c r="V12" s="8">
        <v>215633130</v>
      </c>
      <c r="W12" s="28">
        <v>0.41499999999999998</v>
      </c>
      <c r="X12" s="27">
        <f t="shared" si="2"/>
        <v>89487748.950000003</v>
      </c>
    </row>
    <row r="13" spans="1:25" collapsed="1" x14ac:dyDescent="0.25">
      <c r="A13" s="20" t="s">
        <v>37</v>
      </c>
      <c r="B13" s="20" t="s">
        <v>38</v>
      </c>
      <c r="C13" s="20"/>
      <c r="D13" s="21">
        <v>1147032321.7611201</v>
      </c>
      <c r="E13" s="26">
        <f>D13/sdax.erros!$D$2</f>
        <v>1.1861623091215408E-2</v>
      </c>
      <c r="F13" s="14">
        <v>0.11231393775372099</v>
      </c>
      <c r="G13" s="16">
        <v>-1.46749605904271</v>
      </c>
      <c r="H13" s="18">
        <v>0.2269911</v>
      </c>
      <c r="I13" s="18">
        <v>8.4877721615797305E-2</v>
      </c>
      <c r="J13" s="16">
        <v>18.241980000000002</v>
      </c>
      <c r="K13" s="16">
        <v>-0.11146790198194401</v>
      </c>
      <c r="L13" s="22">
        <v>72610000</v>
      </c>
      <c r="M13" s="18">
        <v>7.6234489051094909E-2</v>
      </c>
      <c r="N13" s="22">
        <v>222549000</v>
      </c>
      <c r="O13" s="16"/>
      <c r="P13" s="20" t="s">
        <v>152</v>
      </c>
      <c r="Q13">
        <f>INDEX(ratings!$B$2:$B$15,MATCH('Price Change Monitor'!P7,ratings!$A$2:$A$15,0))</f>
        <v>1.6879999999999999</v>
      </c>
      <c r="R13" s="23">
        <f t="shared" si="0"/>
        <v>1.6879999999999999E-2</v>
      </c>
      <c r="S13" s="8">
        <v>6252000</v>
      </c>
      <c r="T13" s="24">
        <f t="shared" si="1"/>
        <v>6379728.3599999994</v>
      </c>
      <c r="U13" s="4">
        <v>36811798</v>
      </c>
      <c r="V13" s="8">
        <v>52250000</v>
      </c>
      <c r="W13" s="28">
        <v>1.75</v>
      </c>
      <c r="X13" s="27">
        <f t="shared" si="2"/>
        <v>91437500</v>
      </c>
    </row>
    <row r="14" spans="1:25" collapsed="1" x14ac:dyDescent="0.25">
      <c r="A14" s="2" t="s">
        <v>147</v>
      </c>
      <c r="B14" s="2" t="s">
        <v>148</v>
      </c>
      <c r="C14" s="2"/>
      <c r="D14" s="6">
        <v>855985840.67532599</v>
      </c>
      <c r="E14" s="26">
        <f>D14/sdax.erros!$D$2</f>
        <v>8.8518703622219412E-3</v>
      </c>
      <c r="F14" s="7">
        <v>-0.578100263852243</v>
      </c>
      <c r="G14" s="4">
        <v>2.58780463306387</v>
      </c>
      <c r="H14" s="5">
        <v>1.1459347</v>
      </c>
      <c r="I14" s="5">
        <v>0.40645021282649202</v>
      </c>
      <c r="J14" s="4">
        <v>6.2919600000000004</v>
      </c>
      <c r="K14" s="4">
        <v>0.51567275996404005</v>
      </c>
      <c r="L14" s="8">
        <v>111676000</v>
      </c>
      <c r="M14" s="5">
        <v>7.1534709193245796E-2</v>
      </c>
      <c r="N14" s="8">
        <v>64411000</v>
      </c>
      <c r="O14" s="8">
        <v>710507000</v>
      </c>
      <c r="P14" s="2" t="s">
        <v>158</v>
      </c>
      <c r="Q14">
        <f>INDEX(ratings!$B$2:$B$15,MATCH('Price Change Monitor'!P22,ratings!$A$2:$A$15,0))</f>
        <v>2.0430000000000001</v>
      </c>
      <c r="R14" s="23">
        <f t="shared" si="0"/>
        <v>2.043E-2</v>
      </c>
      <c r="S14" s="8">
        <v>77000</v>
      </c>
      <c r="T14" s="24">
        <f t="shared" si="1"/>
        <v>78925</v>
      </c>
      <c r="U14" s="4">
        <v>52455000</v>
      </c>
      <c r="V14" s="8">
        <v>90044110</v>
      </c>
      <c r="W14" s="27">
        <v>1.8049999999999999</v>
      </c>
      <c r="X14" s="27">
        <f t="shared" si="2"/>
        <v>162529618.54999998</v>
      </c>
    </row>
    <row r="15" spans="1:25" collapsed="1" x14ac:dyDescent="0.25">
      <c r="A15" s="2" t="s">
        <v>115</v>
      </c>
      <c r="B15" s="2" t="s">
        <v>116</v>
      </c>
      <c r="C15" s="2"/>
      <c r="D15" s="6">
        <v>741402645.70345199</v>
      </c>
      <c r="E15" s="26">
        <f>D15/sdax.erros!$D$2</f>
        <v>7.6669493747672643E-3</v>
      </c>
      <c r="F15" s="7">
        <v>-1.18577075098815E-2</v>
      </c>
      <c r="G15" s="4">
        <v>-0.33814523502009902</v>
      </c>
      <c r="H15" s="5">
        <v>0.11984410000000001</v>
      </c>
      <c r="I15" s="5">
        <v>8.9506455437984606E-2</v>
      </c>
      <c r="J15" s="4">
        <v>44.1372</v>
      </c>
      <c r="K15" s="4">
        <v>1.1221462659616E-2</v>
      </c>
      <c r="L15" s="8">
        <v>77431000</v>
      </c>
      <c r="M15" s="5">
        <v>9.2681699999999992E-2</v>
      </c>
      <c r="N15" s="8">
        <v>117369000</v>
      </c>
      <c r="O15" s="8">
        <v>77000</v>
      </c>
      <c r="P15" s="2" t="s">
        <v>162</v>
      </c>
      <c r="Q15">
        <f>INDEX(ratings!$B$2:$B$15,MATCH('Price Change Monitor'!P18,ratings!$A$2:$A$15,0))</f>
        <v>2.5</v>
      </c>
      <c r="R15" s="23">
        <f t="shared" si="0"/>
        <v>2.5000000000000001E-2</v>
      </c>
      <c r="S15" s="4"/>
      <c r="T15" s="24">
        <f t="shared" si="1"/>
        <v>0</v>
      </c>
      <c r="U15" s="4">
        <v>7079816</v>
      </c>
      <c r="V15" s="8">
        <v>58666670</v>
      </c>
      <c r="W15" s="27">
        <v>8.7100000000000009</v>
      </c>
      <c r="X15" s="27">
        <f t="shared" si="2"/>
        <v>510986695.70000005</v>
      </c>
    </row>
    <row r="16" spans="1:25" collapsed="1" x14ac:dyDescent="0.25">
      <c r="A16" s="2" t="s">
        <v>119</v>
      </c>
      <c r="B16" s="2" t="s">
        <v>120</v>
      </c>
      <c r="C16" s="2"/>
      <c r="D16" s="6">
        <v>486155055.04496098</v>
      </c>
      <c r="E16" s="26">
        <f>D16/sdax.erros!$D$2</f>
        <v>5.0273980230814731E-3</v>
      </c>
      <c r="F16" s="7">
        <v>-0.115843270868825</v>
      </c>
      <c r="G16" s="4">
        <v>-0.19412828422508199</v>
      </c>
      <c r="H16" s="5">
        <v>1.9625699999999999E-2</v>
      </c>
      <c r="I16" s="5"/>
      <c r="J16" s="4">
        <v>52.227719999999998</v>
      </c>
      <c r="K16" s="4">
        <v>5.8609361595278998E-2</v>
      </c>
      <c r="L16" s="8">
        <v>8596000</v>
      </c>
      <c r="M16" s="5"/>
      <c r="N16" s="8">
        <v>20018000</v>
      </c>
      <c r="O16" s="4"/>
      <c r="P16" s="2" t="s">
        <v>152</v>
      </c>
      <c r="Q16">
        <f>INDEX(ratings!$B$2:$B$15,MATCH('Price Change Monitor'!P12,ratings!$A$2:$A$15,0))</f>
        <v>2.5</v>
      </c>
      <c r="R16" s="23">
        <f t="shared" si="0"/>
        <v>2.5000000000000001E-2</v>
      </c>
      <c r="S16" s="8">
        <v>171700000</v>
      </c>
      <c r="T16" s="24">
        <f t="shared" si="1"/>
        <v>174261764</v>
      </c>
      <c r="U16" s="4">
        <v>18803853</v>
      </c>
      <c r="V16" s="8">
        <v>81960830</v>
      </c>
      <c r="W16" s="27">
        <v>6.47</v>
      </c>
      <c r="X16" s="27">
        <f t="shared" si="2"/>
        <v>530286570.09999996</v>
      </c>
    </row>
    <row r="17" spans="1:24" collapsed="1" x14ac:dyDescent="0.25">
      <c r="A17" s="2" t="s">
        <v>39</v>
      </c>
      <c r="B17" s="2" t="s">
        <v>40</v>
      </c>
      <c r="C17" s="2"/>
      <c r="D17" s="6">
        <v>778983919.60544205</v>
      </c>
      <c r="E17" s="26">
        <f>D17/sdax.erros!$D$2</f>
        <v>8.0555826310897242E-3</v>
      </c>
      <c r="F17" s="3">
        <v>0.17395833333333299</v>
      </c>
      <c r="G17" s="4">
        <v>0.67379679144384996</v>
      </c>
      <c r="H17" s="5">
        <v>0.34109259999999997</v>
      </c>
      <c r="I17" s="5">
        <v>0.118085822096118</v>
      </c>
      <c r="J17" s="4">
        <v>14.571429999999999</v>
      </c>
      <c r="K17" s="4">
        <v>0.108879492600423</v>
      </c>
      <c r="L17" s="8">
        <v>72800000</v>
      </c>
      <c r="M17" s="5">
        <v>9.5527950310559009E-2</v>
      </c>
      <c r="N17" s="8">
        <v>90100000</v>
      </c>
      <c r="O17" s="8">
        <v>172000000</v>
      </c>
      <c r="P17" s="2" t="s">
        <v>155</v>
      </c>
      <c r="Q17">
        <f>INDEX(ratings!$B$2:$B$15,MATCH('Price Change Monitor'!P61,ratings!$A$2:$A$15,0))</f>
        <v>1.492</v>
      </c>
      <c r="R17" s="23">
        <f t="shared" si="0"/>
        <v>1.4919999999999999E-2</v>
      </c>
      <c r="S17" s="4"/>
      <c r="T17" s="24">
        <f t="shared" si="1"/>
        <v>0</v>
      </c>
      <c r="U17" s="4">
        <v>124902000</v>
      </c>
      <c r="V17" s="8">
        <v>95901140</v>
      </c>
      <c r="W17" s="27">
        <v>0.82499999999999996</v>
      </c>
      <c r="X17" s="27">
        <f t="shared" si="2"/>
        <v>79118440.5</v>
      </c>
    </row>
    <row r="18" spans="1:24" collapsed="1" x14ac:dyDescent="0.25">
      <c r="A18" s="2" t="s">
        <v>15</v>
      </c>
      <c r="B18" s="2" t="s">
        <v>16</v>
      </c>
      <c r="C18" s="2"/>
      <c r="D18" s="6">
        <v>1930953620.96503</v>
      </c>
      <c r="E18" s="26">
        <f>D18/sdax.erros!$D$2</f>
        <v>1.9968263861421354E-2</v>
      </c>
      <c r="F18" s="7">
        <v>-0.149740198393954</v>
      </c>
      <c r="G18" s="4">
        <v>2.2214949655482501</v>
      </c>
      <c r="H18" s="5">
        <v>1.9821887</v>
      </c>
      <c r="I18" s="5">
        <v>0.46050599021069</v>
      </c>
      <c r="J18" s="4">
        <v>3.6565300000000001</v>
      </c>
      <c r="K18" s="4">
        <v>0.730396055352314</v>
      </c>
      <c r="L18" s="8">
        <v>149546000</v>
      </c>
      <c r="M18" s="5">
        <v>7.7398055555555498E-2</v>
      </c>
      <c r="N18" s="8">
        <v>158724000</v>
      </c>
      <c r="O18" s="4"/>
      <c r="P18" s="2" t="s">
        <v>151</v>
      </c>
      <c r="Q18">
        <f>INDEX(ratings!$B$2:$B$15,MATCH('Price Change Monitor'!P4,ratings!$A$2:$A$15,0))</f>
        <v>2.5</v>
      </c>
      <c r="R18" s="23">
        <f t="shared" si="0"/>
        <v>2.5000000000000001E-2</v>
      </c>
      <c r="S18" s="8">
        <v>92630000</v>
      </c>
      <c r="T18" s="24">
        <f t="shared" si="1"/>
        <v>94559482.899999991</v>
      </c>
      <c r="U18" s="4">
        <v>53840000</v>
      </c>
      <c r="V18" s="8">
        <v>111400000</v>
      </c>
      <c r="W18" s="28">
        <v>2.4180000000000001</v>
      </c>
      <c r="X18" s="27">
        <f t="shared" si="2"/>
        <v>269365200</v>
      </c>
    </row>
    <row r="19" spans="1:24" collapsed="1" x14ac:dyDescent="0.25">
      <c r="A19" s="2" t="s">
        <v>77</v>
      </c>
      <c r="B19" s="2" t="s">
        <v>78</v>
      </c>
      <c r="C19" s="2"/>
      <c r="D19" s="6">
        <v>918366579.12406695</v>
      </c>
      <c r="E19" s="26">
        <f>D19/sdax.erros!$D$2</f>
        <v>9.4969583807483753E-3</v>
      </c>
      <c r="F19" s="3">
        <v>2.7027027027027199E-2</v>
      </c>
      <c r="G19" s="4">
        <v>0.36804454364307598</v>
      </c>
      <c r="H19" s="5">
        <v>0.33449570000000001</v>
      </c>
      <c r="I19" s="5">
        <v>0.120415448316727</v>
      </c>
      <c r="J19" s="4">
        <v>9.4312500000000004</v>
      </c>
      <c r="K19" s="4">
        <v>0.14751194267515899</v>
      </c>
      <c r="L19" s="8">
        <v>121466000</v>
      </c>
      <c r="M19" s="5">
        <v>0.109034210526316</v>
      </c>
      <c r="N19" s="8">
        <v>260003000</v>
      </c>
      <c r="O19" s="8">
        <v>350342000</v>
      </c>
      <c r="P19" s="2" t="s">
        <v>152</v>
      </c>
      <c r="Q19">
        <f>INDEX(ratings!$B$2:$B$15,MATCH('Price Change Monitor'!P10,ratings!$A$2:$A$15,0))</f>
        <v>2.0830000000000002</v>
      </c>
      <c r="R19" s="23">
        <f t="shared" ref="R19:R53" si="3">Q19/100</f>
        <v>2.0830000000000001E-2</v>
      </c>
      <c r="S19" s="4"/>
      <c r="T19" s="24">
        <f t="shared" si="1"/>
        <v>0</v>
      </c>
      <c r="U19" s="4">
        <v>18760000</v>
      </c>
      <c r="V19" s="8">
        <v>85412860</v>
      </c>
      <c r="W19" s="27">
        <v>5.4</v>
      </c>
      <c r="X19" s="27">
        <f t="shared" ref="X19" si="4">W19*V19</f>
        <v>461229444.00000006</v>
      </c>
    </row>
    <row r="20" spans="1:24" collapsed="1" x14ac:dyDescent="0.25">
      <c r="A20" s="2" t="s">
        <v>99</v>
      </c>
      <c r="B20" s="2" t="s">
        <v>100</v>
      </c>
      <c r="C20" s="2"/>
      <c r="D20" s="6">
        <v>1457432406.21086</v>
      </c>
      <c r="E20" s="26">
        <f>D20/sdax.erros!$D$2</f>
        <v>1.5071514163483752E-2</v>
      </c>
      <c r="F20" s="7">
        <v>-1.1225444340505099E-2</v>
      </c>
      <c r="G20" s="4">
        <v>0.54022385058755196</v>
      </c>
      <c r="H20" s="5">
        <v>1.3025958</v>
      </c>
      <c r="I20" s="5">
        <v>0.26126911810331499</v>
      </c>
      <c r="J20" s="4">
        <v>5.5231700000000004</v>
      </c>
      <c r="K20" s="4">
        <v>0.267266226421978</v>
      </c>
      <c r="L20" s="8">
        <v>163940000</v>
      </c>
      <c r="M20" s="5">
        <v>3.67223273415326E-2</v>
      </c>
      <c r="N20" s="8">
        <v>1037137000</v>
      </c>
      <c r="O20" s="4"/>
      <c r="P20" s="2" t="s">
        <v>154</v>
      </c>
      <c r="Q20">
        <f>INDEX(ratings!$B$2:$B$15,MATCH('Price Change Monitor'!P56,ratings!$A$2:$A$15,0))</f>
        <v>1.464</v>
      </c>
      <c r="R20" s="23">
        <f t="shared" si="3"/>
        <v>1.464E-2</v>
      </c>
      <c r="S20" s="8">
        <v>0</v>
      </c>
      <c r="T20" s="24">
        <f t="shared" si="1"/>
        <v>0</v>
      </c>
      <c r="U20" s="4">
        <v>72245806</v>
      </c>
      <c r="V20" s="8">
        <v>139094860</v>
      </c>
      <c r="W20" s="28">
        <v>2.7050000000000001</v>
      </c>
      <c r="X20" s="27">
        <f t="shared" ref="X20:X51" si="5">W20*V20</f>
        <v>376251596.30000001</v>
      </c>
    </row>
    <row r="21" spans="1:24" collapsed="1" x14ac:dyDescent="0.25">
      <c r="A21" s="2" t="s">
        <v>127</v>
      </c>
      <c r="B21" s="2" t="s">
        <v>128</v>
      </c>
      <c r="C21" s="2"/>
      <c r="D21" s="6">
        <v>7537171845.8580303</v>
      </c>
      <c r="E21" s="26">
        <f>D21/sdax.erros!$D$2</f>
        <v>7.794295758991461E-2</v>
      </c>
      <c r="F21" s="7">
        <v>-0.21052631578947398</v>
      </c>
      <c r="G21" s="4">
        <v>24.8883928571429</v>
      </c>
      <c r="H21" s="5">
        <v>0.6109928</v>
      </c>
      <c r="I21" s="5">
        <v>0.32656271371905299</v>
      </c>
      <c r="J21" s="4">
        <v>2.15334</v>
      </c>
      <c r="K21" s="4"/>
      <c r="L21" s="8">
        <v>-668600000</v>
      </c>
      <c r="M21" s="5"/>
      <c r="N21" s="8">
        <v>157100000</v>
      </c>
      <c r="O21" s="8">
        <v>3495900000</v>
      </c>
      <c r="P21" s="2" t="s">
        <v>156</v>
      </c>
      <c r="Q21">
        <f>INDEX(ratings!$B$2:$B$15,MATCH('Price Change Monitor'!P37,ratings!$A$2:$A$15,0))</f>
        <v>2.0830000000000002</v>
      </c>
      <c r="R21" s="23">
        <f t="shared" si="3"/>
        <v>2.0830000000000001E-2</v>
      </c>
      <c r="S21" s="4"/>
      <c r="T21" s="24">
        <f t="shared" si="1"/>
        <v>0</v>
      </c>
      <c r="U21" s="4">
        <v>396934985</v>
      </c>
      <c r="V21" s="8">
        <v>-312000000</v>
      </c>
      <c r="W21" s="27">
        <v>1.2</v>
      </c>
      <c r="X21" s="27">
        <f t="shared" si="5"/>
        <v>-374400000</v>
      </c>
    </row>
    <row r="22" spans="1:24" collapsed="1" x14ac:dyDescent="0.25">
      <c r="A22" s="2" t="s">
        <v>73</v>
      </c>
      <c r="B22" s="2" t="s">
        <v>74</v>
      </c>
      <c r="C22" s="2"/>
      <c r="D22" s="6">
        <v>6620000000</v>
      </c>
      <c r="E22" s="26">
        <f>D22/sdax.erros!$D$2</f>
        <v>6.8458354114453043E-2</v>
      </c>
      <c r="F22" s="7">
        <v>-4.8850574712643501E-2</v>
      </c>
      <c r="G22" s="4">
        <v>-1.9986996098829699</v>
      </c>
      <c r="H22" s="5">
        <v>2.0468199999999999E-2</v>
      </c>
      <c r="I22" s="5">
        <v>1.7039175845720601E-2</v>
      </c>
      <c r="J22" s="4">
        <v>51.357140000000001</v>
      </c>
      <c r="K22" s="4">
        <v>-0.186594202898551</v>
      </c>
      <c r="L22" s="8">
        <v>482000000</v>
      </c>
      <c r="M22" s="5">
        <v>8.4290030211480391E-2</v>
      </c>
      <c r="N22" s="8">
        <v>1414000000</v>
      </c>
      <c r="O22" s="4"/>
      <c r="P22" s="2" t="s">
        <v>159</v>
      </c>
      <c r="Q22">
        <f>INDEX(ratings!$B$2:$B$15,MATCH('Price Change Monitor'!P22,ratings!$A$2:$A$15,0))</f>
        <v>2.0430000000000001</v>
      </c>
      <c r="R22" s="23">
        <f t="shared" si="3"/>
        <v>2.043E-2</v>
      </c>
      <c r="S22" s="4"/>
      <c r="T22" s="24">
        <f t="shared" si="1"/>
        <v>0</v>
      </c>
      <c r="U22" s="4">
        <v>200000000</v>
      </c>
      <c r="V22" s="8">
        <v>677653130</v>
      </c>
      <c r="W22" s="28">
        <v>4.09</v>
      </c>
      <c r="X22" s="27">
        <f t="shared" si="5"/>
        <v>2771601301.6999998</v>
      </c>
    </row>
    <row r="23" spans="1:24" collapsed="1" x14ac:dyDescent="0.25">
      <c r="A23" s="2" t="s">
        <v>103</v>
      </c>
      <c r="B23" s="2" t="s">
        <v>104</v>
      </c>
      <c r="C23" s="2"/>
      <c r="D23" s="6">
        <v>917623929.89999998</v>
      </c>
      <c r="E23" s="26">
        <f>D23/sdax.erros!$D$2</f>
        <v>9.4892785403308515E-3</v>
      </c>
      <c r="F23" s="7">
        <v>-0.200725513905683</v>
      </c>
      <c r="G23" s="4">
        <v>1.7411688647530399</v>
      </c>
      <c r="H23" s="5">
        <v>2.1256532000000004</v>
      </c>
      <c r="I23" s="5">
        <v>0.62747186799965493</v>
      </c>
      <c r="J23" s="4">
        <v>5.71197</v>
      </c>
      <c r="K23" s="4">
        <v>0.227541676168073</v>
      </c>
      <c r="L23" s="8">
        <v>91961000</v>
      </c>
      <c r="M23" s="5">
        <v>-7.4130105900151299E-3</v>
      </c>
      <c r="N23" s="8">
        <v>132236000</v>
      </c>
      <c r="O23" s="4"/>
      <c r="P23" s="2" t="s">
        <v>156</v>
      </c>
      <c r="Q23">
        <f>INDEX(ratings!$B$2:$B$15,MATCH('Price Change Monitor'!P34,ratings!$A$2:$A$15,0))</f>
        <v>2.04</v>
      </c>
      <c r="R23" s="23">
        <f t="shared" si="3"/>
        <v>2.0400000000000001E-2</v>
      </c>
      <c r="S23" s="8">
        <v>18622000</v>
      </c>
      <c r="T23" s="24">
        <f t="shared" si="1"/>
        <v>18994440</v>
      </c>
      <c r="U23" s="4">
        <v>14045987</v>
      </c>
      <c r="V23" s="8">
        <v>40056670</v>
      </c>
      <c r="W23" s="28">
        <v>5.45</v>
      </c>
      <c r="X23" s="27">
        <f t="shared" si="5"/>
        <v>218308851.5</v>
      </c>
    </row>
    <row r="24" spans="1:24" collapsed="1" x14ac:dyDescent="0.25">
      <c r="A24" s="2" t="s">
        <v>107</v>
      </c>
      <c r="B24" s="2" t="s">
        <v>108</v>
      </c>
      <c r="C24" s="2"/>
      <c r="D24" s="6">
        <v>1435363710.3836401</v>
      </c>
      <c r="E24" s="26">
        <f>D24/sdax.erros!$D$2</f>
        <v>1.4843298665933301E-2</v>
      </c>
      <c r="F24" s="3">
        <v>0.1</v>
      </c>
      <c r="G24" s="4">
        <v>0.151611442490865</v>
      </c>
      <c r="H24" s="5">
        <v>0.26361840000000003</v>
      </c>
      <c r="I24" s="5">
        <v>0.141020218547595</v>
      </c>
      <c r="J24" s="4">
        <v>54.751620000000003</v>
      </c>
      <c r="K24" s="4">
        <v>1.0671086299139E-2</v>
      </c>
      <c r="L24" s="8">
        <v>-24550000</v>
      </c>
      <c r="M24" s="5">
        <v>2.9947911547911498E-2</v>
      </c>
      <c r="N24" s="8">
        <v>85629000</v>
      </c>
      <c r="O24" s="8">
        <v>124583000</v>
      </c>
      <c r="P24" s="2" t="s">
        <v>153</v>
      </c>
      <c r="Q24">
        <f>INDEX(ratings!$B$2:$B$15,MATCH('Price Change Monitor'!P14,ratings!$A$2:$A$15,0))</f>
        <v>2</v>
      </c>
      <c r="R24" s="23">
        <f t="shared" si="3"/>
        <v>0.02</v>
      </c>
      <c r="S24" s="8">
        <v>6352000</v>
      </c>
      <c r="T24" s="24">
        <f t="shared" si="1"/>
        <v>6510799.9999999991</v>
      </c>
      <c r="U24" s="4">
        <v>17119902</v>
      </c>
      <c r="V24" s="8">
        <v>97600000</v>
      </c>
      <c r="W24" s="28">
        <v>6.29</v>
      </c>
      <c r="X24" s="27">
        <f t="shared" si="5"/>
        <v>613904000</v>
      </c>
    </row>
    <row r="25" spans="1:24" collapsed="1" x14ac:dyDescent="0.25">
      <c r="A25" s="20" t="s">
        <v>19</v>
      </c>
      <c r="B25" s="20" t="s">
        <v>20</v>
      </c>
      <c r="C25" s="20"/>
      <c r="D25" s="21">
        <v>962476028.72000003</v>
      </c>
      <c r="E25" s="26">
        <f>D25/sdax.erros!$D$2</f>
        <v>9.9531004230794928E-3</v>
      </c>
      <c r="F25" s="14">
        <v>0.100726392251816</v>
      </c>
      <c r="G25" s="16">
        <v>-0.38752529707851202</v>
      </c>
      <c r="H25" s="18">
        <v>0.2512528</v>
      </c>
      <c r="I25" s="18">
        <v>9.8477558086892E-2</v>
      </c>
      <c r="J25" s="16">
        <v>11.12898</v>
      </c>
      <c r="K25" s="16">
        <v>8.7825470862608002E-2</v>
      </c>
      <c r="L25" s="22">
        <v>18474000</v>
      </c>
      <c r="M25" s="18">
        <v>7.1300483941927006E-2</v>
      </c>
      <c r="N25" s="22">
        <v>67998000</v>
      </c>
      <c r="O25" s="22">
        <v>26388000</v>
      </c>
      <c r="P25" s="20" t="s">
        <v>152</v>
      </c>
      <c r="Q25">
        <f>INDEX(ratings!$B$2:$B$15,MATCH('Price Change Monitor'!P6,ratings!$A$2:$A$15,0))</f>
        <v>2.5</v>
      </c>
      <c r="R25" s="23">
        <f t="shared" si="3"/>
        <v>2.5000000000000001E-2</v>
      </c>
      <c r="S25" s="4"/>
      <c r="T25" s="24">
        <f t="shared" si="1"/>
        <v>0</v>
      </c>
      <c r="U25" s="4">
        <v>20824000</v>
      </c>
      <c r="V25" s="8">
        <v>36750000</v>
      </c>
      <c r="W25" s="28">
        <v>2.02</v>
      </c>
      <c r="X25" s="27">
        <f t="shared" si="5"/>
        <v>74235000</v>
      </c>
    </row>
    <row r="26" spans="1:24" collapsed="1" x14ac:dyDescent="0.25">
      <c r="A26" s="2" t="s">
        <v>69</v>
      </c>
      <c r="B26" s="2" t="s">
        <v>70</v>
      </c>
      <c r="C26" s="2"/>
      <c r="D26" s="6">
        <v>368978433.75</v>
      </c>
      <c r="E26" s="26">
        <f>D26/sdax.erros!$D$2</f>
        <v>3.8156580480745851E-3</v>
      </c>
      <c r="F26" s="3">
        <v>8.8627049180327794E-2</v>
      </c>
      <c r="G26" s="4">
        <v>-3.0644547329949101</v>
      </c>
      <c r="H26" s="5">
        <v>0.1276352</v>
      </c>
      <c r="I26" s="5">
        <v>0.118724523291467</v>
      </c>
      <c r="J26" s="4">
        <v>13.28772</v>
      </c>
      <c r="K26" s="4">
        <v>-1.568203904904E-2</v>
      </c>
      <c r="L26" s="8">
        <v>-2824643</v>
      </c>
      <c r="M26" s="5"/>
      <c r="N26" s="8">
        <v>59847494</v>
      </c>
      <c r="O26" s="4"/>
      <c r="P26" s="2" t="s">
        <v>152</v>
      </c>
      <c r="Q26">
        <f>INDEX(ratings!$B$2:$B$15,MATCH('Price Change Monitor'!P9,ratings!$A$2:$A$15,0))</f>
        <v>2.5</v>
      </c>
      <c r="R26" s="23">
        <f t="shared" si="3"/>
        <v>2.5000000000000001E-2</v>
      </c>
      <c r="S26" s="4"/>
      <c r="T26" s="24">
        <f t="shared" si="1"/>
        <v>0</v>
      </c>
      <c r="U26" s="4">
        <v>17843126</v>
      </c>
      <c r="V26" s="8">
        <v>9642250</v>
      </c>
      <c r="W26" s="27">
        <v>0.82699999999999996</v>
      </c>
      <c r="X26" s="27">
        <f t="shared" si="5"/>
        <v>7974140.75</v>
      </c>
    </row>
    <row r="27" spans="1:24" collapsed="1" x14ac:dyDescent="0.25">
      <c r="A27" s="2" t="s">
        <v>65</v>
      </c>
      <c r="B27" s="2" t="s">
        <v>66</v>
      </c>
      <c r="C27" s="2"/>
      <c r="D27" s="6">
        <v>3581684651.0718298</v>
      </c>
      <c r="E27" s="26">
        <f>D27/sdax.erros!$D$2</f>
        <v>3.7038706369996455E-2</v>
      </c>
      <c r="F27" s="7">
        <v>-0.120065789473684</v>
      </c>
      <c r="G27" s="4">
        <v>1.1336229541321501</v>
      </c>
      <c r="H27" s="5">
        <v>0.73328559999999998</v>
      </c>
      <c r="I27" s="5">
        <v>0.30190722078787396</v>
      </c>
      <c r="J27" s="4">
        <v>8.3046500000000005</v>
      </c>
      <c r="K27" s="4"/>
      <c r="L27" s="8">
        <v>181724000</v>
      </c>
      <c r="M27" s="5">
        <v>5.7085747663551401E-2</v>
      </c>
      <c r="N27" s="8">
        <v>58926000</v>
      </c>
      <c r="O27" s="4"/>
      <c r="P27" s="2" t="s">
        <v>150</v>
      </c>
      <c r="Q27">
        <f>INDEX(ratings!$B$2:$B$15,MATCH('Price Change Monitor'!P43,ratings!$A$2:$A$15,0))</f>
        <v>1.546</v>
      </c>
      <c r="R27" s="23">
        <f t="shared" si="3"/>
        <v>1.546E-2</v>
      </c>
      <c r="S27" s="4"/>
      <c r="T27" s="24">
        <f t="shared" si="1"/>
        <v>0</v>
      </c>
      <c r="U27" s="4">
        <v>83994000</v>
      </c>
      <c r="V27" s="8">
        <v>154343220</v>
      </c>
      <c r="W27" s="27">
        <v>2.21</v>
      </c>
      <c r="X27" s="27">
        <f t="shared" si="5"/>
        <v>341098516.19999999</v>
      </c>
    </row>
    <row r="28" spans="1:24" collapsed="1" x14ac:dyDescent="0.25">
      <c r="A28" s="2" t="s">
        <v>33</v>
      </c>
      <c r="B28" s="2" t="s">
        <v>34</v>
      </c>
      <c r="C28" s="2"/>
      <c r="D28" s="6">
        <v>1389419624.5201399</v>
      </c>
      <c r="E28" s="26">
        <f>D28/sdax.erros!$D$2</f>
        <v>1.4368184391083101E-2</v>
      </c>
      <c r="F28" s="3">
        <v>0.134735899731424</v>
      </c>
      <c r="G28" s="4">
        <v>-18.640753330658999</v>
      </c>
      <c r="H28" s="5">
        <v>0.16740050000000001</v>
      </c>
      <c r="I28" s="5">
        <v>3.8626082439636195E-2</v>
      </c>
      <c r="J28" s="4">
        <v>48.93844</v>
      </c>
      <c r="K28" s="4">
        <v>1.8536300254665E-2</v>
      </c>
      <c r="L28" s="8">
        <v>498747000</v>
      </c>
      <c r="M28" s="5">
        <v>8.0349506903353005E-2</v>
      </c>
      <c r="N28" s="8">
        <v>2710701000</v>
      </c>
      <c r="O28" s="4"/>
      <c r="P28" s="2" t="s">
        <v>155</v>
      </c>
      <c r="Q28">
        <f>INDEX(ratings!$B$2:$B$15,MATCH('Price Change Monitor'!P60,ratings!$A$2:$A$15,0))</f>
        <v>1.6879999999999999</v>
      </c>
      <c r="R28" s="23">
        <f t="shared" si="3"/>
        <v>1.6879999999999999E-2</v>
      </c>
      <c r="S28" s="8">
        <v>45948000</v>
      </c>
      <c r="T28" s="24">
        <f t="shared" si="1"/>
        <v>46886717.640000001</v>
      </c>
      <c r="U28" s="4">
        <v>109933206</v>
      </c>
      <c r="V28" s="8">
        <v>113340900</v>
      </c>
      <c r="W28" s="27">
        <v>1.0714999999999999</v>
      </c>
      <c r="X28" s="27">
        <f t="shared" si="5"/>
        <v>121444774.34999999</v>
      </c>
    </row>
    <row r="29" spans="1:24" collapsed="1" x14ac:dyDescent="0.25">
      <c r="A29" s="2" t="s">
        <v>27</v>
      </c>
      <c r="B29" s="2" t="s">
        <v>28</v>
      </c>
      <c r="C29" s="2"/>
      <c r="D29" s="6">
        <v>655674487.60253799</v>
      </c>
      <c r="E29" s="26">
        <f>D29/sdax.erros!$D$2</f>
        <v>6.7804223951823412E-3</v>
      </c>
      <c r="F29" s="7">
        <v>-0.19871794871794901</v>
      </c>
      <c r="G29" s="4">
        <v>0.18620723395149599</v>
      </c>
      <c r="H29" s="5">
        <v>0.43130899999999994</v>
      </c>
      <c r="I29" s="5">
        <v>0.25679016067645799</v>
      </c>
      <c r="J29" s="4">
        <v>24.885619999999999</v>
      </c>
      <c r="K29" s="4">
        <v>2.1659066416659999E-2</v>
      </c>
      <c r="L29" s="8">
        <v>36239540.009999998</v>
      </c>
      <c r="M29" s="5">
        <v>7.9139600000000004E-2</v>
      </c>
      <c r="N29" s="8">
        <v>12638.75</v>
      </c>
      <c r="O29" s="8">
        <v>65948000</v>
      </c>
      <c r="P29" s="2" t="s">
        <v>153</v>
      </c>
      <c r="Q29">
        <f>INDEX(ratings!$B$2:$B$15,MATCH('Price Change Monitor'!P8,ratings!$A$2:$A$15,0))</f>
        <v>2.0430000000000001</v>
      </c>
      <c r="R29" s="23">
        <f t="shared" si="3"/>
        <v>2.043E-2</v>
      </c>
      <c r="S29" s="4"/>
      <c r="T29" s="24">
        <f t="shared" si="1"/>
        <v>0</v>
      </c>
      <c r="U29" s="4">
        <v>26325946</v>
      </c>
      <c r="V29" s="8">
        <v>57550000</v>
      </c>
      <c r="W29" s="28">
        <v>2.54</v>
      </c>
      <c r="X29" s="27">
        <f t="shared" si="5"/>
        <v>146177000</v>
      </c>
    </row>
    <row r="30" spans="1:24" collapsed="1" x14ac:dyDescent="0.25">
      <c r="A30" s="2" t="s">
        <v>47</v>
      </c>
      <c r="B30" s="2" t="s">
        <v>48</v>
      </c>
      <c r="C30" s="2"/>
      <c r="D30" s="6">
        <v>1243713031.8793099</v>
      </c>
      <c r="E30" s="26">
        <f>D30/sdax.erros!$D$2</f>
        <v>1.2861411956669762E-2</v>
      </c>
      <c r="F30" s="3">
        <v>7.1856287425149795E-2</v>
      </c>
      <c r="G30" s="4">
        <v>28.488495641438099</v>
      </c>
      <c r="H30" s="5">
        <v>4.0265332000000003</v>
      </c>
      <c r="I30" s="5">
        <v>0.78018383809910796</v>
      </c>
      <c r="J30" s="4">
        <v>5.14351</v>
      </c>
      <c r="K30" s="4">
        <v>-5.8935406133345997E-2</v>
      </c>
      <c r="L30" s="8">
        <v>309272000</v>
      </c>
      <c r="M30" s="5"/>
      <c r="N30" s="8">
        <v>697202000</v>
      </c>
      <c r="O30" s="8">
        <v>3587328000</v>
      </c>
      <c r="P30" s="2" t="s">
        <v>154</v>
      </c>
      <c r="Q30">
        <f>INDEX(ratings!$B$2:$B$15,MATCH('Price Change Monitor'!P52,ratings!$A$2:$A$15,0))</f>
        <v>2.5</v>
      </c>
      <c r="R30" s="23">
        <f t="shared" si="3"/>
        <v>2.5000000000000001E-2</v>
      </c>
      <c r="S30" s="4"/>
      <c r="T30" s="24">
        <f t="shared" si="1"/>
        <v>0</v>
      </c>
      <c r="U30" s="4">
        <v>46495573</v>
      </c>
      <c r="V30" s="8">
        <v>92317670</v>
      </c>
      <c r="W30" s="27">
        <v>2.484</v>
      </c>
      <c r="X30" s="27">
        <f t="shared" si="5"/>
        <v>229317092.28</v>
      </c>
    </row>
    <row r="31" spans="1:24" collapsed="1" x14ac:dyDescent="0.25">
      <c r="A31" s="2" t="s">
        <v>111</v>
      </c>
      <c r="B31" s="2" t="s">
        <v>112</v>
      </c>
      <c r="C31" s="2"/>
      <c r="D31" s="6">
        <v>2070207813.25</v>
      </c>
      <c r="E31" s="26">
        <f>D31/sdax.erros!$D$2</f>
        <v>2.1408311113289422E-2</v>
      </c>
      <c r="F31" s="3">
        <v>0.154223968565815</v>
      </c>
      <c r="G31" s="4">
        <v>10.8129694604843</v>
      </c>
      <c r="H31" s="5">
        <v>0.86756110000000008</v>
      </c>
      <c r="I31" s="5">
        <v>0.38870259582071498</v>
      </c>
      <c r="J31" s="4">
        <v>5.4293300000000002</v>
      </c>
      <c r="K31" s="4"/>
      <c r="L31" s="8">
        <v>82938000</v>
      </c>
      <c r="M31" s="5">
        <v>0.14382978723404299</v>
      </c>
      <c r="N31" s="8">
        <v>1129176000</v>
      </c>
      <c r="O31" s="4"/>
      <c r="P31" s="2" t="s">
        <v>156</v>
      </c>
      <c r="Q31">
        <f>INDEX(ratings!$B$2:$B$15,MATCH('Price Change Monitor'!P35,ratings!$A$2:$A$15,0))</f>
        <v>1.546</v>
      </c>
      <c r="R31" s="23">
        <f t="shared" si="3"/>
        <v>1.546E-2</v>
      </c>
      <c r="S31" s="8">
        <v>41457000</v>
      </c>
      <c r="T31" s="24">
        <f t="shared" si="1"/>
        <v>42097925.219999999</v>
      </c>
      <c r="U31" s="4">
        <v>172352000</v>
      </c>
      <c r="V31" s="8">
        <v>179773600</v>
      </c>
      <c r="W31" s="28">
        <v>1.04</v>
      </c>
      <c r="X31" s="27">
        <f t="shared" si="5"/>
        <v>186964544</v>
      </c>
    </row>
    <row r="32" spans="1:24" collapsed="1" x14ac:dyDescent="0.25">
      <c r="A32" s="2" t="s">
        <v>25</v>
      </c>
      <c r="B32" s="2" t="s">
        <v>26</v>
      </c>
      <c r="C32" s="2"/>
      <c r="D32" s="6">
        <v>534425796.36000001</v>
      </c>
      <c r="E32" s="26">
        <f>D32/sdax.erros!$D$2</f>
        <v>5.5265725702585275E-3</v>
      </c>
      <c r="F32" s="7">
        <v>-3.5242290748898598E-2</v>
      </c>
      <c r="G32" s="4">
        <v>21.375297959183701</v>
      </c>
      <c r="H32" s="5">
        <v>1.6073925</v>
      </c>
      <c r="I32" s="5">
        <v>0.59403455134284899</v>
      </c>
      <c r="J32" s="4">
        <v>2.1354799999999998</v>
      </c>
      <c r="K32" s="4"/>
      <c r="L32" s="8">
        <v>26851000</v>
      </c>
      <c r="M32" s="5"/>
      <c r="N32" s="8">
        <v>43304000</v>
      </c>
      <c r="O32" s="8">
        <v>682860000</v>
      </c>
      <c r="P32" s="2" t="s">
        <v>154</v>
      </c>
      <c r="Q32">
        <f>INDEX(ratings!$B$2:$B$15,MATCH('Price Change Monitor'!P48,ratings!$A$2:$A$15,0))</f>
        <v>1.546</v>
      </c>
      <c r="R32" s="23">
        <f t="shared" si="3"/>
        <v>1.546E-2</v>
      </c>
      <c r="S32" s="8">
        <v>90154000</v>
      </c>
      <c r="T32" s="24">
        <f t="shared" si="1"/>
        <v>96164567.180000007</v>
      </c>
      <c r="U32" s="4">
        <v>81343000</v>
      </c>
      <c r="V32" s="8">
        <v>12133330</v>
      </c>
      <c r="W32" s="28">
        <v>0.17499999999999999</v>
      </c>
      <c r="X32" s="27">
        <f t="shared" si="5"/>
        <v>2123332.75</v>
      </c>
    </row>
    <row r="33" spans="1:24" collapsed="1" x14ac:dyDescent="0.25">
      <c r="A33" s="2" t="s">
        <v>63</v>
      </c>
      <c r="B33" s="2" t="s">
        <v>64</v>
      </c>
      <c r="C33" s="2"/>
      <c r="D33" s="6">
        <v>1279970082.24774</v>
      </c>
      <c r="E33" s="26">
        <f>D33/sdax.erros!$D$2</f>
        <v>1.3236351230577247E-2</v>
      </c>
      <c r="F33" s="3">
        <v>0.21666666666666701</v>
      </c>
      <c r="G33" s="4">
        <v>2.8041921813247002</v>
      </c>
      <c r="H33" s="5">
        <v>0.88373360000000001</v>
      </c>
      <c r="I33" s="5">
        <v>0.399291989812249</v>
      </c>
      <c r="J33" s="4">
        <v>4.6311299999999997</v>
      </c>
      <c r="K33" s="4">
        <v>0.28239418332900501</v>
      </c>
      <c r="L33" s="8">
        <v>284396000</v>
      </c>
      <c r="M33" s="5">
        <v>0.14418381070983799</v>
      </c>
      <c r="N33" s="8">
        <v>370253000</v>
      </c>
      <c r="O33" s="8">
        <v>685338000</v>
      </c>
      <c r="P33" s="2" t="s">
        <v>153</v>
      </c>
      <c r="Q33">
        <f>INDEX(ratings!$B$2:$B$15,MATCH('Price Change Monitor'!P11,ratings!$A$2:$A$15,0))</f>
        <v>6.6669999999999998</v>
      </c>
      <c r="R33" s="23">
        <f t="shared" si="3"/>
        <v>6.6669999999999993E-2</v>
      </c>
      <c r="S33" s="8">
        <v>15000000</v>
      </c>
      <c r="T33" s="24">
        <f t="shared" si="1"/>
        <v>15231900</v>
      </c>
      <c r="U33" s="4">
        <v>15975646</v>
      </c>
      <c r="V33" s="8">
        <v>150975000</v>
      </c>
      <c r="W33" s="28">
        <v>10.35</v>
      </c>
      <c r="X33" s="27">
        <f t="shared" si="5"/>
        <v>1562591250</v>
      </c>
    </row>
    <row r="34" spans="1:24" collapsed="1" x14ac:dyDescent="0.25">
      <c r="A34" s="2" t="s">
        <v>93</v>
      </c>
      <c r="B34" s="2" t="s">
        <v>94</v>
      </c>
      <c r="C34" s="2"/>
      <c r="D34" s="6">
        <v>385234981.959472</v>
      </c>
      <c r="E34" s="26">
        <f>D34/sdax.erros!$D$2</f>
        <v>3.9837693069873815E-3</v>
      </c>
      <c r="F34" s="3">
        <v>2.50201775625505E-2</v>
      </c>
      <c r="G34" s="4">
        <v>-0.42352941176470599</v>
      </c>
      <c r="H34" s="5">
        <v>0.1366224</v>
      </c>
      <c r="I34" s="5">
        <v>9.0716607977919902E-2</v>
      </c>
      <c r="J34" s="4">
        <v>5.8125</v>
      </c>
      <c r="K34" s="4">
        <v>0.87179487179487203</v>
      </c>
      <c r="L34" s="8">
        <v>25000000</v>
      </c>
      <c r="M34" s="5">
        <v>5.1354330708661404E-2</v>
      </c>
      <c r="N34" s="8">
        <v>153000000</v>
      </c>
      <c r="O34" s="8">
        <v>17000000</v>
      </c>
      <c r="P34" s="2" t="s">
        <v>154</v>
      </c>
      <c r="Q34">
        <f>INDEX(ratings!$B$2:$B$15,MATCH('Price Change Monitor'!P55,ratings!$A$2:$A$15,0))</f>
        <v>1.546</v>
      </c>
      <c r="R34" s="23">
        <f t="shared" si="3"/>
        <v>1.546E-2</v>
      </c>
      <c r="S34" s="4"/>
      <c r="T34" s="24">
        <f t="shared" ref="T34:T65" si="6">(1+R35)*S34</f>
        <v>0</v>
      </c>
      <c r="U34" s="4">
        <v>304336000</v>
      </c>
      <c r="V34" s="8">
        <v>45860000</v>
      </c>
      <c r="W34" s="27">
        <v>0.2</v>
      </c>
      <c r="X34" s="27">
        <f t="shared" si="5"/>
        <v>9172000</v>
      </c>
    </row>
    <row r="35" spans="1:24" collapsed="1" x14ac:dyDescent="0.25">
      <c r="A35" s="2" t="s">
        <v>97</v>
      </c>
      <c r="B35" s="2" t="s">
        <v>98</v>
      </c>
      <c r="C35" s="2"/>
      <c r="D35" s="6">
        <v>2119623656.26158</v>
      </c>
      <c r="E35" s="26">
        <f>D35/sdax.erros!$D$2</f>
        <v>2.1919327318689872E-2</v>
      </c>
      <c r="F35" s="3">
        <v>0.75113122171945701</v>
      </c>
      <c r="G35" s="4">
        <v>2.3630757930141302</v>
      </c>
      <c r="H35" s="5">
        <v>0.53889850000000006</v>
      </c>
      <c r="I35" s="5">
        <v>0.31765962052324898</v>
      </c>
      <c r="J35" s="4">
        <v>4.5699699999999996</v>
      </c>
      <c r="K35" s="4">
        <v>4.4275886399718002E-2</v>
      </c>
      <c r="L35" s="8">
        <v>6627000</v>
      </c>
      <c r="M35" s="5">
        <v>2.8309754521963796E-3</v>
      </c>
      <c r="N35" s="8">
        <v>96658000</v>
      </c>
      <c r="O35" s="8">
        <v>153491000</v>
      </c>
      <c r="P35" s="2" t="s">
        <v>150</v>
      </c>
      <c r="Q35">
        <f>INDEX(ratings!$B$2:$B$15,MATCH('Price Change Monitor'!P45,ratings!$A$2:$A$15,0))</f>
        <v>2.04</v>
      </c>
      <c r="R35" s="23">
        <f t="shared" si="3"/>
        <v>2.0400000000000001E-2</v>
      </c>
      <c r="S35" s="8">
        <v>308000</v>
      </c>
      <c r="T35" s="24">
        <f t="shared" si="6"/>
        <v>314283.2</v>
      </c>
      <c r="U35" s="4">
        <v>6668000</v>
      </c>
      <c r="V35" s="8">
        <v>13808000</v>
      </c>
      <c r="W35" s="27">
        <v>4.71</v>
      </c>
      <c r="X35" s="27">
        <f t="shared" si="5"/>
        <v>65035680</v>
      </c>
    </row>
    <row r="36" spans="1:24" collapsed="1" x14ac:dyDescent="0.25">
      <c r="A36" s="2" t="s">
        <v>23</v>
      </c>
      <c r="B36" s="2" t="s">
        <v>24</v>
      </c>
      <c r="C36" s="2"/>
      <c r="D36" s="6">
        <v>440738893.44</v>
      </c>
      <c r="E36" s="26">
        <f>D36/sdax.erros!$D$2</f>
        <v>4.5577430874815267E-3</v>
      </c>
      <c r="F36" s="3">
        <v>8.9533417402269902E-2</v>
      </c>
      <c r="G36" s="4">
        <v>-1.06501527300496</v>
      </c>
      <c r="H36" s="5">
        <v>3.7220000000000003E-2</v>
      </c>
      <c r="I36" s="5">
        <v>5.67650493316878E-2</v>
      </c>
      <c r="J36" s="4">
        <v>13.02036</v>
      </c>
      <c r="K36" s="4">
        <v>0.12418627941912901</v>
      </c>
      <c r="L36" s="8">
        <v>13284000</v>
      </c>
      <c r="M36" s="5">
        <v>6.0408564814814804E-2</v>
      </c>
      <c r="N36" s="8">
        <v>71040000</v>
      </c>
      <c r="O36" s="8">
        <v>308000</v>
      </c>
      <c r="P36" s="2" t="s">
        <v>150</v>
      </c>
      <c r="Q36">
        <f>INDEX(ratings!$B$2:$B$15,MATCH('Price Change Monitor'!P40,ratings!$A$2:$A$15,0))</f>
        <v>2.04</v>
      </c>
      <c r="R36" s="23">
        <f t="shared" si="3"/>
        <v>2.0400000000000001E-2</v>
      </c>
      <c r="S36" s="8">
        <v>135613000</v>
      </c>
      <c r="T36" s="24">
        <f t="shared" si="6"/>
        <v>137902147.44</v>
      </c>
      <c r="U36" s="4">
        <v>23806000</v>
      </c>
      <c r="V36" s="8">
        <v>29060000</v>
      </c>
      <c r="W36" s="28">
        <v>1.59</v>
      </c>
      <c r="X36" s="27">
        <f t="shared" si="5"/>
        <v>46205400</v>
      </c>
    </row>
    <row r="37" spans="1:24" collapsed="1" x14ac:dyDescent="0.25">
      <c r="A37" s="2" t="s">
        <v>41</v>
      </c>
      <c r="B37" s="2" t="s">
        <v>42</v>
      </c>
      <c r="C37" s="2"/>
      <c r="D37" s="6">
        <v>641727105.56088901</v>
      </c>
      <c r="E37" s="26">
        <f>D37/sdax.erros!$D$2</f>
        <v>6.6361905494456697E-3</v>
      </c>
      <c r="F37" s="3">
        <v>7.1588366890380298E-2</v>
      </c>
      <c r="G37" s="4">
        <v>2.14590341791616</v>
      </c>
      <c r="H37" s="5">
        <v>1.0727426</v>
      </c>
      <c r="I37" s="5">
        <v>0.383024511661893</v>
      </c>
      <c r="J37" s="4">
        <v>7.8828399999999998</v>
      </c>
      <c r="K37" s="4">
        <v>0.30071797565887398</v>
      </c>
      <c r="L37" s="8">
        <v>155708000</v>
      </c>
      <c r="M37" s="5">
        <v>0.126141127348643</v>
      </c>
      <c r="N37" s="8">
        <v>265843000</v>
      </c>
      <c r="O37" s="8">
        <v>694996000</v>
      </c>
      <c r="P37" s="2" t="s">
        <v>156</v>
      </c>
      <c r="Q37">
        <f>INDEX(ratings!$B$2:$B$15,MATCH('Price Change Monitor'!P33,ratings!$A$2:$A$15,0))</f>
        <v>1.6879999999999999</v>
      </c>
      <c r="R37" s="23">
        <f t="shared" si="3"/>
        <v>1.6879999999999999E-2</v>
      </c>
      <c r="S37" s="4"/>
      <c r="T37" s="24">
        <f t="shared" si="6"/>
        <v>0</v>
      </c>
      <c r="U37" s="4">
        <v>26895559</v>
      </c>
      <c r="V37" s="8">
        <v>91416670</v>
      </c>
      <c r="W37" s="28">
        <v>4.0650000000000004</v>
      </c>
      <c r="X37" s="27">
        <f t="shared" si="5"/>
        <v>371608763.55000001</v>
      </c>
    </row>
    <row r="38" spans="1:24" collapsed="1" x14ac:dyDescent="0.25">
      <c r="A38" s="2" t="s">
        <v>75</v>
      </c>
      <c r="B38" s="2" t="s">
        <v>76</v>
      </c>
      <c r="C38" s="2"/>
      <c r="D38" s="6">
        <v>3793684677.1477299</v>
      </c>
      <c r="E38" s="26">
        <f>D38/sdax.erros!$D$2</f>
        <v>3.9231028553890296E-2</v>
      </c>
      <c r="F38" s="3">
        <v>0.55784650630011401</v>
      </c>
      <c r="G38" s="4">
        <v>1.2510025111570799</v>
      </c>
      <c r="H38" s="5"/>
      <c r="I38" s="5">
        <v>0.16398856106180801</v>
      </c>
      <c r="J38" s="4">
        <v>3.2648199999999998</v>
      </c>
      <c r="K38" s="4"/>
      <c r="L38" s="8">
        <v>138193000</v>
      </c>
      <c r="M38" s="5">
        <v>4.5554411764705899E-2</v>
      </c>
      <c r="N38" s="8">
        <v>22652000</v>
      </c>
      <c r="O38" s="4"/>
      <c r="P38" s="2" t="s">
        <v>155</v>
      </c>
      <c r="Q38">
        <f>INDEX(ratings!$B$2:$B$15,MATCH('Price Change Monitor'!P63,ratings!$A$2:$A$15,0))</f>
        <v>1.546</v>
      </c>
      <c r="R38" s="23">
        <f t="shared" si="3"/>
        <v>1.546E-2</v>
      </c>
      <c r="S38" s="4"/>
      <c r="T38" s="24">
        <f t="shared" si="6"/>
        <v>0</v>
      </c>
      <c r="U38" s="4">
        <v>141473000</v>
      </c>
      <c r="V38" s="8">
        <v>184143180</v>
      </c>
      <c r="W38" s="27">
        <v>1.655</v>
      </c>
      <c r="X38" s="27">
        <f t="shared" si="5"/>
        <v>304756962.89999998</v>
      </c>
    </row>
    <row r="39" spans="1:24" collapsed="1" x14ac:dyDescent="0.25">
      <c r="A39" s="2" t="s">
        <v>21</v>
      </c>
      <c r="B39" s="2" t="s">
        <v>22</v>
      </c>
      <c r="C39" s="2"/>
      <c r="D39" s="6">
        <v>639775830.571823</v>
      </c>
      <c r="E39" s="26">
        <f>D39/sdax.erros!$D$2</f>
        <v>6.6160121394492708E-3</v>
      </c>
      <c r="F39" s="7">
        <v>-2.48868778280543E-2</v>
      </c>
      <c r="G39" s="4">
        <v>1.65550804932705</v>
      </c>
      <c r="H39" s="5">
        <v>0.83653679999999997</v>
      </c>
      <c r="I39" s="5">
        <v>0.32389632251872202</v>
      </c>
      <c r="J39" s="4">
        <v>3.4771800000000002</v>
      </c>
      <c r="K39" s="4">
        <v>0.51491996438259702</v>
      </c>
      <c r="L39" s="8">
        <v>104668000</v>
      </c>
      <c r="M39" s="5">
        <v>0.14464454756380499</v>
      </c>
      <c r="N39" s="8">
        <v>87727000</v>
      </c>
      <c r="O39" s="4"/>
      <c r="P39" s="2" t="s">
        <v>153</v>
      </c>
      <c r="Q39">
        <f>INDEX(ratings!$B$2:$B$15,MATCH('Price Change Monitor'!P7,ratings!$A$2:$A$15,0))</f>
        <v>1.6879999999999999</v>
      </c>
      <c r="R39" s="23">
        <f t="shared" si="3"/>
        <v>1.6879999999999999E-2</v>
      </c>
      <c r="S39" s="8">
        <v>57286000</v>
      </c>
      <c r="T39" s="24">
        <f t="shared" si="6"/>
        <v>58431720</v>
      </c>
      <c r="U39" s="4">
        <v>14900000</v>
      </c>
      <c r="V39" s="8">
        <v>79000000</v>
      </c>
      <c r="W39" s="27">
        <v>6.2949999999999999</v>
      </c>
      <c r="X39" s="27">
        <f t="shared" si="5"/>
        <v>497305000</v>
      </c>
    </row>
    <row r="40" spans="1:24" collapsed="1" x14ac:dyDescent="0.25">
      <c r="A40" s="2" t="s">
        <v>43</v>
      </c>
      <c r="B40" s="2" t="s">
        <v>44</v>
      </c>
      <c r="C40" s="2"/>
      <c r="D40" s="6">
        <v>523706314.41562802</v>
      </c>
      <c r="E40" s="26">
        <f>D40/sdax.erros!$D$2</f>
        <v>5.4157208949003246E-3</v>
      </c>
      <c r="F40" s="7">
        <v>-0.23289665211062602</v>
      </c>
      <c r="G40" s="4">
        <v>3.1352393585522398</v>
      </c>
      <c r="H40" s="5">
        <v>0.52862850000000006</v>
      </c>
      <c r="I40" s="5">
        <v>0.212995626094301</v>
      </c>
      <c r="J40" s="4">
        <v>1.4497</v>
      </c>
      <c r="K40" s="4"/>
      <c r="L40" s="8">
        <v>198644000</v>
      </c>
      <c r="M40" s="5">
        <v>-2.2709677419354798E-2</v>
      </c>
      <c r="N40" s="8">
        <v>154903000</v>
      </c>
      <c r="O40" s="8">
        <v>696642000</v>
      </c>
      <c r="P40" s="2" t="s">
        <v>154</v>
      </c>
      <c r="Q40">
        <f>INDEX(ratings!$B$2:$B$15,MATCH('Price Change Monitor'!P50,ratings!$A$2:$A$15,0))</f>
        <v>2</v>
      </c>
      <c r="R40" s="23">
        <f t="shared" si="3"/>
        <v>0.02</v>
      </c>
      <c r="S40" s="4"/>
      <c r="T40" s="24" t="e">
        <f t="shared" si="6"/>
        <v>#N/A</v>
      </c>
      <c r="U40" s="4">
        <v>99750000</v>
      </c>
      <c r="V40" s="8">
        <v>33777500</v>
      </c>
      <c r="W40" s="27">
        <v>0.7</v>
      </c>
      <c r="X40" s="27">
        <f t="shared" si="5"/>
        <v>23644250</v>
      </c>
    </row>
    <row r="41" spans="1:24" collapsed="1" x14ac:dyDescent="0.25">
      <c r="A41" s="2" t="s">
        <v>85</v>
      </c>
      <c r="B41" s="2" t="s">
        <v>86</v>
      </c>
      <c r="C41" s="2"/>
      <c r="D41" s="6">
        <v>1154969130.5925901</v>
      </c>
      <c r="E41" s="26">
        <f>D41/sdax.erros!$D$2</f>
        <v>1.1943698751264276E-2</v>
      </c>
      <c r="F41" s="3">
        <v>0.109965635738832</v>
      </c>
      <c r="G41" s="4">
        <v>-0.79100802006533399</v>
      </c>
      <c r="H41" s="5">
        <v>4.4813900000000004E-2</v>
      </c>
      <c r="I41" s="5">
        <v>3.0744161738320602E-2</v>
      </c>
      <c r="J41" s="4">
        <v>157.42212000000001</v>
      </c>
      <c r="K41" s="4">
        <v>8.7584664956928002E-2</v>
      </c>
      <c r="L41" s="8">
        <v>170496000</v>
      </c>
      <c r="M41" s="5"/>
      <c r="N41" s="8">
        <v>340420000</v>
      </c>
      <c r="O41" s="4"/>
      <c r="P41" s="2" t="s">
        <v>155</v>
      </c>
      <c r="Q41" t="e">
        <f>INDEX(ratings!$B$2:$B$15,MATCH('Price Change Monitor'!P64,ratings!$A$2:$A$15,0))</f>
        <v>#N/A</v>
      </c>
      <c r="R41" s="23" t="e">
        <f t="shared" si="3"/>
        <v>#N/A</v>
      </c>
      <c r="S41" s="8">
        <v>137540000</v>
      </c>
      <c r="T41" s="24">
        <f t="shared" si="6"/>
        <v>139666368.40000001</v>
      </c>
      <c r="U41" s="4">
        <v>1751327</v>
      </c>
      <c r="V41" s="8">
        <v>148902330</v>
      </c>
      <c r="W41" s="28">
        <v>89.91</v>
      </c>
      <c r="X41" s="27">
        <f t="shared" si="5"/>
        <v>13387808490.299999</v>
      </c>
    </row>
    <row r="42" spans="1:24" collapsed="1" x14ac:dyDescent="0.25">
      <c r="A42" s="2" t="s">
        <v>87</v>
      </c>
      <c r="B42" s="2" t="s">
        <v>88</v>
      </c>
      <c r="C42" s="2"/>
      <c r="D42" s="6">
        <v>1298923953.1199999</v>
      </c>
      <c r="E42" s="26">
        <f>D42/sdax.erros!$D$2</f>
        <v>1.3432355883751385E-2</v>
      </c>
      <c r="F42" s="7">
        <v>-5.3953488372093003E-2</v>
      </c>
      <c r="G42" s="4">
        <v>-1.1829230896734599</v>
      </c>
      <c r="H42" s="5">
        <v>0.43576429999999999</v>
      </c>
      <c r="I42" s="5">
        <v>0.25339771546215401</v>
      </c>
      <c r="J42" s="4">
        <v>6.99078</v>
      </c>
      <c r="K42" s="4">
        <v>8.4474123539232004E-2</v>
      </c>
      <c r="L42" s="8">
        <v>64179000</v>
      </c>
      <c r="M42" s="5">
        <v>4.8130776794493596E-2</v>
      </c>
      <c r="N42" s="8">
        <v>332235000</v>
      </c>
      <c r="O42" s="8">
        <v>201276000</v>
      </c>
      <c r="P42" s="2" t="s">
        <v>155</v>
      </c>
      <c r="Q42">
        <f>INDEX(ratings!$B$2:$B$15,MATCH('Price Change Monitor'!P65,ratings!$A$2:$A$15,0))</f>
        <v>1.546</v>
      </c>
      <c r="R42" s="23">
        <f t="shared" si="3"/>
        <v>1.546E-2</v>
      </c>
      <c r="S42" s="4"/>
      <c r="T42" s="24">
        <f t="shared" si="6"/>
        <v>0</v>
      </c>
      <c r="U42" s="4">
        <v>65513000</v>
      </c>
      <c r="V42" s="8">
        <v>96450000</v>
      </c>
      <c r="W42" s="27">
        <v>1.9750000000000001</v>
      </c>
      <c r="X42" s="27">
        <f t="shared" si="5"/>
        <v>190488750</v>
      </c>
    </row>
    <row r="43" spans="1:24" collapsed="1" x14ac:dyDescent="0.25">
      <c r="A43" s="2" t="s">
        <v>81</v>
      </c>
      <c r="B43" s="2" t="s">
        <v>82</v>
      </c>
      <c r="C43" s="2"/>
      <c r="D43" s="6">
        <v>2072400000</v>
      </c>
      <c r="E43" s="26">
        <f>D43/sdax.erros!$D$2</f>
        <v>2.1430980825799469E-2</v>
      </c>
      <c r="F43" s="3">
        <v>0.16945996275605199</v>
      </c>
      <c r="G43" s="4">
        <v>1.6636258461923299</v>
      </c>
      <c r="H43" s="5">
        <v>0.61176070000000005</v>
      </c>
      <c r="I43" s="5">
        <v>0.29963441541094904</v>
      </c>
      <c r="J43" s="4">
        <v>6.1394799999999998</v>
      </c>
      <c r="K43" s="4">
        <v>0.18925162914456001</v>
      </c>
      <c r="L43" s="8">
        <v>10864000</v>
      </c>
      <c r="M43" s="5">
        <v>0.20481799363057299</v>
      </c>
      <c r="N43" s="8">
        <v>172999000</v>
      </c>
      <c r="O43" s="4"/>
      <c r="P43" s="2" t="s">
        <v>150</v>
      </c>
      <c r="Q43">
        <f>INDEX(ratings!$B$2:$B$15,MATCH('Price Change Monitor'!P44,ratings!$A$2:$A$15,0))</f>
        <v>1.464</v>
      </c>
      <c r="R43" s="23">
        <f t="shared" si="3"/>
        <v>1.464E-2</v>
      </c>
      <c r="S43" s="4"/>
      <c r="T43" s="24">
        <f t="shared" si="6"/>
        <v>0</v>
      </c>
      <c r="U43" s="4">
        <v>33000000</v>
      </c>
      <c r="V43" s="8">
        <v>193275000</v>
      </c>
      <c r="W43" s="27">
        <v>4.915</v>
      </c>
      <c r="X43" s="27">
        <f t="shared" si="5"/>
        <v>949946625</v>
      </c>
    </row>
    <row r="44" spans="1:24" collapsed="1" x14ac:dyDescent="0.25">
      <c r="A44" s="2" t="s">
        <v>31</v>
      </c>
      <c r="B44" s="2" t="s">
        <v>32</v>
      </c>
      <c r="C44" s="2"/>
      <c r="D44" s="6">
        <v>621954137.10495102</v>
      </c>
      <c r="E44" s="26">
        <f>D44/sdax.erros!$D$2</f>
        <v>6.4317154925800334E-3</v>
      </c>
      <c r="F44" s="3">
        <v>3.06859205776173E-2</v>
      </c>
      <c r="G44" s="4">
        <v>-7.0273304422409399</v>
      </c>
      <c r="H44" s="5">
        <v>0.23388919999999999</v>
      </c>
      <c r="I44" s="5">
        <v>2.8409065482812201E-2</v>
      </c>
      <c r="J44" s="4">
        <v>9.7077799999999996</v>
      </c>
      <c r="K44" s="4">
        <v>6.8511298686550004E-3</v>
      </c>
      <c r="L44" s="8">
        <v>100057000</v>
      </c>
      <c r="M44" s="5"/>
      <c r="N44" s="8">
        <v>1053916000</v>
      </c>
      <c r="O44" s="4"/>
      <c r="P44" s="2" t="s">
        <v>155</v>
      </c>
      <c r="Q44">
        <f>INDEX(ratings!$B$2:$B$15,MATCH('Price Change Monitor'!P59,ratings!$A$2:$A$15,0))</f>
        <v>2.4910000000000001</v>
      </c>
      <c r="R44" s="23">
        <f t="shared" si="3"/>
        <v>2.4910000000000002E-2</v>
      </c>
      <c r="S44" s="4"/>
      <c r="T44" s="24">
        <f t="shared" si="6"/>
        <v>0</v>
      </c>
      <c r="U44" s="4">
        <v>109334686</v>
      </c>
      <c r="V44" s="8">
        <v>58666670</v>
      </c>
      <c r="W44" s="27">
        <v>0.59</v>
      </c>
      <c r="X44" s="27">
        <f t="shared" si="5"/>
        <v>34613335.299999997</v>
      </c>
    </row>
    <row r="45" spans="1:24" collapsed="1" x14ac:dyDescent="0.25">
      <c r="A45" s="2" t="s">
        <v>61</v>
      </c>
      <c r="B45" s="2" t="s">
        <v>62</v>
      </c>
      <c r="C45" s="2"/>
      <c r="D45" s="6">
        <v>722638465.60000002</v>
      </c>
      <c r="E45" s="26">
        <f>D45/sdax.erros!$D$2</f>
        <v>7.4729063405996679E-3</v>
      </c>
      <c r="F45" s="7">
        <v>-4.3785310734463199E-2</v>
      </c>
      <c r="G45" s="4"/>
      <c r="H45" s="5">
        <v>1.0361736000000001</v>
      </c>
      <c r="I45" s="5">
        <v>0.26574985141649599</v>
      </c>
      <c r="J45" s="4">
        <v>-7.0840199999999998</v>
      </c>
      <c r="K45" s="4">
        <v>0.184840090657265</v>
      </c>
      <c r="L45" s="8">
        <v>-241800000</v>
      </c>
      <c r="M45" s="5"/>
      <c r="N45" s="8">
        <v>520200000</v>
      </c>
      <c r="O45" s="4"/>
      <c r="P45" s="2" t="s">
        <v>154</v>
      </c>
      <c r="Q45">
        <f>INDEX(ratings!$B$2:$B$15,MATCH('Price Change Monitor'!P53,ratings!$A$2:$A$15,0))</f>
        <v>3.5</v>
      </c>
      <c r="R45" s="23">
        <f t="shared" si="3"/>
        <v>3.5000000000000003E-2</v>
      </c>
      <c r="S45" s="4"/>
      <c r="T45" s="24">
        <f t="shared" si="6"/>
        <v>0</v>
      </c>
      <c r="U45" s="4">
        <v>21565440</v>
      </c>
      <c r="V45" s="8">
        <v>29200000</v>
      </c>
      <c r="W45" s="27">
        <v>7.085</v>
      </c>
      <c r="X45" s="27">
        <f t="shared" si="5"/>
        <v>206882000</v>
      </c>
    </row>
    <row r="46" spans="1:24" collapsed="1" x14ac:dyDescent="0.25">
      <c r="A46" s="2" t="s">
        <v>35</v>
      </c>
      <c r="B46" s="2" t="s">
        <v>36</v>
      </c>
      <c r="C46" s="2"/>
      <c r="D46" s="6">
        <v>1064311498.34872</v>
      </c>
      <c r="E46" s="26">
        <f>D46/sdax.erros!$D$2</f>
        <v>1.1006195383994076E-2</v>
      </c>
      <c r="F46" s="7">
        <v>-0.11320754716981099</v>
      </c>
      <c r="G46" s="4">
        <v>1.4107912182248901</v>
      </c>
      <c r="H46" s="5">
        <v>1.7858168000000001</v>
      </c>
      <c r="I46" s="5">
        <v>0.50446798641700807</v>
      </c>
      <c r="J46" s="4">
        <v>5.3365200000000002</v>
      </c>
      <c r="K46" s="4">
        <v>0.31072075267412103</v>
      </c>
      <c r="L46" s="8">
        <v>58178000</v>
      </c>
      <c r="M46" s="5">
        <v>7.3604642166344297E-2</v>
      </c>
      <c r="N46" s="8">
        <v>110123000</v>
      </c>
      <c r="O46" s="4"/>
      <c r="P46" s="2" t="s">
        <v>154</v>
      </c>
      <c r="Q46">
        <f>INDEX(ratings!$B$2:$B$15,MATCH('Price Change Monitor'!P49,ratings!$A$2:$A$15,0))</f>
        <v>2.04</v>
      </c>
      <c r="R46" s="23">
        <f t="shared" si="3"/>
        <v>2.0400000000000001E-2</v>
      </c>
      <c r="S46" s="4"/>
      <c r="T46" s="24">
        <f t="shared" si="6"/>
        <v>0</v>
      </c>
      <c r="U46" s="4">
        <v>13495000</v>
      </c>
      <c r="V46" s="8">
        <v>61950000</v>
      </c>
      <c r="W46" s="28">
        <v>6.0750000000000002</v>
      </c>
      <c r="X46" s="27">
        <f t="shared" si="5"/>
        <v>376346250</v>
      </c>
    </row>
    <row r="47" spans="1:24" collapsed="1" x14ac:dyDescent="0.25">
      <c r="A47" s="2" t="s">
        <v>131</v>
      </c>
      <c r="B47" s="2" t="s">
        <v>132</v>
      </c>
      <c r="C47" s="2"/>
      <c r="D47" s="6">
        <v>1252738663.95468</v>
      </c>
      <c r="E47" s="26">
        <f>D47/sdax.erros!$D$2</f>
        <v>1.2954747291522097E-2</v>
      </c>
      <c r="F47" s="7">
        <v>-0.46043360433604297</v>
      </c>
      <c r="G47" s="4">
        <v>-14.4935239852399</v>
      </c>
      <c r="H47" s="5">
        <v>1.30236E-2</v>
      </c>
      <c r="I47" s="5"/>
      <c r="J47" s="4">
        <v>223</v>
      </c>
      <c r="K47" s="4">
        <v>-2.3864694148936199</v>
      </c>
      <c r="L47" s="8">
        <v>-18200000</v>
      </c>
      <c r="M47" s="5">
        <v>-0.117149171270718</v>
      </c>
      <c r="N47" s="8">
        <v>767000000</v>
      </c>
      <c r="O47" s="4"/>
      <c r="P47" s="2" t="s">
        <v>154</v>
      </c>
      <c r="Q47">
        <f>INDEX(ratings!$B$2:$B$15,MATCH('Price Change Monitor'!P57,ratings!$A$2:$A$15,0))</f>
        <v>1.464</v>
      </c>
      <c r="R47" s="23">
        <f t="shared" si="3"/>
        <v>1.464E-2</v>
      </c>
      <c r="S47" s="8">
        <v>42735000</v>
      </c>
      <c r="T47" s="24">
        <f t="shared" si="6"/>
        <v>43606794</v>
      </c>
      <c r="U47" s="4">
        <v>126315000</v>
      </c>
      <c r="V47" s="8">
        <v>-26496830</v>
      </c>
      <c r="W47" s="27">
        <v>0.155</v>
      </c>
      <c r="X47" s="27">
        <f t="shared" si="5"/>
        <v>-4107008.65</v>
      </c>
    </row>
    <row r="48" spans="1:24" collapsed="1" x14ac:dyDescent="0.25">
      <c r="A48" s="2" t="s">
        <v>117</v>
      </c>
      <c r="B48" s="2" t="s">
        <v>118</v>
      </c>
      <c r="C48" s="2"/>
      <c r="D48" s="6">
        <v>581170176</v>
      </c>
      <c r="E48" s="26">
        <f>D48/sdax.erros!$D$2</f>
        <v>6.0099627959768883E-3</v>
      </c>
      <c r="F48" s="3">
        <v>0.137866500311915</v>
      </c>
      <c r="G48" s="4">
        <v>2.4115971090177299</v>
      </c>
      <c r="H48" s="5">
        <v>0.72300419999999999</v>
      </c>
      <c r="I48" s="5">
        <v>0.34674360947159999</v>
      </c>
      <c r="J48" s="4">
        <v>2.5594100000000002</v>
      </c>
      <c r="K48" s="4">
        <v>0.89285714285714302</v>
      </c>
      <c r="L48" s="8">
        <v>38635000</v>
      </c>
      <c r="M48" s="5">
        <v>0.111242324561404</v>
      </c>
      <c r="N48" s="8">
        <v>165207000</v>
      </c>
      <c r="O48" s="8">
        <v>504412000</v>
      </c>
      <c r="P48" s="2" t="s">
        <v>150</v>
      </c>
      <c r="Q48">
        <f>INDEX(ratings!$B$2:$B$15,MATCH('Price Change Monitor'!P46,ratings!$A$2:$A$15,0))</f>
        <v>2.04</v>
      </c>
      <c r="R48" s="23">
        <f t="shared" si="3"/>
        <v>2.0400000000000001E-2</v>
      </c>
      <c r="S48" s="8">
        <v>97325000</v>
      </c>
      <c r="T48" s="24">
        <f t="shared" si="6"/>
        <v>99758124.999999985</v>
      </c>
      <c r="U48" s="4">
        <v>31862400</v>
      </c>
      <c r="V48" s="8">
        <v>49900000</v>
      </c>
      <c r="W48" s="28">
        <v>1.98</v>
      </c>
      <c r="X48" s="27">
        <f t="shared" si="5"/>
        <v>98802000</v>
      </c>
    </row>
    <row r="49" spans="1:24" collapsed="1" x14ac:dyDescent="0.25">
      <c r="A49" s="2" t="s">
        <v>143</v>
      </c>
      <c r="B49" s="2" t="s">
        <v>144</v>
      </c>
      <c r="C49" s="2"/>
      <c r="D49" s="6">
        <v>657830754.412871</v>
      </c>
      <c r="E49" s="26">
        <f>D49/sdax.erros!$D$2</f>
        <v>6.802720654527813E-3</v>
      </c>
      <c r="F49" s="7">
        <v>-0.12804878048780499</v>
      </c>
      <c r="G49" s="4">
        <v>-2.0404881931546801</v>
      </c>
      <c r="H49" s="5">
        <v>0.3143667</v>
      </c>
      <c r="I49" s="5">
        <v>0.18697195462945601</v>
      </c>
      <c r="J49" s="4">
        <v>-2.3971300000000002</v>
      </c>
      <c r="K49" s="4"/>
      <c r="L49" s="8">
        <v>64641000</v>
      </c>
      <c r="M49" s="5">
        <v>6.6601398601398602E-3</v>
      </c>
      <c r="N49" s="8">
        <v>340181000</v>
      </c>
      <c r="O49" s="8">
        <v>353352000</v>
      </c>
      <c r="P49" s="2" t="s">
        <v>154</v>
      </c>
      <c r="Q49">
        <f>INDEX(ratings!$B$2:$B$15,MATCH('Price Change Monitor'!P58,ratings!$A$2:$A$15,0))</f>
        <v>2.5</v>
      </c>
      <c r="R49" s="23">
        <f t="shared" si="3"/>
        <v>2.5000000000000001E-2</v>
      </c>
      <c r="S49" s="8">
        <v>5160000000</v>
      </c>
      <c r="T49" s="24">
        <f t="shared" si="6"/>
        <v>5267482799.999999</v>
      </c>
      <c r="U49" s="4">
        <v>85887729</v>
      </c>
      <c r="V49" s="8">
        <v>8742860</v>
      </c>
      <c r="W49" s="27">
        <v>0.25</v>
      </c>
      <c r="X49" s="27">
        <f t="shared" si="5"/>
        <v>2185715</v>
      </c>
    </row>
    <row r="50" spans="1:24" collapsed="1" x14ac:dyDescent="0.25">
      <c r="A50" s="2" t="s">
        <v>71</v>
      </c>
      <c r="B50" s="2" t="s">
        <v>72</v>
      </c>
      <c r="C50" s="2"/>
      <c r="D50" s="6">
        <v>746881513.50704896</v>
      </c>
      <c r="E50" s="26">
        <f>D50/sdax.erros!$D$2</f>
        <v>7.7236071198193666E-3</v>
      </c>
      <c r="F50" s="7">
        <v>-0.100080710250202</v>
      </c>
      <c r="G50" s="4">
        <v>169.00427350427299</v>
      </c>
      <c r="H50" s="5">
        <v>6.2469538999999994</v>
      </c>
      <c r="I50" s="5">
        <v>0.38505898054847099</v>
      </c>
      <c r="J50" s="4">
        <v>4.8930000000000001E-2</v>
      </c>
      <c r="K50" s="4"/>
      <c r="L50" s="8">
        <v>398000000</v>
      </c>
      <c r="M50" s="5"/>
      <c r="N50" s="8">
        <v>2728000000</v>
      </c>
      <c r="O50" s="8">
        <v>21005000000</v>
      </c>
      <c r="P50" s="2" t="s">
        <v>158</v>
      </c>
      <c r="Q50">
        <f>INDEX(ratings!$B$2:$B$15,MATCH('Price Change Monitor'!P21,ratings!$A$2:$A$15,0))</f>
        <v>2.0830000000000002</v>
      </c>
      <c r="R50" s="23">
        <f t="shared" si="3"/>
        <v>2.0830000000000001E-2</v>
      </c>
      <c r="S50" s="8">
        <v>41380000</v>
      </c>
      <c r="T50" s="24">
        <f t="shared" si="6"/>
        <v>42241945.399999999</v>
      </c>
      <c r="U50" s="4">
        <v>134475308</v>
      </c>
      <c r="V50" s="8">
        <v>79000000</v>
      </c>
      <c r="W50" s="28">
        <v>0.93</v>
      </c>
      <c r="X50" s="27">
        <f t="shared" si="5"/>
        <v>73470000</v>
      </c>
    </row>
    <row r="51" spans="1:24" collapsed="1" x14ac:dyDescent="0.25">
      <c r="A51" s="2" t="s">
        <v>137</v>
      </c>
      <c r="B51" s="2" t="s">
        <v>138</v>
      </c>
      <c r="C51" s="2"/>
      <c r="D51" s="6">
        <v>1054061875.84</v>
      </c>
      <c r="E51" s="26">
        <f>D51/sdax.erros!$D$2</f>
        <v>1.0900202591359421E-2</v>
      </c>
      <c r="F51" s="7">
        <v>-5.7803468208093003E-3</v>
      </c>
      <c r="G51" s="4">
        <v>14.316700196083399</v>
      </c>
      <c r="H51" s="5">
        <v>3.6721767000000001</v>
      </c>
      <c r="I51" s="5">
        <v>0.60222262533249404</v>
      </c>
      <c r="J51" s="4">
        <v>0.20255000000000001</v>
      </c>
      <c r="K51" s="4"/>
      <c r="L51" s="8">
        <v>-191640000</v>
      </c>
      <c r="M51" s="5">
        <v>3.2703488372092998E-2</v>
      </c>
      <c r="N51" s="8">
        <v>90403000</v>
      </c>
      <c r="O51" s="8">
        <v>591009000</v>
      </c>
      <c r="P51" s="2" t="s">
        <v>151</v>
      </c>
      <c r="Q51">
        <f>INDEX(ratings!$B$2:$B$15,MATCH('Price Change Monitor'!P10,ratings!$A$2:$A$15,0))</f>
        <v>2.0830000000000002</v>
      </c>
      <c r="R51" s="23">
        <f t="shared" si="3"/>
        <v>2.0830000000000001E-2</v>
      </c>
      <c r="S51" s="8">
        <v>86000000</v>
      </c>
      <c r="T51" s="24">
        <f t="shared" si="6"/>
        <v>91733620</v>
      </c>
      <c r="U51" s="4">
        <v>76337000</v>
      </c>
      <c r="V51" s="8">
        <v>-6700000</v>
      </c>
      <c r="W51" s="27">
        <v>-9.5000000000000001E-2</v>
      </c>
      <c r="X51" s="27">
        <f t="shared" si="5"/>
        <v>636500</v>
      </c>
    </row>
    <row r="52" spans="1:24" collapsed="1" x14ac:dyDescent="0.25">
      <c r="A52" s="2" t="s">
        <v>141</v>
      </c>
      <c r="B52" s="2" t="s">
        <v>142</v>
      </c>
      <c r="C52" s="2"/>
      <c r="D52" s="6">
        <v>1642277927.5633199</v>
      </c>
      <c r="E52" s="26">
        <f>D52/sdax.erros!$D$2</f>
        <v>1.6983027782398765E-2</v>
      </c>
      <c r="F52" s="3">
        <v>0.27846042645464403</v>
      </c>
      <c r="G52" s="4">
        <v>3.2158894645941301</v>
      </c>
      <c r="H52" s="5">
        <v>1.5708860999999998</v>
      </c>
      <c r="I52" s="5">
        <v>0.451772873791222</v>
      </c>
      <c r="J52" s="4">
        <v>4.68675</v>
      </c>
      <c r="K52" s="4"/>
      <c r="L52" s="8">
        <v>93000000</v>
      </c>
      <c r="M52" s="5">
        <v>0.145648056537102</v>
      </c>
      <c r="N52" s="8">
        <v>573000000</v>
      </c>
      <c r="O52" s="8">
        <v>2343000000</v>
      </c>
      <c r="P52" s="2" t="s">
        <v>151</v>
      </c>
      <c r="Q52">
        <f>INDEX(ratings!$B$2:$B$15,MATCH('Price Change Monitor'!P11,ratings!$A$2:$A$15,0))</f>
        <v>6.6669999999999998</v>
      </c>
      <c r="R52" s="23">
        <f t="shared" si="3"/>
        <v>6.6669999999999993E-2</v>
      </c>
      <c r="S52" s="4"/>
      <c r="T52" s="24">
        <f t="shared" si="6"/>
        <v>0</v>
      </c>
      <c r="U52" s="4">
        <v>226501493</v>
      </c>
      <c r="V52" s="8">
        <v>236249930</v>
      </c>
      <c r="W52" s="28">
        <v>1.135</v>
      </c>
      <c r="X52" s="27">
        <f t="shared" ref="X52:X83" si="7">W52*V52</f>
        <v>268143670.55000001</v>
      </c>
    </row>
    <row r="53" spans="1:24" collapsed="1" x14ac:dyDescent="0.25">
      <c r="A53" s="2" t="s">
        <v>109</v>
      </c>
      <c r="B53" s="2" t="s">
        <v>110</v>
      </c>
      <c r="C53" s="2"/>
      <c r="D53" s="6">
        <v>419306195.24903899</v>
      </c>
      <c r="E53" s="26">
        <f>D53/sdax.erros!$D$2</f>
        <v>4.3361045312300152E-3</v>
      </c>
      <c r="F53" s="7">
        <v>-0.24375917767988198</v>
      </c>
      <c r="G53" s="4"/>
      <c r="H53" s="5">
        <v>0.18649969999999999</v>
      </c>
      <c r="I53" s="5"/>
      <c r="J53" s="4">
        <v>-8.3957899999999999</v>
      </c>
      <c r="K53" s="4"/>
      <c r="L53" s="9">
        <v>-88725000</v>
      </c>
      <c r="M53" s="5">
        <v>0.243801941747573</v>
      </c>
      <c r="N53" s="9">
        <v>87167000</v>
      </c>
      <c r="O53" s="4"/>
      <c r="P53" s="2" t="s">
        <v>161</v>
      </c>
      <c r="Q53">
        <f>INDEX(ratings!$B$2:$B$15,MATCH('Price Change Monitor'!P20,ratings!$A$2:$A$15,0))</f>
        <v>2.04</v>
      </c>
      <c r="R53" s="23">
        <f t="shared" si="3"/>
        <v>2.0400000000000001E-2</v>
      </c>
      <c r="S53" s="4"/>
      <c r="T53" s="24"/>
      <c r="U53" s="4"/>
      <c r="V53" s="8"/>
      <c r="W53" s="27">
        <v>-0.17671000000000001</v>
      </c>
      <c r="X53" s="27">
        <f t="shared" si="7"/>
        <v>0</v>
      </c>
    </row>
    <row r="54" spans="1:24" collapsed="1" x14ac:dyDescent="0.25">
      <c r="A54" s="2" t="s">
        <v>83</v>
      </c>
      <c r="B54" s="2" t="s">
        <v>84</v>
      </c>
      <c r="C54" s="2"/>
      <c r="D54" s="6">
        <v>989380610.41515005</v>
      </c>
      <c r="E54" s="26">
        <f>D54/sdax.erros!$D$2</f>
        <v>1.023132449875741E-2</v>
      </c>
      <c r="F54" s="7">
        <v>-0.527332782824112</v>
      </c>
      <c r="G54" s="4">
        <v>-0.66402689098764001</v>
      </c>
      <c r="H54" s="5">
        <v>3.70324E-2</v>
      </c>
      <c r="I54" s="5">
        <v>2.7403756860570599E-2</v>
      </c>
      <c r="J54" s="4">
        <v>57.23771</v>
      </c>
      <c r="K54" s="4">
        <v>3.3544556210399999E-3</v>
      </c>
      <c r="L54" s="8">
        <v>56414000</v>
      </c>
      <c r="M54" s="5">
        <v>2.6453529000698799E-3</v>
      </c>
      <c r="N54" s="8">
        <v>219383000</v>
      </c>
      <c r="O54" s="8">
        <v>6000</v>
      </c>
      <c r="P54" s="2" t="s">
        <v>151</v>
      </c>
      <c r="Q54">
        <f>INDEX(ratings!$B$2:$B$15,MATCH('Price Change Monitor'!P6,ratings!$A$2:$A$15,0))</f>
        <v>2.5</v>
      </c>
      <c r="R54" s="23">
        <f t="shared" ref="R54:R70" si="8">Q54/100</f>
        <v>2.5000000000000001E-2</v>
      </c>
      <c r="S54" s="8">
        <v>6000</v>
      </c>
      <c r="T54" s="24">
        <f t="shared" ref="T54:T70" si="9">(1+R54)*S54</f>
        <v>6149.9999999999991</v>
      </c>
      <c r="U54" s="4">
        <v>78416000</v>
      </c>
      <c r="V54" s="8">
        <v>-269717400</v>
      </c>
      <c r="W54" s="28">
        <v>1.145</v>
      </c>
      <c r="X54" s="27">
        <f t="shared" si="7"/>
        <v>-308826423</v>
      </c>
    </row>
    <row r="55" spans="1:24" collapsed="1" x14ac:dyDescent="0.25">
      <c r="A55" s="2" t="s">
        <v>13</v>
      </c>
      <c r="B55" s="2" t="s">
        <v>14</v>
      </c>
      <c r="C55" s="2"/>
      <c r="D55" s="6">
        <v>549534413.20000005</v>
      </c>
      <c r="E55" s="26">
        <f>D55/sdax.erros!$D$2</f>
        <v>5.682812908900871E-3</v>
      </c>
      <c r="F55" s="7">
        <v>-7.6838638858396403E-3</v>
      </c>
      <c r="G55" s="4">
        <v>1.8804173533472901</v>
      </c>
      <c r="H55" s="5">
        <v>0.60589480000000007</v>
      </c>
      <c r="I55" s="5">
        <v>0.27718604557586801</v>
      </c>
      <c r="J55" s="4">
        <v>7.0054100000000004</v>
      </c>
      <c r="K55" s="4">
        <v>0.37661589131329798</v>
      </c>
      <c r="L55" s="8">
        <v>2001000</v>
      </c>
      <c r="M55" s="5">
        <v>8.1806858407079602E-2</v>
      </c>
      <c r="N55" s="8">
        <v>33532000</v>
      </c>
      <c r="O55" s="4"/>
      <c r="P55" s="2" t="s">
        <v>150</v>
      </c>
      <c r="Q55">
        <f>INDEX(ratings!$B$2:$B$15,MATCH('Price Change Monitor'!P39,ratings!$A$2:$A$15,0))</f>
        <v>1.6879999999999999</v>
      </c>
      <c r="R55" s="23">
        <f t="shared" si="8"/>
        <v>1.6879999999999999E-2</v>
      </c>
      <c r="S55" s="4"/>
      <c r="T55" s="24">
        <f t="shared" si="9"/>
        <v>0</v>
      </c>
      <c r="U55" s="4">
        <v>34700000</v>
      </c>
      <c r="V55" s="8">
        <v>42627130</v>
      </c>
      <c r="W55" s="27">
        <v>2.16</v>
      </c>
      <c r="X55" s="27">
        <f t="shared" si="7"/>
        <v>92074600.800000012</v>
      </c>
    </row>
    <row r="56" spans="1:24" collapsed="1" x14ac:dyDescent="0.25">
      <c r="A56" s="2" t="s">
        <v>125</v>
      </c>
      <c r="B56" s="2" t="s">
        <v>126</v>
      </c>
      <c r="C56" s="2"/>
      <c r="D56" s="6">
        <v>844777824.81103098</v>
      </c>
      <c r="E56" s="26">
        <f>D56/sdax.erros!$D$2</f>
        <v>8.7359666886632839E-3</v>
      </c>
      <c r="F56" s="3">
        <v>0.22894736842105298</v>
      </c>
      <c r="G56" s="4">
        <v>1.8950809971445499</v>
      </c>
      <c r="H56" s="5">
        <v>1.4631940000000001</v>
      </c>
      <c r="I56" s="5">
        <v>0.422855502304606</v>
      </c>
      <c r="J56" s="4">
        <v>4.7780500000000004</v>
      </c>
      <c r="K56" s="4">
        <v>0.33555822439835598</v>
      </c>
      <c r="L56" s="8">
        <v>108370000</v>
      </c>
      <c r="M56" s="5">
        <v>0.14167880085653101</v>
      </c>
      <c r="N56" s="8">
        <v>246276000</v>
      </c>
      <c r="O56" s="8">
        <v>628668000</v>
      </c>
      <c r="P56" s="2" t="s">
        <v>155</v>
      </c>
      <c r="Q56">
        <f>INDEX(ratings!$B$2:$B$15,MATCH('Price Change Monitor'!P66,ratings!$A$2:$A$15,0))</f>
        <v>1.6879999999999999</v>
      </c>
      <c r="R56" s="23">
        <f t="shared" si="8"/>
        <v>1.6879999999999999E-2</v>
      </c>
      <c r="S56" s="8">
        <v>13415000</v>
      </c>
      <c r="T56" s="24">
        <f t="shared" si="9"/>
        <v>13641445.199999999</v>
      </c>
      <c r="U56" s="4">
        <v>12158841</v>
      </c>
      <c r="V56" s="8">
        <v>18611110</v>
      </c>
      <c r="W56" s="27">
        <v>2.14</v>
      </c>
      <c r="X56" s="27">
        <f t="shared" si="7"/>
        <v>39827775.400000006</v>
      </c>
    </row>
    <row r="57" spans="1:24" collapsed="1" x14ac:dyDescent="0.25">
      <c r="A57" s="2" t="s">
        <v>135</v>
      </c>
      <c r="B57" s="2" t="s">
        <v>136</v>
      </c>
      <c r="C57" s="2"/>
      <c r="D57" s="6">
        <v>808074760.19018102</v>
      </c>
      <c r="E57" s="26">
        <f>D57/sdax.erros!$D$2</f>
        <v>8.3564151184367282E-3</v>
      </c>
      <c r="F57" s="3">
        <v>1.84331797235022E-2</v>
      </c>
      <c r="G57" s="4">
        <v>1.0605828220858899</v>
      </c>
      <c r="H57" s="5">
        <v>0.49747929999999996</v>
      </c>
      <c r="I57" s="5">
        <v>0.29207083239341303</v>
      </c>
      <c r="J57" s="4">
        <v>2.7315200000000002</v>
      </c>
      <c r="K57" s="4">
        <v>0.59114583333333304</v>
      </c>
      <c r="L57" s="8">
        <v>62200000</v>
      </c>
      <c r="M57" s="5">
        <v>-6.0331825037707398E-2</v>
      </c>
      <c r="N57" s="8">
        <v>134400000</v>
      </c>
      <c r="O57" s="8">
        <v>354100000</v>
      </c>
      <c r="P57" s="2" t="s">
        <v>155</v>
      </c>
      <c r="Q57">
        <f>INDEX(ratings!$B$2:$B$15,MATCH('Price Change Monitor'!P67,ratings!$A$2:$A$15,0))</f>
        <v>2.0830000000000002</v>
      </c>
      <c r="R57" s="23">
        <f t="shared" si="8"/>
        <v>2.0830000000000001E-2</v>
      </c>
      <c r="S57" s="8">
        <v>15100000</v>
      </c>
      <c r="T57" s="24">
        <f t="shared" si="9"/>
        <v>15414532.999999998</v>
      </c>
      <c r="U57" s="4">
        <v>45394000</v>
      </c>
      <c r="V57" s="8">
        <v>104014290</v>
      </c>
      <c r="W57" s="27">
        <v>2.64</v>
      </c>
      <c r="X57" s="27">
        <f t="shared" si="7"/>
        <v>274597725.60000002</v>
      </c>
    </row>
    <row r="58" spans="1:24" collapsed="1" x14ac:dyDescent="0.25">
      <c r="A58" s="2" t="s">
        <v>89</v>
      </c>
      <c r="B58" s="2" t="s">
        <v>90</v>
      </c>
      <c r="C58" s="2"/>
      <c r="D58" s="6">
        <v>894740000</v>
      </c>
      <c r="E58" s="26">
        <f>D58/sdax.erros!$D$2</f>
        <v>9.2526325922002595E-3</v>
      </c>
      <c r="F58" s="7">
        <v>-3.6639857015192102E-2</v>
      </c>
      <c r="G58" s="4">
        <v>1.3353831598864701</v>
      </c>
      <c r="H58" s="5">
        <v>1.0723229999999999</v>
      </c>
      <c r="I58" s="5">
        <v>0.276173207886584</v>
      </c>
      <c r="J58" s="4">
        <v>8.2189800000000002</v>
      </c>
      <c r="K58" s="4">
        <v>0.39563106796116498</v>
      </c>
      <c r="L58" s="8">
        <v>410000000</v>
      </c>
      <c r="M58" s="5">
        <v>6.8573283858998205E-2</v>
      </c>
      <c r="N58" s="8">
        <v>769000000</v>
      </c>
      <c r="O58" s="4"/>
      <c r="P58" s="2" t="s">
        <v>151</v>
      </c>
      <c r="Q58">
        <f>INDEX(ratings!$B$2:$B$15,MATCH('Price Change Monitor'!P7,ratings!$A$2:$A$15,0))</f>
        <v>1.6879999999999999</v>
      </c>
      <c r="R58" s="23">
        <f t="shared" si="8"/>
        <v>1.6879999999999999E-2</v>
      </c>
      <c r="S58" s="4"/>
      <c r="T58" s="24">
        <f t="shared" si="9"/>
        <v>0</v>
      </c>
      <c r="U58" s="4">
        <v>122270977</v>
      </c>
      <c r="V58" s="8">
        <v>57490000</v>
      </c>
      <c r="W58" s="27">
        <v>0.75949999999999995</v>
      </c>
      <c r="X58" s="27">
        <f t="shared" si="7"/>
        <v>43663655</v>
      </c>
    </row>
    <row r="59" spans="1:24" collapsed="1" x14ac:dyDescent="0.25">
      <c r="A59" s="2" t="s">
        <v>133</v>
      </c>
      <c r="B59" s="2" t="s">
        <v>134</v>
      </c>
      <c r="C59" s="2"/>
      <c r="D59" s="6">
        <v>2939738507.4924598</v>
      </c>
      <c r="E59" s="26">
        <f>D59/sdax.erros!$D$2</f>
        <v>3.0400250717494335E-2</v>
      </c>
      <c r="F59" s="7">
        <v>-0.33053359683794498</v>
      </c>
      <c r="G59" s="4">
        <v>3.73818948713435</v>
      </c>
      <c r="H59" s="5">
        <v>1.6326946</v>
      </c>
      <c r="I59" s="5">
        <v>0.49833187549062502</v>
      </c>
      <c r="J59" s="4">
        <v>5.2043299999999997</v>
      </c>
      <c r="K59" s="4">
        <v>0.43283963139682102</v>
      </c>
      <c r="L59" s="8">
        <v>-151331000</v>
      </c>
      <c r="M59" s="5">
        <v>5.6569594095940999E-2</v>
      </c>
      <c r="N59" s="8">
        <v>5924000</v>
      </c>
      <c r="O59" s="8">
        <v>2615264000</v>
      </c>
      <c r="P59" s="2" t="s">
        <v>163</v>
      </c>
      <c r="Q59">
        <f>INDEX(ratings!$B$2:$B$15,MATCH('Price Change Monitor'!P32,ratings!$A$2:$A$15,0))</f>
        <v>2.04</v>
      </c>
      <c r="R59" s="23">
        <f t="shared" si="8"/>
        <v>2.0400000000000001E-2</v>
      </c>
      <c r="S59" s="8">
        <v>1005179000</v>
      </c>
      <c r="T59" s="24">
        <f t="shared" si="9"/>
        <v>1025684651.6</v>
      </c>
      <c r="U59" s="4">
        <v>673913043</v>
      </c>
      <c r="V59" s="8">
        <v>718470800</v>
      </c>
      <c r="W59" s="28">
        <v>1.1200000000000001</v>
      </c>
      <c r="X59" s="27">
        <f t="shared" si="7"/>
        <v>804687296.00000012</v>
      </c>
    </row>
    <row r="60" spans="1:24" collapsed="1" x14ac:dyDescent="0.25">
      <c r="A60" s="2" t="s">
        <v>51</v>
      </c>
      <c r="B60" s="2" t="s">
        <v>52</v>
      </c>
      <c r="C60" s="2"/>
      <c r="D60" s="6">
        <v>1213082251.4980099</v>
      </c>
      <c r="E60" s="26">
        <f>D60/sdax.erros!$D$2</f>
        <v>1.2544654734593468E-2</v>
      </c>
      <c r="F60" s="3">
        <v>1.29963898916968</v>
      </c>
      <c r="G60" s="4">
        <v>-0.93209269144670504</v>
      </c>
      <c r="H60" s="5">
        <v>8.5937399999999997E-2</v>
      </c>
      <c r="I60" s="5">
        <v>7.1355267297955896E-2</v>
      </c>
      <c r="J60" s="4">
        <v>107.59873</v>
      </c>
      <c r="K60" s="4">
        <v>-4.1727434775563003E-2</v>
      </c>
      <c r="L60" s="8">
        <v>-13454000</v>
      </c>
      <c r="M60" s="5">
        <v>2.8824960753532199E-2</v>
      </c>
      <c r="N60" s="8">
        <v>38114000</v>
      </c>
      <c r="O60" s="4"/>
      <c r="P60" s="2" t="s">
        <v>153</v>
      </c>
      <c r="Q60">
        <f>INDEX(ratings!$B$2:$B$15,MATCH('Price Change Monitor'!P9,ratings!$A$2:$A$15,0))</f>
        <v>2.5</v>
      </c>
      <c r="R60" s="23">
        <f t="shared" si="8"/>
        <v>2.5000000000000001E-2</v>
      </c>
      <c r="S60" s="4"/>
      <c r="T60" s="24">
        <f t="shared" si="9"/>
        <v>0</v>
      </c>
      <c r="U60" s="4">
        <v>46943358</v>
      </c>
      <c r="V60" s="8">
        <v>275550000</v>
      </c>
      <c r="W60" s="27">
        <v>7.5149999999999997</v>
      </c>
      <c r="X60" s="27">
        <f t="shared" si="7"/>
        <v>2070758250</v>
      </c>
    </row>
    <row r="61" spans="1:24" collapsed="1" x14ac:dyDescent="0.25">
      <c r="A61" s="2" t="s">
        <v>91</v>
      </c>
      <c r="B61" s="2" t="s">
        <v>92</v>
      </c>
      <c r="C61" s="2"/>
      <c r="D61" s="6">
        <v>401004000</v>
      </c>
      <c r="E61" s="26">
        <f>D61/sdax.erros!$D$2</f>
        <v>4.1468389476302311E-3</v>
      </c>
      <c r="F61" s="3">
        <v>0.13018597997138801</v>
      </c>
      <c r="G61" s="4">
        <v>-0.69696508940518198</v>
      </c>
      <c r="H61" s="5">
        <v>0.13973240000000001</v>
      </c>
      <c r="I61" s="5">
        <v>8.2160629819386599E-2</v>
      </c>
      <c r="J61" s="4">
        <v>39.289470000000001</v>
      </c>
      <c r="K61" s="4"/>
      <c r="L61" s="8">
        <v>126058000</v>
      </c>
      <c r="M61" s="5">
        <v>8.8227848101265799E-2</v>
      </c>
      <c r="N61" s="8">
        <v>122278000</v>
      </c>
      <c r="O61" s="8">
        <v>2704000</v>
      </c>
      <c r="P61" s="2" t="s">
        <v>152</v>
      </c>
      <c r="Q61">
        <f>INDEX(ratings!$B$2:$B$15,MATCH('Price Change Monitor'!P11,ratings!$A$2:$A$15,0))</f>
        <v>6.6669999999999998</v>
      </c>
      <c r="R61" s="23">
        <f t="shared" si="8"/>
        <v>6.6669999999999993E-2</v>
      </c>
      <c r="S61" s="8">
        <v>2684000</v>
      </c>
      <c r="T61" s="24">
        <f t="shared" si="9"/>
        <v>2862942.28</v>
      </c>
      <c r="U61" s="4">
        <v>19115538</v>
      </c>
      <c r="V61" s="8">
        <v>62275000</v>
      </c>
      <c r="W61" s="28">
        <v>2.52</v>
      </c>
      <c r="X61" s="27">
        <f t="shared" si="7"/>
        <v>156933000</v>
      </c>
    </row>
    <row r="62" spans="1:24" collapsed="1" x14ac:dyDescent="0.25">
      <c r="A62" s="2" t="s">
        <v>45</v>
      </c>
      <c r="B62" s="2" t="s">
        <v>46</v>
      </c>
      <c r="C62" s="2"/>
      <c r="D62" s="6">
        <v>1111207222.3922501</v>
      </c>
      <c r="E62" s="26">
        <f>D62/sdax.erros!$D$2</f>
        <v>1.1491150683544778E-2</v>
      </c>
      <c r="F62" s="7">
        <v>-0.33714285714285702</v>
      </c>
      <c r="G62" s="4">
        <v>0.570128479657388</v>
      </c>
      <c r="H62" s="5">
        <v>0.2684455</v>
      </c>
      <c r="I62" s="5">
        <v>0.13952757974426799</v>
      </c>
      <c r="J62" s="4">
        <v>143.60464999999999</v>
      </c>
      <c r="K62" s="4">
        <v>-0.55074424898511498</v>
      </c>
      <c r="L62" s="8">
        <v>46400000</v>
      </c>
      <c r="M62" s="5">
        <v>-0.561714978448276</v>
      </c>
      <c r="N62" s="8">
        <v>939700000</v>
      </c>
      <c r="O62" s="4"/>
      <c r="P62" s="2" t="s">
        <v>154</v>
      </c>
      <c r="Q62">
        <f>INDEX(ratings!$B$2:$B$15,MATCH('Price Change Monitor'!P51,ratings!$A$2:$A$15,0))</f>
        <v>2.5</v>
      </c>
      <c r="R62" s="23">
        <f t="shared" si="8"/>
        <v>2.5000000000000001E-2</v>
      </c>
      <c r="S62" s="4"/>
      <c r="T62" s="24">
        <f t="shared" si="9"/>
        <v>0</v>
      </c>
      <c r="U62" s="4">
        <v>6426000</v>
      </c>
      <c r="V62" s="8">
        <v>88700000</v>
      </c>
      <c r="W62" s="28">
        <v>16.690000000000001</v>
      </c>
      <c r="X62" s="27">
        <f t="shared" si="7"/>
        <v>1480403000</v>
      </c>
    </row>
    <row r="63" spans="1:24" collapsed="1" x14ac:dyDescent="0.25">
      <c r="A63" s="2" t="s">
        <v>55</v>
      </c>
      <c r="B63" s="2" t="s">
        <v>56</v>
      </c>
      <c r="C63" s="2"/>
      <c r="D63" s="6">
        <v>2674916595.1676102</v>
      </c>
      <c r="E63" s="26">
        <f>D63/sdax.erros!$D$2</f>
        <v>2.7661689954473007E-2</v>
      </c>
      <c r="F63" s="7">
        <v>-7.3291050035236102E-2</v>
      </c>
      <c r="G63" s="4">
        <v>1.35264570552147</v>
      </c>
      <c r="H63" s="5">
        <v>0.51954129999999998</v>
      </c>
      <c r="I63" s="5">
        <v>0.231097660321435</v>
      </c>
      <c r="J63" s="4">
        <v>11.11905</v>
      </c>
      <c r="K63" s="4">
        <v>0.13173652694610799</v>
      </c>
      <c r="L63" s="8">
        <v>527000000</v>
      </c>
      <c r="M63" s="5">
        <v>0.21673003802281399</v>
      </c>
      <c r="N63" s="8">
        <v>305000000</v>
      </c>
      <c r="O63" s="8">
        <v>2325000000</v>
      </c>
      <c r="P63" s="2" t="s">
        <v>150</v>
      </c>
      <c r="Q63">
        <f>INDEX(ratings!$B$2:$B$15,MATCH('Price Change Monitor'!P42,ratings!$A$2:$A$15,0))</f>
        <v>1.464</v>
      </c>
      <c r="R63" s="23">
        <f t="shared" si="8"/>
        <v>1.464E-2</v>
      </c>
      <c r="S63" s="8">
        <v>536000000</v>
      </c>
      <c r="T63" s="24">
        <f t="shared" si="9"/>
        <v>543847040</v>
      </c>
      <c r="U63" s="4">
        <v>54087300</v>
      </c>
      <c r="V63" s="8">
        <v>112292170</v>
      </c>
      <c r="W63" s="28">
        <v>4.01</v>
      </c>
      <c r="X63" s="27">
        <f t="shared" si="7"/>
        <v>450291601.69999999</v>
      </c>
    </row>
    <row r="64" spans="1:24" collapsed="1" x14ac:dyDescent="0.25">
      <c r="A64" s="12"/>
      <c r="B64" s="12"/>
      <c r="C64" s="12"/>
      <c r="D64" s="13">
        <v>1401465609.6625586</v>
      </c>
      <c r="E64" s="26">
        <f>D64/sdax.erros!$D$2</f>
        <v>1.4492753623188408E-2</v>
      </c>
      <c r="F64" s="15">
        <v>-1.4606063616303415E-2</v>
      </c>
      <c r="G64" s="17"/>
      <c r="H64" s="19"/>
      <c r="I64" s="19"/>
      <c r="J64" s="17"/>
      <c r="K64" s="17"/>
      <c r="L64" s="17"/>
      <c r="M64" s="19"/>
      <c r="N64" s="17"/>
      <c r="O64" s="17"/>
      <c r="P64" s="12"/>
      <c r="R64" s="23">
        <f t="shared" si="8"/>
        <v>0</v>
      </c>
      <c r="S64" s="4"/>
      <c r="T64" s="24">
        <f t="shared" si="9"/>
        <v>0</v>
      </c>
      <c r="U64" s="4">
        <v>204107259</v>
      </c>
      <c r="V64" s="8">
        <v>301157140</v>
      </c>
      <c r="W64" s="28">
        <v>1.2450000000000001</v>
      </c>
      <c r="X64" s="27">
        <f t="shared" si="7"/>
        <v>374940639.30000001</v>
      </c>
    </row>
    <row r="65" spans="1:24" collapsed="1" x14ac:dyDescent="0.25">
      <c r="A65" s="2" t="s">
        <v>29</v>
      </c>
      <c r="B65" s="2" t="s">
        <v>30</v>
      </c>
      <c r="C65" s="2"/>
      <c r="D65" s="6">
        <v>326323450.32259202</v>
      </c>
      <c r="E65" s="26">
        <f>D65/sdax.erros!$D$2</f>
        <v>3.3745568456244913E-3</v>
      </c>
      <c r="F65" s="7">
        <v>-0.26176470588235301</v>
      </c>
      <c r="G65" s="4">
        <v>-0.30418411048554</v>
      </c>
      <c r="H65" s="5">
        <v>0.1396046</v>
      </c>
      <c r="I65" s="5">
        <v>2.66029876544451E-2</v>
      </c>
      <c r="J65" s="4">
        <v>72.75264</v>
      </c>
      <c r="K65" s="4">
        <v>-6.8842729970329999E-3</v>
      </c>
      <c r="L65" s="8">
        <v>-8821000</v>
      </c>
      <c r="M65" s="5">
        <v>6.64010624169987E-3</v>
      </c>
      <c r="N65" s="8">
        <v>20132000</v>
      </c>
      <c r="O65" s="4"/>
      <c r="P65" s="2" t="s">
        <v>150</v>
      </c>
      <c r="Q65">
        <f>INDEX(ratings!$B$2:$B$15,MATCH('Price Change Monitor'!P41,ratings!$A$2:$A$15,0))</f>
        <v>1.464</v>
      </c>
      <c r="R65" s="23">
        <f t="shared" si="8"/>
        <v>1.464E-2</v>
      </c>
      <c r="S65" s="8">
        <v>26342000</v>
      </c>
      <c r="T65" s="24">
        <f t="shared" si="9"/>
        <v>26727646.879999999</v>
      </c>
      <c r="U65" s="4">
        <v>21749988</v>
      </c>
      <c r="V65" s="8">
        <v>29066670</v>
      </c>
      <c r="W65" s="28">
        <v>1.43</v>
      </c>
      <c r="X65" s="27">
        <f t="shared" si="7"/>
        <v>41565338.100000001</v>
      </c>
    </row>
    <row r="66" spans="1:24" collapsed="1" x14ac:dyDescent="0.25">
      <c r="A66" s="2" t="s">
        <v>101</v>
      </c>
      <c r="B66" s="2" t="s">
        <v>102</v>
      </c>
      <c r="C66" s="2"/>
      <c r="D66" s="6">
        <v>743838720.05083203</v>
      </c>
      <c r="E66" s="26">
        <f>D66/sdax.erros!$D$2</f>
        <v>7.6921411633355538E-3</v>
      </c>
      <c r="F66" s="7">
        <v>-0.157037037037037</v>
      </c>
      <c r="G66" s="4">
        <v>1.01676072028636</v>
      </c>
      <c r="H66" s="5">
        <v>0.17364850000000001</v>
      </c>
      <c r="I66" s="5">
        <v>0.11594326185973899</v>
      </c>
      <c r="J66" s="4">
        <v>10.794779999999999</v>
      </c>
      <c r="K66" s="4">
        <v>0.41468021362511398</v>
      </c>
      <c r="L66" s="8">
        <v>90539000</v>
      </c>
      <c r="M66" s="5">
        <v>5.3602811950790905E-2</v>
      </c>
      <c r="N66" s="8">
        <v>5587000</v>
      </c>
      <c r="O66" s="8">
        <v>47776000</v>
      </c>
      <c r="P66" s="2" t="s">
        <v>153</v>
      </c>
      <c r="Q66">
        <f>INDEX(ratings!$B$2:$B$15,MATCH('Price Change Monitor'!P13,ratings!$A$2:$A$15,0))</f>
        <v>1.492</v>
      </c>
      <c r="R66" s="23">
        <f t="shared" si="8"/>
        <v>1.4919999999999999E-2</v>
      </c>
      <c r="S66" s="4"/>
      <c r="T66" s="24">
        <f t="shared" si="9"/>
        <v>0</v>
      </c>
      <c r="U66" s="4">
        <v>64985000</v>
      </c>
      <c r="V66" s="8">
        <v>36133330</v>
      </c>
      <c r="W66" s="28">
        <v>0.95</v>
      </c>
      <c r="X66" s="27">
        <f t="shared" si="7"/>
        <v>34326663.5</v>
      </c>
    </row>
    <row r="67" spans="1:24" collapsed="1" x14ac:dyDescent="0.25">
      <c r="A67" s="2" t="s">
        <v>121</v>
      </c>
      <c r="B67" s="2" t="s">
        <v>122</v>
      </c>
      <c r="C67" s="2"/>
      <c r="D67" s="6">
        <v>1186852392.7</v>
      </c>
      <c r="E67" s="26">
        <f>D67/sdax.erros!$D$2</f>
        <v>1.2273408063601585E-2</v>
      </c>
      <c r="F67" s="7">
        <v>-0.37583668005354803</v>
      </c>
      <c r="G67" s="4">
        <v>-0.67503841028122302</v>
      </c>
      <c r="H67" s="5">
        <v>0.20819749999999998</v>
      </c>
      <c r="I67" s="5">
        <v>8.4792877889070403E-2</v>
      </c>
      <c r="J67" s="4">
        <v>104.09378</v>
      </c>
      <c r="K67" s="4">
        <v>0.43219765929778903</v>
      </c>
      <c r="L67" s="8">
        <v>-177121000</v>
      </c>
      <c r="M67" s="5"/>
      <c r="N67" s="8">
        <v>170306000</v>
      </c>
      <c r="O67" s="4"/>
      <c r="P67" s="2" t="s">
        <v>156</v>
      </c>
      <c r="Q67">
        <f>INDEX(ratings!$B$2:$B$15,MATCH('Price Change Monitor'!P36,ratings!$A$2:$A$15,0))</f>
        <v>1.546</v>
      </c>
      <c r="R67" s="23">
        <f t="shared" si="8"/>
        <v>1.546E-2</v>
      </c>
      <c r="S67" s="8">
        <v>188300000</v>
      </c>
      <c r="T67" s="24">
        <f t="shared" si="9"/>
        <v>191211118</v>
      </c>
      <c r="U67" s="4">
        <v>63430269</v>
      </c>
      <c r="V67" s="8">
        <v>42640000</v>
      </c>
      <c r="W67" s="27">
        <v>1.385</v>
      </c>
      <c r="X67" s="27">
        <f t="shared" si="7"/>
        <v>59056400</v>
      </c>
    </row>
    <row r="68" spans="1:24" collapsed="1" x14ac:dyDescent="0.25">
      <c r="A68" s="2" t="s">
        <v>123</v>
      </c>
      <c r="B68" s="2" t="s">
        <v>124</v>
      </c>
      <c r="C68" s="2"/>
      <c r="D68" s="6">
        <v>852159973.19873095</v>
      </c>
      <c r="E68" s="26">
        <f>D68/sdax.erros!$D$2</f>
        <v>8.8123065267978161E-3</v>
      </c>
      <c r="F68" s="3">
        <v>0.16090584028605501</v>
      </c>
      <c r="G68" s="4">
        <v>1.3712500000000001</v>
      </c>
      <c r="H68" s="5">
        <v>0.48927169999999998</v>
      </c>
      <c r="I68" s="5">
        <v>0.26424501424501401</v>
      </c>
      <c r="J68" s="4">
        <v>9.4117599999999992</v>
      </c>
      <c r="K68" s="4">
        <v>8.7759815242494002E-2</v>
      </c>
      <c r="L68" s="8">
        <v>57400000</v>
      </c>
      <c r="M68" s="5">
        <v>5.3667145790554399E-2</v>
      </c>
      <c r="N68" s="8">
        <v>99400000</v>
      </c>
      <c r="O68" s="8">
        <v>273800000</v>
      </c>
      <c r="P68" s="2" t="s">
        <v>150</v>
      </c>
      <c r="Q68">
        <f>INDEX(ratings!$B$2:$B$15,MATCH('Price Change Monitor'!P47,ratings!$A$2:$A$15,0))</f>
        <v>2.04</v>
      </c>
      <c r="R68" s="23">
        <f t="shared" si="8"/>
        <v>2.0400000000000001E-2</v>
      </c>
      <c r="S68" s="4"/>
      <c r="T68" s="24">
        <f t="shared" si="9"/>
        <v>0</v>
      </c>
      <c r="U68" s="4">
        <v>17564180</v>
      </c>
      <c r="V68" s="8">
        <v>52900000</v>
      </c>
      <c r="W68" s="28">
        <v>3.4750000000000001</v>
      </c>
      <c r="X68" s="27">
        <f t="shared" si="7"/>
        <v>183827500</v>
      </c>
    </row>
    <row r="69" spans="1:24" collapsed="1" x14ac:dyDescent="0.25">
      <c r="A69" s="2" t="s">
        <v>79</v>
      </c>
      <c r="B69" s="2" t="s">
        <v>80</v>
      </c>
      <c r="C69" s="2"/>
      <c r="D69" s="6">
        <v>2396231791.32936</v>
      </c>
      <c r="E69" s="26">
        <f>D69/sdax.erros!$D$2</f>
        <v>2.477977107418965E-2</v>
      </c>
      <c r="F69" s="7">
        <v>-0.23145780051150899</v>
      </c>
      <c r="G69" s="4">
        <v>-0.42514905149051502</v>
      </c>
      <c r="H69" s="5">
        <v>0.2507277</v>
      </c>
      <c r="I69" s="5">
        <v>4.8500423623607201E-2</v>
      </c>
      <c r="J69" s="4">
        <v>16.466930000000001</v>
      </c>
      <c r="K69" s="4"/>
      <c r="L69" s="8">
        <v>-33500000</v>
      </c>
      <c r="M69" s="5">
        <v>0.14475873544093201</v>
      </c>
      <c r="N69" s="8">
        <v>1027000000</v>
      </c>
      <c r="O69" s="4"/>
      <c r="P69" s="2" t="s">
        <v>154</v>
      </c>
      <c r="Q69">
        <f>INDEX(ratings!$B$2:$B$15,MATCH('Price Change Monitor'!P54,ratings!$A$2:$A$15,0))</f>
        <v>2.5</v>
      </c>
      <c r="R69" s="23">
        <f t="shared" si="8"/>
        <v>2.5000000000000001E-2</v>
      </c>
      <c r="S69" s="8">
        <v>296300000</v>
      </c>
      <c r="T69" s="24">
        <f t="shared" si="9"/>
        <v>303707500</v>
      </c>
      <c r="U69" s="4">
        <v>40021196</v>
      </c>
      <c r="V69" s="8">
        <v>253199290</v>
      </c>
      <c r="W69" s="27">
        <v>9.2460000000000004</v>
      </c>
      <c r="X69" s="27">
        <f t="shared" si="7"/>
        <v>2341080635.3400002</v>
      </c>
    </row>
    <row r="70" spans="1:24" collapsed="1" x14ac:dyDescent="0.25">
      <c r="A70" s="2" t="s">
        <v>59</v>
      </c>
      <c r="B70" s="2" t="s">
        <v>60</v>
      </c>
      <c r="C70" s="2"/>
      <c r="D70" s="6">
        <v>1059325077.6648999</v>
      </c>
      <c r="E70" s="26">
        <f>D70/sdax.erros!$D$2</f>
        <v>1.095463010409429E-2</v>
      </c>
      <c r="F70" s="7">
        <v>-0.169769989047097</v>
      </c>
      <c r="G70" s="4">
        <v>1.03405250844814</v>
      </c>
      <c r="H70" s="5">
        <v>0.34120159999999999</v>
      </c>
      <c r="I70" s="5">
        <v>0.21231378627400299</v>
      </c>
      <c r="J70" s="4">
        <v>13.419890000000001</v>
      </c>
      <c r="K70" s="4">
        <v>0.112397820163488</v>
      </c>
      <c r="L70" s="8">
        <v>-65400000</v>
      </c>
      <c r="M70" s="5">
        <v>8.707124010554089E-2</v>
      </c>
      <c r="N70" s="8">
        <v>27800000</v>
      </c>
      <c r="O70" s="8">
        <v>393600000</v>
      </c>
      <c r="P70" s="2" t="s">
        <v>155</v>
      </c>
      <c r="Q70">
        <f>INDEX(ratings!$B$2:$B$15,MATCH('Price Change Monitor'!P62,ratings!$A$2:$A$15,0))</f>
        <v>2.04</v>
      </c>
      <c r="R70" s="23">
        <f t="shared" si="8"/>
        <v>2.0400000000000001E-2</v>
      </c>
      <c r="T70" s="24">
        <f t="shared" si="9"/>
        <v>0</v>
      </c>
      <c r="U70" s="4">
        <v>68015345</v>
      </c>
      <c r="V70" s="8">
        <v>120580000</v>
      </c>
      <c r="W70" s="27">
        <v>2.23</v>
      </c>
      <c r="X70" s="27">
        <f t="shared" si="7"/>
        <v>268893400</v>
      </c>
    </row>
    <row r="71" spans="1:24" x14ac:dyDescent="0.25">
      <c r="A71" s="30"/>
    </row>
    <row r="72" spans="1:24" x14ac:dyDescent="0.25">
      <c r="A72" s="30"/>
    </row>
  </sheetData>
  <autoFilter ref="A1:T70" xr:uid="{00000000-0009-0000-0000-000000000000}">
    <sortState ref="A2:T70">
      <sortCondition ref="A1:A70"/>
    </sortState>
  </autoFilter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375A4-9BE6-4F22-B54B-ECCB0F4E4AE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B6" sqref="B6"/>
    </sheetView>
  </sheetViews>
  <sheetFormatPr defaultRowHeight="15" x14ac:dyDescent="0.25"/>
  <sheetData>
    <row r="1" spans="1:4" x14ac:dyDescent="0.25">
      <c r="A1" s="10" t="s">
        <v>164</v>
      </c>
      <c r="B1" t="s">
        <v>165</v>
      </c>
    </row>
    <row r="2" spans="1:4" x14ac:dyDescent="0.25">
      <c r="A2" t="s">
        <v>152</v>
      </c>
      <c r="B2">
        <v>1.492</v>
      </c>
      <c r="D2" t="s">
        <v>166</v>
      </c>
    </row>
    <row r="3" spans="1:4" x14ac:dyDescent="0.25">
      <c r="A3" t="s">
        <v>153</v>
      </c>
      <c r="B3">
        <v>1.6879999999999999</v>
      </c>
      <c r="D3" t="s">
        <v>169</v>
      </c>
    </row>
    <row r="4" spans="1:4" x14ac:dyDescent="0.25">
      <c r="A4" t="s">
        <v>159</v>
      </c>
      <c r="B4">
        <v>2.0430000000000001</v>
      </c>
      <c r="D4" t="s">
        <v>167</v>
      </c>
    </row>
    <row r="5" spans="1:4" x14ac:dyDescent="0.25">
      <c r="A5" t="s">
        <v>162</v>
      </c>
      <c r="B5">
        <v>2.4580000000000002</v>
      </c>
      <c r="D5" t="s">
        <v>168</v>
      </c>
    </row>
    <row r="6" spans="1:4" x14ac:dyDescent="0.25">
      <c r="A6" t="s">
        <v>160</v>
      </c>
      <c r="B6">
        <v>1.94</v>
      </c>
    </row>
    <row r="7" spans="1:4" x14ac:dyDescent="0.25">
      <c r="A7" t="s">
        <v>161</v>
      </c>
      <c r="B7">
        <v>3.5</v>
      </c>
      <c r="D7" t="s">
        <v>170</v>
      </c>
    </row>
    <row r="8" spans="1:4" x14ac:dyDescent="0.25">
      <c r="A8" t="s">
        <v>158</v>
      </c>
      <c r="B8">
        <v>2</v>
      </c>
      <c r="D8" t="s">
        <v>171</v>
      </c>
    </row>
    <row r="9" spans="1:4" x14ac:dyDescent="0.25">
      <c r="A9" t="s">
        <v>151</v>
      </c>
      <c r="B9">
        <v>2.5</v>
      </c>
    </row>
    <row r="10" spans="1:4" x14ac:dyDescent="0.25">
      <c r="A10" t="s">
        <v>163</v>
      </c>
      <c r="B10">
        <v>2.4910000000000001</v>
      </c>
      <c r="D10" t="s">
        <v>172</v>
      </c>
    </row>
    <row r="11" spans="1:4" x14ac:dyDescent="0.25">
      <c r="A11" t="s">
        <v>156</v>
      </c>
      <c r="B11">
        <v>2.0830000000000002</v>
      </c>
    </row>
    <row r="12" spans="1:4" x14ac:dyDescent="0.25">
      <c r="A12" t="s">
        <v>150</v>
      </c>
      <c r="B12">
        <v>1.546</v>
      </c>
    </row>
    <row r="13" spans="1:4" x14ac:dyDescent="0.25">
      <c r="A13" t="s">
        <v>154</v>
      </c>
      <c r="B13">
        <v>2.04</v>
      </c>
    </row>
    <row r="14" spans="1:4" x14ac:dyDescent="0.25">
      <c r="A14" t="s">
        <v>155</v>
      </c>
      <c r="B14">
        <v>1.464</v>
      </c>
    </row>
    <row r="15" spans="1:4" x14ac:dyDescent="0.25">
      <c r="A15" t="s">
        <v>157</v>
      </c>
      <c r="B15">
        <v>6.6669999999999998</v>
      </c>
    </row>
  </sheetData>
  <sortState ref="A2:B15">
    <sortCondition ref="A2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727E-6189-4E29-AD42-23F3531D1AA0}">
  <dimension ref="A1:X6"/>
  <sheetViews>
    <sheetView workbookViewId="0">
      <selection activeCell="W5" sqref="W5"/>
    </sheetView>
  </sheetViews>
  <sheetFormatPr defaultRowHeight="15" x14ac:dyDescent="0.25"/>
  <cols>
    <col min="4" max="4" width="13.85546875" bestFit="1" customWidth="1"/>
  </cols>
  <sheetData>
    <row r="1" spans="1:24" ht="180" x14ac:dyDescent="0.25">
      <c r="A1" s="1" t="s">
        <v>0</v>
      </c>
      <c r="B1" s="1" t="s">
        <v>1</v>
      </c>
      <c r="C1" s="1" t="s">
        <v>179</v>
      </c>
      <c r="D1" s="1" t="s">
        <v>173</v>
      </c>
      <c r="E1" s="1" t="s">
        <v>180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176</v>
      </c>
      <c r="P1" s="1" t="s">
        <v>149</v>
      </c>
      <c r="Q1" s="1" t="s">
        <v>174</v>
      </c>
      <c r="R1" s="1" t="s">
        <v>178</v>
      </c>
      <c r="S1" s="1" t="s">
        <v>175</v>
      </c>
      <c r="T1" s="1" t="s">
        <v>177</v>
      </c>
      <c r="U1" s="1" t="s">
        <v>181</v>
      </c>
      <c r="V1" s="1" t="s">
        <v>182</v>
      </c>
      <c r="W1" s="1" t="s">
        <v>184</v>
      </c>
      <c r="X1" s="1" t="s">
        <v>183</v>
      </c>
    </row>
    <row r="2" spans="1:24" x14ac:dyDescent="0.25">
      <c r="A2" s="11" t="s">
        <v>11</v>
      </c>
      <c r="B2" s="11" t="s">
        <v>12</v>
      </c>
      <c r="C2" s="11"/>
      <c r="D2" s="25">
        <f>SUM('Price Change Monitor'!D2:D70)</f>
        <v>96701127066.716522</v>
      </c>
      <c r="E2" s="25"/>
      <c r="F2" s="14">
        <v>5.1904105624783294E-2</v>
      </c>
    </row>
    <row r="4" spans="1:24" x14ac:dyDescent="0.25">
      <c r="A4" t="s">
        <v>187</v>
      </c>
    </row>
    <row r="5" spans="1:24" x14ac:dyDescent="0.25">
      <c r="A5" s="29" t="s">
        <v>185</v>
      </c>
      <c r="W5" s="28">
        <v>2.2799999999999998</v>
      </c>
    </row>
    <row r="6" spans="1:24" x14ac:dyDescent="0.25">
      <c r="A6" s="29" t="s">
        <v>186</v>
      </c>
    </row>
  </sheetData>
  <dataValidations count="2">
    <dataValidation allowBlank="1" showInputMessage="1" showErrorMessage="1" prompt="Average: -0.014606063616303415" sqref="F2" xr:uid="{00000000-0002-0000-0000-000001000000}"/>
    <dataValidation allowBlank="1" showInputMessage="1" showErrorMessage="1" prompt="Average: 1401465609.6625586" sqref="D2:E2" xr:uid="{00000000-0002-0000-00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</vt:lpstr>
      <vt:lpstr>Price Change Monitor</vt:lpstr>
      <vt:lpstr>Sheet2</vt:lpstr>
      <vt:lpstr>ratings</vt:lpstr>
      <vt:lpstr>screenshots</vt:lpstr>
      <vt:lpstr>sdax.erros</vt:lpstr>
    </vt:vector>
  </TitlesOfParts>
  <Company>LSEG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LSEG</dc:creator>
  <cp:lastModifiedBy>Florian Melzer</cp:lastModifiedBy>
  <dcterms:created xsi:type="dcterms:W3CDTF">2024-07-15T10:50:59Z</dcterms:created>
  <dcterms:modified xsi:type="dcterms:W3CDTF">2024-07-15T15:55:37Z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{8E1A933E-A09E-4170-9C5F-7277924F722F}</vt:lpwstr>
  </property>
</Properties>
</file>