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recision 5510\Documents\GitHub\NashTechHW\"/>
    </mc:Choice>
  </mc:AlternateContent>
  <bookViews>
    <workbookView xWindow="0" yWindow="0" windowWidth="23040" windowHeight="8808" tabRatio="840" activeTab="4"/>
  </bookViews>
  <sheets>
    <sheet name="Record of Change" sheetId="4" r:id="rId1"/>
    <sheet name="Instruction" sheetId="5" r:id="rId2"/>
    <sheet name="Cover" sheetId="6" r:id="rId3"/>
    <sheet name="Common checklist" sheetId="7" r:id="rId4"/>
    <sheet name="User Story 1" sheetId="8" r:id="rId5"/>
    <sheet name="User Story 2" sheetId="9" r:id="rId6"/>
    <sheet name="User Story 3" sheetId="15" r:id="rId7"/>
    <sheet name="Test report" sheetId="10" r:id="rId8"/>
  </sheets>
  <externalReferences>
    <externalReference r:id="rId9"/>
  </externalReferences>
  <definedNames>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1" i="8" l="1"/>
  <c r="A22" i="8" l="1"/>
  <c r="A24" i="8" s="1"/>
  <c r="A25" i="8" s="1"/>
  <c r="A26" i="8" s="1"/>
  <c r="A28" i="8" s="1"/>
  <c r="A29" i="8" s="1"/>
  <c r="A30" i="8" s="1"/>
  <c r="A32" i="8" s="1"/>
  <c r="A34" i="8" s="1"/>
  <c r="A35" i="8" s="1"/>
  <c r="A37" i="8" s="1"/>
  <c r="A38" i="8" s="1"/>
  <c r="A39" i="8" s="1"/>
  <c r="A41" i="8" s="1"/>
  <c r="A42" i="8" s="1"/>
  <c r="A43" i="8" s="1"/>
  <c r="A45" i="8" s="1"/>
  <c r="A46" i="8" s="1"/>
  <c r="A47" i="8" s="1"/>
  <c r="A48" i="8" s="1"/>
  <c r="F30" i="10"/>
  <c r="F29" i="10"/>
  <c r="F28" i="10"/>
  <c r="F27" i="10"/>
  <c r="E30" i="10"/>
  <c r="E29" i="10"/>
  <c r="E28" i="10"/>
  <c r="E27" i="10"/>
  <c r="D30" i="10"/>
  <c r="D29" i="10"/>
  <c r="D28" i="10"/>
  <c r="D27" i="10"/>
  <c r="A52" i="8" l="1"/>
  <c r="A53" i="8" s="1"/>
  <c r="A54" i="8" s="1"/>
  <c r="A55" i="8" s="1"/>
  <c r="A56" i="8" s="1"/>
  <c r="C30" i="10"/>
  <c r="C29" i="10"/>
  <c r="C28" i="10"/>
  <c r="C27" i="10"/>
  <c r="C31" i="10" l="1"/>
  <c r="F52" i="10" s="1"/>
  <c r="D11" i="15"/>
  <c r="C19" i="10" s="1"/>
  <c r="C11" i="15"/>
  <c r="B11" i="15"/>
  <c r="D11" i="9"/>
  <c r="C11" i="9"/>
  <c r="B11" i="9"/>
  <c r="C11" i="8"/>
  <c r="B11" i="8"/>
  <c r="D11" i="8"/>
  <c r="C18" i="10" s="1"/>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9"/>
  <c r="C15" i="9"/>
  <c r="B15" i="9"/>
  <c r="D15" i="8"/>
  <c r="G18" i="10" s="1"/>
  <c r="G20" i="10" s="1"/>
  <c r="C15" i="8"/>
  <c r="B15" i="8"/>
  <c r="B10" i="15" l="1"/>
  <c r="C10" i="15"/>
  <c r="C20" i="10"/>
  <c r="D10" i="15"/>
  <c r="A30" i="9"/>
  <c r="A31" i="9" s="1"/>
  <c r="A32" i="9" s="1"/>
  <c r="A33" i="9" s="1"/>
  <c r="A34" i="9" s="1"/>
  <c r="A36" i="9" s="1"/>
  <c r="A38" i="9" s="1"/>
  <c r="A39" i="9" s="1"/>
  <c r="A40" i="9" s="1"/>
  <c r="A41" i="9" s="1"/>
  <c r="A42" i="9" s="1"/>
  <c r="A43" i="9" s="1"/>
  <c r="A44" i="9" s="1"/>
  <c r="A45" i="9" s="1"/>
  <c r="A46" i="9" s="1"/>
  <c r="A48" i="9" s="1"/>
  <c r="A49" i="9" s="1"/>
  <c r="A50" i="9" s="1"/>
  <c r="A51" i="9" s="1"/>
  <c r="A53" i="9" s="1"/>
  <c r="A54" i="9" s="1"/>
  <c r="A55" i="9" s="1"/>
  <c r="A57" i="9" s="1"/>
  <c r="A58" i="9" s="1"/>
  <c r="A59" i="9" s="1"/>
  <c r="A60" i="9" s="1"/>
  <c r="A61" i="9" s="1"/>
  <c r="A62" i="9" s="1"/>
  <c r="A63" i="9" s="1"/>
  <c r="A64" i="9" s="1"/>
  <c r="A65" i="9" s="1"/>
  <c r="A66" i="9" s="1"/>
  <c r="A67" i="9" s="1"/>
  <c r="A69" i="9" s="1"/>
  <c r="A70" i="9" s="1"/>
  <c r="A71" i="9" s="1"/>
  <c r="A73" i="9" s="1"/>
  <c r="A74" i="9" s="1"/>
  <c r="A75" i="9" s="1"/>
  <c r="A77" i="9" s="1"/>
  <c r="A78" i="9" s="1"/>
  <c r="A80" i="9" s="1"/>
  <c r="A81" i="9" s="1"/>
  <c r="A82" i="9" s="1"/>
  <c r="A83" i="9" s="1"/>
  <c r="A84" i="9" s="1"/>
  <c r="D14" i="9"/>
  <c r="C14" i="9"/>
  <c r="B14" i="9"/>
  <c r="D13" i="9"/>
  <c r="C13" i="9"/>
  <c r="B13" i="9"/>
  <c r="D12" i="9"/>
  <c r="C12" i="9"/>
  <c r="B12" i="9"/>
  <c r="D9" i="9"/>
  <c r="C9" i="9"/>
  <c r="B9" i="9"/>
  <c r="D14" i="8"/>
  <c r="E18" i="10" s="1"/>
  <c r="E20" i="10" s="1"/>
  <c r="C14" i="8"/>
  <c r="B14" i="8"/>
  <c r="D13" i="8"/>
  <c r="C13" i="8"/>
  <c r="B13" i="8"/>
  <c r="D12" i="8"/>
  <c r="D18" i="10" s="1"/>
  <c r="D20" i="10" s="1"/>
  <c r="C12" i="8"/>
  <c r="B12" i="8"/>
  <c r="D9" i="8"/>
  <c r="C9" i="8"/>
  <c r="B9" i="8"/>
  <c r="B10" i="8" l="1"/>
  <c r="D10" i="8"/>
  <c r="F18" i="10"/>
  <c r="F20" i="10" s="1"/>
  <c r="D21" i="10" s="1"/>
  <c r="G52" i="10" s="1"/>
  <c r="D10" i="9"/>
  <c r="C10" i="9"/>
  <c r="B10" i="9"/>
  <c r="C10" i="8"/>
  <c r="A58" i="8"/>
  <c r="A59" i="8" s="1"/>
  <c r="A60" i="8" l="1"/>
  <c r="A61" i="8" s="1"/>
  <c r="A62" i="8" s="1"/>
  <c r="A63" i="8" s="1"/>
  <c r="A65" i="8" s="1"/>
  <c r="A66" i="8" s="1"/>
  <c r="A67" i="8" s="1"/>
</calcChain>
</file>

<file path=xl/comments1.xml><?xml version="1.0" encoding="utf-8"?>
<comments xmlns="http://schemas.openxmlformats.org/spreadsheetml/2006/main">
  <authors>
    <author>Nhan Nguyen Hoang</author>
  </authors>
  <commentList>
    <comment ref="D5" authorId="0" shapeId="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63" authorId="1" shapeId="0">
      <text>
        <r>
          <rPr>
            <b/>
            <sz val="9"/>
            <color indexed="81"/>
            <rFont val="Tahoma"/>
            <family val="2"/>
          </rPr>
          <t>Nguyen Dao Thi Binh:</t>
        </r>
        <r>
          <rPr>
            <sz val="9"/>
            <color indexed="81"/>
            <rFont val="Tahoma"/>
            <family val="2"/>
          </rPr>
          <t xml:space="preserve">
Bug ID: 13051</t>
        </r>
      </text>
    </comment>
    <comment ref="G63" authorId="1" shapeId="0">
      <text>
        <r>
          <rPr>
            <b/>
            <sz val="9"/>
            <color indexed="81"/>
            <rFont val="Tahoma"/>
            <family val="2"/>
          </rPr>
          <t>Nguyen Dao Thi Binh:</t>
        </r>
        <r>
          <rPr>
            <sz val="9"/>
            <color indexed="81"/>
            <rFont val="Tahoma"/>
            <family val="2"/>
          </rPr>
          <t xml:space="preserve">
Bug ID: 13051</t>
        </r>
      </text>
    </comment>
    <comment ref="F72" authorId="1" shapeId="0">
      <text>
        <r>
          <rPr>
            <b/>
            <sz val="9"/>
            <color indexed="81"/>
            <rFont val="Tahoma"/>
            <family val="2"/>
          </rPr>
          <t>Nguyen Dao Thi Binh:</t>
        </r>
        <r>
          <rPr>
            <sz val="9"/>
            <color indexed="81"/>
            <rFont val="Tahoma"/>
            <family val="2"/>
          </rPr>
          <t xml:space="preserve">
Bug ID: 13051</t>
        </r>
      </text>
    </comment>
  </commentList>
</comments>
</file>

<file path=xl/comments3.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comments4.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<sst xmlns="http://schemas.openxmlformats.org/spreadsheetml/2006/main" count="1281" uniqueCount="515">
  <si>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</si>
  <si>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</si>
  <si>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</si>
  <si>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</si>
  <si>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</si>
  <si>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</si>
  <si>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</si>
  <si>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</si>
  <si>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</si>
  <si>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</si>
  <si>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</si>
  <si>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</si>
  <si>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</si>
  <si>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</si>
  <si>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</si>
  <si>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</si>
  <si>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</si>
  <si>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</si>
  <si>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</si>
  <si>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</si>
  <si>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</si>
  <si>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</si>
  <si>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</si>
  <si>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</si>
  <si>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</si>
  <si>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</si>
  <si>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</si>
  <si>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</si>
  <si>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</si>
  <si>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</si>
  <si>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</si>
  <si>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</si>
  <si>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</si>
  <si>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</si>
  <si>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</si>
  <si>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</si>
  <si>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</si>
  <si>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</si>
  <si>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</si>
  <si>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</si>
  <si>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</si>
  <si>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</si>
  <si>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</si>
  <si>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</si>
  <si>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</si>
  <si>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</si>
  <si>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</si>
  <si>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</si>
  <si>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</si>
  <si>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</si>
  <si>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</si>
  <si>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</si>
  <si>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</si>
  <si>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</si>
  <si>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</si>
  <si>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</si>
  <si>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</si>
  <si>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</si>
  <si>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</si>
  <si>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</si>
  <si>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</si>
  <si>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</si>
  <si>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</si>
  <si>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</si>
  <si>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</si>
  <si>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</si>
  <si>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</si>
  <si>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</si>
  <si>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</si>
  <si>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</si>
  <si>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</si>
  <si>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</si>
  <si>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</si>
  <si>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</si>
  <si>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</si>
  <si>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</si>
  <si>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</si>
  <si>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</si>
  <si>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</si>
  <si>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</si>
  <si>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</si>
  <si>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</si>
  <si>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</si>
  <si>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</si>
  <si>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</si>
  <si>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</si>
  <si>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</si>
  <si>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</si>
  <si>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</si>
  <si>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</si>
  <si>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</si>
  <si>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</si>
  <si>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</si>
  <si>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 xml:space="preserve">Run Test Dataset </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</si>
  <si>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</si>
  <si>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</si>
  <si>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</si>
  <si>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</si>
  <si>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</si>
  <si>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</si>
  <si>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</si>
  <si>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</si>
  <si>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</si>
  <si>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</si>
  <si>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</si>
  <si>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</si>
  <si>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</si>
  <si>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</si>
  <si>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</si>
  <si>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</si>
  <si>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</si>
  <si>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</si>
  <si>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</si>
  <si>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</si>
  <si>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</si>
  <si>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</si>
  <si>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</si>
  <si>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</si>
  <si>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</si>
  <si>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</si>
  <si>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</si>
  <si>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</si>
  <si>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</si>
  <si>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</si>
  <si>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</si>
  <si>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</si>
  <si>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</si>
  <si>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</si>
  <si>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</si>
  <si>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</si>
  <si>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</si>
  <si>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</si>
  <si>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</si>
  <si>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</si>
  <si>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</si>
  <si>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</si>
  <si>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</si>
  <si>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</si>
  <si>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</si>
  <si>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</si>
  <si>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</si>
  <si>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</si>
  <si>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</si>
  <si>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</si>
  <si>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</si>
  <si>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</si>
  <si>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</si>
  <si>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</si>
  <si>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</si>
  <si>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</si>
  <si>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</si>
  <si>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</si>
  <si>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</si>
  <si>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</si>
  <si>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</si>
  <si>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</si>
  <si>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</si>
  <si>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</si>
  <si>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</si>
  <si>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</si>
  <si>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</si>
  <si>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</si>
  <si>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</si>
  <si>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</si>
  <si>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</si>
  <si>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</si>
  <si>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</si>
  <si>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</si>
  <si>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</si>
  <si>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</si>
  <si>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</si>
  <si>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</si>
  <si>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</si>
  <si>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</si>
  <si>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</si>
  <si>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</si>
  <si>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</si>
  <si>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</si>
  <si>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</si>
  <si>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</si>
  <si>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</si>
  <si>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</si>
  <si>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</si>
  <si>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</si>
  <si>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</si>
  <si>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</si>
  <si>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</si>
  <si>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</si>
  <si>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</si>
  <si>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</si>
  <si>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</si>
  <si>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</si>
  <si>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</si>
  <si>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</si>
  <si>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</si>
  <si>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</si>
  <si>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</si>
  <si>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</si>
  <si>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</si>
  <si>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</si>
  <si>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</si>
  <si>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</si>
  <si>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</si>
  <si>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</si>
  <si>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</si>
  <si>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</si>
  <si>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</si>
  <si>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</si>
  <si>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</si>
  <si>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</si>
  <si>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</si>
  <si>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</si>
  <si>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</si>
  <si>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</si>
  <si>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</si>
  <si>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</si>
  <si>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</si>
  <si>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</si>
  <si>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</si>
  <si>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</si>
  <si>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</si>
  <si>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</si>
  <si>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</si>
  <si>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</si>
  <si>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</si>
  <si>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</si>
  <si>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</si>
  <si>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</si>
  <si>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</si>
  <si>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</si>
  <si>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</si>
  <si>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</si>
  <si>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</si>
  <si>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</si>
  <si>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</si>
  <si>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</si>
  <si>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</si>
  <si>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</si>
  <si>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</si>
  <si>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</si>
  <si>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</si>
  <si>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</si>
  <si>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</si>
  <si>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</si>
  <si>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</si>
  <si>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</si>
  <si>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</si>
  <si>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</si>
  <si>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</si>
  <si>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</si>
  <si>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</si>
  <si>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</si>
  <si>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</si>
  <si>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</si>
  <si>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</si>
  <si>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</si>
  <si>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</si>
  <si>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</si>
  <si>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</si>
  <si>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</si>
  <si>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</si>
  <si>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</si>
  <si>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</si>
  <si>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</si>
  <si>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</si>
  <si>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</si>
  <si>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</si>
  <si>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</si>
  <si>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</si>
  <si>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</si>
  <si>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</si>
  <si>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</si>
  <si>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</si>
  <si>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</si>
  <si>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</si>
  <si>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</si>
  <si>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</si>
  <si>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</si>
  <si>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</si>
  <si>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</si>
  <si>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</si>
  <si>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</si>
  <si>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</si>
  <si>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</si>
  <si>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</si>
  <si>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</si>
  <si>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</si>
  <si>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</si>
  <si>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</si>
  <si>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</si>
  <si>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</si>
  <si>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</si>
  <si>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</si>
  <si>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</si>
  <si>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</si>
  <si>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</si>
  <si>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</si>
  <si>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</si>
  <si>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</si>
  <si>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</si>
  <si>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</si>
  <si>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</si>
  <si>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</si>
  <si>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</si>
  <si>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</si>
  <si>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</si>
  <si>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</si>
  <si>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</si>
  <si>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</si>
  <si>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</si>
  <si>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</si>
  <si>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</si>
  <si>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</si>
  <si>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</si>
  <si>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</si>
  <si>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</si>
  <si>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</si>
  <si>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</si>
  <si>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</si>
  <si>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</si>
  <si>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</si>
  <si>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</si>
  <si>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</si>
  <si>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</si>
  <si>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</si>
  <si>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</si>
  <si>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</si>
  <si>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</si>
  <si>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</si>
  <si>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</si>
  <si>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</si>
  <si>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</si>
  <si>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</si>
  <si>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</si>
  <si>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</si>
  <si>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</si>
  <si>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</si>
  <si>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</si>
  <si>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</si>
  <si>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</si>
  <si>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</si>
  <si>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</si>
  <si>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</si>
  <si>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</si>
  <si>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</si>
  <si>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</si>
  <si>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</si>
  <si>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</si>
  <si>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</si>
  <si>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</si>
  <si>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</si>
  <si>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</si>
  <si>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</si>
  <si>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</si>
  <si>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</si>
  <si>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</si>
  <si>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</si>
  <si>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</si>
  <si>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</si>
  <si>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</si>
  <si>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</si>
  <si>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</si>
  <si>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</si>
  <si>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</si>
  <si>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</si>
  <si>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</si>
  <si>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</si>
  <si>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</si>
  <si>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</si>
  <si>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</si>
  <si>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</si>
  <si>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</si>
  <si>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</si>
  <si>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</si>
  <si>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</si>
  <si>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</si>
  <si>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</si>
  <si>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</si>
  <si>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</si>
  <si>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</si>
  <si>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</si>
  <si>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</si>
  <si>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</si>
  <si>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</si>
  <si>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</si>
  <si>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</si>
  <si>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</si>
  <si>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</si>
  <si>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</si>
  <si>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</si>
  <si>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</si>
  <si>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</si>
  <si>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</si>
  <si>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</si>
  <si>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</si>
  <si>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</si>
  <si>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</si>
  <si>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</si>
  <si>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</si>
  <si>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</si>
  <si>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</si>
  <si>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</si>
  <si>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</si>
  <si>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</si>
  <si>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</si>
  <si>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</si>
  <si>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</si>
  <si>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</si>
  <si>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</si>
  <si>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</si>
  <si>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</si>
  <si>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</si>
  <si>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</si>
  <si>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</si>
  <si>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</si>
  <si>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</si>
  <si>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</si>
  <si>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</si>
  <si>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</si>
  <si>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A18:I19A18:G19A18:I19A18:I18A17:J18A18:N18B19A17:I18A18:M18A18:L18A18:K18A18:J18A18:I18</t>
  </si>
  <si>
    <t xml:space="preserve">2, Display Discounted Price </t>
  </si>
  <si>
    <t>1. Display Original Price</t>
  </si>
  <si>
    <t xml:space="preserve">Currency Check </t>
  </si>
  <si>
    <t>Original Price is 1,000,000</t>
  </si>
  <si>
    <t>Original Price is 999</t>
  </si>
  <si>
    <t>đ5000</t>
  </si>
  <si>
    <t>Original Price from 1 to 999</t>
  </si>
  <si>
    <t xml:space="preserve">Verify that number with no comma </t>
  </si>
  <si>
    <t>d500</t>
  </si>
  <si>
    <t xml:space="preserve">Select a product then check displaying the price in the range of 1 to 999 in ViewProduct screen </t>
  </si>
  <si>
    <t xml:space="preserve">Select a product then check displaying the price of 999 in ViewProduct screen </t>
  </si>
  <si>
    <t>d999</t>
  </si>
  <si>
    <t>Verify that currency is d</t>
  </si>
  <si>
    <t>Original Price from 1,001 to 999,999</t>
  </si>
  <si>
    <t xml:space="preserve">Verify that number with 1 comma </t>
  </si>
  <si>
    <t>d1,000</t>
  </si>
  <si>
    <t xml:space="preserve">Select a producr then check displaying price in the range of 1,001 to 999,999 in ViewProduct screen </t>
  </si>
  <si>
    <t xml:space="preserve">No comma </t>
  </si>
  <si>
    <t xml:space="preserve">1 Comma </t>
  </si>
  <si>
    <t>Original Price is 999,999</t>
  </si>
  <si>
    <t>d999,999</t>
  </si>
  <si>
    <t>Original Price is 1,000</t>
  </si>
  <si>
    <t>d5,000</t>
  </si>
  <si>
    <t xml:space="preserve">2 comma </t>
  </si>
  <si>
    <t xml:space="preserve">Select a a product with a price of 1,000,000 then check displaying in ViewProduct screen </t>
  </si>
  <si>
    <t xml:space="preserve">Verify that number with 2 comma </t>
  </si>
  <si>
    <t>d1,000,000</t>
  </si>
  <si>
    <t>Original Price ifrom 1,000,001 to 999,999,999</t>
  </si>
  <si>
    <t xml:space="preserve">Select a product with price in the range of 1,000,001 to 999,999,999 then check display in ViewProduct screen </t>
  </si>
  <si>
    <t>d5,000,000</t>
  </si>
  <si>
    <t>Original Price is 999,999,999</t>
  </si>
  <si>
    <t xml:space="preserve">Select a product with price of 999,999,999 then check display in ViewProduct screen </t>
  </si>
  <si>
    <t>d999,999,999</t>
  </si>
  <si>
    <t>Select any product then check displaying of currency in ViewProduct screen</t>
  </si>
  <si>
    <t>Discounted Price from 1 to 999</t>
  </si>
  <si>
    <t>Discounted Price is 999</t>
  </si>
  <si>
    <t>Discounted Price is 1,000</t>
  </si>
  <si>
    <t>Discounted Price is 999,999</t>
  </si>
  <si>
    <t>Discounted Price from 1,001 to 999,999</t>
  </si>
  <si>
    <t>Discounted Price is 1,000,000</t>
  </si>
  <si>
    <t>Discounted Price ifrom 1,000,001 to 999,999,999</t>
  </si>
  <si>
    <t>Discounted Price is 999,999,999</t>
  </si>
  <si>
    <t xml:space="preserve">Rounded number </t>
  </si>
  <si>
    <t>Check rounding function - if discount price is a float with format x.y when y&gt;5</t>
  </si>
  <si>
    <t>Check rounding function - if discount price is a float with format x.y when y=5</t>
  </si>
  <si>
    <t xml:space="preserve">Check rounding function - if discount price is a float with format x.y when y&lt;5
</t>
  </si>
  <si>
    <t xml:space="preserve">Check rounding function - if discount price is a float with format x.y when y=0
</t>
  </si>
  <si>
    <t xml:space="preserve">Select a product then check displaying the Original Price of 999 in ViewProduct screen </t>
  </si>
  <si>
    <t xml:space="preserve">Verify that number stay unchanged </t>
  </si>
  <si>
    <t>Verify that number is rounded up to x + 1</t>
  </si>
  <si>
    <t xml:space="preserve">Verify that number is rounded down to x-1 </t>
  </si>
  <si>
    <t xml:space="preserve">Verify that number is rounded up to x + 1  </t>
  </si>
  <si>
    <t>d500.7</t>
  </si>
  <si>
    <t>d500.5</t>
  </si>
  <si>
    <t>d500.4</t>
  </si>
  <si>
    <t>d500.0</t>
  </si>
  <si>
    <t xml:space="preserve">Select a product price is a float with format x.y when y&gt;5 then check display on ViewProduct screen </t>
  </si>
  <si>
    <t xml:space="preserve">Select a product price is a float with format x.y when y=5 then check display on ViewProduct screen </t>
  </si>
  <si>
    <t xml:space="preserve">Select a product price is a float with format x.y when y&lt;5 then check display on ViewProduct screen </t>
  </si>
  <si>
    <t xml:space="preserve">Select a product price is a float with format x.y when y=0 then check display on ViewProduct screen </t>
  </si>
  <si>
    <t xml:space="preserve">3, Display photo </t>
  </si>
  <si>
    <t xml:space="preserve">Check photolist </t>
  </si>
  <si>
    <t>When the product has no photo</t>
  </si>
  <si>
    <t>When the product has 1 photo</t>
  </si>
  <si>
    <t xml:space="preserve">When the product has more than 5 photos </t>
  </si>
  <si>
    <t>When the product has 5 photos</t>
  </si>
  <si>
    <t>When the number of product photo between 1 and 5 photos</t>
  </si>
  <si>
    <r>
      <rPr>
        <b/>
        <sz val="10"/>
        <color theme="0"/>
        <rFont val="Arial"/>
        <family val="2"/>
      </rPr>
      <t>Check navigating button</t>
    </r>
    <r>
      <rPr>
        <b/>
        <sz val="10"/>
        <rFont val="Arial"/>
        <family val="2"/>
      </rPr>
      <t xml:space="preserve">  </t>
    </r>
  </si>
  <si>
    <t>"Back" button available when first photo focused</t>
  </si>
  <si>
    <t xml:space="preserve">"Back" button unavailable when second photo focused onward </t>
  </si>
  <si>
    <t>"Next" button available when last photo focused</t>
  </si>
  <si>
    <t>"Next" button available when close-to-last photo focused</t>
  </si>
  <si>
    <t xml:space="preserve">Big Photo Frame </t>
  </si>
  <si>
    <t>Intial Status</t>
  </si>
  <si>
    <t>When user clicks on each photo on the photo list</t>
  </si>
  <si>
    <t>User clicks on "Next" button</t>
  </si>
  <si>
    <t>User clicks on "Back" button</t>
  </si>
  <si>
    <t>Verify that first photo focused on in photolist</t>
  </si>
  <si>
    <t xml:space="preserve">Click "Back" button when focus on the first picture in ViewProduct screen </t>
  </si>
  <si>
    <t xml:space="preserve">Click "Back" button when focus on the second picture in ViewProduct screen </t>
  </si>
  <si>
    <t xml:space="preserve">Click "Next" button when focus on the last picture in ViewProduct screen </t>
  </si>
  <si>
    <t xml:space="preserve">Click "Next" button when focus on the close-to-last picture in ViewProduct screen </t>
  </si>
  <si>
    <t xml:space="preserve">Click "Next" button when focus on a picture in ViewProduct screen </t>
  </si>
  <si>
    <t xml:space="preserve">Verify that "Back" button disabled </t>
  </si>
  <si>
    <t xml:space="preserve">Verify that "Back" button available </t>
  </si>
  <si>
    <t xml:space="preserve">Verify that "Next" button disabled </t>
  </si>
  <si>
    <t xml:space="preserve">Verify that the next photo onward focused </t>
  </si>
  <si>
    <t xml:space="preserve">Verify that the photo backward focused </t>
  </si>
  <si>
    <t xml:space="preserve">Users click on each photo on the photo list in ViewProduct screen </t>
  </si>
  <si>
    <t xml:space="preserve">Verify that photo focused on the big photo frame </t>
  </si>
  <si>
    <t xml:space="preserve">Verify that the text "No Picture" display on the big frame  </t>
  </si>
  <si>
    <t xml:space="preserve">Initial status </t>
  </si>
  <si>
    <t xml:space="preserve">reload page to check if first photo on the big frame focused when loading page </t>
  </si>
  <si>
    <t xml:space="preserve">Reload page to check if first photo on the list focused when loading page </t>
  </si>
  <si>
    <t>Verify that first photo focused on big photo frame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</si>
</sst>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m\ dd\ yyyy"/>
    <numFmt numFmtId="165" formatCode="[$-409]d\-mmm\-yy;@"/>
    <numFmt numFmtId="166" formatCode="[$-409]mmmm\ d\,\ yyyy;@"/>
  </numFmts>
  <fonts count="67">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s>
  <fills count="31">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theme="6" tint="0.39997558519241921"/>
        <bgColor indexed="26"/>
      </patternFill>
    </fill>
    <fill>
      <patternFill patternType="solid">
        <fgColor theme="5" tint="0.39997558519241921"/>
        <bgColor indexed="26"/>
      </patternFill>
    </fill>
    <fill>
      <patternFill patternType="solid">
        <fgColor theme="5" tint="0.39997558519241921"/>
        <bgColor indexed="64"/>
      </patternFill>
    </fill>
    <fill>
      <patternFill patternType="solid">
        <fgColor theme="0"/>
        <bgColor indexed="41"/>
      </patternFill>
    </fill>
    <fill>
      <patternFill patternType="solid">
        <fgColor theme="6" tint="0.39997558519241921"/>
        <bgColor indexed="41"/>
      </patternFill>
    </fill>
    <fill>
      <patternFill patternType="solid">
        <fgColor theme="6" tint="0.39997558519241921"/>
        <bgColor indexed="64"/>
      </patternFill>
    </fill>
    <fill>
      <patternFill patternType="solid">
        <fgColor theme="5" tint="0.39997558519241921"/>
        <bgColor indexed="41"/>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68">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3" fillId="11" borderId="15" xfId="5" applyFont="1" applyFill="1" applyBorder="1" applyAlignment="1">
      <alignment horizontal="center" vertical="center"/>
    </xf>
    <xf numFmtId="0" fontId="1" fillId="26" borderId="6" xfId="0" applyFont="1" applyFill="1" applyBorder="1" applyAlignment="1">
      <alignment horizontal="left"/>
    </xf>
    <xf numFmtId="0" fontId="3" fillId="11" borderId="15" xfId="5" applyFont="1" applyFill="1" applyBorder="1" applyAlignment="1">
      <alignment vertical="center"/>
    </xf>
    <xf numFmtId="0" fontId="1" fillId="9" borderId="6" xfId="5" applyFont="1" applyFill="1" applyBorder="1" applyAlignment="1">
      <alignment horizontal="left" vertical="top" wrapText="1"/>
    </xf>
    <xf numFmtId="0" fontId="37" fillId="9" borderId="6" xfId="0" applyFont="1" applyFill="1" applyBorder="1" applyAlignment="1">
      <alignment horizontal="left"/>
    </xf>
    <xf numFmtId="0" fontId="37" fillId="9" borderId="6" xfId="0" applyFont="1" applyFill="1" applyBorder="1"/>
    <xf numFmtId="0" fontId="37" fillId="9" borderId="6" xfId="5" applyFont="1" applyFill="1" applyBorder="1" applyAlignment="1">
      <alignment horizontal="center" vertical="top" wrapText="1"/>
    </xf>
    <xf numFmtId="0" fontId="3" fillId="27" borderId="15" xfId="5" applyFont="1" applyFill="1" applyBorder="1" applyAlignment="1">
      <alignment horizontal="center" vertical="center"/>
    </xf>
    <xf numFmtId="0" fontId="3" fillId="27" borderId="16" xfId="5" applyFont="1" applyFill="1" applyBorder="1" applyAlignment="1">
      <alignment horizontal="center" vertical="center"/>
    </xf>
    <xf numFmtId="0" fontId="3" fillId="27" borderId="11" xfId="5" applyFont="1" applyFill="1" applyBorder="1" applyAlignment="1">
      <alignment horizontal="center" vertical="center"/>
    </xf>
    <xf numFmtId="0" fontId="1" fillId="3" borderId="6" xfId="0" applyFont="1" applyFill="1" applyBorder="1"/>
    <xf numFmtId="0" fontId="1" fillId="9" borderId="0" xfId="0" applyFont="1" applyFill="1" applyAlignment="1">
      <alignment horizontal="left"/>
    </xf>
    <xf numFmtId="0" fontId="1" fillId="0" borderId="15" xfId="0" applyFont="1" applyBorder="1" applyAlignment="1">
      <alignment horizontal="left"/>
    </xf>
    <xf numFmtId="0" fontId="1" fillId="29" borderId="6" xfId="0" applyFont="1" applyFill="1" applyBorder="1" applyAlignment="1">
      <alignment horizontal="left"/>
    </xf>
    <xf numFmtId="0" fontId="3" fillId="27" borderId="2" xfId="5" applyFont="1" applyFill="1" applyBorder="1" applyAlignment="1">
      <alignment horizontal="center" vertical="center"/>
    </xf>
    <xf numFmtId="0" fontId="1" fillId="27" borderId="2" xfId="5" applyFont="1" applyFill="1" applyBorder="1" applyAlignment="1">
      <alignment horizontal="left" vertical="center"/>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27" borderId="15" xfId="5" applyFont="1" applyFill="1" applyBorder="1" applyAlignment="1">
      <alignment horizontal="center" vertical="center"/>
    </xf>
    <xf numFmtId="0" fontId="3" fillId="27" borderId="16" xfId="5" applyFont="1" applyFill="1" applyBorder="1" applyAlignment="1">
      <alignment horizontal="center" vertical="center"/>
    </xf>
    <xf numFmtId="0" fontId="3" fillId="27" borderId="11" xfId="5" applyFont="1" applyFill="1" applyBorder="1" applyAlignment="1">
      <alignment horizontal="center" vertical="center"/>
    </xf>
    <xf numFmtId="0" fontId="5" fillId="0" borderId="0" xfId="0" applyFont="1" applyAlignment="1">
      <alignment horizontal="right" vertical="center"/>
    </xf>
    <xf numFmtId="0" fontId="64" fillId="8" borderId="0" xfId="0" applyFont="1" applyFill="1" applyAlignment="1">
      <alignment horizontal="center"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3" fillId="19" borderId="7" xfId="0" applyFont="1" applyFill="1" applyBorder="1" applyAlignment="1">
      <alignment horizontal="center" wrapText="1"/>
    </xf>
    <xf numFmtId="0" fontId="5" fillId="0" borderId="0" xfId="0" applyFont="1" applyAlignment="1">
      <alignment horizontal="center" vertical="center"/>
    </xf>
    <xf numFmtId="0" fontId="1" fillId="25" borderId="15" xfId="5" applyFont="1" applyFill="1" applyBorder="1" applyAlignment="1">
      <alignment horizontal="center" vertical="top" wrapText="1"/>
    </xf>
    <xf numFmtId="0" fontId="1" fillId="25" borderId="16" xfId="5" applyFont="1" applyFill="1" applyBorder="1" applyAlignment="1">
      <alignment horizontal="center" vertical="top" wrapText="1"/>
    </xf>
    <xf numFmtId="0" fontId="1" fillId="25" borderId="11" xfId="5" applyFont="1" applyFill="1" applyBorder="1" applyAlignment="1">
      <alignment horizontal="center" vertical="top" wrapText="1"/>
    </xf>
    <xf numFmtId="0" fontId="1" fillId="24" borderId="15" xfId="5" applyFont="1" applyFill="1" applyBorder="1" applyAlignment="1">
      <alignment horizontal="center" vertical="top" wrapText="1"/>
    </xf>
    <xf numFmtId="0" fontId="1" fillId="24" borderId="16" xfId="5" applyFont="1" applyFill="1" applyBorder="1" applyAlignment="1">
      <alignment horizontal="center" vertical="top" wrapText="1"/>
    </xf>
    <xf numFmtId="0" fontId="1" fillId="24" borderId="11" xfId="5" applyFont="1" applyFill="1" applyBorder="1" applyAlignment="1">
      <alignment horizontal="center" vertical="top" wrapText="1"/>
    </xf>
    <xf numFmtId="0" fontId="3" fillId="30" borderId="15" xfId="5" applyFont="1" applyFill="1" applyBorder="1" applyAlignment="1">
      <alignment horizontal="center" vertical="center"/>
    </xf>
    <xf numFmtId="0" fontId="3" fillId="30" borderId="16" xfId="5" applyFont="1" applyFill="1" applyBorder="1" applyAlignment="1">
      <alignment horizontal="center" vertical="center"/>
    </xf>
    <xf numFmtId="0" fontId="3" fillId="30" borderId="11" xfId="5" applyFont="1" applyFill="1" applyBorder="1" applyAlignment="1">
      <alignment horizontal="center" vertical="center"/>
    </xf>
    <xf numFmtId="0" fontId="6" fillId="0" borderId="0" xfId="0" applyFont="1" applyAlignment="1">
      <alignment horizontal="right" vertical="center"/>
    </xf>
    <xf numFmtId="0" fontId="52" fillId="24" borderId="15" xfId="5" applyFont="1" applyFill="1" applyBorder="1" applyAlignment="1">
      <alignment horizontal="center" vertical="top" wrapText="1"/>
    </xf>
    <xf numFmtId="0" fontId="1" fillId="26" borderId="15" xfId="0" applyFont="1" applyFill="1" applyBorder="1" applyAlignment="1">
      <alignment horizontal="center" vertical="top"/>
    </xf>
    <xf numFmtId="0" fontId="1" fillId="26" borderId="16" xfId="0" applyFont="1" applyFill="1" applyBorder="1" applyAlignment="1">
      <alignment horizontal="center" vertical="top"/>
    </xf>
    <xf numFmtId="0" fontId="1" fillId="26" borderId="11" xfId="0" applyFont="1" applyFill="1" applyBorder="1" applyAlignment="1">
      <alignment horizontal="center" vertical="top"/>
    </xf>
    <xf numFmtId="0" fontId="3" fillId="11" borderId="12" xfId="5" applyFont="1" applyFill="1" applyBorder="1" applyAlignment="1">
      <alignment horizontal="center" vertical="center"/>
    </xf>
    <xf numFmtId="0" fontId="3" fillId="11" borderId="13" xfId="5" applyFont="1" applyFill="1" applyBorder="1" applyAlignment="1">
      <alignment horizontal="center" vertical="center"/>
    </xf>
    <xf numFmtId="0" fontId="3" fillId="28" borderId="10" xfId="5" applyFont="1" applyFill="1" applyBorder="1" applyAlignment="1">
      <alignment horizontal="center" vertical="center"/>
    </xf>
    <xf numFmtId="0" fontId="3" fillId="28" borderId="17" xfId="5" applyFont="1" applyFill="1" applyBorder="1" applyAlignment="1">
      <alignment horizontal="center" vertical="center"/>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6"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6"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0" fontId="1" fillId="27" borderId="2" xfId="5" applyFont="1" applyFill="1" applyBorder="1" applyAlignment="1">
      <alignment horizontal="center" vertical="center"/>
    </xf>
  </cellXfs>
  <cellStyles count="27">
    <cellStyle name="background" xfId="10"/>
    <cellStyle name="background 2" xfId="11"/>
    <cellStyle name="body_tyext" xfId="12"/>
    <cellStyle name="cell" xfId="13"/>
    <cellStyle name="document title" xfId="14"/>
    <cellStyle name="group" xfId="15"/>
    <cellStyle name="Header" xfId="16"/>
    <cellStyle name="Heading" xfId="17"/>
    <cellStyle name="Hyperlink" xfId="4" builtinId="8"/>
    <cellStyle name="Hyperlink 2" xfId="26"/>
    <cellStyle name="Normal" xfId="0" builtinId="0"/>
    <cellStyle name="Normal 2" xfId="1"/>
    <cellStyle name="Normal 2 2" xfId="3"/>
    <cellStyle name="Normal 2 3" xfId="8"/>
    <cellStyle name="Normal 3" xfId="7"/>
    <cellStyle name="Normal 4" xfId="9"/>
    <cellStyle name="Normal 6" xfId="18"/>
    <cellStyle name="Normal_GUI - Checklist" xfId="6"/>
    <cellStyle name="Normal_Sheet1" xfId="5"/>
    <cellStyle name="page title" xfId="19"/>
    <cellStyle name="Paragrap title" xfId="20"/>
    <cellStyle name="Paragrap title 2" xfId="21"/>
    <cellStyle name="Percent 2" xfId="22"/>
    <cellStyle name="Table header" xfId="23"/>
    <cellStyle name="Table header 2" xfId="24"/>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workbookViewId="0">
      <selection activeCell="A13" sqref="A13:F13"/>
    </sheetView>
  </sheetViews>
  <sheetFormatPr defaultColWidth="0" defaultRowHeight="13.8" zeroHeight="1"/>
  <cols>
    <col min="1" max="1" width="12" style="17" customWidth="1"/>
    <col min="2" max="2" width="17" style="17" customWidth="1"/>
    <col min="3" max="3" width="16.578125" style="17" customWidth="1"/>
    <col min="4" max="4" width="31.41796875" style="17" customWidth="1"/>
    <col min="5" max="5" width="34.41796875" style="17" customWidth="1"/>
    <col min="6" max="6" width="12.26171875" style="17" customWidth="1"/>
    <col min="7" max="16384" width="0" style="17" hidden="1"/>
  </cols>
  <sheetData>
    <row r="1" spans="1:6">
      <c r="A1" s="15"/>
      <c r="B1" s="16"/>
      <c r="C1" s="16"/>
      <c r="D1" s="16"/>
      <c r="E1" s="71" t="s">
        <v>0</v>
      </c>
      <c r="F1" s="16"/>
    </row>
    <row r="2" spans="1:6" ht="20.100000000000001">
      <c r="A2" s="37" t="s">
        <v>1</v>
      </c>
      <c r="B2" s="18"/>
      <c r="C2" s="18"/>
      <c r="D2" s="18"/>
      <c r="E2" s="18"/>
      <c r="F2" s="18"/>
    </row>
    <row r="3" spans="1:6">
      <c r="A3" s="18"/>
      <c r="B3" s="18"/>
      <c r="C3" s="18"/>
      <c r="D3" s="18"/>
      <c r="E3" s="18"/>
      <c r="F3" s="18"/>
    </row>
    <row r="4" spans="1:6" ht="15" customHeight="1">
      <c r="A4" s="186" t="s">
        <v>2</v>
      </c>
      <c r="B4" s="187"/>
      <c r="C4" s="187"/>
      <c r="D4" s="187"/>
      <c r="E4" s="188"/>
      <c r="F4" s="18"/>
    </row>
    <row r="5" spans="1:6">
      <c r="A5" s="189" t="s">
        <v>3</v>
      </c>
      <c r="B5" s="189"/>
      <c r="C5" s="190" t="s">
        <v>4</v>
      </c>
      <c r="D5" s="190"/>
      <c r="E5" s="190"/>
      <c r="F5" s="18"/>
    </row>
    <row r="6" spans="1:6" ht="29.25" customHeight="1">
      <c r="A6" s="191" t="s">
        <v>5</v>
      </c>
      <c r="B6" s="192"/>
      <c r="C6" s="185" t="s">
        <v>6</v>
      </c>
      <c r="D6" s="185"/>
      <c r="E6" s="185"/>
      <c r="F6" s="18"/>
    </row>
    <row r="7" spans="1:6" ht="29.25" customHeight="1">
      <c r="A7" s="145"/>
      <c r="B7" s="145"/>
      <c r="C7" s="146"/>
      <c r="D7" s="146"/>
      <c r="E7" s="146"/>
      <c r="F7" s="18"/>
    </row>
    <row r="8" spans="1:6" s="147" customFormat="1" ht="29.25" customHeight="1">
      <c r="A8" s="183" t="s">
        <v>7</v>
      </c>
      <c r="B8" s="184"/>
      <c r="C8" s="184"/>
      <c r="D8" s="184"/>
      <c r="E8" s="184"/>
      <c r="F8" s="184"/>
    </row>
    <row r="9" spans="1:6" s="147" customFormat="1" ht="15" customHeight="1">
      <c r="A9" s="148" t="s">
        <v>8</v>
      </c>
      <c r="B9" s="148" t="s">
        <v>9</v>
      </c>
      <c r="C9" s="148" t="s">
        <v>10</v>
      </c>
      <c r="D9" s="148" t="s">
        <v>11</v>
      </c>
      <c r="E9" s="148" t="s">
        <v>12</v>
      </c>
      <c r="F9" s="148" t="s">
        <v>13</v>
      </c>
    </row>
    <row r="10" spans="1:6" s="147" customFormat="1" ht="36.9">
      <c r="A10" s="130" t="s">
        <v>14</v>
      </c>
      <c r="B10" s="131" t="s">
        <v>15</v>
      </c>
      <c r="C10" s="132" t="s">
        <v>16</v>
      </c>
      <c r="D10" s="150" t="s">
        <v>17</v>
      </c>
      <c r="E10" s="133" t="s">
        <v>18</v>
      </c>
      <c r="F10" s="149" t="s">
        <v>19</v>
      </c>
    </row>
    <row r="11" spans="1:6" s="147" customFormat="1" ht="24.6">
      <c r="A11" s="130">
        <v>1.3</v>
      </c>
      <c r="B11" s="131">
        <v>43082</v>
      </c>
      <c r="C11" s="132" t="s">
        <v>16</v>
      </c>
      <c r="D11" s="150" t="s">
        <v>20</v>
      </c>
      <c r="E11" s="133" t="s">
        <v>18</v>
      </c>
      <c r="F11" s="149" t="s">
        <v>19</v>
      </c>
    </row>
    <row r="12" spans="1:6" s="147" customFormat="1" ht="98.4">
      <c r="A12" s="162">
        <v>1.4</v>
      </c>
      <c r="B12" s="163" t="s">
        <v>21</v>
      </c>
      <c r="C12" s="164" t="s">
        <v>16</v>
      </c>
      <c r="D12" s="165" t="s">
        <v>22</v>
      </c>
      <c r="E12" s="166" t="s">
        <v>18</v>
      </c>
      <c r="F12" s="149" t="s">
        <v>19</v>
      </c>
    </row>
    <row r="13" spans="1:6" s="147" customFormat="1" ht="30" customHeight="1">
      <c r="A13" s="185" t="s">
        <v>23</v>
      </c>
      <c r="B13" s="185"/>
      <c r="C13" s="185"/>
      <c r="D13" s="185"/>
      <c r="E13" s="185"/>
      <c r="F13" s="185"/>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topLeftCell="A94" zoomScaleNormal="100" workbookViewId="0"/>
  </sheetViews>
  <sheetFormatPr defaultColWidth="9.15625" defaultRowHeight="12.3"/>
  <cols>
    <col min="1" max="1" width="17.26171875" style="2" customWidth="1"/>
    <col min="2" max="2" width="11.41796875" style="2" customWidth="1"/>
    <col min="3" max="3" width="18.68359375" style="2" customWidth="1"/>
    <col min="4" max="4" width="21.15625" style="2" customWidth="1"/>
    <col min="5" max="16384" width="9.15625" style="2"/>
  </cols>
  <sheetData>
    <row r="1" spans="1:11" s="1" customFormat="1" ht="14.1">
      <c r="B1" s="34"/>
      <c r="C1" s="34"/>
      <c r="D1" s="34"/>
      <c r="E1" s="34"/>
      <c r="F1" s="34"/>
      <c r="G1" s="34"/>
      <c r="H1" s="34"/>
      <c r="I1" s="155" t="s">
        <v>24</v>
      </c>
      <c r="J1" s="34"/>
      <c r="K1" s="34"/>
    </row>
    <row r="2" spans="1:11" ht="25.5" customHeight="1">
      <c r="B2" s="198" t="s">
        <v>25</v>
      </c>
      <c r="C2" s="198"/>
      <c r="D2" s="198"/>
      <c r="E2" s="198"/>
      <c r="F2" s="198"/>
      <c r="G2" s="198"/>
      <c r="H2" s="198"/>
      <c r="I2" s="198"/>
      <c r="J2" s="196" t="s">
        <v>26</v>
      </c>
      <c r="K2" s="196"/>
    </row>
    <row r="3" spans="1:11" ht="28.5" customHeight="1">
      <c r="B3" s="199" t="s">
        <v>27</v>
      </c>
      <c r="C3" s="199"/>
      <c r="D3" s="199"/>
      <c r="E3" s="199"/>
      <c r="F3" s="197" t="s">
        <v>28</v>
      </c>
      <c r="G3" s="197"/>
      <c r="H3" s="197"/>
      <c r="I3" s="197"/>
      <c r="J3" s="196"/>
      <c r="K3" s="196"/>
    </row>
    <row r="4" spans="1:11" ht="18" customHeight="1">
      <c r="B4" s="153"/>
      <c r="C4" s="153"/>
      <c r="D4" s="153"/>
      <c r="E4" s="153"/>
      <c r="F4" s="152"/>
      <c r="G4" s="152"/>
      <c r="H4" s="152"/>
      <c r="I4" s="152"/>
      <c r="J4" s="151"/>
      <c r="K4" s="151"/>
    </row>
    <row r="6" spans="1:11" ht="22.5">
      <c r="A6" s="4" t="s">
        <v>29</v>
      </c>
    </row>
    <row r="7" spans="1:11">
      <c r="A7" s="203" t="s">
        <v>30</v>
      </c>
      <c r="B7" s="203"/>
      <c r="C7" s="203"/>
      <c r="D7" s="203"/>
      <c r="E7" s="203"/>
      <c r="F7" s="203"/>
      <c r="G7" s="203"/>
      <c r="H7" s="203"/>
      <c r="I7" s="203"/>
    </row>
    <row r="8" spans="1:11" ht="20.25" customHeight="1">
      <c r="A8" s="203"/>
      <c r="B8" s="203"/>
      <c r="C8" s="203"/>
      <c r="D8" s="203"/>
      <c r="E8" s="203"/>
      <c r="F8" s="203"/>
      <c r="G8" s="203"/>
      <c r="H8" s="203"/>
      <c r="I8" s="203"/>
    </row>
    <row r="9" spans="1:11">
      <c r="A9" s="203" t="s">
        <v>31</v>
      </c>
      <c r="B9" s="203"/>
      <c r="C9" s="203"/>
      <c r="D9" s="203"/>
      <c r="E9" s="203"/>
      <c r="F9" s="203"/>
      <c r="G9" s="203"/>
      <c r="H9" s="203"/>
      <c r="I9" s="203"/>
    </row>
    <row r="10" spans="1:11" ht="21" customHeight="1">
      <c r="A10" s="203"/>
      <c r="B10" s="203"/>
      <c r="C10" s="203"/>
      <c r="D10" s="203"/>
      <c r="E10" s="203"/>
      <c r="F10" s="203"/>
      <c r="G10" s="203"/>
      <c r="H10" s="203"/>
      <c r="I10" s="203"/>
    </row>
    <row r="11" spans="1:11" ht="13.8">
      <c r="A11" s="204" t="s">
        <v>32</v>
      </c>
      <c r="B11" s="204"/>
      <c r="C11" s="204"/>
      <c r="D11" s="204"/>
      <c r="E11" s="204"/>
      <c r="F11" s="204"/>
      <c r="G11" s="204"/>
      <c r="H11" s="204"/>
      <c r="I11" s="204"/>
    </row>
    <row r="12" spans="1:11">
      <c r="A12" s="3"/>
      <c r="B12" s="3"/>
      <c r="C12" s="3"/>
      <c r="D12" s="3"/>
      <c r="E12" s="3"/>
      <c r="F12" s="3"/>
      <c r="G12" s="3"/>
      <c r="H12" s="3"/>
      <c r="I12" s="3"/>
    </row>
    <row r="13" spans="1:11" ht="22.5">
      <c r="A13" s="4" t="s">
        <v>33</v>
      </c>
    </row>
    <row r="14" spans="1:11">
      <c r="A14" s="134" t="s">
        <v>34</v>
      </c>
      <c r="B14" s="200" t="s">
        <v>35</v>
      </c>
      <c r="C14" s="201"/>
      <c r="D14" s="201"/>
      <c r="E14" s="201"/>
      <c r="F14" s="201"/>
      <c r="G14" s="201"/>
      <c r="H14" s="201"/>
      <c r="I14" s="201"/>
      <c r="J14" s="201"/>
      <c r="K14" s="202"/>
    </row>
    <row r="15" spans="1:11" ht="14.25" customHeight="1">
      <c r="A15" s="134" t="s">
        <v>36</v>
      </c>
      <c r="B15" s="200" t="s">
        <v>37</v>
      </c>
      <c r="C15" s="201"/>
      <c r="D15" s="201"/>
      <c r="E15" s="201"/>
      <c r="F15" s="201"/>
      <c r="G15" s="201"/>
      <c r="H15" s="201"/>
      <c r="I15" s="201"/>
      <c r="J15" s="201"/>
      <c r="K15" s="202"/>
    </row>
    <row r="16" spans="1:11" ht="14.25" customHeight="1">
      <c r="A16" s="134"/>
      <c r="B16" s="200" t="s">
        <v>38</v>
      </c>
      <c r="C16" s="201"/>
      <c r="D16" s="201"/>
      <c r="E16" s="201"/>
      <c r="F16" s="201"/>
      <c r="G16" s="201"/>
      <c r="H16" s="201"/>
      <c r="I16" s="201"/>
      <c r="J16" s="201"/>
      <c r="K16" s="202"/>
    </row>
    <row r="17" spans="1:14" ht="14.25" customHeight="1">
      <c r="A17" s="134"/>
      <c r="B17" s="200" t="s">
        <v>39</v>
      </c>
      <c r="C17" s="201"/>
      <c r="D17" s="201"/>
      <c r="E17" s="201"/>
      <c r="F17" s="201"/>
      <c r="G17" s="201"/>
      <c r="H17" s="201"/>
      <c r="I17" s="201"/>
      <c r="J17" s="201"/>
      <c r="K17" s="202"/>
    </row>
    <row r="19" spans="1:14" ht="22.5">
      <c r="A19" s="4" t="s">
        <v>40</v>
      </c>
    </row>
    <row r="20" spans="1:14">
      <c r="A20" s="134" t="s">
        <v>41</v>
      </c>
      <c r="B20" s="200" t="s">
        <v>42</v>
      </c>
      <c r="C20" s="201"/>
      <c r="D20" s="201"/>
      <c r="E20" s="201"/>
      <c r="F20" s="201"/>
      <c r="G20" s="202"/>
    </row>
    <row r="21" spans="1:14" ht="12.75" customHeight="1">
      <c r="A21" s="134" t="s">
        <v>43</v>
      </c>
      <c r="B21" s="200" t="s">
        <v>44</v>
      </c>
      <c r="C21" s="201"/>
      <c r="D21" s="201"/>
      <c r="E21" s="201"/>
      <c r="F21" s="201"/>
      <c r="G21" s="202"/>
    </row>
    <row r="22" spans="1:14" ht="12.75" customHeight="1">
      <c r="A22" s="134" t="s">
        <v>45</v>
      </c>
      <c r="B22" s="200" t="s">
        <v>46</v>
      </c>
      <c r="C22" s="201"/>
      <c r="D22" s="201"/>
      <c r="E22" s="201"/>
      <c r="F22" s="201"/>
      <c r="G22" s="202"/>
    </row>
    <row r="24" spans="1:14" ht="22.5">
      <c r="A24" s="4" t="s">
        <v>47</v>
      </c>
    </row>
    <row r="25" spans="1:14" ht="13.8">
      <c r="A25" s="154" t="s">
        <v>48</v>
      </c>
      <c r="C25" s="154"/>
      <c r="D25" s="154"/>
      <c r="E25" s="154"/>
      <c r="F25" s="154"/>
      <c r="G25" s="154"/>
      <c r="H25" s="154"/>
      <c r="I25" s="154"/>
      <c r="J25" s="154"/>
      <c r="K25" s="154"/>
      <c r="L25" s="154"/>
      <c r="M25" s="154"/>
      <c r="N25" s="70"/>
    </row>
    <row r="26" spans="1:14" ht="13.8">
      <c r="A26" s="154" t="s">
        <v>49</v>
      </c>
      <c r="C26" s="154"/>
      <c r="D26" s="154"/>
      <c r="E26" s="154"/>
      <c r="F26" s="154"/>
      <c r="G26" s="154"/>
      <c r="H26" s="154"/>
      <c r="I26" s="154"/>
      <c r="J26" s="154"/>
      <c r="K26" s="154"/>
      <c r="L26" s="154"/>
      <c r="M26" s="154"/>
      <c r="N26" s="70"/>
    </row>
    <row r="27" spans="1:14" ht="13.8">
      <c r="A27" s="154" t="s">
        <v>50</v>
      </c>
      <c r="C27" s="154"/>
      <c r="D27" s="154"/>
      <c r="E27" s="154"/>
      <c r="F27" s="154"/>
      <c r="G27" s="154"/>
      <c r="H27" s="154"/>
      <c r="I27" s="154"/>
      <c r="J27" s="154"/>
      <c r="K27" s="154"/>
      <c r="L27" s="154"/>
      <c r="M27" s="154"/>
      <c r="N27" s="70"/>
    </row>
    <row r="29" spans="1:14" ht="21.75" customHeight="1">
      <c r="B29" s="193" t="s">
        <v>51</v>
      </c>
      <c r="C29" s="194"/>
      <c r="D29" s="195"/>
    </row>
    <row r="30" spans="1:14" ht="90" customHeight="1">
      <c r="B30" s="5"/>
      <c r="C30" s="6" t="s">
        <v>52</v>
      </c>
      <c r="D30" s="6" t="s">
        <v>53</v>
      </c>
    </row>
    <row r="32" spans="1:14" ht="22.5">
      <c r="A32" s="4" t="s">
        <v>54</v>
      </c>
    </row>
    <row r="33" spans="1:1" ht="13.8">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zoomScaleNormal="100" workbookViewId="0">
      <selection activeCell="A2" sqref="A2:F2"/>
    </sheetView>
  </sheetViews>
  <sheetFormatPr defaultColWidth="9.15625" defaultRowHeight="12.3"/>
  <cols>
    <col min="1" max="1" width="8.578125" style="13" customWidth="1"/>
    <col min="2" max="2" width="9.26171875" style="8" customWidth="1"/>
    <col min="3" max="3" width="14.578125" style="8" customWidth="1"/>
    <col min="4" max="4" width="29.26171875" style="8" customWidth="1"/>
    <col min="5" max="5" width="31.26171875" style="8" customWidth="1"/>
    <col min="6" max="6" width="31.15625" style="8" customWidth="1"/>
    <col min="7" max="7" width="11.83984375" style="8" customWidth="1"/>
    <col min="8" max="16384" width="9.15625" style="8"/>
  </cols>
  <sheetData>
    <row r="1" spans="1:10" ht="13.8">
      <c r="A1" s="7"/>
      <c r="B1" s="7"/>
      <c r="C1" s="7"/>
      <c r="D1" s="7"/>
      <c r="F1" s="7"/>
      <c r="G1" s="7"/>
      <c r="H1" s="7"/>
      <c r="I1" s="7"/>
      <c r="J1" s="7"/>
    </row>
    <row r="2" spans="1:10" s="9" customFormat="1" ht="24.9">
      <c r="A2" s="205" t="s">
        <v>56</v>
      </c>
      <c r="B2" s="205"/>
      <c r="C2" s="205"/>
      <c r="D2" s="205"/>
      <c r="E2" s="205"/>
      <c r="F2" s="205"/>
    </row>
    <row r="3" spans="1:10">
      <c r="A3" s="10"/>
      <c r="B3" s="11"/>
      <c r="E3" s="12"/>
    </row>
    <row r="5" spans="1:10" ht="24.9">
      <c r="A5" s="8"/>
      <c r="D5" s="135" t="s">
        <v>57</v>
      </c>
      <c r="E5" s="14"/>
    </row>
    <row r="6" spans="1:10">
      <c r="A6" s="8"/>
    </row>
    <row r="7" spans="1:10" ht="20.25" customHeight="1">
      <c r="A7" s="136" t="s">
        <v>58</v>
      </c>
      <c r="B7" s="136" t="s">
        <v>59</v>
      </c>
      <c r="C7" s="137" t="s">
        <v>60</v>
      </c>
      <c r="D7" s="137" t="s">
        <v>61</v>
      </c>
      <c r="E7" s="137" t="s">
        <v>62</v>
      </c>
      <c r="F7" s="137" t="s">
        <v>63</v>
      </c>
    </row>
    <row r="8" spans="1:10" ht="14.4">
      <c r="A8" s="19">
        <v>1</v>
      </c>
      <c r="B8" s="19"/>
      <c r="C8" s="20" t="s">
        <v>64</v>
      </c>
      <c r="D8" t="s">
        <v>64</v>
      </c>
      <c r="E8" s="21"/>
      <c r="F8" s="22"/>
    </row>
    <row r="9" spans="1:10" ht="14.4">
      <c r="A9" s="19">
        <v>2</v>
      </c>
      <c r="B9" s="19" t="s">
        <v>65</v>
      </c>
      <c r="C9" s="20" t="s">
        <v>66</v>
      </c>
      <c r="D9" t="s">
        <v>66</v>
      </c>
      <c r="E9" s="21"/>
      <c r="F9" s="22"/>
    </row>
    <row r="10" spans="1:10" ht="14.4">
      <c r="A10" s="19">
        <v>3</v>
      </c>
      <c r="B10" s="19" t="s">
        <v>65</v>
      </c>
      <c r="C10" s="20" t="s">
        <v>67</v>
      </c>
      <c r="D10" t="s">
        <v>67</v>
      </c>
      <c r="E10" s="22"/>
      <c r="F10" s="22"/>
    </row>
    <row r="11" spans="1:10" ht="12.9">
      <c r="A11" s="19">
        <v>4</v>
      </c>
      <c r="B11" s="19" t="s">
        <v>68</v>
      </c>
      <c r="C11" s="20"/>
      <c r="D11" s="72"/>
      <c r="E11" s="22"/>
      <c r="F11" s="22"/>
    </row>
    <row r="12" spans="1:10" ht="12.9">
      <c r="A12" s="19">
        <v>5</v>
      </c>
      <c r="B12" s="19" t="s">
        <v>68</v>
      </c>
      <c r="C12" s="20"/>
      <c r="D12" s="72"/>
      <c r="E12" s="22"/>
      <c r="F12" s="22"/>
    </row>
    <row r="13" spans="1:10" ht="12.9">
      <c r="A13" s="19">
        <v>6</v>
      </c>
      <c r="B13" s="19" t="s">
        <v>69</v>
      </c>
      <c r="C13" s="20"/>
      <c r="D13" s="72"/>
      <c r="E13" s="22"/>
      <c r="F13" s="22"/>
    </row>
    <row r="14" spans="1:10" ht="12.9">
      <c r="A14" s="19">
        <v>7</v>
      </c>
      <c r="B14" s="19" t="s">
        <v>69</v>
      </c>
      <c r="C14" s="20"/>
      <c r="D14" s="72"/>
      <c r="E14" s="22"/>
      <c r="F14" s="22"/>
    </row>
    <row r="15" spans="1:10" ht="12.9">
      <c r="A15" s="19"/>
      <c r="B15" s="19"/>
      <c r="C15" s="20"/>
      <c r="D15" s="72"/>
      <c r="E15" s="22"/>
      <c r="F15" s="22"/>
    </row>
    <row r="16" spans="1:10" ht="12.9">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
  <sheetViews>
    <sheetView showGridLines="0" workbookViewId="0"/>
  </sheetViews>
  <sheetFormatPr defaultColWidth="8.15625" defaultRowHeight="12.3"/>
  <cols>
    <col min="1" max="1" width="3.26171875" style="24" customWidth="1"/>
    <col min="2" max="2" width="35.41796875" style="24" customWidth="1"/>
    <col min="3" max="3" width="42" style="24" customWidth="1"/>
    <col min="4" max="4" width="30.15625" style="32" customWidth="1"/>
    <col min="5" max="5" width="14.68359375" style="24" customWidth="1"/>
    <col min="6" max="16384" width="8.15625" style="24"/>
  </cols>
  <sheetData>
    <row r="1" spans="1:11" s="1" customFormat="1" ht="13.8">
      <c r="A1" s="34"/>
      <c r="B1" s="34"/>
      <c r="C1" s="34"/>
      <c r="D1" s="34"/>
      <c r="E1" s="34"/>
      <c r="F1" s="34"/>
      <c r="G1" s="34"/>
      <c r="H1" s="34"/>
      <c r="I1" s="34"/>
      <c r="J1" s="34"/>
      <c r="K1" s="34"/>
    </row>
    <row r="2" spans="1:11" s="1" customFormat="1" ht="25.2">
      <c r="A2" s="208" t="s">
        <v>70</v>
      </c>
      <c r="B2" s="208"/>
      <c r="C2" s="208"/>
      <c r="D2" s="208"/>
      <c r="E2" s="156"/>
      <c r="F2" s="23"/>
      <c r="G2" s="23"/>
      <c r="H2" s="23"/>
      <c r="I2" s="23"/>
      <c r="J2" s="23"/>
      <c r="K2" s="23"/>
    </row>
    <row r="3" spans="1:11" s="1" customFormat="1" ht="13.8">
      <c r="A3" s="23"/>
      <c r="B3" s="23"/>
      <c r="C3" s="23"/>
      <c r="D3" s="23"/>
      <c r="E3" s="23"/>
      <c r="F3" s="23"/>
      <c r="G3" s="23"/>
      <c r="H3" s="23"/>
      <c r="I3" s="23"/>
      <c r="J3" s="23"/>
      <c r="K3" s="23"/>
    </row>
    <row r="4" spans="1:11" ht="20.100000000000001">
      <c r="A4" s="25"/>
      <c r="B4" s="26"/>
      <c r="C4" s="26"/>
      <c r="D4" s="27"/>
      <c r="E4" s="28"/>
    </row>
    <row r="5" spans="1:11">
      <c r="A5" s="138" t="s">
        <v>58</v>
      </c>
      <c r="B5" s="138" t="s">
        <v>71</v>
      </c>
      <c r="C5" s="138" t="s">
        <v>72</v>
      </c>
      <c r="D5" s="138" t="s">
        <v>73</v>
      </c>
      <c r="E5" s="29"/>
    </row>
    <row r="6" spans="1:11" ht="61.5">
      <c r="A6" s="35">
        <v>1</v>
      </c>
      <c r="B6" s="36" t="s">
        <v>74</v>
      </c>
      <c r="C6" s="36" t="s">
        <v>75</v>
      </c>
      <c r="D6" s="35"/>
    </row>
    <row r="7" spans="1:11" ht="49.2">
      <c r="A7" s="35">
        <v>2</v>
      </c>
      <c r="B7" s="36" t="s">
        <v>76</v>
      </c>
      <c r="C7" s="36" t="s">
        <v>77</v>
      </c>
      <c r="D7" s="35"/>
    </row>
    <row r="8" spans="1:11" ht="49.2">
      <c r="A8" s="35">
        <v>3</v>
      </c>
      <c r="B8" s="36" t="s">
        <v>78</v>
      </c>
      <c r="C8" s="36" t="s">
        <v>79</v>
      </c>
      <c r="D8" s="35"/>
    </row>
    <row r="9" spans="1:11" ht="61.5">
      <c r="A9" s="35">
        <v>4</v>
      </c>
      <c r="B9" s="35" t="s">
        <v>80</v>
      </c>
      <c r="C9" s="35" t="s">
        <v>81</v>
      </c>
      <c r="D9" s="35"/>
    </row>
    <row r="10" spans="1:11" ht="36.9">
      <c r="A10" s="35">
        <v>5</v>
      </c>
      <c r="B10" s="36" t="s">
        <v>82</v>
      </c>
      <c r="C10" s="36" t="s">
        <v>83</v>
      </c>
      <c r="D10" s="35"/>
    </row>
    <row r="11" spans="1:11" ht="24.6">
      <c r="A11" s="35">
        <v>6</v>
      </c>
      <c r="B11" s="36" t="s">
        <v>84</v>
      </c>
      <c r="C11" s="36" t="s">
        <v>84</v>
      </c>
      <c r="D11" s="35"/>
      <c r="E11" s="29"/>
      <c r="F11" s="29"/>
    </row>
    <row r="12" spans="1:11" ht="49.2">
      <c r="A12" s="35">
        <v>7</v>
      </c>
      <c r="B12" s="36" t="s">
        <v>85</v>
      </c>
      <c r="C12" s="36" t="s">
        <v>86</v>
      </c>
      <c r="D12" s="35"/>
      <c r="E12" s="29"/>
      <c r="F12" s="29"/>
    </row>
    <row r="13" spans="1:11" ht="159.9">
      <c r="A13" s="35">
        <v>8</v>
      </c>
      <c r="B13" s="36" t="s">
        <v>87</v>
      </c>
      <c r="C13" s="36" t="s">
        <v>88</v>
      </c>
      <c r="D13" s="35"/>
      <c r="E13" s="29"/>
      <c r="F13" s="29"/>
    </row>
    <row r="14" spans="1:11" ht="73.8">
      <c r="A14" s="35">
        <v>9</v>
      </c>
      <c r="B14" s="35" t="s">
        <v>89</v>
      </c>
      <c r="C14" s="35" t="s">
        <v>90</v>
      </c>
      <c r="D14" s="35"/>
      <c r="E14" s="29"/>
      <c r="F14" s="29"/>
    </row>
    <row r="16" spans="1:11" ht="14.1">
      <c r="A16" s="206" t="s">
        <v>91</v>
      </c>
      <c r="B16" s="206"/>
      <c r="C16" s="30"/>
      <c r="D16" s="31"/>
    </row>
    <row r="17" spans="1:4" ht="13.8">
      <c r="A17" s="207" t="s">
        <v>92</v>
      </c>
      <c r="B17" s="207"/>
    </row>
    <row r="20" spans="1:4">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97"/>
  <sheetViews>
    <sheetView showGridLines="0" tabSelected="1" topLeftCell="A52" zoomScale="120" zoomScaleNormal="120" workbookViewId="0">
      <selection activeCell="C70" sqref="C70"/>
    </sheetView>
  </sheetViews>
  <sheetFormatPr defaultColWidth="9.15625" defaultRowHeight="12.3"/>
  <cols>
    <col min="1" max="1" width="11.26171875" style="78" customWidth="1"/>
    <col min="2" max="2" width="52.734375" style="46" customWidth="1"/>
    <col min="3" max="3" width="87" style="46" bestFit="1" customWidth="1"/>
    <col min="4" max="4" width="35.15625" style="46" customWidth="1"/>
    <col min="5" max="5" width="32.15625" style="46" customWidth="1"/>
    <col min="6" max="8" width="9.68359375" style="46" customWidth="1"/>
    <col min="9" max="9" width="17.68359375" style="46" customWidth="1"/>
    <col min="10" max="16384" width="9.15625" style="46"/>
  </cols>
  <sheetData>
    <row r="1" spans="1:24" s="1" customFormat="1" ht="13.8">
      <c r="A1" s="212"/>
      <c r="B1" s="212"/>
      <c r="C1" s="212"/>
      <c r="D1" s="212"/>
      <c r="E1" s="34"/>
      <c r="F1" s="34"/>
      <c r="G1" s="34"/>
      <c r="H1" s="34"/>
      <c r="I1" s="34"/>
      <c r="J1" s="34"/>
    </row>
    <row r="2" spans="1:24" s="1" customFormat="1" ht="31.5" customHeight="1">
      <c r="A2" s="213" t="s">
        <v>70</v>
      </c>
      <c r="B2" s="213"/>
      <c r="C2" s="213"/>
      <c r="D2" s="213"/>
      <c r="E2" s="221"/>
      <c r="F2" s="23"/>
      <c r="G2" s="23"/>
      <c r="H2" s="23"/>
      <c r="I2" s="23"/>
      <c r="J2" s="23"/>
    </row>
    <row r="3" spans="1:24" s="1" customFormat="1" ht="31.5" customHeight="1">
      <c r="A3" s="47"/>
      <c r="C3" s="231"/>
      <c r="D3" s="231"/>
      <c r="E3" s="221"/>
      <c r="F3" s="23"/>
      <c r="G3" s="23"/>
      <c r="H3" s="23"/>
      <c r="I3" s="23"/>
      <c r="J3" s="23"/>
    </row>
    <row r="4" spans="1:24" s="38" customFormat="1" ht="16.5" customHeight="1">
      <c r="A4" s="139" t="s">
        <v>66</v>
      </c>
      <c r="B4" s="215" t="s">
        <v>93</v>
      </c>
      <c r="C4" s="215"/>
      <c r="D4" s="215"/>
      <c r="E4" s="39"/>
      <c r="F4" s="39"/>
      <c r="G4" s="39"/>
      <c r="H4" s="40"/>
      <c r="I4" s="40"/>
      <c r="X4" s="38" t="s">
        <v>94</v>
      </c>
    </row>
    <row r="5" spans="1:24" s="38" customFormat="1" ht="144.75" customHeight="1">
      <c r="A5" s="139" t="s">
        <v>62</v>
      </c>
      <c r="B5" s="214" t="s">
        <v>95</v>
      </c>
      <c r="C5" s="215"/>
      <c r="D5" s="215"/>
      <c r="E5" s="39"/>
      <c r="F5" s="39"/>
      <c r="G5" s="39"/>
      <c r="H5" s="40"/>
      <c r="I5" s="40"/>
      <c r="X5" s="38" t="s">
        <v>96</v>
      </c>
    </row>
    <row r="6" spans="1:24" s="38" customFormat="1" ht="24.6">
      <c r="A6" s="139" t="s">
        <v>97</v>
      </c>
      <c r="B6" s="214" t="s">
        <v>98</v>
      </c>
      <c r="C6" s="215"/>
      <c r="D6" s="215"/>
      <c r="E6" s="39"/>
      <c r="F6" s="39"/>
      <c r="G6" s="39"/>
      <c r="H6" s="40"/>
      <c r="I6" s="40"/>
    </row>
    <row r="7" spans="1:24" s="38" customFormat="1">
      <c r="A7" s="139" t="s">
        <v>99</v>
      </c>
      <c r="B7" s="215" t="s">
        <v>100</v>
      </c>
      <c r="C7" s="215"/>
      <c r="D7" s="215"/>
      <c r="E7" s="39"/>
      <c r="F7" s="39"/>
      <c r="G7" s="39"/>
      <c r="H7" s="41"/>
      <c r="I7" s="40"/>
      <c r="X7" s="42"/>
    </row>
    <row r="8" spans="1:24" s="43" customFormat="1">
      <c r="A8" s="139" t="s">
        <v>101</v>
      </c>
      <c r="B8" s="216">
        <v>40850</v>
      </c>
      <c r="C8" s="216"/>
      <c r="D8" s="216"/>
      <c r="E8" s="39"/>
    </row>
    <row r="9" spans="1:24" s="43" customFormat="1">
      <c r="A9" s="140" t="s">
        <v>102</v>
      </c>
      <c r="B9" s="73" t="str">
        <f>F17</f>
        <v>Internal Build 03112011</v>
      </c>
      <c r="C9" s="73" t="str">
        <f>G17</f>
        <v>Internal build 14112011</v>
      </c>
      <c r="D9" s="73" t="str">
        <f>H17</f>
        <v>External build 16112011</v>
      </c>
    </row>
    <row r="10" spans="1:24" s="43" customFormat="1">
      <c r="A10" s="141" t="s">
        <v>103</v>
      </c>
      <c r="B10" s="74">
        <f>SUM(B11:B14)</f>
        <v>0</v>
      </c>
      <c r="C10" s="74">
        <f>SUM(C11:C14)</f>
        <v>0</v>
      </c>
      <c r="D10" s="74">
        <f>SUM(D11:D14)</f>
        <v>0</v>
      </c>
    </row>
    <row r="11" spans="1:24" s="43" customFormat="1">
      <c r="A11" s="141" t="s">
        <v>41</v>
      </c>
      <c r="B11" s="75">
        <f>COUNTIF($F$18:$F$49641,"*Passed")</f>
        <v>0</v>
      </c>
      <c r="C11" s="75">
        <f>COUNTIF($G$18:$G$49641,"*Passed")</f>
        <v>0</v>
      </c>
      <c r="D11" s="75">
        <f>COUNTIF($H$18:$H$49641,"*Passed")</f>
        <v>0</v>
      </c>
    </row>
    <row r="12" spans="1:24" s="43" customFormat="1">
      <c r="A12" s="141" t="s">
        <v>43</v>
      </c>
      <c r="B12" s="75">
        <f>COUNTIF($F$18:$F$49361,"*Failed*")</f>
        <v>0</v>
      </c>
      <c r="C12" s="75">
        <f>COUNTIF($G$18:$G$49361,"*Failed*")</f>
        <v>0</v>
      </c>
      <c r="D12" s="75">
        <f>COUNTIF($H$18:$H$49361,"*Failed*")</f>
        <v>0</v>
      </c>
    </row>
    <row r="13" spans="1:24" s="43" customFormat="1">
      <c r="A13" s="141" t="s">
        <v>45</v>
      </c>
      <c r="B13" s="75">
        <f>COUNTIF($F$18:$F$49361,"*Not Run*")</f>
        <v>0</v>
      </c>
      <c r="C13" s="75">
        <f>COUNTIF($G$18:$G$49361,"*Not Run*")</f>
        <v>0</v>
      </c>
      <c r="D13" s="75">
        <f>COUNTIF($H$18:$H$49361,"*Not Run*")</f>
        <v>0</v>
      </c>
      <c r="E13" s="1"/>
      <c r="F13" s="1"/>
      <c r="G13" s="1"/>
      <c r="H13" s="1"/>
      <c r="I13" s="1"/>
    </row>
    <row r="14" spans="1:24" s="43" customFormat="1">
      <c r="A14" s="141" t="s">
        <v>104</v>
      </c>
      <c r="B14" s="75">
        <f>COUNTIF($F$18:$F$49361,"*NA*")</f>
        <v>0</v>
      </c>
      <c r="C14" s="75">
        <f>COUNTIF($G$18:$G$49361,"*NA*")</f>
        <v>0</v>
      </c>
      <c r="D14" s="75">
        <f>COUNTIF($H$18:$H$49361,"*NA*")</f>
        <v>0</v>
      </c>
      <c r="E14" s="1"/>
      <c r="F14" s="1"/>
      <c r="G14" s="1"/>
      <c r="H14" s="1"/>
      <c r="I14" s="1"/>
    </row>
    <row r="15" spans="1:24" s="43" customFormat="1" ht="36.9">
      <c r="A15" s="141" t="s">
        <v>105</v>
      </c>
      <c r="B15" s="75">
        <f>COUNTIF($F$18:$F$49361,"*Passed in previous build*")</f>
        <v>0</v>
      </c>
      <c r="C15" s="75">
        <f>COUNTIF($G$18:$G$49361,"*Passed in previous build*")</f>
        <v>0</v>
      </c>
      <c r="D15" s="75">
        <f>COUNTIF($H$18:$H$49361,"*Passed in previous build*")</f>
        <v>0</v>
      </c>
      <c r="E15" s="1"/>
      <c r="F15" s="1"/>
      <c r="G15" s="1"/>
      <c r="H15" s="1"/>
      <c r="I15" s="1"/>
    </row>
    <row r="16" spans="1:24" s="44" customFormat="1" ht="15" customHeight="1">
      <c r="A16" s="76"/>
      <c r="B16" s="50"/>
      <c r="C16" s="50"/>
      <c r="D16" s="51"/>
      <c r="E16" s="56"/>
      <c r="F16" s="220" t="s">
        <v>102</v>
      </c>
      <c r="G16" s="220"/>
      <c r="H16" s="220"/>
      <c r="I16" s="57"/>
    </row>
    <row r="17" spans="1:9" s="44" customFormat="1" ht="36.9">
      <c r="A17" s="142" t="s">
        <v>106</v>
      </c>
      <c r="B17" s="143" t="s">
        <v>107</v>
      </c>
      <c r="C17" s="143" t="s">
        <v>108</v>
      </c>
      <c r="D17" s="143" t="s">
        <v>109</v>
      </c>
      <c r="E17" s="143" t="s">
        <v>110</v>
      </c>
      <c r="F17" s="143" t="s">
        <v>111</v>
      </c>
      <c r="G17" s="143" t="s">
        <v>112</v>
      </c>
      <c r="H17" s="143" t="s">
        <v>113</v>
      </c>
      <c r="I17" s="143" t="s">
        <v>114</v>
      </c>
    </row>
    <row r="18" spans="1:9" s="44" customFormat="1" ht="15.75" customHeight="1">
      <c r="A18" s="67" t="s">
        <v>419</v>
      </c>
      <c r="B18" s="217" t="s">
        <v>421</v>
      </c>
      <c r="C18" s="218"/>
      <c r="D18" s="218"/>
      <c r="E18" s="218"/>
      <c r="F18" s="218"/>
      <c r="G18" s="218"/>
      <c r="H18" s="218"/>
      <c r="I18" s="219"/>
    </row>
    <row r="19" spans="1:9" s="45" customFormat="1" ht="27.6" customHeight="1">
      <c r="A19" s="52">
        <v>1</v>
      </c>
      <c r="B19" s="52" t="s">
        <v>422</v>
      </c>
      <c r="C19" s="52" t="s">
        <v>453</v>
      </c>
      <c r="D19" s="53" t="s">
        <v>432</v>
      </c>
      <c r="E19" s="54" t="s">
        <v>425</v>
      </c>
      <c r="F19" s="52"/>
      <c r="G19" s="52"/>
      <c r="H19" s="52"/>
      <c r="I19" s="55"/>
    </row>
    <row r="20" spans="1:9" s="45" customFormat="1">
      <c r="A20" s="168"/>
      <c r="B20" s="225" t="s">
        <v>437</v>
      </c>
      <c r="C20" s="226"/>
      <c r="D20" s="226"/>
      <c r="E20" s="226"/>
      <c r="F20" s="226"/>
      <c r="G20" s="226"/>
      <c r="H20" s="226"/>
      <c r="I20" s="227"/>
    </row>
    <row r="21" spans="1:9" s="45" customFormat="1" ht="20.7" customHeight="1">
      <c r="A21" s="58">
        <f ca="1">IF(OFFSET(A21,-1,0) ="",OFFSET(A21,-2,0)+1,OFFSET(A21,-1,0)+1 )</f>
        <v>2</v>
      </c>
      <c r="B21" s="52" t="s">
        <v>426</v>
      </c>
      <c r="C21" s="52" t="s">
        <v>429</v>
      </c>
      <c r="D21" s="60" t="s">
        <v>427</v>
      </c>
      <c r="E21" s="54" t="s">
        <v>428</v>
      </c>
      <c r="F21" s="52"/>
      <c r="G21" s="52"/>
      <c r="H21" s="52"/>
      <c r="I21" s="55"/>
    </row>
    <row r="22" spans="1:9" s="48" customFormat="1" ht="19.8" customHeight="1">
      <c r="A22" s="58">
        <f t="shared" ref="A22:A38" ca="1" si="0">IF(OFFSET(A22,-1,0) ="",OFFSET(A22,-2,0)+1,OFFSET(A22,-1,0)+1 )</f>
        <v>3</v>
      </c>
      <c r="B22" s="52" t="s">
        <v>424</v>
      </c>
      <c r="C22" s="52" t="s">
        <v>430</v>
      </c>
      <c r="D22" s="60" t="s">
        <v>427</v>
      </c>
      <c r="E22" s="54" t="s">
        <v>431</v>
      </c>
      <c r="F22" s="52"/>
      <c r="G22" s="52"/>
      <c r="H22" s="52"/>
      <c r="I22" s="61"/>
    </row>
    <row r="23" spans="1:9" s="45" customFormat="1">
      <c r="A23" s="168"/>
      <c r="B23" s="225" t="s">
        <v>438</v>
      </c>
      <c r="C23" s="226"/>
      <c r="D23" s="226"/>
      <c r="E23" s="226"/>
      <c r="F23" s="226"/>
      <c r="G23" s="226"/>
      <c r="H23" s="226"/>
      <c r="I23" s="227"/>
    </row>
    <row r="24" spans="1:9" s="48" customFormat="1" ht="13.8">
      <c r="A24" s="58">
        <f ca="1">IF(OFFSET(A24,-1,0) ="",OFFSET(A24,-2,0)+1,OFFSET(A24,-1,0)+1 )</f>
        <v>4</v>
      </c>
      <c r="B24" s="52" t="s">
        <v>441</v>
      </c>
      <c r="C24" s="52" t="s">
        <v>467</v>
      </c>
      <c r="D24" s="54" t="s">
        <v>434</v>
      </c>
      <c r="E24" s="54" t="s">
        <v>435</v>
      </c>
      <c r="F24" s="52"/>
      <c r="G24" s="52"/>
      <c r="H24" s="52"/>
      <c r="I24" s="61"/>
    </row>
    <row r="25" spans="1:9" s="48" customFormat="1" ht="19.8" customHeight="1">
      <c r="A25" s="58">
        <f t="shared" ca="1" si="0"/>
        <v>5</v>
      </c>
      <c r="B25" s="52" t="s">
        <v>439</v>
      </c>
      <c r="C25" s="52" t="s">
        <v>467</v>
      </c>
      <c r="D25" s="60" t="s">
        <v>434</v>
      </c>
      <c r="E25" s="54" t="s">
        <v>440</v>
      </c>
      <c r="F25" s="52"/>
      <c r="G25" s="52"/>
      <c r="H25" s="52"/>
      <c r="I25" s="61"/>
    </row>
    <row r="26" spans="1:9" s="48" customFormat="1" ht="22.5" customHeight="1">
      <c r="A26" s="58">
        <f t="shared" ca="1" si="0"/>
        <v>6</v>
      </c>
      <c r="B26" s="52" t="s">
        <v>433</v>
      </c>
      <c r="C26" s="52" t="s">
        <v>436</v>
      </c>
      <c r="D26" s="60" t="s">
        <v>434</v>
      </c>
      <c r="E26" s="54" t="s">
        <v>442</v>
      </c>
      <c r="F26" s="52"/>
      <c r="G26" s="52"/>
      <c r="H26" s="52"/>
      <c r="I26" s="61"/>
    </row>
    <row r="27" spans="1:9" s="48" customFormat="1" ht="13.8">
      <c r="A27" s="168"/>
      <c r="B27" s="222" t="s">
        <v>443</v>
      </c>
      <c r="C27" s="223"/>
      <c r="D27" s="223"/>
      <c r="E27" s="223"/>
      <c r="F27" s="223"/>
      <c r="G27" s="223"/>
      <c r="H27" s="223"/>
      <c r="I27" s="224"/>
    </row>
    <row r="28" spans="1:9" s="48" customFormat="1" ht="13.8">
      <c r="A28" s="58">
        <f t="shared" ca="1" si="0"/>
        <v>7</v>
      </c>
      <c r="B28" s="52" t="s">
        <v>423</v>
      </c>
      <c r="C28" s="52" t="s">
        <v>444</v>
      </c>
      <c r="D28" s="60" t="s">
        <v>445</v>
      </c>
      <c r="E28" s="54" t="s">
        <v>446</v>
      </c>
      <c r="F28" s="52"/>
      <c r="G28" s="52"/>
      <c r="H28" s="52"/>
      <c r="I28" s="61"/>
    </row>
    <row r="29" spans="1:9" s="48" customFormat="1" ht="27.6" customHeight="1">
      <c r="A29" s="58">
        <f t="shared" ca="1" si="0"/>
        <v>8</v>
      </c>
      <c r="B29" s="62" t="s">
        <v>447</v>
      </c>
      <c r="C29" s="62" t="s">
        <v>448</v>
      </c>
      <c r="D29" s="62" t="s">
        <v>445</v>
      </c>
      <c r="E29" s="62" t="s">
        <v>449</v>
      </c>
      <c r="F29" s="62"/>
      <c r="G29" s="62"/>
      <c r="H29" s="62"/>
      <c r="I29" s="62"/>
    </row>
    <row r="30" spans="1:9" s="48" customFormat="1" ht="13.8">
      <c r="A30" s="58">
        <f t="shared" ca="1" si="0"/>
        <v>9</v>
      </c>
      <c r="B30" s="62" t="s">
        <v>450</v>
      </c>
      <c r="C30" s="62" t="s">
        <v>451</v>
      </c>
      <c r="D30" s="62" t="s">
        <v>445</v>
      </c>
      <c r="E30" s="62" t="s">
        <v>452</v>
      </c>
      <c r="F30" s="62"/>
      <c r="G30" s="62"/>
      <c r="H30" s="62"/>
      <c r="I30" s="62"/>
    </row>
    <row r="31" spans="1:9" s="48" customFormat="1" ht="13.8">
      <c r="A31" s="169"/>
      <c r="B31" s="218" t="s">
        <v>420</v>
      </c>
      <c r="C31" s="218"/>
      <c r="D31" s="218"/>
      <c r="E31" s="218"/>
      <c r="F31" s="218"/>
      <c r="G31" s="218"/>
      <c r="H31" s="218"/>
      <c r="I31" s="219"/>
    </row>
    <row r="32" spans="1:9" s="48" customFormat="1" ht="13.8">
      <c r="A32" s="58">
        <f t="shared" ca="1" si="0"/>
        <v>10</v>
      </c>
      <c r="B32" s="52" t="s">
        <v>422</v>
      </c>
      <c r="C32" s="52" t="s">
        <v>453</v>
      </c>
      <c r="D32" s="53" t="s">
        <v>432</v>
      </c>
      <c r="E32" s="54" t="s">
        <v>425</v>
      </c>
      <c r="F32" s="52"/>
      <c r="G32" s="52"/>
      <c r="H32" s="52"/>
      <c r="I32" s="55"/>
    </row>
    <row r="33" spans="1:9" s="48" customFormat="1" ht="13.8">
      <c r="A33" s="168"/>
      <c r="B33" s="225" t="s">
        <v>437</v>
      </c>
      <c r="C33" s="226"/>
      <c r="D33" s="226"/>
      <c r="E33" s="226"/>
      <c r="F33" s="226"/>
      <c r="G33" s="226"/>
      <c r="H33" s="226"/>
      <c r="I33" s="227"/>
    </row>
    <row r="34" spans="1:9" s="48" customFormat="1" ht="17.7" customHeight="1">
      <c r="A34" s="58">
        <f t="shared" ca="1" si="0"/>
        <v>11</v>
      </c>
      <c r="B34" s="52" t="s">
        <v>454</v>
      </c>
      <c r="C34" s="52" t="s">
        <v>429</v>
      </c>
      <c r="D34" s="60" t="s">
        <v>427</v>
      </c>
      <c r="E34" s="54" t="s">
        <v>428</v>
      </c>
      <c r="F34" s="52"/>
      <c r="G34" s="52"/>
      <c r="H34" s="52"/>
      <c r="I34" s="55"/>
    </row>
    <row r="35" spans="1:9" s="48" customFormat="1" ht="13.8">
      <c r="A35" s="58">
        <f t="shared" ca="1" si="0"/>
        <v>12</v>
      </c>
      <c r="B35" s="52" t="s">
        <v>455</v>
      </c>
      <c r="C35" s="52" t="s">
        <v>430</v>
      </c>
      <c r="D35" s="60" t="s">
        <v>427</v>
      </c>
      <c r="E35" s="54" t="s">
        <v>431</v>
      </c>
      <c r="F35" s="52"/>
      <c r="G35" s="52"/>
      <c r="H35" s="52"/>
      <c r="I35" s="61"/>
    </row>
    <row r="36" spans="1:9" s="48" customFormat="1" ht="13.8">
      <c r="A36" s="168"/>
      <c r="B36" s="225" t="s">
        <v>438</v>
      </c>
      <c r="C36" s="226"/>
      <c r="D36" s="226"/>
      <c r="E36" s="226"/>
      <c r="F36" s="226"/>
      <c r="G36" s="226"/>
      <c r="H36" s="226"/>
      <c r="I36" s="227"/>
    </row>
    <row r="37" spans="1:9" s="48" customFormat="1" ht="13.8">
      <c r="A37" s="58">
        <f t="shared" ca="1" si="0"/>
        <v>13</v>
      </c>
      <c r="B37" s="52" t="s">
        <v>456</v>
      </c>
      <c r="C37" s="52" t="s">
        <v>430</v>
      </c>
      <c r="D37" s="54" t="s">
        <v>434</v>
      </c>
      <c r="E37" s="54" t="s">
        <v>435</v>
      </c>
      <c r="F37" s="52"/>
      <c r="G37" s="52"/>
      <c r="H37" s="52"/>
      <c r="I37" s="61"/>
    </row>
    <row r="38" spans="1:9" s="48" customFormat="1" ht="13.8">
      <c r="A38" s="58">
        <f t="shared" ca="1" si="0"/>
        <v>14</v>
      </c>
      <c r="B38" s="52" t="s">
        <v>457</v>
      </c>
      <c r="C38" s="52" t="s">
        <v>430</v>
      </c>
      <c r="D38" s="60" t="s">
        <v>434</v>
      </c>
      <c r="E38" s="54" t="s">
        <v>440</v>
      </c>
      <c r="F38" s="52"/>
      <c r="G38" s="52"/>
      <c r="H38" s="52"/>
      <c r="I38" s="61"/>
    </row>
    <row r="39" spans="1:9" s="48" customFormat="1" ht="13.8">
      <c r="A39" s="58">
        <f t="shared" ref="A39:A59" ca="1" si="1">IF(OFFSET(A39,-1,0) ="",OFFSET(A39,-2,0)+1,OFFSET(A39,-1,0)+1 )</f>
        <v>15</v>
      </c>
      <c r="B39" s="52" t="s">
        <v>458</v>
      </c>
      <c r="C39" s="52" t="s">
        <v>436</v>
      </c>
      <c r="D39" s="60" t="s">
        <v>434</v>
      </c>
      <c r="E39" s="54" t="s">
        <v>442</v>
      </c>
      <c r="F39" s="52"/>
      <c r="G39" s="52"/>
      <c r="H39" s="52"/>
      <c r="I39" s="61"/>
    </row>
    <row r="40" spans="1:9" s="48" customFormat="1" ht="13.8">
      <c r="A40" s="168"/>
      <c r="B40" s="222" t="s">
        <v>443</v>
      </c>
      <c r="C40" s="223"/>
      <c r="D40" s="223"/>
      <c r="E40" s="223"/>
      <c r="F40" s="223"/>
      <c r="G40" s="223"/>
      <c r="H40" s="223"/>
      <c r="I40" s="224"/>
    </row>
    <row r="41" spans="1:9" s="49" customFormat="1" ht="13.8">
      <c r="A41" s="58">
        <f t="shared" ca="1" si="1"/>
        <v>16</v>
      </c>
      <c r="B41" s="52" t="s">
        <v>459</v>
      </c>
      <c r="C41" s="52" t="s">
        <v>444</v>
      </c>
      <c r="D41" s="60" t="s">
        <v>445</v>
      </c>
      <c r="E41" s="54" t="s">
        <v>446</v>
      </c>
      <c r="F41" s="52"/>
      <c r="G41" s="52"/>
      <c r="H41" s="52"/>
      <c r="I41" s="61"/>
    </row>
    <row r="42" spans="1:9" s="48" customFormat="1" ht="13.8">
      <c r="A42" s="58">
        <f t="shared" ca="1" si="1"/>
        <v>17</v>
      </c>
      <c r="B42" s="62" t="s">
        <v>460</v>
      </c>
      <c r="C42" s="62" t="s">
        <v>448</v>
      </c>
      <c r="D42" s="62" t="s">
        <v>445</v>
      </c>
      <c r="E42" s="62" t="s">
        <v>449</v>
      </c>
      <c r="F42" s="62"/>
      <c r="G42" s="62"/>
      <c r="H42" s="62"/>
      <c r="I42" s="62"/>
    </row>
    <row r="43" spans="1:9" s="48" customFormat="1" ht="13.8">
      <c r="A43" s="58">
        <f t="shared" ca="1" si="1"/>
        <v>18</v>
      </c>
      <c r="B43" s="62" t="s">
        <v>461</v>
      </c>
      <c r="C43" s="62" t="s">
        <v>451</v>
      </c>
      <c r="D43" s="62" t="s">
        <v>445</v>
      </c>
      <c r="E43" s="62" t="s">
        <v>452</v>
      </c>
      <c r="F43" s="62"/>
      <c r="G43" s="62"/>
      <c r="H43" s="62"/>
      <c r="I43" s="62"/>
    </row>
    <row r="44" spans="1:9" s="48" customFormat="1" ht="13.8">
      <c r="A44" s="168"/>
      <c r="B44" s="233" t="s">
        <v>462</v>
      </c>
      <c r="C44" s="234"/>
      <c r="D44" s="234"/>
      <c r="E44" s="234"/>
      <c r="F44" s="234"/>
      <c r="G44" s="234"/>
      <c r="H44" s="234"/>
      <c r="I44" s="235"/>
    </row>
    <row r="45" spans="1:9" s="48" customFormat="1" ht="13.8">
      <c r="A45" s="58">
        <f t="shared" ca="1" si="1"/>
        <v>19</v>
      </c>
      <c r="B45" s="62" t="s">
        <v>463</v>
      </c>
      <c r="C45" s="62" t="s">
        <v>476</v>
      </c>
      <c r="D45" s="62" t="s">
        <v>469</v>
      </c>
      <c r="E45" s="62" t="s">
        <v>472</v>
      </c>
      <c r="F45" s="62"/>
      <c r="G45" s="62"/>
      <c r="H45" s="62"/>
      <c r="I45" s="62"/>
    </row>
    <row r="46" spans="1:9" s="48" customFormat="1" ht="24.6">
      <c r="A46" s="58">
        <f t="shared" ca="1" si="1"/>
        <v>20</v>
      </c>
      <c r="B46" s="52" t="s">
        <v>464</v>
      </c>
      <c r="C46" s="62" t="s">
        <v>477</v>
      </c>
      <c r="D46" s="60" t="s">
        <v>471</v>
      </c>
      <c r="E46" s="54" t="s">
        <v>473</v>
      </c>
      <c r="F46" s="52"/>
      <c r="G46" s="52"/>
      <c r="H46" s="52"/>
      <c r="I46" s="61"/>
    </row>
    <row r="47" spans="1:9" s="48" customFormat="1" ht="43.2" customHeight="1">
      <c r="A47" s="58">
        <f t="shared" ca="1" si="1"/>
        <v>21</v>
      </c>
      <c r="B47" s="52" t="s">
        <v>465</v>
      </c>
      <c r="C47" s="62" t="s">
        <v>478</v>
      </c>
      <c r="D47" s="60" t="s">
        <v>470</v>
      </c>
      <c r="E47" s="54" t="s">
        <v>474</v>
      </c>
      <c r="F47" s="52"/>
      <c r="G47" s="52"/>
      <c r="H47" s="52"/>
      <c r="I47" s="61"/>
    </row>
    <row r="48" spans="1:9" s="48" customFormat="1" ht="38.700000000000003" customHeight="1">
      <c r="A48" s="58">
        <f t="shared" ca="1" si="1"/>
        <v>22</v>
      </c>
      <c r="B48" s="52" t="s">
        <v>466</v>
      </c>
      <c r="C48" s="62" t="s">
        <v>479</v>
      </c>
      <c r="D48" s="60" t="s">
        <v>468</v>
      </c>
      <c r="E48" s="54" t="s">
        <v>475</v>
      </c>
      <c r="F48" s="52"/>
      <c r="G48" s="52"/>
      <c r="H48" s="52"/>
      <c r="I48" s="61"/>
    </row>
    <row r="49" spans="1:9" s="48" customFormat="1" ht="13.8">
      <c r="A49" s="167"/>
      <c r="B49" s="236" t="s">
        <v>480</v>
      </c>
      <c r="C49" s="237"/>
      <c r="D49" s="237"/>
      <c r="E49" s="237"/>
      <c r="F49" s="237"/>
      <c r="G49" s="237"/>
      <c r="H49" s="237"/>
      <c r="I49" s="237"/>
    </row>
    <row r="50" spans="1:9" s="48" customFormat="1" ht="13.8">
      <c r="A50" s="180"/>
      <c r="B50" s="238" t="s">
        <v>481</v>
      </c>
      <c r="C50" s="239"/>
      <c r="D50" s="239"/>
      <c r="E50" s="239"/>
      <c r="F50" s="239"/>
      <c r="G50" s="239"/>
      <c r="H50" s="239"/>
      <c r="I50" s="239"/>
    </row>
    <row r="51" spans="1:9" s="48" customFormat="1" ht="13.8">
      <c r="A51" s="58">
        <v>23</v>
      </c>
      <c r="B51" s="52" t="s">
        <v>482</v>
      </c>
      <c r="C51" s="52"/>
      <c r="D51" s="60"/>
      <c r="E51" s="54"/>
      <c r="F51" s="52"/>
      <c r="G51" s="52"/>
      <c r="H51" s="52"/>
      <c r="I51" s="61"/>
    </row>
    <row r="52" spans="1:9" s="48" customFormat="1" ht="13.8">
      <c r="A52" s="179">
        <f t="shared" ca="1" si="1"/>
        <v>24</v>
      </c>
      <c r="B52" s="182" t="s">
        <v>493</v>
      </c>
      <c r="C52" s="182" t="s">
        <v>513</v>
      </c>
      <c r="D52" s="267" t="s">
        <v>497</v>
      </c>
      <c r="E52" s="181"/>
      <c r="F52" s="181"/>
      <c r="G52" s="181"/>
      <c r="H52" s="181"/>
      <c r="I52" s="181"/>
    </row>
    <row r="53" spans="1:9" s="48" customFormat="1" ht="13.8">
      <c r="A53" s="58">
        <f t="shared" ca="1" si="1"/>
        <v>25</v>
      </c>
      <c r="B53" s="52" t="s">
        <v>483</v>
      </c>
      <c r="C53" s="52"/>
      <c r="D53" s="60"/>
      <c r="E53" s="54"/>
      <c r="F53" s="52"/>
      <c r="G53" s="52"/>
      <c r="H53" s="52"/>
      <c r="I53" s="61"/>
    </row>
    <row r="54" spans="1:9" s="48" customFormat="1" ht="13.8">
      <c r="A54" s="58">
        <f t="shared" ca="1" si="1"/>
        <v>26</v>
      </c>
      <c r="B54" s="52" t="s">
        <v>486</v>
      </c>
      <c r="C54" s="52"/>
      <c r="D54" s="60"/>
      <c r="E54" s="54"/>
      <c r="F54" s="52"/>
      <c r="G54" s="52"/>
      <c r="H54" s="52"/>
      <c r="I54" s="61"/>
    </row>
    <row r="55" spans="1:9" s="48" customFormat="1" ht="13.8">
      <c r="A55" s="58">
        <f t="shared" ca="1" si="1"/>
        <v>27</v>
      </c>
      <c r="B55" s="52" t="s">
        <v>485</v>
      </c>
      <c r="C55" s="52"/>
      <c r="D55" s="60"/>
      <c r="E55" s="54"/>
      <c r="F55" s="52"/>
      <c r="G55" s="52"/>
      <c r="H55" s="52"/>
      <c r="I55" s="61"/>
    </row>
    <row r="56" spans="1:9" s="48" customFormat="1" ht="13.8">
      <c r="A56" s="58">
        <f t="shared" ca="1" si="1"/>
        <v>28</v>
      </c>
      <c r="B56" s="52" t="s">
        <v>484</v>
      </c>
      <c r="C56" s="52"/>
      <c r="D56" s="60"/>
      <c r="E56" s="54"/>
      <c r="F56" s="52"/>
      <c r="G56" s="52"/>
      <c r="H56" s="52"/>
      <c r="I56" s="61"/>
    </row>
    <row r="57" spans="1:9" s="48" customFormat="1" ht="13.8">
      <c r="A57" s="180"/>
      <c r="B57" s="232" t="s">
        <v>487</v>
      </c>
      <c r="C57" s="226"/>
      <c r="D57" s="226"/>
      <c r="E57" s="226"/>
      <c r="F57" s="226"/>
      <c r="G57" s="226"/>
      <c r="H57" s="226"/>
      <c r="I57" s="227"/>
    </row>
    <row r="58" spans="1:9" s="48" customFormat="1" ht="13.8">
      <c r="A58" s="58">
        <f t="shared" ca="1" si="1"/>
        <v>29</v>
      </c>
      <c r="B58" s="52" t="s">
        <v>488</v>
      </c>
      <c r="C58" s="52" t="s">
        <v>498</v>
      </c>
      <c r="D58" s="60" t="s">
        <v>503</v>
      </c>
      <c r="E58" s="54"/>
      <c r="F58" s="52"/>
      <c r="G58" s="52"/>
      <c r="H58" s="52"/>
      <c r="I58" s="61"/>
    </row>
    <row r="59" spans="1:9" s="48" customFormat="1" ht="13.8">
      <c r="A59" s="58">
        <f t="shared" ca="1" si="1"/>
        <v>30</v>
      </c>
      <c r="B59" s="52" t="s">
        <v>489</v>
      </c>
      <c r="C59" s="52" t="s">
        <v>499</v>
      </c>
      <c r="D59" s="60" t="s">
        <v>504</v>
      </c>
      <c r="E59" s="54"/>
      <c r="F59" s="52"/>
      <c r="G59" s="52"/>
      <c r="H59" s="52"/>
      <c r="I59" s="61"/>
    </row>
    <row r="60" spans="1:9" s="48" customFormat="1" ht="13.8">
      <c r="A60" s="58">
        <f ca="1">IF(OFFSET(A60,-1,0) ="",OFFSET(A60,-2,0)+1,OFFSET(A60,-1,0)+1 )</f>
        <v>31</v>
      </c>
      <c r="B60" s="52" t="s">
        <v>490</v>
      </c>
      <c r="C60" s="52" t="s">
        <v>500</v>
      </c>
      <c r="D60" s="60" t="s">
        <v>505</v>
      </c>
      <c r="E60" s="54"/>
      <c r="F60" s="52"/>
      <c r="G60" s="52"/>
      <c r="H60" s="52"/>
      <c r="I60" s="61"/>
    </row>
    <row r="61" spans="1:9" s="48" customFormat="1" ht="13.8">
      <c r="A61" s="58">
        <f ca="1">IF(OFFSET(A61,-1,0) ="",OFFSET(A61,-2,0)+1,OFFSET(A61,-1,0)+1 )</f>
        <v>32</v>
      </c>
      <c r="B61" s="52" t="s">
        <v>491</v>
      </c>
      <c r="C61" s="52" t="s">
        <v>501</v>
      </c>
      <c r="D61" s="60" t="s">
        <v>505</v>
      </c>
      <c r="E61" s="54"/>
      <c r="F61" s="52"/>
      <c r="G61" s="52"/>
      <c r="H61" s="52"/>
      <c r="I61" s="61"/>
    </row>
    <row r="62" spans="1:9" s="48" customFormat="1" ht="13.8">
      <c r="A62" s="58">
        <f t="shared" ref="A62:A67" ca="1" si="2">IF(OFFSET(A62,-1,0) ="",OFFSET(A62,-2,0)+1,OFFSET(A62,-1,0)+1 )</f>
        <v>33</v>
      </c>
      <c r="B62" s="52" t="s">
        <v>495</v>
      </c>
      <c r="C62" s="52" t="s">
        <v>502</v>
      </c>
      <c r="D62" s="53" t="s">
        <v>506</v>
      </c>
      <c r="E62" s="54"/>
      <c r="F62" s="52"/>
      <c r="G62" s="52"/>
      <c r="H62" s="52"/>
      <c r="I62" s="62"/>
    </row>
    <row r="63" spans="1:9" s="48" customFormat="1" ht="13.8">
      <c r="A63" s="58">
        <f t="shared" ca="1" si="2"/>
        <v>34</v>
      </c>
      <c r="B63" s="52" t="s">
        <v>496</v>
      </c>
      <c r="C63" s="52" t="s">
        <v>502</v>
      </c>
      <c r="D63" s="54" t="s">
        <v>507</v>
      </c>
      <c r="E63" s="60"/>
      <c r="F63" s="52"/>
      <c r="G63" s="52"/>
      <c r="H63" s="52"/>
      <c r="I63" s="62"/>
    </row>
    <row r="64" spans="1:9" s="48" customFormat="1" ht="13.8">
      <c r="A64" s="168"/>
      <c r="B64" s="228" t="s">
        <v>492</v>
      </c>
      <c r="C64" s="229"/>
      <c r="D64" s="229"/>
      <c r="E64" s="229"/>
      <c r="F64" s="229"/>
      <c r="G64" s="229"/>
      <c r="H64" s="229"/>
      <c r="I64" s="230"/>
    </row>
    <row r="65" spans="1:9" s="48" customFormat="1" ht="24.6">
      <c r="A65" s="58">
        <f t="shared" ca="1" si="2"/>
        <v>35</v>
      </c>
      <c r="B65" s="170" t="s">
        <v>482</v>
      </c>
      <c r="C65" s="170"/>
      <c r="D65" s="53" t="s">
        <v>510</v>
      </c>
      <c r="E65" s="53"/>
      <c r="F65" s="170"/>
      <c r="G65" s="170"/>
      <c r="H65" s="170"/>
      <c r="I65" s="63"/>
    </row>
    <row r="66" spans="1:9" s="48" customFormat="1" ht="24.6">
      <c r="A66" s="58">
        <f t="shared" ca="1" si="2"/>
        <v>36</v>
      </c>
      <c r="B66" s="170" t="s">
        <v>494</v>
      </c>
      <c r="C66" s="170" t="s">
        <v>508</v>
      </c>
      <c r="D66" s="59" t="s">
        <v>509</v>
      </c>
      <c r="E66" s="53"/>
      <c r="F66" s="170"/>
      <c r="G66" s="170"/>
      <c r="H66" s="170"/>
      <c r="I66" s="63"/>
    </row>
    <row r="67" spans="1:9" s="48" customFormat="1" ht="24.6">
      <c r="A67" s="58">
        <f t="shared" ca="1" si="2"/>
        <v>37</v>
      </c>
      <c r="B67" s="170" t="s">
        <v>511</v>
      </c>
      <c r="C67" s="170" t="s">
        <v>512</v>
      </c>
      <c r="D67" s="53" t="s">
        <v>514</v>
      </c>
      <c r="E67" s="53"/>
      <c r="F67" s="170"/>
      <c r="G67" s="170"/>
      <c r="H67" s="170"/>
      <c r="I67" s="63"/>
    </row>
    <row r="68" spans="1:9" s="48" customFormat="1" ht="13.8">
      <c r="A68" s="58"/>
      <c r="B68" s="63"/>
      <c r="C68" s="63"/>
      <c r="D68" s="63"/>
      <c r="E68" s="63"/>
      <c r="F68" s="63"/>
      <c r="G68" s="63"/>
      <c r="H68" s="63"/>
      <c r="I68" s="63"/>
    </row>
    <row r="69" spans="1:9" s="48" customFormat="1" ht="13.8">
      <c r="A69" s="58"/>
      <c r="B69" s="63"/>
      <c r="C69" s="63"/>
      <c r="D69" s="63"/>
      <c r="E69" s="63"/>
      <c r="F69" s="63"/>
      <c r="G69" s="63"/>
      <c r="H69" s="63"/>
      <c r="I69" s="63"/>
    </row>
    <row r="70" spans="1:9" s="48" customFormat="1" ht="13.8">
      <c r="A70" s="58"/>
      <c r="B70" s="63"/>
      <c r="C70" s="63"/>
      <c r="D70" s="63"/>
      <c r="E70" s="63"/>
      <c r="F70" s="63"/>
      <c r="G70" s="63"/>
      <c r="H70" s="63"/>
      <c r="I70" s="63"/>
    </row>
    <row r="71" spans="1:9" s="48" customFormat="1" ht="13.8">
      <c r="A71" s="63"/>
      <c r="B71" s="63"/>
      <c r="C71" s="63"/>
      <c r="D71" s="63"/>
      <c r="E71" s="63"/>
      <c r="F71" s="63"/>
      <c r="G71" s="63"/>
      <c r="H71" s="63"/>
      <c r="I71" s="63"/>
    </row>
    <row r="72" spans="1:9" s="48" customFormat="1" ht="13.8">
      <c r="A72" s="63"/>
      <c r="B72" s="170"/>
      <c r="C72" s="170"/>
      <c r="D72" s="53"/>
      <c r="E72" s="59"/>
      <c r="F72" s="170"/>
      <c r="G72" s="170"/>
      <c r="H72" s="170"/>
      <c r="I72" s="63"/>
    </row>
    <row r="73" spans="1:9" s="48" customFormat="1" ht="13.8">
      <c r="A73" s="171"/>
      <c r="B73" s="209"/>
      <c r="C73" s="210"/>
      <c r="D73" s="211"/>
      <c r="E73" s="172"/>
      <c r="F73" s="173"/>
      <c r="G73" s="173"/>
      <c r="H73" s="173"/>
      <c r="I73" s="172"/>
    </row>
    <row r="74" spans="1:9" s="48" customFormat="1" ht="13.8">
      <c r="A74" s="63"/>
      <c r="B74" s="170"/>
      <c r="C74" s="170"/>
      <c r="D74" s="53"/>
      <c r="E74" s="53"/>
      <c r="F74" s="170"/>
      <c r="G74" s="170"/>
      <c r="H74" s="170"/>
      <c r="I74" s="63"/>
    </row>
    <row r="75" spans="1:9" s="48" customFormat="1" ht="13.8">
      <c r="A75" s="63"/>
      <c r="B75" s="170"/>
      <c r="C75" s="170"/>
      <c r="D75" s="59"/>
      <c r="E75" s="59"/>
      <c r="F75" s="170"/>
      <c r="G75" s="170"/>
      <c r="H75" s="170"/>
      <c r="I75" s="63"/>
    </row>
    <row r="76" spans="1:9" s="48" customFormat="1" ht="13.8">
      <c r="A76" s="63"/>
      <c r="B76" s="170"/>
      <c r="C76" s="170"/>
      <c r="D76" s="59"/>
      <c r="E76" s="59"/>
      <c r="F76" s="170"/>
      <c r="G76" s="170"/>
      <c r="H76" s="170"/>
      <c r="I76" s="63"/>
    </row>
    <row r="77" spans="1:9" s="48" customFormat="1" ht="13.8">
      <c r="A77" s="171"/>
      <c r="B77" s="209"/>
      <c r="C77" s="210"/>
      <c r="D77" s="211"/>
      <c r="E77" s="172"/>
      <c r="F77" s="173"/>
      <c r="G77" s="173"/>
      <c r="H77" s="173"/>
      <c r="I77" s="172"/>
    </row>
    <row r="78" spans="1:9" s="48" customFormat="1" ht="13.8">
      <c r="A78" s="63"/>
      <c r="B78" s="170"/>
      <c r="C78" s="170"/>
      <c r="D78" s="53"/>
      <c r="E78" s="53"/>
      <c r="F78" s="170"/>
      <c r="G78" s="170"/>
      <c r="H78" s="170"/>
      <c r="I78" s="63"/>
    </row>
    <row r="79" spans="1:9" s="48" customFormat="1" ht="13.8">
      <c r="A79" s="63"/>
      <c r="B79" s="170"/>
      <c r="C79" s="170"/>
      <c r="D79" s="53"/>
      <c r="E79" s="53"/>
      <c r="F79" s="170"/>
      <c r="G79" s="170"/>
      <c r="H79" s="170"/>
      <c r="I79" s="63"/>
    </row>
    <row r="80" spans="1:9" s="48" customFormat="1" ht="13.8">
      <c r="A80" s="63"/>
      <c r="B80" s="170"/>
      <c r="C80" s="170"/>
      <c r="D80" s="53"/>
      <c r="E80" s="53"/>
      <c r="F80" s="170"/>
      <c r="G80" s="170"/>
      <c r="H80" s="170"/>
      <c r="I80" s="63"/>
    </row>
    <row r="81" spans="1:9" s="48" customFormat="1" ht="14.25" customHeight="1">
      <c r="A81" s="171"/>
      <c r="B81" s="209"/>
      <c r="C81" s="210"/>
      <c r="D81" s="211"/>
      <c r="E81" s="172"/>
      <c r="F81" s="173"/>
      <c r="G81" s="173"/>
      <c r="H81" s="173"/>
      <c r="I81" s="172"/>
    </row>
    <row r="82" spans="1:9" s="48" customFormat="1" ht="13.8">
      <c r="A82" s="63"/>
      <c r="B82" s="170"/>
      <c r="C82" s="170"/>
      <c r="D82" s="53"/>
      <c r="E82" s="59"/>
      <c r="F82" s="170"/>
      <c r="G82" s="170"/>
      <c r="H82" s="170"/>
      <c r="I82" s="63"/>
    </row>
    <row r="83" spans="1:9" s="48" customFormat="1" ht="13.8">
      <c r="A83" s="63"/>
      <c r="B83" s="170"/>
      <c r="C83" s="170"/>
      <c r="D83" s="59"/>
      <c r="E83" s="59"/>
      <c r="F83" s="170"/>
      <c r="G83" s="170"/>
      <c r="H83" s="170"/>
      <c r="I83" s="63"/>
    </row>
    <row r="84" spans="1:9" s="48" customFormat="1" ht="14.25" customHeight="1">
      <c r="A84" s="171"/>
      <c r="B84" s="209"/>
      <c r="C84" s="210"/>
      <c r="D84" s="211"/>
      <c r="E84" s="172"/>
      <c r="F84" s="173"/>
      <c r="G84" s="173"/>
      <c r="H84" s="173"/>
      <c r="I84" s="172"/>
    </row>
    <row r="85" spans="1:9" s="48" customFormat="1" ht="13.8">
      <c r="A85" s="63"/>
      <c r="B85" s="174"/>
      <c r="C85" s="175"/>
      <c r="D85" s="175"/>
      <c r="E85" s="175"/>
      <c r="F85" s="175"/>
      <c r="G85" s="175"/>
      <c r="H85" s="175"/>
      <c r="I85" s="176"/>
    </row>
    <row r="86" spans="1:9" s="48" customFormat="1" ht="13.8">
      <c r="A86" s="63"/>
      <c r="B86" s="170"/>
      <c r="C86" s="170"/>
      <c r="D86" s="59"/>
      <c r="E86" s="53"/>
      <c r="F86" s="170"/>
      <c r="G86" s="170"/>
      <c r="H86" s="170"/>
      <c r="I86" s="177"/>
    </row>
    <row r="87" spans="1:9" s="48" customFormat="1" ht="13.8">
      <c r="A87" s="63"/>
      <c r="B87" s="170"/>
      <c r="C87" s="170"/>
      <c r="D87" s="53"/>
      <c r="E87" s="53"/>
      <c r="F87" s="170"/>
      <c r="G87" s="170"/>
      <c r="H87" s="170"/>
      <c r="I87" s="177"/>
    </row>
    <row r="88" spans="1:9" s="48" customFormat="1" ht="13.8">
      <c r="A88" s="63"/>
      <c r="B88" s="170"/>
      <c r="C88" s="170"/>
      <c r="D88" s="53"/>
      <c r="E88" s="53"/>
      <c r="F88" s="170"/>
      <c r="G88" s="170"/>
      <c r="H88" s="170"/>
      <c r="I88" s="177"/>
    </row>
    <row r="89" spans="1:9" s="48" customFormat="1" ht="13.8">
      <c r="A89" s="63"/>
      <c r="B89" s="170"/>
      <c r="C89" s="170"/>
      <c r="D89" s="53"/>
      <c r="E89" s="53"/>
      <c r="F89" s="170"/>
      <c r="G89" s="170"/>
      <c r="H89" s="170"/>
      <c r="I89" s="177"/>
    </row>
    <row r="90" spans="1:9">
      <c r="A90" s="178"/>
      <c r="B90" s="170"/>
      <c r="C90" s="170"/>
      <c r="D90" s="53"/>
      <c r="E90" s="53"/>
      <c r="F90" s="170"/>
      <c r="G90" s="170"/>
      <c r="H90" s="170"/>
      <c r="I90" s="177"/>
    </row>
    <row r="91" spans="1:9">
      <c r="A91" s="178"/>
      <c r="B91" s="170"/>
      <c r="C91" s="170"/>
      <c r="D91" s="53"/>
      <c r="E91" s="53"/>
      <c r="F91" s="170"/>
      <c r="G91" s="170"/>
      <c r="H91" s="170"/>
      <c r="I91" s="63"/>
    </row>
    <row r="92" spans="1:9">
      <c r="A92" s="178"/>
      <c r="B92" s="170"/>
      <c r="C92" s="170"/>
      <c r="D92" s="53"/>
      <c r="E92" s="53"/>
      <c r="F92" s="170"/>
      <c r="G92" s="170"/>
      <c r="H92" s="170"/>
      <c r="I92" s="63"/>
    </row>
    <row r="93" spans="1:9">
      <c r="A93" s="178"/>
      <c r="B93" s="170"/>
      <c r="C93" s="170"/>
      <c r="D93" s="53"/>
      <c r="E93" s="53"/>
      <c r="F93" s="170"/>
      <c r="G93" s="170"/>
      <c r="H93" s="170"/>
      <c r="I93" s="63"/>
    </row>
    <row r="94" spans="1:9">
      <c r="A94" s="178"/>
      <c r="B94" s="170"/>
      <c r="C94" s="170"/>
      <c r="D94" s="53"/>
      <c r="E94" s="53"/>
      <c r="F94" s="170"/>
      <c r="G94" s="170"/>
      <c r="H94" s="170"/>
      <c r="I94" s="63"/>
    </row>
    <row r="95" spans="1:9">
      <c r="A95" s="178"/>
      <c r="B95" s="170"/>
      <c r="C95" s="170"/>
      <c r="D95" s="59"/>
      <c r="E95" s="53"/>
      <c r="F95" s="170"/>
      <c r="G95" s="170"/>
      <c r="H95" s="170"/>
      <c r="I95" s="63"/>
    </row>
    <row r="96" spans="1:9">
      <c r="A96" s="178"/>
      <c r="B96" s="170"/>
      <c r="C96" s="170"/>
      <c r="D96" s="53"/>
      <c r="E96" s="53"/>
      <c r="F96" s="170"/>
      <c r="G96" s="170"/>
      <c r="H96" s="170"/>
      <c r="I96" s="63"/>
    </row>
    <row r="97" spans="2:9">
      <c r="B97" s="62"/>
      <c r="C97" s="62"/>
      <c r="D97" s="62"/>
      <c r="E97" s="62"/>
      <c r="F97" s="62"/>
      <c r="G97" s="62"/>
      <c r="H97" s="62"/>
      <c r="I97" s="62"/>
    </row>
  </sheetData>
  <mergeCells count="27">
    <mergeCell ref="B57:I57"/>
    <mergeCell ref="B36:I36"/>
    <mergeCell ref="B40:I40"/>
    <mergeCell ref="B44:I44"/>
    <mergeCell ref="B49:I49"/>
    <mergeCell ref="B50:I50"/>
    <mergeCell ref="B20:I20"/>
    <mergeCell ref="B23:I23"/>
    <mergeCell ref="C3:D3"/>
    <mergeCell ref="B4:D4"/>
    <mergeCell ref="B5:D5"/>
    <mergeCell ref="B77:D77"/>
    <mergeCell ref="B81:D81"/>
    <mergeCell ref="B84:D84"/>
    <mergeCell ref="A1:D1"/>
    <mergeCell ref="A2:D2"/>
    <mergeCell ref="B73:D73"/>
    <mergeCell ref="B6:D6"/>
    <mergeCell ref="B7:D7"/>
    <mergeCell ref="B8:D8"/>
    <mergeCell ref="B18:I18"/>
    <mergeCell ref="F16:H16"/>
    <mergeCell ref="E2:E3"/>
    <mergeCell ref="B27:I27"/>
    <mergeCell ref="B31:I31"/>
    <mergeCell ref="B33:I33"/>
    <mergeCell ref="B64:I64"/>
  </mergeCells>
  <dataValidations count="3">
    <dataValidation showDropDown="1" showErrorMessage="1" sqref="F16:H17"/>
    <dataValidation type="list" allowBlank="1" showErrorMessage="1" sqref="F98:H147">
      <formula1>#REF!</formula1>
      <formula2>0</formula2>
    </dataValidation>
    <dataValidation type="list" allowBlank="1" sqref="F86:H96 F37:H39 F65:H67 F72:H84 F28:H28 F19:H19 F21:H22 F24:H26 F41:H41 F32:H32 F34:H35 F46:H48 F58:H63 F51:H51 F53:H56">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topLeftCell="A13" zoomScaleNormal="100" workbookViewId="0">
      <selection activeCell="B17" sqref="B17"/>
    </sheetView>
  </sheetViews>
  <sheetFormatPr defaultColWidth="9.15625" defaultRowHeight="12.3"/>
  <cols>
    <col min="1" max="1" width="12.41796875" style="78" customWidth="1"/>
    <col min="2" max="4" width="35.15625" style="46" customWidth="1"/>
    <col min="5" max="5" width="32.15625" style="46" customWidth="1"/>
    <col min="6" max="8" width="9.68359375" style="46" customWidth="1"/>
    <col min="9" max="9" width="17.68359375" style="46" customWidth="1"/>
    <col min="10" max="16384" width="9.15625" style="46"/>
  </cols>
  <sheetData>
    <row r="1" spans="1:24" s="1" customFormat="1" ht="13.8">
      <c r="A1" s="212"/>
      <c r="B1" s="212"/>
      <c r="C1" s="212"/>
      <c r="D1" s="212"/>
      <c r="E1" s="34"/>
      <c r="F1" s="34"/>
      <c r="G1" s="34"/>
      <c r="H1" s="34"/>
      <c r="I1" s="34"/>
      <c r="J1" s="34"/>
    </row>
    <row r="2" spans="1:24" s="1" customFormat="1" ht="31.5" customHeight="1">
      <c r="A2" s="213" t="s">
        <v>70</v>
      </c>
      <c r="B2" s="213"/>
      <c r="C2" s="213"/>
      <c r="D2" s="213"/>
      <c r="E2" s="221"/>
      <c r="F2" s="23"/>
      <c r="G2" s="23"/>
      <c r="H2" s="23"/>
      <c r="I2" s="23"/>
      <c r="J2" s="23"/>
    </row>
    <row r="3" spans="1:24" s="1" customFormat="1" ht="31.5" customHeight="1">
      <c r="A3" s="47"/>
      <c r="C3" s="240"/>
      <c r="D3" s="240"/>
      <c r="E3" s="221"/>
      <c r="F3" s="23"/>
      <c r="G3" s="23"/>
      <c r="H3" s="23"/>
      <c r="I3" s="23"/>
      <c r="J3" s="23"/>
    </row>
    <row r="4" spans="1:24" s="38" customFormat="1">
      <c r="A4" s="139" t="s">
        <v>67</v>
      </c>
      <c r="B4" s="215" t="s">
        <v>331</v>
      </c>
      <c r="C4" s="215"/>
      <c r="D4" s="215"/>
      <c r="E4" s="39"/>
      <c r="F4" s="39"/>
      <c r="G4" s="39"/>
      <c r="H4" s="40"/>
      <c r="I4" s="40"/>
      <c r="X4" s="38" t="s">
        <v>94</v>
      </c>
    </row>
    <row r="5" spans="1:24" s="38" customFormat="1" ht="144.75" customHeight="1">
      <c r="A5" s="139" t="s">
        <v>62</v>
      </c>
      <c r="B5" s="214" t="s">
        <v>95</v>
      </c>
      <c r="C5" s="215"/>
      <c r="D5" s="215"/>
      <c r="E5" s="39"/>
      <c r="F5" s="39"/>
      <c r="G5" s="39"/>
      <c r="H5" s="40"/>
      <c r="I5" s="40"/>
      <c r="X5" s="38" t="s">
        <v>96</v>
      </c>
    </row>
    <row r="6" spans="1:24" s="38" customFormat="1">
      <c r="A6" s="139" t="s">
        <v>97</v>
      </c>
      <c r="B6" s="214" t="s">
        <v>98</v>
      </c>
      <c r="C6" s="215"/>
      <c r="D6" s="215"/>
      <c r="E6" s="39"/>
      <c r="F6" s="39"/>
      <c r="G6" s="39"/>
      <c r="H6" s="40"/>
      <c r="I6" s="40"/>
    </row>
    <row r="7" spans="1:24" s="38" customFormat="1">
      <c r="A7" s="139" t="s">
        <v>99</v>
      </c>
      <c r="B7" s="215" t="s">
        <v>100</v>
      </c>
      <c r="C7" s="215"/>
      <c r="D7" s="215"/>
      <c r="E7" s="39"/>
      <c r="F7" s="39"/>
      <c r="G7" s="39"/>
      <c r="H7" s="41"/>
      <c r="I7" s="40"/>
      <c r="X7" s="42"/>
    </row>
    <row r="8" spans="1:24" s="43" customFormat="1">
      <c r="A8" s="139" t="s">
        <v>101</v>
      </c>
      <c r="B8" s="216">
        <v>40850</v>
      </c>
      <c r="C8" s="216"/>
      <c r="D8" s="216"/>
      <c r="E8" s="39"/>
    </row>
    <row r="9" spans="1:24" s="43" customFormat="1">
      <c r="A9" s="140" t="s">
        <v>102</v>
      </c>
      <c r="B9" s="73" t="str">
        <f>F17</f>
        <v>Internal Build 03112011</v>
      </c>
      <c r="C9" s="73" t="str">
        <f>G17</f>
        <v>Internal build 14112011</v>
      </c>
      <c r="D9" s="73" t="str">
        <f>H17</f>
        <v>External build 16112011</v>
      </c>
    </row>
    <row r="10" spans="1:24" s="43" customFormat="1">
      <c r="A10" s="141" t="s">
        <v>103</v>
      </c>
      <c r="B10" s="74">
        <f>SUM(B11:B14)</f>
        <v>56</v>
      </c>
      <c r="C10" s="74">
        <f>SUM(C11:C14)</f>
        <v>55</v>
      </c>
      <c r="D10" s="74">
        <f>SUM(D11:D14)</f>
        <v>56</v>
      </c>
    </row>
    <row r="11" spans="1:24" s="43" customFormat="1">
      <c r="A11" s="141" t="s">
        <v>41</v>
      </c>
      <c r="B11" s="75">
        <f>COUNTIF($F$18:$F$49636,"*Passed")</f>
        <v>46</v>
      </c>
      <c r="C11" s="75">
        <f>COUNTIF($G$18:$G$49636,"*Passed")</f>
        <v>52</v>
      </c>
      <c r="D11" s="75">
        <f>COUNTIF($H$18:$H$49636,"*Passed")</f>
        <v>56</v>
      </c>
    </row>
    <row r="12" spans="1:24" s="43" customFormat="1">
      <c r="A12" s="141" t="s">
        <v>43</v>
      </c>
      <c r="B12" s="75">
        <f>COUNTIF($F$18:$F$49356,"*Failed*")</f>
        <v>10</v>
      </c>
      <c r="C12" s="75">
        <f>COUNTIF($G$18:$G$49356,"*Failed*")</f>
        <v>3</v>
      </c>
      <c r="D12" s="75">
        <f>COUNTIF($H$18:$H$49356,"*Failed*")</f>
        <v>0</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104</v>
      </c>
      <c r="B14" s="75">
        <f>COUNTIF($F$18:$F$49356,"*NA*")</f>
        <v>0</v>
      </c>
      <c r="C14" s="75">
        <f>COUNTIF($G$18:$G$49356,"*NA*")</f>
        <v>0</v>
      </c>
      <c r="D14" s="75">
        <f>COUNTIF($H$18:$H$49356,"*NA*")</f>
        <v>0</v>
      </c>
      <c r="E14" s="64"/>
      <c r="F14" s="1"/>
      <c r="G14" s="1"/>
      <c r="H14" s="1"/>
      <c r="I14" s="1"/>
    </row>
    <row r="15" spans="1:24" s="43" customFormat="1" ht="36.9">
      <c r="A15" s="141" t="s">
        <v>105</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41" t="s">
        <v>102</v>
      </c>
      <c r="G16" s="242"/>
      <c r="H16" s="243"/>
      <c r="I16" s="65"/>
    </row>
    <row r="17" spans="1:9" s="44" customFormat="1" ht="36.9">
      <c r="A17" s="142" t="s">
        <v>106</v>
      </c>
      <c r="B17" s="143" t="s">
        <v>107</v>
      </c>
      <c r="C17" s="143" t="s">
        <v>108</v>
      </c>
      <c r="D17" s="143" t="s">
        <v>109</v>
      </c>
      <c r="E17" s="144" t="s">
        <v>110</v>
      </c>
      <c r="F17" s="143" t="s">
        <v>111</v>
      </c>
      <c r="G17" s="143" t="s">
        <v>112</v>
      </c>
      <c r="H17" s="143" t="s">
        <v>113</v>
      </c>
      <c r="I17" s="143" t="s">
        <v>114</v>
      </c>
    </row>
    <row r="18" spans="1:9" s="44" customFormat="1" ht="15.75" customHeight="1">
      <c r="A18" s="67"/>
      <c r="B18" s="217" t="s">
        <v>115</v>
      </c>
      <c r="C18" s="218"/>
      <c r="D18" s="219"/>
      <c r="E18" s="67"/>
      <c r="F18" s="68"/>
      <c r="G18" s="68"/>
      <c r="H18" s="68"/>
      <c r="I18" s="67"/>
    </row>
    <row r="19" spans="1:9" s="45" customFormat="1" ht="61.5">
      <c r="A19" s="52">
        <v>1</v>
      </c>
      <c r="B19" s="52" t="s">
        <v>116</v>
      </c>
      <c r="C19" s="52" t="s">
        <v>117</v>
      </c>
      <c r="D19" s="53" t="s">
        <v>118</v>
      </c>
      <c r="E19" s="54" t="s">
        <v>119</v>
      </c>
      <c r="F19" s="52" t="s">
        <v>41</v>
      </c>
      <c r="G19" s="52" t="s">
        <v>41</v>
      </c>
      <c r="H19" s="52" t="s">
        <v>41</v>
      </c>
      <c r="I19" s="55"/>
    </row>
    <row r="20" spans="1:9" s="45" customFormat="1" ht="36.9">
      <c r="A20" s="58">
        <v>2</v>
      </c>
      <c r="B20" s="52" t="s">
        <v>120</v>
      </c>
      <c r="C20" s="52" t="s">
        <v>121</v>
      </c>
      <c r="D20" s="59" t="s">
        <v>122</v>
      </c>
      <c r="E20" s="54" t="s">
        <v>123</v>
      </c>
      <c r="F20" s="52" t="s">
        <v>41</v>
      </c>
      <c r="G20" s="52" t="s">
        <v>105</v>
      </c>
      <c r="H20" s="52" t="s">
        <v>41</v>
      </c>
      <c r="I20" s="55"/>
    </row>
    <row r="21" spans="1:9" s="45" customFormat="1" ht="36.9">
      <c r="A21" s="58">
        <v>3</v>
      </c>
      <c r="B21" s="52" t="s">
        <v>124</v>
      </c>
      <c r="C21" s="52" t="s">
        <v>125</v>
      </c>
      <c r="D21" s="60" t="s">
        <v>126</v>
      </c>
      <c r="E21" s="54" t="s">
        <v>123</v>
      </c>
      <c r="F21" s="52" t="s">
        <v>41</v>
      </c>
      <c r="G21" s="52" t="s">
        <v>41</v>
      </c>
      <c r="H21" s="52" t="s">
        <v>41</v>
      </c>
      <c r="I21" s="55"/>
    </row>
    <row r="22" spans="1:9" s="48" customFormat="1" ht="86.1">
      <c r="A22" s="58">
        <v>4</v>
      </c>
      <c r="B22" s="52" t="s">
        <v>127</v>
      </c>
      <c r="C22" s="52" t="s">
        <v>128</v>
      </c>
      <c r="D22" s="54" t="s">
        <v>129</v>
      </c>
      <c r="E22" s="54" t="s">
        <v>130</v>
      </c>
      <c r="F22" s="52" t="s">
        <v>41</v>
      </c>
      <c r="G22" s="52" t="s">
        <v>41</v>
      </c>
      <c r="H22" s="52" t="s">
        <v>41</v>
      </c>
      <c r="I22" s="61"/>
    </row>
    <row r="23" spans="1:9" s="48" customFormat="1" ht="98.4">
      <c r="A23" s="58">
        <v>5</v>
      </c>
      <c r="B23" s="52" t="s">
        <v>131</v>
      </c>
      <c r="C23" s="52" t="s">
        <v>132</v>
      </c>
      <c r="D23" s="54" t="s">
        <v>133</v>
      </c>
      <c r="E23" s="54" t="s">
        <v>134</v>
      </c>
      <c r="F23" s="52" t="s">
        <v>41</v>
      </c>
      <c r="G23" s="52" t="s">
        <v>41</v>
      </c>
      <c r="H23" s="52" t="s">
        <v>41</v>
      </c>
      <c r="I23" s="61"/>
    </row>
    <row r="24" spans="1:9" s="48" customFormat="1" ht="73.8">
      <c r="A24" s="58">
        <v>6</v>
      </c>
      <c r="B24" s="52" t="s">
        <v>135</v>
      </c>
      <c r="C24" s="52" t="s">
        <v>136</v>
      </c>
      <c r="D24" s="60" t="s">
        <v>137</v>
      </c>
      <c r="E24" s="54" t="s">
        <v>138</v>
      </c>
      <c r="F24" s="52" t="s">
        <v>41</v>
      </c>
      <c r="G24" s="52" t="s">
        <v>41</v>
      </c>
      <c r="H24" s="52" t="s">
        <v>41</v>
      </c>
      <c r="I24" s="61"/>
    </row>
    <row r="25" spans="1:9" s="48" customFormat="1" ht="123">
      <c r="A25" s="58">
        <v>7</v>
      </c>
      <c r="B25" s="52" t="s">
        <v>139</v>
      </c>
      <c r="C25" s="52" t="s">
        <v>140</v>
      </c>
      <c r="D25" s="54" t="s">
        <v>141</v>
      </c>
      <c r="E25" s="54" t="s">
        <v>142</v>
      </c>
      <c r="F25" s="52" t="s">
        <v>41</v>
      </c>
      <c r="G25" s="52" t="s">
        <v>41</v>
      </c>
      <c r="H25" s="52" t="s">
        <v>41</v>
      </c>
      <c r="I25" s="61"/>
    </row>
    <row r="26" spans="1:9" s="48" customFormat="1" ht="123">
      <c r="A26" s="58">
        <v>8</v>
      </c>
      <c r="B26" s="52" t="s">
        <v>143</v>
      </c>
      <c r="C26" s="52" t="s">
        <v>144</v>
      </c>
      <c r="D26" s="54" t="s">
        <v>145</v>
      </c>
      <c r="E26" s="54" t="s">
        <v>146</v>
      </c>
      <c r="F26" s="52" t="s">
        <v>41</v>
      </c>
      <c r="G26" s="52" t="s">
        <v>41</v>
      </c>
      <c r="H26" s="52" t="s">
        <v>41</v>
      </c>
      <c r="I26" s="61"/>
    </row>
    <row r="27" spans="1:9" s="48" customFormat="1" ht="73.8">
      <c r="A27" s="58">
        <v>9</v>
      </c>
      <c r="B27" s="52" t="s">
        <v>148</v>
      </c>
      <c r="C27" s="52" t="s">
        <v>149</v>
      </c>
      <c r="D27" s="54" t="s">
        <v>150</v>
      </c>
      <c r="E27" s="54" t="s">
        <v>123</v>
      </c>
      <c r="F27" s="52" t="s">
        <v>41</v>
      </c>
      <c r="G27" s="52" t="s">
        <v>41</v>
      </c>
      <c r="H27" s="52" t="s">
        <v>41</v>
      </c>
      <c r="I27" s="61"/>
    </row>
    <row r="28" spans="1:9" s="48" customFormat="1" ht="86.1">
      <c r="A28" s="58">
        <v>10</v>
      </c>
      <c r="B28" s="52" t="s">
        <v>151</v>
      </c>
      <c r="C28" s="52" t="s">
        <v>152</v>
      </c>
      <c r="D28" s="54" t="s">
        <v>153</v>
      </c>
      <c r="E28" s="54" t="s">
        <v>154</v>
      </c>
      <c r="F28" s="52" t="s">
        <v>41</v>
      </c>
      <c r="G28" s="52" t="s">
        <v>41</v>
      </c>
      <c r="H28" s="52" t="s">
        <v>41</v>
      </c>
      <c r="I28" s="61"/>
    </row>
    <row r="29" spans="1:9" s="48" customFormat="1" ht="13.8">
      <c r="A29" s="77"/>
      <c r="B29" s="217" t="s">
        <v>155</v>
      </c>
      <c r="C29" s="218"/>
      <c r="D29" s="219"/>
      <c r="E29" s="69"/>
      <c r="F29" s="66"/>
      <c r="G29" s="66"/>
      <c r="H29" s="66"/>
      <c r="I29" s="69"/>
    </row>
    <row r="30" spans="1:9" s="48" customFormat="1" ht="147.6">
      <c r="A30" s="62">
        <f ca="1">IF(OFFSET(A30,-1,0) ="",OFFSET(A30,-2,0)+1,OFFSET(A30,-1,0)+1 )</f>
        <v>11</v>
      </c>
      <c r="B30" s="52" t="s">
        <v>156</v>
      </c>
      <c r="C30" s="52" t="s">
        <v>157</v>
      </c>
      <c r="D30" s="53" t="s">
        <v>158</v>
      </c>
      <c r="E30" s="54" t="s">
        <v>119</v>
      </c>
      <c r="F30" s="52" t="s">
        <v>41</v>
      </c>
      <c r="G30" s="52" t="s">
        <v>41</v>
      </c>
      <c r="H30" s="52" t="s">
        <v>41</v>
      </c>
      <c r="I30" s="62"/>
    </row>
    <row r="31" spans="1:9" s="48" customFormat="1" ht="94.5" customHeight="1">
      <c r="A31" s="62">
        <f ca="1">IF(OFFSET(A31,-1,0) ="",OFFSET(A31,-2,0)+1,OFFSET(A31,-1,0)+1 )</f>
        <v>12</v>
      </c>
      <c r="B31" s="52" t="s">
        <v>159</v>
      </c>
      <c r="C31" s="52" t="s">
        <v>160</v>
      </c>
      <c r="D31" s="59" t="s">
        <v>161</v>
      </c>
      <c r="E31" s="54" t="s">
        <v>162</v>
      </c>
      <c r="F31" s="52" t="s">
        <v>43</v>
      </c>
      <c r="G31" s="52" t="s">
        <v>41</v>
      </c>
      <c r="H31" s="52" t="s">
        <v>41</v>
      </c>
      <c r="I31" s="62"/>
    </row>
    <row r="32" spans="1:9" s="48" customFormat="1" ht="61.5">
      <c r="A32" s="62">
        <f ca="1">IF(OFFSET(A32,-1,0) ="",OFFSET(A32,-2,0)+1,OFFSET(A32,-1,0)+1 )</f>
        <v>13</v>
      </c>
      <c r="B32" s="52" t="s">
        <v>163</v>
      </c>
      <c r="C32" s="52" t="s">
        <v>164</v>
      </c>
      <c r="D32" s="53" t="s">
        <v>165</v>
      </c>
      <c r="E32" s="54" t="s">
        <v>123</v>
      </c>
      <c r="F32" s="52" t="s">
        <v>41</v>
      </c>
      <c r="G32" s="52" t="s">
        <v>41</v>
      </c>
      <c r="H32" s="52" t="s">
        <v>41</v>
      </c>
      <c r="I32" s="62"/>
    </row>
    <row r="33" spans="1:9" s="48" customFormat="1" ht="135.30000000000001">
      <c r="A33" s="62">
        <f ca="1">IF(OFFSET(A33,-1,0) ="",OFFSET(A33,-2,0)+1,OFFSET(A33,-1,0)+1 )</f>
        <v>14</v>
      </c>
      <c r="B33" s="52" t="s">
        <v>166</v>
      </c>
      <c r="C33" s="52" t="s">
        <v>167</v>
      </c>
      <c r="D33" s="60" t="s">
        <v>168</v>
      </c>
      <c r="E33" s="54" t="s">
        <v>169</v>
      </c>
      <c r="F33" s="52" t="s">
        <v>41</v>
      </c>
      <c r="G33" s="52" t="s">
        <v>41</v>
      </c>
      <c r="H33" s="52" t="s">
        <v>41</v>
      </c>
      <c r="I33" s="62"/>
    </row>
    <row r="34" spans="1:9" s="48" customFormat="1" ht="159.9">
      <c r="A34" s="62">
        <f ca="1">IF(OFFSET(A34,-1,0) ="",OFFSET(A34,-2,0)+1,OFFSET(A34,-1,0)+1 )</f>
        <v>15</v>
      </c>
      <c r="B34" s="52" t="s">
        <v>170</v>
      </c>
      <c r="C34" s="52" t="s">
        <v>171</v>
      </c>
      <c r="D34" s="54" t="s">
        <v>172</v>
      </c>
      <c r="E34" s="54" t="s">
        <v>173</v>
      </c>
      <c r="F34" s="52" t="s">
        <v>41</v>
      </c>
      <c r="G34" s="52" t="s">
        <v>41</v>
      </c>
      <c r="H34" s="52" t="s">
        <v>41</v>
      </c>
      <c r="I34" s="62"/>
    </row>
    <row r="35" spans="1:9" s="48" customFormat="1" ht="13.8">
      <c r="A35" s="77"/>
      <c r="B35" s="217" t="s">
        <v>174</v>
      </c>
      <c r="C35" s="218"/>
      <c r="D35" s="219"/>
      <c r="E35" s="69"/>
      <c r="F35" s="66"/>
      <c r="G35" s="66"/>
      <c r="H35" s="66"/>
      <c r="I35" s="69"/>
    </row>
    <row r="36" spans="1:9" s="48" customFormat="1" ht="86.1">
      <c r="A36" s="62">
        <f t="shared" ref="A36:A84" ca="1" si="0">IF(OFFSET(A36,-1,0) ="",OFFSET(A36,-2,0)+1,OFFSET(A36,-1,0)+1 )</f>
        <v>16</v>
      </c>
      <c r="B36" s="52" t="s">
        <v>175</v>
      </c>
      <c r="C36" s="52" t="s">
        <v>176</v>
      </c>
      <c r="D36" s="53" t="s">
        <v>177</v>
      </c>
      <c r="E36" s="54" t="s">
        <v>119</v>
      </c>
      <c r="F36" s="52" t="s">
        <v>41</v>
      </c>
      <c r="G36" s="52" t="s">
        <v>41</v>
      </c>
      <c r="H36" s="52" t="s">
        <v>41</v>
      </c>
      <c r="I36" s="62"/>
    </row>
    <row r="37" spans="1:9" s="48" customFormat="1" ht="13.8">
      <c r="A37" s="77"/>
      <c r="B37" s="217" t="s">
        <v>178</v>
      </c>
      <c r="C37" s="218"/>
      <c r="D37" s="219"/>
      <c r="E37" s="69"/>
      <c r="F37" s="66"/>
      <c r="G37" s="66"/>
      <c r="H37" s="66"/>
      <c r="I37" s="69"/>
    </row>
    <row r="38" spans="1:9" s="49" customFormat="1" ht="61.5">
      <c r="A38" s="63">
        <f t="shared" ca="1" si="0"/>
        <v>17</v>
      </c>
      <c r="B38" s="52" t="s">
        <v>179</v>
      </c>
      <c r="C38" s="52" t="s">
        <v>180</v>
      </c>
      <c r="D38" s="53" t="s">
        <v>181</v>
      </c>
      <c r="E38" s="54" t="s">
        <v>119</v>
      </c>
      <c r="F38" s="52" t="s">
        <v>41</v>
      </c>
      <c r="G38" s="52" t="s">
        <v>41</v>
      </c>
      <c r="H38" s="52" t="s">
        <v>41</v>
      </c>
      <c r="I38" s="63"/>
    </row>
    <row r="39" spans="1:9" s="48" customFormat="1" ht="86.1">
      <c r="A39" s="62">
        <f t="shared" ca="1" si="0"/>
        <v>18</v>
      </c>
      <c r="B39" s="52" t="s">
        <v>182</v>
      </c>
      <c r="C39" s="52" t="s">
        <v>183</v>
      </c>
      <c r="D39" s="54" t="s">
        <v>184</v>
      </c>
      <c r="E39" s="54" t="s">
        <v>185</v>
      </c>
      <c r="F39" s="52" t="s">
        <v>41</v>
      </c>
      <c r="G39" s="52" t="s">
        <v>41</v>
      </c>
      <c r="H39" s="52" t="s">
        <v>41</v>
      </c>
      <c r="I39" s="62"/>
    </row>
    <row r="40" spans="1:9" s="48" customFormat="1" ht="73.8">
      <c r="A40" s="62">
        <f t="shared" ca="1" si="0"/>
        <v>19</v>
      </c>
      <c r="B40" s="52" t="s">
        <v>186</v>
      </c>
      <c r="C40" s="52" t="s">
        <v>187</v>
      </c>
      <c r="D40" s="54" t="s">
        <v>188</v>
      </c>
      <c r="E40" s="54" t="s">
        <v>189</v>
      </c>
      <c r="F40" s="52" t="s">
        <v>41</v>
      </c>
      <c r="G40" s="52" t="s">
        <v>41</v>
      </c>
      <c r="H40" s="52" t="s">
        <v>41</v>
      </c>
      <c r="I40" s="62"/>
    </row>
    <row r="41" spans="1:9" s="48" customFormat="1" ht="73.8">
      <c r="A41" s="62">
        <f t="shared" ca="1" si="0"/>
        <v>20</v>
      </c>
      <c r="B41" s="52" t="s">
        <v>190</v>
      </c>
      <c r="C41" s="52" t="s">
        <v>191</v>
      </c>
      <c r="D41" s="54" t="s">
        <v>192</v>
      </c>
      <c r="E41" s="60" t="s">
        <v>193</v>
      </c>
      <c r="F41" s="52" t="s">
        <v>41</v>
      </c>
      <c r="G41" s="52" t="s">
        <v>41</v>
      </c>
      <c r="H41" s="52" t="s">
        <v>41</v>
      </c>
      <c r="I41" s="62"/>
    </row>
    <row r="42" spans="1:9" s="48" customFormat="1" ht="159.9">
      <c r="A42" s="62">
        <f t="shared" ca="1" si="0"/>
        <v>21</v>
      </c>
      <c r="B42" s="52" t="s">
        <v>194</v>
      </c>
      <c r="C42" s="52" t="s">
        <v>195</v>
      </c>
      <c r="D42" s="54" t="s">
        <v>196</v>
      </c>
      <c r="E42" s="54" t="s">
        <v>197</v>
      </c>
      <c r="F42" s="52" t="s">
        <v>43</v>
      </c>
      <c r="G42" s="52" t="s">
        <v>41</v>
      </c>
      <c r="H42" s="52" t="s">
        <v>41</v>
      </c>
      <c r="I42" s="62"/>
    </row>
    <row r="43" spans="1:9" s="48" customFormat="1" ht="172.2">
      <c r="A43" s="62">
        <f t="shared" ca="1" si="0"/>
        <v>22</v>
      </c>
      <c r="B43" s="52" t="s">
        <v>198</v>
      </c>
      <c r="C43" s="52" t="s">
        <v>199</v>
      </c>
      <c r="D43" s="54" t="s">
        <v>200</v>
      </c>
      <c r="E43" s="54" t="s">
        <v>201</v>
      </c>
      <c r="F43" s="52" t="s">
        <v>43</v>
      </c>
      <c r="G43" s="52" t="s">
        <v>41</v>
      </c>
      <c r="H43" s="52" t="s">
        <v>41</v>
      </c>
      <c r="I43" s="62"/>
    </row>
    <row r="44" spans="1:9" s="48" customFormat="1" ht="172.2">
      <c r="A44" s="62">
        <f t="shared" ca="1" si="0"/>
        <v>23</v>
      </c>
      <c r="B44" s="52" t="s">
        <v>202</v>
      </c>
      <c r="C44" s="52" t="s">
        <v>203</v>
      </c>
      <c r="D44" s="54" t="s">
        <v>204</v>
      </c>
      <c r="E44" s="54" t="s">
        <v>205</v>
      </c>
      <c r="F44" s="52" t="s">
        <v>41</v>
      </c>
      <c r="G44" s="52" t="s">
        <v>41</v>
      </c>
      <c r="H44" s="52" t="s">
        <v>41</v>
      </c>
      <c r="I44" s="62"/>
    </row>
    <row r="45" spans="1:9" s="48" customFormat="1" ht="98.4">
      <c r="A45" s="62">
        <f ca="1">IF(OFFSET(A45,-1,0) ="",OFFSET(A45,-2,0)+1,OFFSET(A45,-1,0)+1 )</f>
        <v>24</v>
      </c>
      <c r="B45" s="52" t="s">
        <v>206</v>
      </c>
      <c r="C45" s="52" t="s">
        <v>207</v>
      </c>
      <c r="D45" s="54" t="s">
        <v>208</v>
      </c>
      <c r="E45" s="54" t="s">
        <v>209</v>
      </c>
      <c r="F45" s="52" t="s">
        <v>43</v>
      </c>
      <c r="G45" s="52" t="s">
        <v>41</v>
      </c>
      <c r="H45" s="52" t="s">
        <v>41</v>
      </c>
      <c r="I45" s="62"/>
    </row>
    <row r="46" spans="1:9" s="48" customFormat="1" ht="61.5">
      <c r="A46" s="62">
        <f t="shared" ca="1" si="0"/>
        <v>25</v>
      </c>
      <c r="B46" s="52" t="s">
        <v>210</v>
      </c>
      <c r="C46" s="52" t="s">
        <v>211</v>
      </c>
      <c r="D46" s="60" t="s">
        <v>212</v>
      </c>
      <c r="E46" s="54" t="s">
        <v>213</v>
      </c>
      <c r="F46" s="52" t="s">
        <v>41</v>
      </c>
      <c r="G46" s="52" t="s">
        <v>41</v>
      </c>
      <c r="H46" s="52" t="s">
        <v>41</v>
      </c>
      <c r="I46" s="62"/>
    </row>
    <row r="47" spans="1:9" s="48" customFormat="1" ht="13.8">
      <c r="A47" s="77"/>
      <c r="B47" s="217" t="s">
        <v>214</v>
      </c>
      <c r="C47" s="218"/>
      <c r="D47" s="219"/>
      <c r="E47" s="69"/>
      <c r="F47" s="66"/>
      <c r="G47" s="66"/>
      <c r="H47" s="66"/>
      <c r="I47" s="69"/>
    </row>
    <row r="48" spans="1:9" s="48" customFormat="1" ht="73.8">
      <c r="A48" s="62">
        <f t="shared" ca="1" si="0"/>
        <v>26</v>
      </c>
      <c r="B48" s="52" t="s">
        <v>215</v>
      </c>
      <c r="C48" s="52" t="s">
        <v>216</v>
      </c>
      <c r="D48" s="53" t="s">
        <v>217</v>
      </c>
      <c r="E48" s="54" t="s">
        <v>119</v>
      </c>
      <c r="F48" s="52" t="s">
        <v>41</v>
      </c>
      <c r="G48" s="52" t="s">
        <v>41</v>
      </c>
      <c r="H48" s="52" t="s">
        <v>41</v>
      </c>
      <c r="I48" s="62"/>
    </row>
    <row r="49" spans="1:9" s="48" customFormat="1" ht="135.30000000000001">
      <c r="A49" s="62">
        <f t="shared" ca="1" si="0"/>
        <v>27</v>
      </c>
      <c r="B49" s="52" t="s">
        <v>218</v>
      </c>
      <c r="C49" s="52" t="s">
        <v>219</v>
      </c>
      <c r="D49" s="54" t="s">
        <v>220</v>
      </c>
      <c r="E49" s="54" t="s">
        <v>221</v>
      </c>
      <c r="F49" s="52" t="s">
        <v>41</v>
      </c>
      <c r="G49" s="52" t="s">
        <v>41</v>
      </c>
      <c r="H49" s="52" t="s">
        <v>41</v>
      </c>
      <c r="I49" s="62"/>
    </row>
    <row r="50" spans="1:9" s="48" customFormat="1" ht="147.6">
      <c r="A50" s="62">
        <f t="shared" ca="1" si="0"/>
        <v>28</v>
      </c>
      <c r="B50" s="52" t="s">
        <v>222</v>
      </c>
      <c r="C50" s="52" t="s">
        <v>223</v>
      </c>
      <c r="D50" s="54" t="s">
        <v>200</v>
      </c>
      <c r="E50" s="54" t="s">
        <v>224</v>
      </c>
      <c r="F50" s="52" t="s">
        <v>41</v>
      </c>
      <c r="G50" s="52" t="s">
        <v>41</v>
      </c>
      <c r="H50" s="52" t="s">
        <v>41</v>
      </c>
      <c r="I50" s="62"/>
    </row>
    <row r="51" spans="1:9" s="48" customFormat="1" ht="86.1">
      <c r="A51" s="62">
        <f t="shared" ca="1" si="0"/>
        <v>29</v>
      </c>
      <c r="B51" s="52" t="s">
        <v>225</v>
      </c>
      <c r="C51" s="52" t="s">
        <v>226</v>
      </c>
      <c r="D51" s="54" t="s">
        <v>227</v>
      </c>
      <c r="E51" s="54" t="s">
        <v>228</v>
      </c>
      <c r="F51" s="52" t="s">
        <v>41</v>
      </c>
      <c r="G51" s="52" t="s">
        <v>41</v>
      </c>
      <c r="H51" s="52" t="s">
        <v>41</v>
      </c>
      <c r="I51" s="62"/>
    </row>
    <row r="52" spans="1:9" s="48" customFormat="1" ht="13.8">
      <c r="A52" s="77"/>
      <c r="B52" s="217" t="s">
        <v>229</v>
      </c>
      <c r="C52" s="218"/>
      <c r="D52" s="219"/>
      <c r="E52" s="69"/>
      <c r="F52" s="66"/>
      <c r="G52" s="66"/>
      <c r="H52" s="66"/>
      <c r="I52" s="69"/>
    </row>
    <row r="53" spans="1:9" s="48" customFormat="1" ht="49.2">
      <c r="A53" s="62">
        <f t="shared" ca="1" si="0"/>
        <v>30</v>
      </c>
      <c r="B53" s="52" t="s">
        <v>230</v>
      </c>
      <c r="C53" s="52" t="s">
        <v>231</v>
      </c>
      <c r="D53" s="53" t="s">
        <v>232</v>
      </c>
      <c r="E53" s="54" t="s">
        <v>119</v>
      </c>
      <c r="F53" s="52" t="s">
        <v>41</v>
      </c>
      <c r="G53" s="52" t="s">
        <v>41</v>
      </c>
      <c r="H53" s="52" t="s">
        <v>41</v>
      </c>
      <c r="I53" s="62"/>
    </row>
    <row r="54" spans="1:9" s="48" customFormat="1" ht="98.4">
      <c r="A54" s="62">
        <f t="shared" ca="1" si="0"/>
        <v>31</v>
      </c>
      <c r="B54" s="52" t="s">
        <v>233</v>
      </c>
      <c r="C54" s="52" t="s">
        <v>234</v>
      </c>
      <c r="D54" s="54" t="s">
        <v>235</v>
      </c>
      <c r="E54" s="60" t="s">
        <v>236</v>
      </c>
      <c r="F54" s="52" t="s">
        <v>41</v>
      </c>
      <c r="G54" s="52" t="s">
        <v>41</v>
      </c>
      <c r="H54" s="52" t="s">
        <v>41</v>
      </c>
      <c r="I54" s="62"/>
    </row>
    <row r="55" spans="1:9" s="48" customFormat="1" ht="61.5">
      <c r="A55" s="62">
        <f t="shared" ca="1" si="0"/>
        <v>32</v>
      </c>
      <c r="B55" s="52" t="s">
        <v>237</v>
      </c>
      <c r="C55" s="52" t="s">
        <v>238</v>
      </c>
      <c r="D55" s="60" t="s">
        <v>239</v>
      </c>
      <c r="E55" s="54" t="s">
        <v>240</v>
      </c>
      <c r="F55" s="52" t="s">
        <v>41</v>
      </c>
      <c r="G55" s="52" t="s">
        <v>41</v>
      </c>
      <c r="H55" s="52" t="s">
        <v>41</v>
      </c>
      <c r="I55" s="62"/>
    </row>
    <row r="56" spans="1:9" s="48" customFormat="1" ht="13.8">
      <c r="A56" s="77"/>
      <c r="B56" s="217" t="s">
        <v>241</v>
      </c>
      <c r="C56" s="218"/>
      <c r="D56" s="219"/>
      <c r="E56" s="69"/>
      <c r="F56" s="66"/>
      <c r="G56" s="66"/>
      <c r="H56" s="66"/>
      <c r="I56" s="69"/>
    </row>
    <row r="57" spans="1:9" s="48" customFormat="1" ht="61.5">
      <c r="A57" s="62">
        <f t="shared" ca="1" si="0"/>
        <v>33</v>
      </c>
      <c r="B57" s="52" t="s">
        <v>242</v>
      </c>
      <c r="C57" s="52" t="s">
        <v>243</v>
      </c>
      <c r="D57" s="53" t="s">
        <v>244</v>
      </c>
      <c r="E57" s="54" t="s">
        <v>119</v>
      </c>
      <c r="F57" s="52" t="s">
        <v>41</v>
      </c>
      <c r="G57" s="52" t="s">
        <v>41</v>
      </c>
      <c r="H57" s="52" t="s">
        <v>41</v>
      </c>
      <c r="I57" s="62"/>
    </row>
    <row r="58" spans="1:9" s="48" customFormat="1" ht="98.4">
      <c r="A58" s="62">
        <f t="shared" ca="1" si="0"/>
        <v>34</v>
      </c>
      <c r="B58" s="52" t="s">
        <v>245</v>
      </c>
      <c r="C58" s="52" t="s">
        <v>246</v>
      </c>
      <c r="D58" s="54" t="s">
        <v>247</v>
      </c>
      <c r="E58" s="60" t="s">
        <v>248</v>
      </c>
      <c r="F58" s="52" t="s">
        <v>43</v>
      </c>
      <c r="G58" s="52" t="s">
        <v>43</v>
      </c>
      <c r="H58" s="52" t="s">
        <v>41</v>
      </c>
      <c r="I58" s="62"/>
    </row>
    <row r="59" spans="1:9" s="48" customFormat="1" ht="98.4">
      <c r="A59" s="62">
        <f t="shared" ca="1" si="0"/>
        <v>35</v>
      </c>
      <c r="B59" s="52" t="s">
        <v>249</v>
      </c>
      <c r="C59" s="52" t="s">
        <v>250</v>
      </c>
      <c r="D59" s="54" t="s">
        <v>251</v>
      </c>
      <c r="E59" s="60" t="s">
        <v>123</v>
      </c>
      <c r="F59" s="52" t="s">
        <v>43</v>
      </c>
      <c r="G59" s="52" t="s">
        <v>43</v>
      </c>
      <c r="H59" s="52" t="s">
        <v>41</v>
      </c>
      <c r="I59" s="62"/>
    </row>
    <row r="60" spans="1:9" s="48" customFormat="1" ht="86.1">
      <c r="A60" s="62">
        <f t="shared" ca="1" si="0"/>
        <v>36</v>
      </c>
      <c r="B60" s="52" t="s">
        <v>252</v>
      </c>
      <c r="C60" s="52" t="s">
        <v>253</v>
      </c>
      <c r="D60" s="54" t="s">
        <v>254</v>
      </c>
      <c r="E60" s="60" t="s">
        <v>255</v>
      </c>
      <c r="F60" s="52" t="s">
        <v>41</v>
      </c>
      <c r="G60" s="52" t="s">
        <v>41</v>
      </c>
      <c r="H60" s="52" t="s">
        <v>41</v>
      </c>
      <c r="I60" s="62"/>
    </row>
    <row r="61" spans="1:9" s="48" customFormat="1" ht="98.4">
      <c r="A61" s="62">
        <f t="shared" ca="1" si="0"/>
        <v>37</v>
      </c>
      <c r="B61" s="52" t="s">
        <v>256</v>
      </c>
      <c r="C61" s="52" t="s">
        <v>257</v>
      </c>
      <c r="D61" s="54" t="s">
        <v>258</v>
      </c>
      <c r="E61" s="54" t="s">
        <v>259</v>
      </c>
      <c r="F61" s="52" t="s">
        <v>41</v>
      </c>
      <c r="G61" s="52" t="s">
        <v>41</v>
      </c>
      <c r="H61" s="52" t="s">
        <v>41</v>
      </c>
      <c r="I61" s="62"/>
    </row>
    <row r="62" spans="1:9" s="48" customFormat="1" ht="86.1">
      <c r="A62" s="62">
        <f t="shared" ca="1" si="0"/>
        <v>38</v>
      </c>
      <c r="B62" s="52" t="s">
        <v>260</v>
      </c>
      <c r="C62" s="52" t="s">
        <v>261</v>
      </c>
      <c r="D62" s="54" t="s">
        <v>262</v>
      </c>
      <c r="E62" s="54" t="s">
        <v>263</v>
      </c>
      <c r="F62" s="52" t="s">
        <v>41</v>
      </c>
      <c r="G62" s="52" t="s">
        <v>41</v>
      </c>
      <c r="H62" s="52" t="s">
        <v>41</v>
      </c>
      <c r="I62" s="62"/>
    </row>
    <row r="63" spans="1:9" s="48" customFormat="1" ht="86.1">
      <c r="A63" s="62">
        <f t="shared" ca="1" si="0"/>
        <v>39</v>
      </c>
      <c r="B63" s="52" t="s">
        <v>264</v>
      </c>
      <c r="C63" s="52" t="s">
        <v>265</v>
      </c>
      <c r="D63" s="60" t="s">
        <v>266</v>
      </c>
      <c r="E63" s="54" t="s">
        <v>267</v>
      </c>
      <c r="F63" s="52" t="s">
        <v>41</v>
      </c>
      <c r="G63" s="52" t="s">
        <v>41</v>
      </c>
      <c r="H63" s="52" t="s">
        <v>41</v>
      </c>
      <c r="I63" s="62"/>
    </row>
    <row r="64" spans="1:9" s="48" customFormat="1" ht="61.5">
      <c r="A64" s="62">
        <f t="shared" ca="1" si="0"/>
        <v>40</v>
      </c>
      <c r="B64" s="52" t="s">
        <v>268</v>
      </c>
      <c r="C64" s="52" t="s">
        <v>269</v>
      </c>
      <c r="D64" s="60" t="s">
        <v>270</v>
      </c>
      <c r="E64" s="54" t="s">
        <v>271</v>
      </c>
      <c r="F64" s="52" t="s">
        <v>43</v>
      </c>
      <c r="G64" s="52" t="s">
        <v>43</v>
      </c>
      <c r="H64" s="52" t="s">
        <v>41</v>
      </c>
      <c r="I64" s="62"/>
    </row>
    <row r="65" spans="1:9" s="48" customFormat="1" ht="86.1">
      <c r="A65" s="62">
        <f t="shared" ca="1" si="0"/>
        <v>41</v>
      </c>
      <c r="B65" s="52" t="s">
        <v>272</v>
      </c>
      <c r="C65" s="52" t="s">
        <v>273</v>
      </c>
      <c r="D65" s="60" t="s">
        <v>274</v>
      </c>
      <c r="E65" s="54" t="s">
        <v>275</v>
      </c>
      <c r="F65" s="52" t="s">
        <v>41</v>
      </c>
      <c r="G65" s="52" t="s">
        <v>41</v>
      </c>
      <c r="H65" s="52" t="s">
        <v>41</v>
      </c>
      <c r="I65" s="62"/>
    </row>
    <row r="66" spans="1:9" s="48" customFormat="1" ht="110.7">
      <c r="A66" s="62">
        <f t="shared" ca="1" si="0"/>
        <v>42</v>
      </c>
      <c r="B66" s="52" t="s">
        <v>276</v>
      </c>
      <c r="C66" s="52" t="s">
        <v>277</v>
      </c>
      <c r="D66" s="54" t="s">
        <v>278</v>
      </c>
      <c r="E66" s="60" t="s">
        <v>279</v>
      </c>
      <c r="F66" s="52" t="s">
        <v>41</v>
      </c>
      <c r="G66" s="52" t="s">
        <v>41</v>
      </c>
      <c r="H66" s="52" t="s">
        <v>41</v>
      </c>
      <c r="I66" s="62"/>
    </row>
    <row r="67" spans="1:9" s="48" customFormat="1" ht="110.7">
      <c r="A67" s="62">
        <f t="shared" ca="1" si="0"/>
        <v>43</v>
      </c>
      <c r="B67" s="52" t="s">
        <v>280</v>
      </c>
      <c r="C67" s="52" t="s">
        <v>281</v>
      </c>
      <c r="D67" s="54" t="s">
        <v>282</v>
      </c>
      <c r="E67" s="60" t="s">
        <v>279</v>
      </c>
      <c r="F67" s="52" t="s">
        <v>43</v>
      </c>
      <c r="G67" s="52" t="s">
        <v>41</v>
      </c>
      <c r="H67" s="52" t="s">
        <v>41</v>
      </c>
      <c r="I67" s="62"/>
    </row>
    <row r="68" spans="1:9" s="48" customFormat="1" ht="13.8">
      <c r="A68" s="77"/>
      <c r="B68" s="217" t="s">
        <v>283</v>
      </c>
      <c r="C68" s="218"/>
      <c r="D68" s="219"/>
      <c r="E68" s="69"/>
      <c r="F68" s="66"/>
      <c r="G68" s="66"/>
      <c r="H68" s="66"/>
      <c r="I68" s="69"/>
    </row>
    <row r="69" spans="1:9" s="48" customFormat="1" ht="49.2">
      <c r="A69" s="62">
        <f t="shared" ca="1" si="0"/>
        <v>44</v>
      </c>
      <c r="B69" s="52" t="s">
        <v>284</v>
      </c>
      <c r="C69" s="52" t="s">
        <v>285</v>
      </c>
      <c r="D69" s="53" t="s">
        <v>286</v>
      </c>
      <c r="E69" s="54" t="s">
        <v>119</v>
      </c>
      <c r="F69" s="52" t="s">
        <v>41</v>
      </c>
      <c r="G69" s="52" t="s">
        <v>41</v>
      </c>
      <c r="H69" s="52" t="s">
        <v>41</v>
      </c>
      <c r="I69" s="62"/>
    </row>
    <row r="70" spans="1:9" s="48" customFormat="1" ht="73.8">
      <c r="A70" s="62">
        <f t="shared" ca="1" si="0"/>
        <v>45</v>
      </c>
      <c r="B70" s="52" t="s">
        <v>287</v>
      </c>
      <c r="C70" s="52" t="s">
        <v>288</v>
      </c>
      <c r="D70" s="60" t="s">
        <v>289</v>
      </c>
      <c r="E70" s="60" t="s">
        <v>123</v>
      </c>
      <c r="F70" s="52" t="s">
        <v>41</v>
      </c>
      <c r="G70" s="52" t="s">
        <v>41</v>
      </c>
      <c r="H70" s="52" t="s">
        <v>41</v>
      </c>
      <c r="I70" s="62"/>
    </row>
    <row r="71" spans="1:9" s="48" customFormat="1" ht="61.5">
      <c r="A71" s="62">
        <f t="shared" ca="1" si="0"/>
        <v>46</v>
      </c>
      <c r="B71" s="52" t="s">
        <v>290</v>
      </c>
      <c r="C71" s="52" t="s">
        <v>291</v>
      </c>
      <c r="D71" s="60" t="s">
        <v>292</v>
      </c>
      <c r="E71" s="60" t="s">
        <v>123</v>
      </c>
      <c r="F71" s="52" t="s">
        <v>41</v>
      </c>
      <c r="G71" s="52" t="s">
        <v>41</v>
      </c>
      <c r="H71" s="52" t="s">
        <v>41</v>
      </c>
      <c r="I71" s="62"/>
    </row>
    <row r="72" spans="1:9" s="48" customFormat="1" ht="13.8">
      <c r="A72" s="77"/>
      <c r="B72" s="217" t="s">
        <v>293</v>
      </c>
      <c r="C72" s="218"/>
      <c r="D72" s="219"/>
      <c r="E72" s="69"/>
      <c r="F72" s="66"/>
      <c r="G72" s="66"/>
      <c r="H72" s="66"/>
      <c r="I72" s="69"/>
    </row>
    <row r="73" spans="1:9" s="48" customFormat="1" ht="110.7">
      <c r="A73" s="62">
        <f t="shared" ca="1" si="0"/>
        <v>47</v>
      </c>
      <c r="B73" s="52" t="s">
        <v>294</v>
      </c>
      <c r="C73" s="52" t="s">
        <v>295</v>
      </c>
      <c r="D73" s="54" t="s">
        <v>296</v>
      </c>
      <c r="E73" s="54" t="s">
        <v>297</v>
      </c>
      <c r="F73" s="52" t="s">
        <v>41</v>
      </c>
      <c r="G73" s="52" t="s">
        <v>41</v>
      </c>
      <c r="H73" s="52" t="s">
        <v>41</v>
      </c>
      <c r="I73" s="62"/>
    </row>
    <row r="74" spans="1:9" s="48" customFormat="1" ht="135.30000000000001">
      <c r="A74" s="62">
        <f t="shared" ca="1" si="0"/>
        <v>48</v>
      </c>
      <c r="B74" s="52" t="s">
        <v>298</v>
      </c>
      <c r="C74" s="52" t="s">
        <v>295</v>
      </c>
      <c r="D74" s="54" t="s">
        <v>299</v>
      </c>
      <c r="E74" s="54" t="s">
        <v>300</v>
      </c>
      <c r="F74" s="52" t="s">
        <v>41</v>
      </c>
      <c r="G74" s="52" t="s">
        <v>41</v>
      </c>
      <c r="H74" s="52" t="s">
        <v>41</v>
      </c>
      <c r="I74" s="62"/>
    </row>
    <row r="75" spans="1:9" s="48" customFormat="1" ht="73.8">
      <c r="A75" s="62">
        <f t="shared" ca="1" si="0"/>
        <v>49</v>
      </c>
      <c r="B75" s="52" t="s">
        <v>301</v>
      </c>
      <c r="C75" s="52" t="s">
        <v>295</v>
      </c>
      <c r="D75" s="54" t="s">
        <v>302</v>
      </c>
      <c r="E75" s="54" t="s">
        <v>303</v>
      </c>
      <c r="F75" s="52" t="s">
        <v>41</v>
      </c>
      <c r="G75" s="52" t="s">
        <v>41</v>
      </c>
      <c r="H75" s="52" t="s">
        <v>41</v>
      </c>
      <c r="I75" s="62"/>
    </row>
    <row r="76" spans="1:9" s="48" customFormat="1" ht="14.25" customHeight="1">
      <c r="A76" s="77"/>
      <c r="B76" s="217" t="s">
        <v>304</v>
      </c>
      <c r="C76" s="218"/>
      <c r="D76" s="219"/>
      <c r="E76" s="69"/>
      <c r="F76" s="66"/>
      <c r="G76" s="66"/>
      <c r="H76" s="66"/>
      <c r="I76" s="69"/>
    </row>
    <row r="77" spans="1:9" s="48" customFormat="1" ht="184.5">
      <c r="A77" s="62">
        <f t="shared" ca="1" si="0"/>
        <v>50</v>
      </c>
      <c r="B77" s="52" t="s">
        <v>305</v>
      </c>
      <c r="C77" s="52" t="s">
        <v>306</v>
      </c>
      <c r="D77" s="54" t="s">
        <v>307</v>
      </c>
      <c r="E77" s="60" t="s">
        <v>308</v>
      </c>
      <c r="F77" s="52" t="s">
        <v>41</v>
      </c>
      <c r="G77" s="52" t="s">
        <v>41</v>
      </c>
      <c r="H77" s="52" t="s">
        <v>41</v>
      </c>
      <c r="I77" s="62"/>
    </row>
    <row r="78" spans="1:9" s="48" customFormat="1" ht="73.8">
      <c r="A78" s="62">
        <f t="shared" ca="1" si="0"/>
        <v>51</v>
      </c>
      <c r="B78" s="52" t="s">
        <v>309</v>
      </c>
      <c r="C78" s="52" t="s">
        <v>306</v>
      </c>
      <c r="D78" s="60" t="s">
        <v>310</v>
      </c>
      <c r="E78" s="60" t="s">
        <v>311</v>
      </c>
      <c r="F78" s="52" t="s">
        <v>41</v>
      </c>
      <c r="G78" s="52" t="s">
        <v>41</v>
      </c>
      <c r="H78" s="52" t="s">
        <v>41</v>
      </c>
      <c r="I78" s="62"/>
    </row>
    <row r="79" spans="1:9" s="48" customFormat="1" ht="14.25" customHeight="1">
      <c r="A79" s="77"/>
      <c r="B79" s="217" t="s">
        <v>312</v>
      </c>
      <c r="C79" s="218"/>
      <c r="D79" s="219"/>
      <c r="E79" s="69"/>
      <c r="F79" s="66"/>
      <c r="G79" s="66"/>
      <c r="H79" s="66"/>
      <c r="I79" s="69"/>
    </row>
    <row r="80" spans="1:9" s="48" customFormat="1" ht="73.8">
      <c r="A80" s="62">
        <f t="shared" ca="1" si="0"/>
        <v>52</v>
      </c>
      <c r="B80" s="52" t="s">
        <v>313</v>
      </c>
      <c r="C80" s="52" t="s">
        <v>314</v>
      </c>
      <c r="D80" s="53" t="s">
        <v>315</v>
      </c>
      <c r="E80" s="54" t="s">
        <v>119</v>
      </c>
      <c r="F80" s="52" t="s">
        <v>41</v>
      </c>
      <c r="G80" s="52" t="s">
        <v>41</v>
      </c>
      <c r="H80" s="52" t="s">
        <v>41</v>
      </c>
      <c r="I80" s="62"/>
    </row>
    <row r="81" spans="1:9" s="48" customFormat="1" ht="98.4">
      <c r="A81" s="62">
        <f t="shared" ca="1" si="0"/>
        <v>53</v>
      </c>
      <c r="B81" s="52" t="s">
        <v>316</v>
      </c>
      <c r="C81" s="52" t="s">
        <v>317</v>
      </c>
      <c r="D81" s="60" t="s">
        <v>318</v>
      </c>
      <c r="E81" s="54" t="s">
        <v>319</v>
      </c>
      <c r="F81" s="52" t="s">
        <v>41</v>
      </c>
      <c r="G81" s="52" t="s">
        <v>41</v>
      </c>
      <c r="H81" s="52" t="s">
        <v>41</v>
      </c>
      <c r="I81" s="62"/>
    </row>
    <row r="82" spans="1:9" s="48" customFormat="1" ht="61.5">
      <c r="A82" s="62">
        <f t="shared" ca="1" si="0"/>
        <v>54</v>
      </c>
      <c r="B82" s="52" t="s">
        <v>320</v>
      </c>
      <c r="C82" s="52" t="s">
        <v>321</v>
      </c>
      <c r="D82" s="60" t="s">
        <v>322</v>
      </c>
      <c r="E82" s="54" t="s">
        <v>323</v>
      </c>
      <c r="F82" s="52" t="s">
        <v>43</v>
      </c>
      <c r="G82" s="52" t="s">
        <v>41</v>
      </c>
      <c r="H82" s="52" t="s">
        <v>41</v>
      </c>
      <c r="I82" s="62"/>
    </row>
    <row r="83" spans="1:9" s="48" customFormat="1" ht="73.8">
      <c r="A83" s="62">
        <f t="shared" ca="1" si="0"/>
        <v>55</v>
      </c>
      <c r="B83" s="52" t="s">
        <v>324</v>
      </c>
      <c r="C83" s="52" t="s">
        <v>325</v>
      </c>
      <c r="D83" s="60" t="s">
        <v>326</v>
      </c>
      <c r="E83" s="54" t="s">
        <v>327</v>
      </c>
      <c r="F83" s="52" t="s">
        <v>41</v>
      </c>
      <c r="G83" s="52" t="s">
        <v>41</v>
      </c>
      <c r="H83" s="52" t="s">
        <v>41</v>
      </c>
      <c r="I83" s="62"/>
    </row>
    <row r="84" spans="1:9" s="48" customFormat="1" ht="73.8">
      <c r="A84" s="62">
        <f t="shared" ca="1" si="0"/>
        <v>56</v>
      </c>
      <c r="B84" s="52" t="s">
        <v>328</v>
      </c>
      <c r="C84" s="52" t="s">
        <v>329</v>
      </c>
      <c r="D84" s="60" t="s">
        <v>330</v>
      </c>
      <c r="E84" s="54" t="s">
        <v>327</v>
      </c>
      <c r="F84" s="52" t="s">
        <v>43</v>
      </c>
      <c r="G84" s="52" t="s">
        <v>41</v>
      </c>
      <c r="H84" s="52" t="s">
        <v>41</v>
      </c>
      <c r="I84" s="62"/>
    </row>
  </sheetData>
  <mergeCells count="21">
    <mergeCell ref="A1:D1"/>
    <mergeCell ref="A2:D2"/>
    <mergeCell ref="C3:D3"/>
    <mergeCell ref="B4:D4"/>
    <mergeCell ref="F16:H16"/>
    <mergeCell ref="E2:E3"/>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howErrorMessage="1" sqref="F85:H142">
      <formula1>#REF!</formula1>
      <formula2>0</formula2>
    </dataValidation>
    <dataValidation allowBlank="1" showInputMessage="1" showErrorMessage="1" sqref="F18:H18"/>
    <dataValidation showDropDown="1" showErrorMessage="1" sqref="F16:H17"/>
    <dataValidation type="list" allowBlank="1" sqref="F19:H84">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topLeftCell="B13" zoomScaleNormal="100" workbookViewId="0">
      <selection activeCell="C17" sqref="C17:D17"/>
    </sheetView>
  </sheetViews>
  <sheetFormatPr defaultColWidth="9.15625" defaultRowHeight="12.3"/>
  <cols>
    <col min="1" max="1" width="12.41796875" style="78" customWidth="1"/>
    <col min="2" max="4" width="35.15625" style="46" customWidth="1"/>
    <col min="5" max="5" width="32.15625" style="46" customWidth="1"/>
    <col min="6" max="8" width="9.68359375" style="46" customWidth="1"/>
    <col min="9" max="9" width="17.68359375" style="46" customWidth="1"/>
    <col min="10" max="16384" width="9.15625" style="46"/>
  </cols>
  <sheetData>
    <row r="1" spans="1:24" s="1" customFormat="1" ht="13.8">
      <c r="A1" s="212"/>
      <c r="B1" s="212"/>
      <c r="C1" s="212"/>
      <c r="D1" s="212"/>
      <c r="E1" s="34"/>
      <c r="F1" s="34"/>
      <c r="G1" s="34"/>
      <c r="H1" s="34"/>
      <c r="I1" s="34"/>
      <c r="J1" s="34"/>
    </row>
    <row r="2" spans="1:24" s="1" customFormat="1" ht="31.5" customHeight="1">
      <c r="A2" s="213" t="s">
        <v>70</v>
      </c>
      <c r="B2" s="213"/>
      <c r="C2" s="213"/>
      <c r="D2" s="213"/>
      <c r="E2" s="221"/>
      <c r="F2" s="23"/>
      <c r="G2" s="23"/>
      <c r="H2" s="23"/>
      <c r="I2" s="23"/>
      <c r="J2" s="23"/>
    </row>
    <row r="3" spans="1:24" s="1" customFormat="1" ht="31.5" customHeight="1">
      <c r="A3" s="47"/>
      <c r="C3" s="240"/>
      <c r="D3" s="240"/>
      <c r="E3" s="221"/>
      <c r="F3" s="23"/>
      <c r="G3" s="23"/>
      <c r="H3" s="23"/>
      <c r="I3" s="23"/>
      <c r="J3" s="23"/>
    </row>
    <row r="4" spans="1:24" s="38" customFormat="1">
      <c r="A4" s="139" t="s">
        <v>67</v>
      </c>
      <c r="B4" s="215" t="s">
        <v>331</v>
      </c>
      <c r="C4" s="215"/>
      <c r="D4" s="215"/>
      <c r="E4" s="39"/>
      <c r="F4" s="39"/>
      <c r="G4" s="39"/>
      <c r="H4" s="40"/>
      <c r="I4" s="40"/>
      <c r="X4" s="38" t="s">
        <v>94</v>
      </c>
    </row>
    <row r="5" spans="1:24" s="38" customFormat="1" ht="144.75" customHeight="1">
      <c r="A5" s="139" t="s">
        <v>62</v>
      </c>
      <c r="B5" s="214" t="s">
        <v>95</v>
      </c>
      <c r="C5" s="215"/>
      <c r="D5" s="215"/>
      <c r="E5" s="39"/>
      <c r="F5" s="39"/>
      <c r="G5" s="39"/>
      <c r="H5" s="40"/>
      <c r="I5" s="40"/>
      <c r="X5" s="38" t="s">
        <v>96</v>
      </c>
    </row>
    <row r="6" spans="1:24" s="38" customFormat="1">
      <c r="A6" s="139" t="s">
        <v>97</v>
      </c>
      <c r="B6" s="214" t="s">
        <v>98</v>
      </c>
      <c r="C6" s="215"/>
      <c r="D6" s="215"/>
      <c r="E6" s="39"/>
      <c r="F6" s="39"/>
      <c r="G6" s="39"/>
      <c r="H6" s="40"/>
      <c r="I6" s="40"/>
    </row>
    <row r="7" spans="1:24" s="38" customFormat="1">
      <c r="A7" s="139" t="s">
        <v>99</v>
      </c>
      <c r="B7" s="215" t="s">
        <v>100</v>
      </c>
      <c r="C7" s="215"/>
      <c r="D7" s="215"/>
      <c r="E7" s="39"/>
      <c r="F7" s="39"/>
      <c r="G7" s="39"/>
      <c r="H7" s="41"/>
      <c r="I7" s="40"/>
      <c r="X7" s="42"/>
    </row>
    <row r="8" spans="1:24" s="43" customFormat="1">
      <c r="A8" s="139" t="s">
        <v>101</v>
      </c>
      <c r="B8" s="216">
        <v>40850</v>
      </c>
      <c r="C8" s="216"/>
      <c r="D8" s="216"/>
      <c r="E8" s="39"/>
    </row>
    <row r="9" spans="1:24" s="43" customFormat="1">
      <c r="A9" s="140" t="s">
        <v>102</v>
      </c>
      <c r="B9" s="73" t="str">
        <f>F17</f>
        <v>Internal Build 03112011</v>
      </c>
      <c r="C9" s="73" t="str">
        <f>G17</f>
        <v>Internal build 14112011</v>
      </c>
      <c r="D9" s="73" t="str">
        <f>H17</f>
        <v>External build 16112011</v>
      </c>
    </row>
    <row r="10" spans="1:24" s="43" customFormat="1">
      <c r="A10" s="141" t="s">
        <v>103</v>
      </c>
      <c r="B10" s="74">
        <f>SUM(B11:B14)</f>
        <v>56</v>
      </c>
      <c r="C10" s="74">
        <f>SUM(C11:C14)</f>
        <v>55</v>
      </c>
      <c r="D10" s="74">
        <f>SUM(D11:D14)</f>
        <v>56</v>
      </c>
    </row>
    <row r="11" spans="1:24" s="43" customFormat="1">
      <c r="A11" s="141" t="s">
        <v>41</v>
      </c>
      <c r="B11" s="75">
        <f>COUNTIF($F$18:$F$49636,"*Passed")</f>
        <v>46</v>
      </c>
      <c r="C11" s="75">
        <f>COUNTIF($G$18:$G$49636,"*Passed")</f>
        <v>52</v>
      </c>
      <c r="D11" s="75">
        <f>COUNTIF($H$18:$H$49636,"*Passed")</f>
        <v>55</v>
      </c>
    </row>
    <row r="12" spans="1:24" s="43" customFormat="1">
      <c r="A12" s="141" t="s">
        <v>43</v>
      </c>
      <c r="B12" s="75">
        <f>COUNTIF($F$18:$F$49356,"*Failed*")</f>
        <v>10</v>
      </c>
      <c r="C12" s="75">
        <f>COUNTIF($G$18:$G$49356,"*Failed*")</f>
        <v>3</v>
      </c>
      <c r="D12" s="75">
        <f>COUNTIF($H$18:$H$49356,"*Failed*")</f>
        <v>1</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104</v>
      </c>
      <c r="B14" s="75">
        <f>COUNTIF($F$18:$F$49356,"*NA*")</f>
        <v>0</v>
      </c>
      <c r="C14" s="75">
        <f>COUNTIF($G$18:$G$49356,"*NA*")</f>
        <v>0</v>
      </c>
      <c r="D14" s="75">
        <f>COUNTIF($H$18:$H$49356,"*NA*")</f>
        <v>0</v>
      </c>
      <c r="E14" s="64"/>
      <c r="F14" s="1"/>
      <c r="G14" s="1"/>
      <c r="H14" s="1"/>
      <c r="I14" s="1"/>
    </row>
    <row r="15" spans="1:24" s="43" customFormat="1" ht="36.9">
      <c r="A15" s="141" t="s">
        <v>105</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41" t="s">
        <v>102</v>
      </c>
      <c r="G16" s="242"/>
      <c r="H16" s="243"/>
      <c r="I16" s="65"/>
    </row>
    <row r="17" spans="1:9" s="44" customFormat="1" ht="36.9">
      <c r="A17" s="142" t="s">
        <v>106</v>
      </c>
      <c r="B17" s="143" t="s">
        <v>107</v>
      </c>
      <c r="C17" s="143" t="s">
        <v>108</v>
      </c>
      <c r="D17" s="143" t="s">
        <v>109</v>
      </c>
      <c r="E17" s="144" t="s">
        <v>110</v>
      </c>
      <c r="F17" s="143" t="s">
        <v>111</v>
      </c>
      <c r="G17" s="143" t="s">
        <v>112</v>
      </c>
      <c r="H17" s="143" t="s">
        <v>113</v>
      </c>
      <c r="I17" s="143" t="s">
        <v>114</v>
      </c>
    </row>
    <row r="18" spans="1:9" s="44" customFormat="1" ht="15.75" customHeight="1">
      <c r="A18" s="67"/>
      <c r="B18" s="217" t="s">
        <v>115</v>
      </c>
      <c r="C18" s="218"/>
      <c r="D18" s="219"/>
      <c r="E18" s="67"/>
      <c r="F18" s="68"/>
      <c r="G18" s="68"/>
      <c r="H18" s="68"/>
      <c r="I18" s="67"/>
    </row>
    <row r="19" spans="1:9" s="45" customFormat="1" ht="61.5">
      <c r="A19" s="52">
        <v>1</v>
      </c>
      <c r="B19" s="52" t="s">
        <v>116</v>
      </c>
      <c r="C19" s="52" t="s">
        <v>117</v>
      </c>
      <c r="D19" s="53" t="s">
        <v>118</v>
      </c>
      <c r="E19" s="54" t="s">
        <v>119</v>
      </c>
      <c r="F19" s="52" t="s">
        <v>41</v>
      </c>
      <c r="G19" s="52" t="s">
        <v>41</v>
      </c>
      <c r="H19" s="52" t="s">
        <v>41</v>
      </c>
      <c r="I19" s="55"/>
    </row>
    <row r="20" spans="1:9" s="45" customFormat="1" ht="36.9">
      <c r="A20" s="58">
        <v>2</v>
      </c>
      <c r="B20" s="52" t="s">
        <v>120</v>
      </c>
      <c r="C20" s="52" t="s">
        <v>121</v>
      </c>
      <c r="D20" s="59" t="s">
        <v>122</v>
      </c>
      <c r="E20" s="54" t="s">
        <v>123</v>
      </c>
      <c r="F20" s="52" t="s">
        <v>41</v>
      </c>
      <c r="G20" s="52" t="s">
        <v>105</v>
      </c>
      <c r="H20" s="52" t="s">
        <v>41</v>
      </c>
      <c r="I20" s="55"/>
    </row>
    <row r="21" spans="1:9" s="45" customFormat="1" ht="36.9">
      <c r="A21" s="58">
        <v>3</v>
      </c>
      <c r="B21" s="52" t="s">
        <v>124</v>
      </c>
      <c r="C21" s="52" t="s">
        <v>125</v>
      </c>
      <c r="D21" s="60" t="s">
        <v>126</v>
      </c>
      <c r="E21" s="54" t="s">
        <v>123</v>
      </c>
      <c r="F21" s="52" t="s">
        <v>41</v>
      </c>
      <c r="G21" s="52" t="s">
        <v>41</v>
      </c>
      <c r="H21" s="52" t="s">
        <v>41</v>
      </c>
      <c r="I21" s="55"/>
    </row>
    <row r="22" spans="1:9" s="48" customFormat="1" ht="86.1">
      <c r="A22" s="58">
        <v>4</v>
      </c>
      <c r="B22" s="52" t="s">
        <v>127</v>
      </c>
      <c r="C22" s="52" t="s">
        <v>128</v>
      </c>
      <c r="D22" s="54" t="s">
        <v>129</v>
      </c>
      <c r="E22" s="54" t="s">
        <v>130</v>
      </c>
      <c r="F22" s="52" t="s">
        <v>41</v>
      </c>
      <c r="G22" s="52" t="s">
        <v>41</v>
      </c>
      <c r="H22" s="52" t="s">
        <v>41</v>
      </c>
      <c r="I22" s="61"/>
    </row>
    <row r="23" spans="1:9" s="48" customFormat="1" ht="98.4">
      <c r="A23" s="58">
        <v>5</v>
      </c>
      <c r="B23" s="52" t="s">
        <v>131</v>
      </c>
      <c r="C23" s="52" t="s">
        <v>132</v>
      </c>
      <c r="D23" s="54" t="s">
        <v>133</v>
      </c>
      <c r="E23" s="54" t="s">
        <v>134</v>
      </c>
      <c r="F23" s="52" t="s">
        <v>41</v>
      </c>
      <c r="G23" s="52" t="s">
        <v>41</v>
      </c>
      <c r="H23" s="52" t="s">
        <v>43</v>
      </c>
      <c r="I23" s="61" t="s">
        <v>332</v>
      </c>
    </row>
    <row r="24" spans="1:9" s="48" customFormat="1" ht="73.8">
      <c r="A24" s="58">
        <v>6</v>
      </c>
      <c r="B24" s="52" t="s">
        <v>135</v>
      </c>
      <c r="C24" s="52" t="s">
        <v>136</v>
      </c>
      <c r="D24" s="60" t="s">
        <v>137</v>
      </c>
      <c r="E24" s="54" t="s">
        <v>138</v>
      </c>
      <c r="F24" s="52" t="s">
        <v>41</v>
      </c>
      <c r="G24" s="52" t="s">
        <v>41</v>
      </c>
      <c r="H24" s="52" t="s">
        <v>41</v>
      </c>
      <c r="I24" s="61"/>
    </row>
    <row r="25" spans="1:9" s="48" customFormat="1" ht="123">
      <c r="A25" s="58">
        <v>7</v>
      </c>
      <c r="B25" s="52" t="s">
        <v>139</v>
      </c>
      <c r="C25" s="52" t="s">
        <v>140</v>
      </c>
      <c r="D25" s="54" t="s">
        <v>141</v>
      </c>
      <c r="E25" s="54" t="s">
        <v>142</v>
      </c>
      <c r="F25" s="52" t="s">
        <v>41</v>
      </c>
      <c r="G25" s="52" t="s">
        <v>41</v>
      </c>
      <c r="H25" s="52" t="s">
        <v>41</v>
      </c>
      <c r="I25" s="61"/>
    </row>
    <row r="26" spans="1:9" s="48" customFormat="1" ht="123">
      <c r="A26" s="58">
        <v>8</v>
      </c>
      <c r="B26" s="52" t="s">
        <v>143</v>
      </c>
      <c r="C26" s="52" t="s">
        <v>144</v>
      </c>
      <c r="D26" s="54" t="s">
        <v>145</v>
      </c>
      <c r="E26" s="54" t="s">
        <v>146</v>
      </c>
      <c r="F26" s="52" t="s">
        <v>41</v>
      </c>
      <c r="G26" s="52" t="s">
        <v>41</v>
      </c>
      <c r="H26" s="52" t="s">
        <v>41</v>
      </c>
      <c r="I26" s="61"/>
    </row>
    <row r="27" spans="1:9" s="48" customFormat="1" ht="73.8">
      <c r="A27" s="58">
        <v>9</v>
      </c>
      <c r="B27" s="52" t="s">
        <v>148</v>
      </c>
      <c r="C27" s="52" t="s">
        <v>149</v>
      </c>
      <c r="D27" s="54" t="s">
        <v>150</v>
      </c>
      <c r="E27" s="54" t="s">
        <v>123</v>
      </c>
      <c r="F27" s="52" t="s">
        <v>41</v>
      </c>
      <c r="G27" s="52" t="s">
        <v>41</v>
      </c>
      <c r="H27" s="52" t="s">
        <v>41</v>
      </c>
      <c r="I27" s="61"/>
    </row>
    <row r="28" spans="1:9" s="48" customFormat="1" ht="86.1">
      <c r="A28" s="58">
        <v>10</v>
      </c>
      <c r="B28" s="52" t="s">
        <v>151</v>
      </c>
      <c r="C28" s="52" t="s">
        <v>152</v>
      </c>
      <c r="D28" s="54" t="s">
        <v>153</v>
      </c>
      <c r="E28" s="54" t="s">
        <v>154</v>
      </c>
      <c r="F28" s="52" t="s">
        <v>41</v>
      </c>
      <c r="G28" s="52" t="s">
        <v>41</v>
      </c>
      <c r="H28" s="52" t="s">
        <v>41</v>
      </c>
      <c r="I28" s="61"/>
    </row>
    <row r="29" spans="1:9" s="48" customFormat="1" ht="13.8">
      <c r="A29" s="77"/>
      <c r="B29" s="217" t="s">
        <v>155</v>
      </c>
      <c r="C29" s="218"/>
      <c r="D29" s="219"/>
      <c r="E29" s="69"/>
      <c r="F29" s="66"/>
      <c r="G29" s="66"/>
      <c r="H29" s="66"/>
      <c r="I29" s="69"/>
    </row>
    <row r="30" spans="1:9" s="48" customFormat="1" ht="147.6">
      <c r="A30" s="62">
        <f ca="1">IF(OFFSET(A30,-1,0) ="",OFFSET(A30,-2,0)+1,OFFSET(A30,-1,0)+1 )</f>
        <v>11</v>
      </c>
      <c r="B30" s="52" t="s">
        <v>156</v>
      </c>
      <c r="C30" s="52" t="s">
        <v>157</v>
      </c>
      <c r="D30" s="53" t="s">
        <v>158</v>
      </c>
      <c r="E30" s="54" t="s">
        <v>119</v>
      </c>
      <c r="F30" s="52" t="s">
        <v>41</v>
      </c>
      <c r="G30" s="52" t="s">
        <v>41</v>
      </c>
      <c r="H30" s="52" t="s">
        <v>41</v>
      </c>
      <c r="I30" s="62"/>
    </row>
    <row r="31" spans="1:9" s="48" customFormat="1" ht="94.5" customHeight="1">
      <c r="A31" s="62">
        <f ca="1">IF(OFFSET(A31,-1,0) ="",OFFSET(A31,-2,0)+1,OFFSET(A31,-1,0)+1 )</f>
        <v>12</v>
      </c>
      <c r="B31" s="52" t="s">
        <v>159</v>
      </c>
      <c r="C31" s="52" t="s">
        <v>160</v>
      </c>
      <c r="D31" s="59" t="s">
        <v>161</v>
      </c>
      <c r="E31" s="54" t="s">
        <v>162</v>
      </c>
      <c r="F31" s="52" t="s">
        <v>43</v>
      </c>
      <c r="G31" s="52" t="s">
        <v>41</v>
      </c>
      <c r="H31" s="52" t="s">
        <v>41</v>
      </c>
      <c r="I31" s="62"/>
    </row>
    <row r="32" spans="1:9" s="48" customFormat="1" ht="61.5">
      <c r="A32" s="62">
        <f ca="1">IF(OFFSET(A32,-1,0) ="",OFFSET(A32,-2,0)+1,OFFSET(A32,-1,0)+1 )</f>
        <v>13</v>
      </c>
      <c r="B32" s="52" t="s">
        <v>163</v>
      </c>
      <c r="C32" s="52" t="s">
        <v>164</v>
      </c>
      <c r="D32" s="53" t="s">
        <v>165</v>
      </c>
      <c r="E32" s="54" t="s">
        <v>123</v>
      </c>
      <c r="F32" s="52" t="s">
        <v>41</v>
      </c>
      <c r="G32" s="52" t="s">
        <v>41</v>
      </c>
      <c r="H32" s="52" t="s">
        <v>41</v>
      </c>
      <c r="I32" s="62"/>
    </row>
    <row r="33" spans="1:9" s="48" customFormat="1" ht="135.30000000000001">
      <c r="A33" s="62">
        <f ca="1">IF(OFFSET(A33,-1,0) ="",OFFSET(A33,-2,0)+1,OFFSET(A33,-1,0)+1 )</f>
        <v>14</v>
      </c>
      <c r="B33" s="52" t="s">
        <v>166</v>
      </c>
      <c r="C33" s="52" t="s">
        <v>167</v>
      </c>
      <c r="D33" s="60" t="s">
        <v>168</v>
      </c>
      <c r="E33" s="54" t="s">
        <v>169</v>
      </c>
      <c r="F33" s="52" t="s">
        <v>41</v>
      </c>
      <c r="G33" s="52" t="s">
        <v>41</v>
      </c>
      <c r="H33" s="52" t="s">
        <v>41</v>
      </c>
      <c r="I33" s="62"/>
    </row>
    <row r="34" spans="1:9" s="48" customFormat="1" ht="159.9">
      <c r="A34" s="62">
        <f ca="1">IF(OFFSET(A34,-1,0) ="",OFFSET(A34,-2,0)+1,OFFSET(A34,-1,0)+1 )</f>
        <v>15</v>
      </c>
      <c r="B34" s="52" t="s">
        <v>170</v>
      </c>
      <c r="C34" s="52" t="s">
        <v>171</v>
      </c>
      <c r="D34" s="54" t="s">
        <v>172</v>
      </c>
      <c r="E34" s="54" t="s">
        <v>173</v>
      </c>
      <c r="F34" s="52" t="s">
        <v>41</v>
      </c>
      <c r="G34" s="52" t="s">
        <v>41</v>
      </c>
      <c r="H34" s="52" t="s">
        <v>41</v>
      </c>
      <c r="I34" s="62"/>
    </row>
    <row r="35" spans="1:9" s="48" customFormat="1" ht="13.8">
      <c r="A35" s="77"/>
      <c r="B35" s="217" t="s">
        <v>174</v>
      </c>
      <c r="C35" s="218"/>
      <c r="D35" s="219"/>
      <c r="E35" s="69"/>
      <c r="F35" s="66"/>
      <c r="G35" s="66"/>
      <c r="H35" s="66"/>
      <c r="I35" s="69"/>
    </row>
    <row r="36" spans="1:9" s="48" customFormat="1" ht="86.1">
      <c r="A36" s="62">
        <f t="shared" ref="A36:A84" ca="1" si="0">IF(OFFSET(A36,-1,0) ="",OFFSET(A36,-2,0)+1,OFFSET(A36,-1,0)+1 )</f>
        <v>16</v>
      </c>
      <c r="B36" s="52" t="s">
        <v>175</v>
      </c>
      <c r="C36" s="52" t="s">
        <v>176</v>
      </c>
      <c r="D36" s="53" t="s">
        <v>177</v>
      </c>
      <c r="E36" s="54" t="s">
        <v>119</v>
      </c>
      <c r="F36" s="52" t="s">
        <v>41</v>
      </c>
      <c r="G36" s="52" t="s">
        <v>41</v>
      </c>
      <c r="H36" s="52" t="s">
        <v>41</v>
      </c>
      <c r="I36" s="62"/>
    </row>
    <row r="37" spans="1:9" s="48" customFormat="1" ht="13.8">
      <c r="A37" s="77"/>
      <c r="B37" s="217" t="s">
        <v>178</v>
      </c>
      <c r="C37" s="218"/>
      <c r="D37" s="219"/>
      <c r="E37" s="69"/>
      <c r="F37" s="66"/>
      <c r="G37" s="66"/>
      <c r="H37" s="66"/>
      <c r="I37" s="69"/>
    </row>
    <row r="38" spans="1:9" s="49" customFormat="1" ht="61.5">
      <c r="A38" s="63">
        <f t="shared" ca="1" si="0"/>
        <v>17</v>
      </c>
      <c r="B38" s="52" t="s">
        <v>179</v>
      </c>
      <c r="C38" s="52" t="s">
        <v>180</v>
      </c>
      <c r="D38" s="53" t="s">
        <v>181</v>
      </c>
      <c r="E38" s="54" t="s">
        <v>119</v>
      </c>
      <c r="F38" s="52" t="s">
        <v>41</v>
      </c>
      <c r="G38" s="52" t="s">
        <v>41</v>
      </c>
      <c r="H38" s="52" t="s">
        <v>41</v>
      </c>
      <c r="I38" s="63"/>
    </row>
    <row r="39" spans="1:9" s="48" customFormat="1" ht="86.1">
      <c r="A39" s="62">
        <f t="shared" ca="1" si="0"/>
        <v>18</v>
      </c>
      <c r="B39" s="52" t="s">
        <v>182</v>
      </c>
      <c r="C39" s="52" t="s">
        <v>183</v>
      </c>
      <c r="D39" s="54" t="s">
        <v>184</v>
      </c>
      <c r="E39" s="54" t="s">
        <v>185</v>
      </c>
      <c r="F39" s="52" t="s">
        <v>41</v>
      </c>
      <c r="G39" s="52" t="s">
        <v>41</v>
      </c>
      <c r="H39" s="52" t="s">
        <v>41</v>
      </c>
      <c r="I39" s="62"/>
    </row>
    <row r="40" spans="1:9" s="48" customFormat="1" ht="73.8">
      <c r="A40" s="62">
        <f t="shared" ca="1" si="0"/>
        <v>19</v>
      </c>
      <c r="B40" s="52" t="s">
        <v>186</v>
      </c>
      <c r="C40" s="52" t="s">
        <v>187</v>
      </c>
      <c r="D40" s="54" t="s">
        <v>188</v>
      </c>
      <c r="E40" s="54" t="s">
        <v>189</v>
      </c>
      <c r="F40" s="52" t="s">
        <v>41</v>
      </c>
      <c r="G40" s="52" t="s">
        <v>41</v>
      </c>
      <c r="H40" s="52" t="s">
        <v>41</v>
      </c>
      <c r="I40" s="62"/>
    </row>
    <row r="41" spans="1:9" s="48" customFormat="1" ht="73.8">
      <c r="A41" s="62">
        <f t="shared" ca="1" si="0"/>
        <v>20</v>
      </c>
      <c r="B41" s="52" t="s">
        <v>190</v>
      </c>
      <c r="C41" s="52" t="s">
        <v>191</v>
      </c>
      <c r="D41" s="54" t="s">
        <v>192</v>
      </c>
      <c r="E41" s="60" t="s">
        <v>193</v>
      </c>
      <c r="F41" s="52" t="s">
        <v>41</v>
      </c>
      <c r="G41" s="52" t="s">
        <v>41</v>
      </c>
      <c r="H41" s="52" t="s">
        <v>41</v>
      </c>
      <c r="I41" s="62"/>
    </row>
    <row r="42" spans="1:9" s="48" customFormat="1" ht="159.9">
      <c r="A42" s="62">
        <f t="shared" ca="1" si="0"/>
        <v>21</v>
      </c>
      <c r="B42" s="52" t="s">
        <v>194</v>
      </c>
      <c r="C42" s="52" t="s">
        <v>195</v>
      </c>
      <c r="D42" s="54" t="s">
        <v>196</v>
      </c>
      <c r="E42" s="54" t="s">
        <v>197</v>
      </c>
      <c r="F42" s="52" t="s">
        <v>43</v>
      </c>
      <c r="G42" s="52" t="s">
        <v>41</v>
      </c>
      <c r="H42" s="52" t="s">
        <v>41</v>
      </c>
      <c r="I42" s="62"/>
    </row>
    <row r="43" spans="1:9" s="48" customFormat="1" ht="172.2">
      <c r="A43" s="62">
        <f t="shared" ca="1" si="0"/>
        <v>22</v>
      </c>
      <c r="B43" s="52" t="s">
        <v>198</v>
      </c>
      <c r="C43" s="52" t="s">
        <v>199</v>
      </c>
      <c r="D43" s="54" t="s">
        <v>200</v>
      </c>
      <c r="E43" s="54" t="s">
        <v>201</v>
      </c>
      <c r="F43" s="52" t="s">
        <v>43</v>
      </c>
      <c r="G43" s="52" t="s">
        <v>41</v>
      </c>
      <c r="H43" s="52" t="s">
        <v>41</v>
      </c>
      <c r="I43" s="62"/>
    </row>
    <row r="44" spans="1:9" s="48" customFormat="1" ht="172.2">
      <c r="A44" s="62">
        <f t="shared" ca="1" si="0"/>
        <v>23</v>
      </c>
      <c r="B44" s="52" t="s">
        <v>202</v>
      </c>
      <c r="C44" s="52" t="s">
        <v>203</v>
      </c>
      <c r="D44" s="54" t="s">
        <v>204</v>
      </c>
      <c r="E44" s="54" t="s">
        <v>205</v>
      </c>
      <c r="F44" s="52" t="s">
        <v>41</v>
      </c>
      <c r="G44" s="52" t="s">
        <v>41</v>
      </c>
      <c r="H44" s="52" t="s">
        <v>41</v>
      </c>
      <c r="I44" s="62"/>
    </row>
    <row r="45" spans="1:9" s="48" customFormat="1" ht="98.4">
      <c r="A45" s="62">
        <f ca="1">IF(OFFSET(A45,-1,0) ="",OFFSET(A45,-2,0)+1,OFFSET(A45,-1,0)+1 )</f>
        <v>24</v>
      </c>
      <c r="B45" s="52" t="s">
        <v>206</v>
      </c>
      <c r="C45" s="52" t="s">
        <v>207</v>
      </c>
      <c r="D45" s="54" t="s">
        <v>208</v>
      </c>
      <c r="E45" s="54" t="s">
        <v>209</v>
      </c>
      <c r="F45" s="52" t="s">
        <v>43</v>
      </c>
      <c r="G45" s="52" t="s">
        <v>41</v>
      </c>
      <c r="H45" s="52" t="s">
        <v>41</v>
      </c>
      <c r="I45" s="62"/>
    </row>
    <row r="46" spans="1:9" s="48" customFormat="1" ht="61.5">
      <c r="A46" s="62">
        <f t="shared" ca="1" si="0"/>
        <v>25</v>
      </c>
      <c r="B46" s="52" t="s">
        <v>210</v>
      </c>
      <c r="C46" s="52" t="s">
        <v>211</v>
      </c>
      <c r="D46" s="60" t="s">
        <v>212</v>
      </c>
      <c r="E46" s="54" t="s">
        <v>213</v>
      </c>
      <c r="F46" s="52" t="s">
        <v>41</v>
      </c>
      <c r="G46" s="52" t="s">
        <v>41</v>
      </c>
      <c r="H46" s="52" t="s">
        <v>41</v>
      </c>
      <c r="I46" s="62"/>
    </row>
    <row r="47" spans="1:9" s="48" customFormat="1" ht="13.8">
      <c r="A47" s="77"/>
      <c r="B47" s="217" t="s">
        <v>214</v>
      </c>
      <c r="C47" s="218"/>
      <c r="D47" s="219"/>
      <c r="E47" s="69"/>
      <c r="F47" s="66"/>
      <c r="G47" s="66"/>
      <c r="H47" s="66"/>
      <c r="I47" s="69"/>
    </row>
    <row r="48" spans="1:9" s="48" customFormat="1" ht="73.8">
      <c r="A48" s="62">
        <f t="shared" ca="1" si="0"/>
        <v>26</v>
      </c>
      <c r="B48" s="52" t="s">
        <v>215</v>
      </c>
      <c r="C48" s="52" t="s">
        <v>216</v>
      </c>
      <c r="D48" s="53" t="s">
        <v>217</v>
      </c>
      <c r="E48" s="54" t="s">
        <v>119</v>
      </c>
      <c r="F48" s="52" t="s">
        <v>41</v>
      </c>
      <c r="G48" s="52" t="s">
        <v>41</v>
      </c>
      <c r="H48" s="52" t="s">
        <v>41</v>
      </c>
      <c r="I48" s="62"/>
    </row>
    <row r="49" spans="1:9" s="48" customFormat="1" ht="135.30000000000001">
      <c r="A49" s="62">
        <f t="shared" ca="1" si="0"/>
        <v>27</v>
      </c>
      <c r="B49" s="52" t="s">
        <v>218</v>
      </c>
      <c r="C49" s="52" t="s">
        <v>219</v>
      </c>
      <c r="D49" s="54" t="s">
        <v>220</v>
      </c>
      <c r="E49" s="54" t="s">
        <v>221</v>
      </c>
      <c r="F49" s="52" t="s">
        <v>41</v>
      </c>
      <c r="G49" s="52" t="s">
        <v>41</v>
      </c>
      <c r="H49" s="52" t="s">
        <v>41</v>
      </c>
      <c r="I49" s="62"/>
    </row>
    <row r="50" spans="1:9" s="48" customFormat="1" ht="147.6">
      <c r="A50" s="62">
        <f t="shared" ca="1" si="0"/>
        <v>28</v>
      </c>
      <c r="B50" s="52" t="s">
        <v>222</v>
      </c>
      <c r="C50" s="52" t="s">
        <v>223</v>
      </c>
      <c r="D50" s="54" t="s">
        <v>200</v>
      </c>
      <c r="E50" s="54" t="s">
        <v>224</v>
      </c>
      <c r="F50" s="52" t="s">
        <v>41</v>
      </c>
      <c r="G50" s="52" t="s">
        <v>41</v>
      </c>
      <c r="H50" s="52" t="s">
        <v>41</v>
      </c>
      <c r="I50" s="62"/>
    </row>
    <row r="51" spans="1:9" s="48" customFormat="1" ht="86.1">
      <c r="A51" s="62">
        <f t="shared" ca="1" si="0"/>
        <v>29</v>
      </c>
      <c r="B51" s="52" t="s">
        <v>225</v>
      </c>
      <c r="C51" s="52" t="s">
        <v>226</v>
      </c>
      <c r="D51" s="54" t="s">
        <v>227</v>
      </c>
      <c r="E51" s="54" t="s">
        <v>228</v>
      </c>
      <c r="F51" s="52" t="s">
        <v>41</v>
      </c>
      <c r="G51" s="52" t="s">
        <v>41</v>
      </c>
      <c r="H51" s="52" t="s">
        <v>41</v>
      </c>
      <c r="I51" s="62"/>
    </row>
    <row r="52" spans="1:9" s="48" customFormat="1" ht="13.8">
      <c r="A52" s="77"/>
      <c r="B52" s="217" t="s">
        <v>229</v>
      </c>
      <c r="C52" s="218"/>
      <c r="D52" s="219"/>
      <c r="E52" s="69"/>
      <c r="F52" s="66"/>
      <c r="G52" s="66"/>
      <c r="H52" s="66"/>
      <c r="I52" s="69"/>
    </row>
    <row r="53" spans="1:9" s="48" customFormat="1" ht="49.2">
      <c r="A53" s="62">
        <f t="shared" ca="1" si="0"/>
        <v>30</v>
      </c>
      <c r="B53" s="52" t="s">
        <v>230</v>
      </c>
      <c r="C53" s="52" t="s">
        <v>231</v>
      </c>
      <c r="D53" s="53" t="s">
        <v>232</v>
      </c>
      <c r="E53" s="54" t="s">
        <v>119</v>
      </c>
      <c r="F53" s="52" t="s">
        <v>41</v>
      </c>
      <c r="G53" s="52" t="s">
        <v>41</v>
      </c>
      <c r="H53" s="52" t="s">
        <v>41</v>
      </c>
      <c r="I53" s="62"/>
    </row>
    <row r="54" spans="1:9" s="48" customFormat="1" ht="98.4">
      <c r="A54" s="62">
        <f t="shared" ca="1" si="0"/>
        <v>31</v>
      </c>
      <c r="B54" s="52" t="s">
        <v>233</v>
      </c>
      <c r="C54" s="52" t="s">
        <v>234</v>
      </c>
      <c r="D54" s="54" t="s">
        <v>235</v>
      </c>
      <c r="E54" s="60" t="s">
        <v>236</v>
      </c>
      <c r="F54" s="52" t="s">
        <v>41</v>
      </c>
      <c r="G54" s="52" t="s">
        <v>41</v>
      </c>
      <c r="H54" s="52" t="s">
        <v>41</v>
      </c>
      <c r="I54" s="62"/>
    </row>
    <row r="55" spans="1:9" s="48" customFormat="1" ht="61.5">
      <c r="A55" s="62">
        <f t="shared" ca="1" si="0"/>
        <v>32</v>
      </c>
      <c r="B55" s="52" t="s">
        <v>237</v>
      </c>
      <c r="C55" s="52" t="s">
        <v>238</v>
      </c>
      <c r="D55" s="60" t="s">
        <v>239</v>
      </c>
      <c r="E55" s="54" t="s">
        <v>240</v>
      </c>
      <c r="F55" s="52" t="s">
        <v>41</v>
      </c>
      <c r="G55" s="52" t="s">
        <v>41</v>
      </c>
      <c r="H55" s="52" t="s">
        <v>41</v>
      </c>
      <c r="I55" s="62"/>
    </row>
    <row r="56" spans="1:9" s="48" customFormat="1" ht="13.8">
      <c r="A56" s="77"/>
      <c r="B56" s="217" t="s">
        <v>241</v>
      </c>
      <c r="C56" s="218"/>
      <c r="D56" s="219"/>
      <c r="E56" s="69"/>
      <c r="F56" s="66"/>
      <c r="G56" s="66"/>
      <c r="H56" s="66"/>
      <c r="I56" s="69"/>
    </row>
    <row r="57" spans="1:9" s="48" customFormat="1" ht="61.5">
      <c r="A57" s="62">
        <f t="shared" ca="1" si="0"/>
        <v>33</v>
      </c>
      <c r="B57" s="52" t="s">
        <v>242</v>
      </c>
      <c r="C57" s="52" t="s">
        <v>243</v>
      </c>
      <c r="D57" s="53" t="s">
        <v>244</v>
      </c>
      <c r="E57" s="54" t="s">
        <v>119</v>
      </c>
      <c r="F57" s="52" t="s">
        <v>41</v>
      </c>
      <c r="G57" s="52" t="s">
        <v>41</v>
      </c>
      <c r="H57" s="52" t="s">
        <v>41</v>
      </c>
      <c r="I57" s="62"/>
    </row>
    <row r="58" spans="1:9" s="48" customFormat="1" ht="98.4">
      <c r="A58" s="62">
        <f t="shared" ca="1" si="0"/>
        <v>34</v>
      </c>
      <c r="B58" s="52" t="s">
        <v>245</v>
      </c>
      <c r="C58" s="52" t="s">
        <v>246</v>
      </c>
      <c r="D58" s="54" t="s">
        <v>247</v>
      </c>
      <c r="E58" s="60" t="s">
        <v>248</v>
      </c>
      <c r="F58" s="52" t="s">
        <v>43</v>
      </c>
      <c r="G58" s="52" t="s">
        <v>43</v>
      </c>
      <c r="H58" s="52" t="s">
        <v>41</v>
      </c>
      <c r="I58" s="62"/>
    </row>
    <row r="59" spans="1:9" s="48" customFormat="1" ht="98.4">
      <c r="A59" s="62">
        <f t="shared" ca="1" si="0"/>
        <v>35</v>
      </c>
      <c r="B59" s="52" t="s">
        <v>249</v>
      </c>
      <c r="C59" s="52" t="s">
        <v>250</v>
      </c>
      <c r="D59" s="54" t="s">
        <v>251</v>
      </c>
      <c r="E59" s="60" t="s">
        <v>123</v>
      </c>
      <c r="F59" s="52" t="s">
        <v>43</v>
      </c>
      <c r="G59" s="52" t="s">
        <v>43</v>
      </c>
      <c r="H59" s="52" t="s">
        <v>41</v>
      </c>
      <c r="I59" s="62"/>
    </row>
    <row r="60" spans="1:9" s="48" customFormat="1" ht="86.1">
      <c r="A60" s="62">
        <f t="shared" ca="1" si="0"/>
        <v>36</v>
      </c>
      <c r="B60" s="52" t="s">
        <v>252</v>
      </c>
      <c r="C60" s="52" t="s">
        <v>253</v>
      </c>
      <c r="D60" s="54" t="s">
        <v>254</v>
      </c>
      <c r="E60" s="60" t="s">
        <v>255</v>
      </c>
      <c r="F60" s="52" t="s">
        <v>41</v>
      </c>
      <c r="G60" s="52" t="s">
        <v>41</v>
      </c>
      <c r="H60" s="52" t="s">
        <v>41</v>
      </c>
      <c r="I60" s="62"/>
    </row>
    <row r="61" spans="1:9" s="48" customFormat="1" ht="98.4">
      <c r="A61" s="62">
        <f t="shared" ca="1" si="0"/>
        <v>37</v>
      </c>
      <c r="B61" s="52" t="s">
        <v>256</v>
      </c>
      <c r="C61" s="52" t="s">
        <v>257</v>
      </c>
      <c r="D61" s="54" t="s">
        <v>258</v>
      </c>
      <c r="E61" s="54" t="s">
        <v>259</v>
      </c>
      <c r="F61" s="52" t="s">
        <v>41</v>
      </c>
      <c r="G61" s="52" t="s">
        <v>41</v>
      </c>
      <c r="H61" s="52" t="s">
        <v>41</v>
      </c>
      <c r="I61" s="62"/>
    </row>
    <row r="62" spans="1:9" s="48" customFormat="1" ht="86.1">
      <c r="A62" s="62">
        <f t="shared" ca="1" si="0"/>
        <v>38</v>
      </c>
      <c r="B62" s="52" t="s">
        <v>260</v>
      </c>
      <c r="C62" s="52" t="s">
        <v>261</v>
      </c>
      <c r="D62" s="54" t="s">
        <v>262</v>
      </c>
      <c r="E62" s="54" t="s">
        <v>263</v>
      </c>
      <c r="F62" s="52" t="s">
        <v>41</v>
      </c>
      <c r="G62" s="52" t="s">
        <v>41</v>
      </c>
      <c r="H62" s="52" t="s">
        <v>41</v>
      </c>
      <c r="I62" s="62"/>
    </row>
    <row r="63" spans="1:9" s="48" customFormat="1" ht="86.1">
      <c r="A63" s="62">
        <f t="shared" ca="1" si="0"/>
        <v>39</v>
      </c>
      <c r="B63" s="52" t="s">
        <v>264</v>
      </c>
      <c r="C63" s="52" t="s">
        <v>265</v>
      </c>
      <c r="D63" s="60" t="s">
        <v>266</v>
      </c>
      <c r="E63" s="54" t="s">
        <v>267</v>
      </c>
      <c r="F63" s="52" t="s">
        <v>41</v>
      </c>
      <c r="G63" s="52" t="s">
        <v>41</v>
      </c>
      <c r="H63" s="52" t="s">
        <v>41</v>
      </c>
      <c r="I63" s="62"/>
    </row>
    <row r="64" spans="1:9" s="48" customFormat="1" ht="61.5">
      <c r="A64" s="62">
        <f t="shared" ca="1" si="0"/>
        <v>40</v>
      </c>
      <c r="B64" s="52" t="s">
        <v>268</v>
      </c>
      <c r="C64" s="52" t="s">
        <v>269</v>
      </c>
      <c r="D64" s="60" t="s">
        <v>270</v>
      </c>
      <c r="E64" s="54" t="s">
        <v>271</v>
      </c>
      <c r="F64" s="52" t="s">
        <v>43</v>
      </c>
      <c r="G64" s="52" t="s">
        <v>43</v>
      </c>
      <c r="H64" s="52" t="s">
        <v>41</v>
      </c>
      <c r="I64" s="62"/>
    </row>
    <row r="65" spans="1:9" s="48" customFormat="1" ht="86.1">
      <c r="A65" s="62">
        <f t="shared" ca="1" si="0"/>
        <v>41</v>
      </c>
      <c r="B65" s="52" t="s">
        <v>272</v>
      </c>
      <c r="C65" s="52" t="s">
        <v>273</v>
      </c>
      <c r="D65" s="60" t="s">
        <v>274</v>
      </c>
      <c r="E65" s="54" t="s">
        <v>275</v>
      </c>
      <c r="F65" s="52" t="s">
        <v>41</v>
      </c>
      <c r="G65" s="52" t="s">
        <v>41</v>
      </c>
      <c r="H65" s="52" t="s">
        <v>41</v>
      </c>
      <c r="I65" s="62"/>
    </row>
    <row r="66" spans="1:9" s="48" customFormat="1" ht="110.7">
      <c r="A66" s="62">
        <f t="shared" ca="1" si="0"/>
        <v>42</v>
      </c>
      <c r="B66" s="52" t="s">
        <v>276</v>
      </c>
      <c r="C66" s="52" t="s">
        <v>277</v>
      </c>
      <c r="D66" s="54" t="s">
        <v>278</v>
      </c>
      <c r="E66" s="60" t="s">
        <v>279</v>
      </c>
      <c r="F66" s="52" t="s">
        <v>41</v>
      </c>
      <c r="G66" s="52" t="s">
        <v>41</v>
      </c>
      <c r="H66" s="52" t="s">
        <v>41</v>
      </c>
      <c r="I66" s="62"/>
    </row>
    <row r="67" spans="1:9" s="48" customFormat="1" ht="110.7">
      <c r="A67" s="62">
        <f t="shared" ca="1" si="0"/>
        <v>43</v>
      </c>
      <c r="B67" s="52" t="s">
        <v>280</v>
      </c>
      <c r="C67" s="52" t="s">
        <v>281</v>
      </c>
      <c r="D67" s="54" t="s">
        <v>282</v>
      </c>
      <c r="E67" s="60" t="s">
        <v>279</v>
      </c>
      <c r="F67" s="52" t="s">
        <v>43</v>
      </c>
      <c r="G67" s="52" t="s">
        <v>41</v>
      </c>
      <c r="H67" s="52" t="s">
        <v>41</v>
      </c>
      <c r="I67" s="62"/>
    </row>
    <row r="68" spans="1:9" s="48" customFormat="1" ht="13.8">
      <c r="A68" s="77"/>
      <c r="B68" s="217" t="s">
        <v>283</v>
      </c>
      <c r="C68" s="218"/>
      <c r="D68" s="219"/>
      <c r="E68" s="69"/>
      <c r="F68" s="66"/>
      <c r="G68" s="66"/>
      <c r="H68" s="66"/>
      <c r="I68" s="69"/>
    </row>
    <row r="69" spans="1:9" s="48" customFormat="1" ht="49.2">
      <c r="A69" s="62">
        <f t="shared" ca="1" si="0"/>
        <v>44</v>
      </c>
      <c r="B69" s="52" t="s">
        <v>284</v>
      </c>
      <c r="C69" s="52" t="s">
        <v>285</v>
      </c>
      <c r="D69" s="53" t="s">
        <v>286</v>
      </c>
      <c r="E69" s="54" t="s">
        <v>119</v>
      </c>
      <c r="F69" s="52" t="s">
        <v>41</v>
      </c>
      <c r="G69" s="52" t="s">
        <v>41</v>
      </c>
      <c r="H69" s="52" t="s">
        <v>41</v>
      </c>
      <c r="I69" s="62"/>
    </row>
    <row r="70" spans="1:9" s="48" customFormat="1" ht="73.8">
      <c r="A70" s="62">
        <f t="shared" ca="1" si="0"/>
        <v>45</v>
      </c>
      <c r="B70" s="52" t="s">
        <v>287</v>
      </c>
      <c r="C70" s="52" t="s">
        <v>288</v>
      </c>
      <c r="D70" s="60" t="s">
        <v>289</v>
      </c>
      <c r="E70" s="60" t="s">
        <v>123</v>
      </c>
      <c r="F70" s="52" t="s">
        <v>41</v>
      </c>
      <c r="G70" s="52" t="s">
        <v>41</v>
      </c>
      <c r="H70" s="52" t="s">
        <v>41</v>
      </c>
      <c r="I70" s="62"/>
    </row>
    <row r="71" spans="1:9" s="48" customFormat="1" ht="61.5">
      <c r="A71" s="62">
        <f t="shared" ca="1" si="0"/>
        <v>46</v>
      </c>
      <c r="B71" s="52" t="s">
        <v>290</v>
      </c>
      <c r="C71" s="52" t="s">
        <v>291</v>
      </c>
      <c r="D71" s="60" t="s">
        <v>292</v>
      </c>
      <c r="E71" s="60" t="s">
        <v>123</v>
      </c>
      <c r="F71" s="52" t="s">
        <v>41</v>
      </c>
      <c r="G71" s="52" t="s">
        <v>41</v>
      </c>
      <c r="H71" s="52" t="s">
        <v>41</v>
      </c>
      <c r="I71" s="62"/>
    </row>
    <row r="72" spans="1:9" s="48" customFormat="1" ht="13.8">
      <c r="A72" s="77"/>
      <c r="B72" s="217" t="s">
        <v>293</v>
      </c>
      <c r="C72" s="218"/>
      <c r="D72" s="219"/>
      <c r="E72" s="69"/>
      <c r="F72" s="66"/>
      <c r="G72" s="66"/>
      <c r="H72" s="66"/>
      <c r="I72" s="69"/>
    </row>
    <row r="73" spans="1:9" s="48" customFormat="1" ht="110.7">
      <c r="A73" s="62">
        <f t="shared" ca="1" si="0"/>
        <v>47</v>
      </c>
      <c r="B73" s="52" t="s">
        <v>294</v>
      </c>
      <c r="C73" s="52" t="s">
        <v>295</v>
      </c>
      <c r="D73" s="54" t="s">
        <v>296</v>
      </c>
      <c r="E73" s="54" t="s">
        <v>297</v>
      </c>
      <c r="F73" s="52" t="s">
        <v>41</v>
      </c>
      <c r="G73" s="52" t="s">
        <v>41</v>
      </c>
      <c r="H73" s="52" t="s">
        <v>41</v>
      </c>
      <c r="I73" s="62"/>
    </row>
    <row r="74" spans="1:9" s="48" customFormat="1" ht="135.30000000000001">
      <c r="A74" s="62">
        <f t="shared" ca="1" si="0"/>
        <v>48</v>
      </c>
      <c r="B74" s="52" t="s">
        <v>298</v>
      </c>
      <c r="C74" s="52" t="s">
        <v>295</v>
      </c>
      <c r="D74" s="54" t="s">
        <v>299</v>
      </c>
      <c r="E74" s="54" t="s">
        <v>300</v>
      </c>
      <c r="F74" s="52" t="s">
        <v>41</v>
      </c>
      <c r="G74" s="52" t="s">
        <v>41</v>
      </c>
      <c r="H74" s="52" t="s">
        <v>41</v>
      </c>
      <c r="I74" s="62"/>
    </row>
    <row r="75" spans="1:9" s="48" customFormat="1" ht="73.8">
      <c r="A75" s="62">
        <f t="shared" ca="1" si="0"/>
        <v>49</v>
      </c>
      <c r="B75" s="52" t="s">
        <v>301</v>
      </c>
      <c r="C75" s="52" t="s">
        <v>295</v>
      </c>
      <c r="D75" s="54" t="s">
        <v>302</v>
      </c>
      <c r="E75" s="54" t="s">
        <v>303</v>
      </c>
      <c r="F75" s="52" t="s">
        <v>41</v>
      </c>
      <c r="G75" s="52" t="s">
        <v>41</v>
      </c>
      <c r="H75" s="52" t="s">
        <v>41</v>
      </c>
      <c r="I75" s="62"/>
    </row>
    <row r="76" spans="1:9" s="48" customFormat="1" ht="14.25" customHeight="1">
      <c r="A76" s="77"/>
      <c r="B76" s="217" t="s">
        <v>304</v>
      </c>
      <c r="C76" s="218"/>
      <c r="D76" s="219"/>
      <c r="E76" s="69"/>
      <c r="F76" s="66"/>
      <c r="G76" s="66"/>
      <c r="H76" s="66"/>
      <c r="I76" s="69"/>
    </row>
    <row r="77" spans="1:9" s="48" customFormat="1" ht="184.5">
      <c r="A77" s="62">
        <f t="shared" ca="1" si="0"/>
        <v>50</v>
      </c>
      <c r="B77" s="52" t="s">
        <v>305</v>
      </c>
      <c r="C77" s="52" t="s">
        <v>306</v>
      </c>
      <c r="D77" s="54" t="s">
        <v>307</v>
      </c>
      <c r="E77" s="60" t="s">
        <v>308</v>
      </c>
      <c r="F77" s="52" t="s">
        <v>41</v>
      </c>
      <c r="G77" s="52" t="s">
        <v>41</v>
      </c>
      <c r="H77" s="52" t="s">
        <v>41</v>
      </c>
      <c r="I77" s="62"/>
    </row>
    <row r="78" spans="1:9" s="48" customFormat="1" ht="73.8">
      <c r="A78" s="62">
        <f t="shared" ca="1" si="0"/>
        <v>51</v>
      </c>
      <c r="B78" s="52" t="s">
        <v>309</v>
      </c>
      <c r="C78" s="52" t="s">
        <v>306</v>
      </c>
      <c r="D78" s="60" t="s">
        <v>310</v>
      </c>
      <c r="E78" s="60" t="s">
        <v>311</v>
      </c>
      <c r="F78" s="52" t="s">
        <v>41</v>
      </c>
      <c r="G78" s="52" t="s">
        <v>41</v>
      </c>
      <c r="H78" s="52" t="s">
        <v>41</v>
      </c>
      <c r="I78" s="62"/>
    </row>
    <row r="79" spans="1:9" s="48" customFormat="1" ht="14.25" customHeight="1">
      <c r="A79" s="77"/>
      <c r="B79" s="217" t="s">
        <v>312</v>
      </c>
      <c r="C79" s="218"/>
      <c r="D79" s="219"/>
      <c r="E79" s="69"/>
      <c r="F79" s="66"/>
      <c r="G79" s="66"/>
      <c r="H79" s="66"/>
      <c r="I79" s="69"/>
    </row>
    <row r="80" spans="1:9" s="48" customFormat="1" ht="73.8">
      <c r="A80" s="62">
        <f t="shared" ca="1" si="0"/>
        <v>52</v>
      </c>
      <c r="B80" s="52" t="s">
        <v>313</v>
      </c>
      <c r="C80" s="52" t="s">
        <v>314</v>
      </c>
      <c r="D80" s="53" t="s">
        <v>315</v>
      </c>
      <c r="E80" s="54" t="s">
        <v>119</v>
      </c>
      <c r="F80" s="52" t="s">
        <v>41</v>
      </c>
      <c r="G80" s="52" t="s">
        <v>41</v>
      </c>
      <c r="H80" s="52" t="s">
        <v>41</v>
      </c>
      <c r="I80" s="62"/>
    </row>
    <row r="81" spans="1:9" s="48" customFormat="1" ht="98.4">
      <c r="A81" s="62">
        <f t="shared" ca="1" si="0"/>
        <v>53</v>
      </c>
      <c r="B81" s="52" t="s">
        <v>316</v>
      </c>
      <c r="C81" s="52" t="s">
        <v>317</v>
      </c>
      <c r="D81" s="60" t="s">
        <v>318</v>
      </c>
      <c r="E81" s="54" t="s">
        <v>319</v>
      </c>
      <c r="F81" s="52" t="s">
        <v>41</v>
      </c>
      <c r="G81" s="52" t="s">
        <v>41</v>
      </c>
      <c r="H81" s="52" t="s">
        <v>41</v>
      </c>
      <c r="I81" s="62"/>
    </row>
    <row r="82" spans="1:9" s="48" customFormat="1" ht="61.5">
      <c r="A82" s="62">
        <f t="shared" ca="1" si="0"/>
        <v>54</v>
      </c>
      <c r="B82" s="52" t="s">
        <v>320</v>
      </c>
      <c r="C82" s="52" t="s">
        <v>321</v>
      </c>
      <c r="D82" s="60" t="s">
        <v>322</v>
      </c>
      <c r="E82" s="54" t="s">
        <v>323</v>
      </c>
      <c r="F82" s="52" t="s">
        <v>43</v>
      </c>
      <c r="G82" s="52" t="s">
        <v>41</v>
      </c>
      <c r="H82" s="52" t="s">
        <v>41</v>
      </c>
      <c r="I82" s="62"/>
    </row>
    <row r="83" spans="1:9" s="48" customFormat="1" ht="73.8">
      <c r="A83" s="62">
        <f t="shared" ca="1" si="0"/>
        <v>55</v>
      </c>
      <c r="B83" s="52" t="s">
        <v>324</v>
      </c>
      <c r="C83" s="52" t="s">
        <v>325</v>
      </c>
      <c r="D83" s="60" t="s">
        <v>326</v>
      </c>
      <c r="E83" s="54" t="s">
        <v>327</v>
      </c>
      <c r="F83" s="52" t="s">
        <v>41</v>
      </c>
      <c r="G83" s="52" t="s">
        <v>41</v>
      </c>
      <c r="H83" s="52" t="s">
        <v>41</v>
      </c>
      <c r="I83" s="62"/>
    </row>
    <row r="84" spans="1:9" s="48" customFormat="1" ht="73.8">
      <c r="A84" s="62">
        <f t="shared" ca="1" si="0"/>
        <v>56</v>
      </c>
      <c r="B84" s="52" t="s">
        <v>328</v>
      </c>
      <c r="C84" s="52" t="s">
        <v>329</v>
      </c>
      <c r="D84" s="60" t="s">
        <v>330</v>
      </c>
      <c r="E84" s="54" t="s">
        <v>327</v>
      </c>
      <c r="F84" s="52" t="s">
        <v>43</v>
      </c>
      <c r="G84" s="52" t="s">
        <v>41</v>
      </c>
      <c r="H84" s="52" t="s">
        <v>41</v>
      </c>
      <c r="I84" s="62"/>
    </row>
  </sheetData>
  <mergeCells count="21">
    <mergeCell ref="B29:D29"/>
    <mergeCell ref="B72:D72"/>
    <mergeCell ref="B76:D76"/>
    <mergeCell ref="B79:D79"/>
    <mergeCell ref="B35:D35"/>
    <mergeCell ref="B37:D37"/>
    <mergeCell ref="B47:D47"/>
    <mergeCell ref="B52:D52"/>
    <mergeCell ref="B56:D56"/>
    <mergeCell ref="B68:D68"/>
    <mergeCell ref="F16:H16"/>
    <mergeCell ref="B18:D18"/>
    <mergeCell ref="B5:D5"/>
    <mergeCell ref="B6:D6"/>
    <mergeCell ref="B7:D7"/>
    <mergeCell ref="B8:D8"/>
    <mergeCell ref="A1:D1"/>
    <mergeCell ref="A2:D2"/>
    <mergeCell ref="E2:E3"/>
    <mergeCell ref="C3:D3"/>
    <mergeCell ref="B4:D4"/>
  </mergeCells>
  <dataValidations count="4">
    <dataValidation type="list" allowBlank="1" sqref="F19:H84">
      <formula1>$A$11:$A$15</formula1>
    </dataValidation>
    <dataValidation showDropDown="1" showErrorMessage="1" sqref="F16:H17"/>
    <dataValidation allowBlank="1" showInputMessage="1" showErrorMessage="1" sqref="F18:H18"/>
    <dataValidation type="list" allowBlank="1" showErrorMessage="1" sqref="F85:H142">
      <formula1>#REF!</formula1>
      <formula2>0</formula2>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showGridLines="0" zoomScaleNormal="100" workbookViewId="0">
      <selection activeCell="C27" sqref="C27"/>
    </sheetView>
  </sheetViews>
  <sheetFormatPr defaultColWidth="9.15625" defaultRowHeight="13.8"/>
  <cols>
    <col min="1" max="1" width="4" style="79" customWidth="1"/>
    <col min="2" max="2" width="16.15625" style="80" customWidth="1"/>
    <col min="3" max="3" width="19" style="80" customWidth="1"/>
    <col min="4" max="4" width="20.41796875" style="80" customWidth="1"/>
    <col min="5" max="5" width="16.26171875" style="80" customWidth="1"/>
    <col min="6" max="6" width="19" style="80" customWidth="1"/>
    <col min="7" max="7" width="15" style="82" customWidth="1"/>
    <col min="8" max="8" width="23.578125" style="82" customWidth="1"/>
    <col min="9" max="9" width="25.41796875" style="82" customWidth="1"/>
    <col min="10" max="10" width="21" style="82" customWidth="1"/>
    <col min="11" max="11" width="11.41796875" style="82" customWidth="1"/>
    <col min="12" max="12" width="17.26171875" style="82" customWidth="1"/>
    <col min="13" max="13" width="17.26171875" style="80" customWidth="1"/>
    <col min="14" max="14" width="14.15625" style="80" customWidth="1"/>
    <col min="15" max="15" width="18.41796875" style="80" customWidth="1"/>
    <col min="16" max="16384" width="9.15625" style="80"/>
  </cols>
  <sheetData>
    <row r="1" spans="1:12" ht="14.1">
      <c r="G1" s="81" t="s">
        <v>333</v>
      </c>
    </row>
    <row r="2" spans="1:12" s="84" customFormat="1" ht="25.2">
      <c r="A2" s="83"/>
      <c r="C2" s="246" t="s">
        <v>334</v>
      </c>
      <c r="D2" s="246"/>
      <c r="E2" s="246"/>
      <c r="F2" s="246"/>
      <c r="G2" s="246"/>
      <c r="H2" s="85" t="s">
        <v>335</v>
      </c>
      <c r="I2" s="86"/>
      <c r="J2" s="86"/>
      <c r="K2" s="86"/>
      <c r="L2" s="86"/>
    </row>
    <row r="3" spans="1:12" s="84" customFormat="1" ht="22.5">
      <c r="A3" s="83"/>
      <c r="C3" s="247" t="s">
        <v>336</v>
      </c>
      <c r="D3" s="247"/>
      <c r="E3" s="157"/>
      <c r="F3" s="248" t="s">
        <v>337</v>
      </c>
      <c r="G3" s="248"/>
      <c r="H3" s="86"/>
      <c r="I3" s="86"/>
      <c r="J3" s="87"/>
      <c r="K3" s="86"/>
      <c r="L3" s="86"/>
    </row>
    <row r="4" spans="1:12">
      <c r="A4" s="83"/>
      <c r="D4" s="88"/>
      <c r="E4" s="88"/>
      <c r="H4" s="89"/>
    </row>
    <row r="5" spans="1:12" s="90" customFormat="1" ht="14.4">
      <c r="A5" s="83"/>
      <c r="D5" s="91"/>
      <c r="E5" s="91"/>
      <c r="G5" s="92"/>
      <c r="H5" s="93"/>
      <c r="I5" s="92"/>
      <c r="J5" s="92"/>
      <c r="K5" s="92"/>
      <c r="L5" s="92"/>
    </row>
    <row r="6" spans="1:12" ht="21.75" customHeight="1">
      <c r="B6" s="249" t="s">
        <v>338</v>
      </c>
      <c r="C6" s="249"/>
      <c r="D6" s="94"/>
      <c r="E6" s="94"/>
      <c r="F6" s="94"/>
      <c r="G6" s="95"/>
      <c r="H6" s="95"/>
    </row>
    <row r="7" spans="1:12">
      <c r="B7" s="96" t="s">
        <v>339</v>
      </c>
      <c r="C7" s="97"/>
      <c r="D7" s="97"/>
      <c r="E7" s="97"/>
      <c r="F7" s="97"/>
      <c r="G7" s="98"/>
    </row>
    <row r="8" spans="1:12">
      <c r="A8" s="99" t="s">
        <v>58</v>
      </c>
      <c r="B8" s="160" t="s">
        <v>340</v>
      </c>
      <c r="C8" s="160" t="s">
        <v>341</v>
      </c>
      <c r="D8" s="160" t="s">
        <v>342</v>
      </c>
      <c r="E8" s="160" t="s">
        <v>343</v>
      </c>
      <c r="F8" s="160" t="s">
        <v>344</v>
      </c>
      <c r="G8" s="160" t="s">
        <v>345</v>
      </c>
      <c r="H8" s="160" t="s">
        <v>346</v>
      </c>
      <c r="I8" s="159" t="s">
        <v>347</v>
      </c>
      <c r="L8" s="80"/>
    </row>
    <row r="9" spans="1:12" s="125" customFormat="1" ht="14.1">
      <c r="A9" s="121"/>
      <c r="B9" s="122" t="s">
        <v>348</v>
      </c>
      <c r="C9" s="122" t="s">
        <v>349</v>
      </c>
      <c r="D9" s="122" t="s">
        <v>350</v>
      </c>
      <c r="E9" s="122" t="s">
        <v>351</v>
      </c>
      <c r="F9" s="122" t="s">
        <v>352</v>
      </c>
      <c r="G9" s="122" t="s">
        <v>353</v>
      </c>
      <c r="H9" s="122" t="s">
        <v>354</v>
      </c>
      <c r="I9" s="123"/>
      <c r="J9" s="124"/>
      <c r="K9" s="124"/>
    </row>
    <row r="10" spans="1:12">
      <c r="A10" s="100">
        <v>1</v>
      </c>
      <c r="B10" s="101" t="s">
        <v>66</v>
      </c>
      <c r="C10" s="101" t="s">
        <v>355</v>
      </c>
      <c r="D10" s="101" t="s">
        <v>356</v>
      </c>
      <c r="E10" s="101" t="s">
        <v>357</v>
      </c>
      <c r="F10" s="101" t="s">
        <v>358</v>
      </c>
      <c r="G10" s="101" t="s">
        <v>359</v>
      </c>
      <c r="H10" s="101" t="s">
        <v>359</v>
      </c>
      <c r="I10" s="102"/>
      <c r="L10" s="80"/>
    </row>
    <row r="11" spans="1:12" ht="20.25" customHeight="1">
      <c r="A11" s="100">
        <v>2</v>
      </c>
      <c r="B11" s="101" t="s">
        <v>67</v>
      </c>
      <c r="C11" s="101" t="s">
        <v>360</v>
      </c>
      <c r="D11" s="101" t="s">
        <v>361</v>
      </c>
      <c r="E11" s="101" t="s">
        <v>362</v>
      </c>
      <c r="F11" s="101" t="s">
        <v>358</v>
      </c>
      <c r="G11" s="101" t="s">
        <v>359</v>
      </c>
      <c r="H11" s="101" t="s">
        <v>363</v>
      </c>
      <c r="I11" s="102" t="s">
        <v>364</v>
      </c>
      <c r="L11" s="80"/>
    </row>
    <row r="12" spans="1:12" ht="20.25" customHeight="1">
      <c r="A12" s="100">
        <v>3</v>
      </c>
      <c r="B12" s="101" t="s">
        <v>365</v>
      </c>
      <c r="C12" s="101" t="s">
        <v>366</v>
      </c>
      <c r="D12" s="101" t="s">
        <v>361</v>
      </c>
      <c r="E12" s="101" t="s">
        <v>357</v>
      </c>
      <c r="F12" s="101" t="s">
        <v>367</v>
      </c>
      <c r="G12" s="101" t="s">
        <v>359</v>
      </c>
      <c r="H12" s="101" t="s">
        <v>359</v>
      </c>
      <c r="I12" s="102"/>
      <c r="L12" s="80"/>
    </row>
    <row r="13" spans="1:12" ht="15" customHeight="1">
      <c r="B13" s="103"/>
      <c r="C13" s="97"/>
      <c r="D13" s="97"/>
      <c r="E13" s="97"/>
      <c r="F13" s="97"/>
      <c r="G13" s="98"/>
    </row>
    <row r="14" spans="1:12" ht="21.75" customHeight="1">
      <c r="B14" s="249" t="s">
        <v>368</v>
      </c>
      <c r="C14" s="249"/>
      <c r="D14" s="249"/>
      <c r="E14" s="94"/>
      <c r="F14" s="94"/>
      <c r="G14" s="95"/>
      <c r="H14" s="95"/>
    </row>
    <row r="15" spans="1:12">
      <c r="B15" s="96" t="s">
        <v>369</v>
      </c>
      <c r="C15" s="97"/>
      <c r="D15" s="97"/>
      <c r="E15" s="97"/>
      <c r="F15" s="97"/>
      <c r="G15" s="98"/>
    </row>
    <row r="16" spans="1:12" ht="31.5" customHeight="1">
      <c r="A16" s="99" t="s">
        <v>58</v>
      </c>
      <c r="B16" s="160" t="s">
        <v>370</v>
      </c>
      <c r="C16" s="160" t="s">
        <v>41</v>
      </c>
      <c r="D16" s="160" t="s">
        <v>43</v>
      </c>
      <c r="E16" s="160" t="s">
        <v>363</v>
      </c>
      <c r="F16" s="160" t="s">
        <v>45</v>
      </c>
      <c r="G16" s="160" t="s">
        <v>371</v>
      </c>
      <c r="L16" s="80"/>
    </row>
    <row r="17" spans="1:12" s="125" customFormat="1" ht="37.799999999999997">
      <c r="A17" s="121"/>
      <c r="B17" s="122" t="s">
        <v>348</v>
      </c>
      <c r="C17" s="126" t="s">
        <v>372</v>
      </c>
      <c r="D17" s="126" t="s">
        <v>373</v>
      </c>
      <c r="E17" s="126" t="s">
        <v>374</v>
      </c>
      <c r="F17" s="126" t="s">
        <v>375</v>
      </c>
      <c r="G17" s="126" t="s">
        <v>376</v>
      </c>
      <c r="H17" s="124"/>
      <c r="I17" s="124"/>
      <c r="J17" s="124"/>
      <c r="K17" s="124"/>
    </row>
    <row r="18" spans="1:12">
      <c r="A18" s="100">
        <v>1</v>
      </c>
      <c r="B18" s="101" t="s">
        <v>66</v>
      </c>
      <c r="C18" s="104">
        <f>'User Story 1'!D11</f>
        <v>0</v>
      </c>
      <c r="D18" s="104">
        <f>'User Story 1'!D12</f>
        <v>0</v>
      </c>
      <c r="E18" s="104">
        <f>'User Story 1'!D14</f>
        <v>0</v>
      </c>
      <c r="F18" s="104">
        <f>'User Story 1'!D13</f>
        <v>0</v>
      </c>
      <c r="G18" s="104">
        <f>'User Story 1'!D15</f>
        <v>0</v>
      </c>
      <c r="L18" s="80"/>
    </row>
    <row r="19" spans="1:12" ht="20.25" customHeight="1">
      <c r="A19" s="100">
        <v>2</v>
      </c>
      <c r="B19" s="101" t="s">
        <v>365</v>
      </c>
      <c r="C19" s="104">
        <f>'User Story 3'!D11</f>
        <v>55</v>
      </c>
      <c r="D19" s="104">
        <f>'User Story 3'!D12</f>
        <v>1</v>
      </c>
      <c r="E19" s="104">
        <f>'User Story 3'!D14</f>
        <v>0</v>
      </c>
      <c r="F19" s="104">
        <f>'User Story 3'!D13</f>
        <v>0</v>
      </c>
      <c r="G19" s="104">
        <f>'User Story 3'!D15</f>
        <v>0</v>
      </c>
      <c r="L19" s="80"/>
    </row>
    <row r="20" spans="1:12" ht="20.25" customHeight="1">
      <c r="A20" s="100">
        <v>3</v>
      </c>
      <c r="B20" s="101" t="s">
        <v>103</v>
      </c>
      <c r="C20" s="104">
        <f>SUM(C18:C19)</f>
        <v>55</v>
      </c>
      <c r="D20" s="104">
        <f>SUM(D18:D19)</f>
        <v>1</v>
      </c>
      <c r="E20" s="104">
        <f>SUM(E18:E19)</f>
        <v>0</v>
      </c>
      <c r="F20" s="104">
        <f>SUM(F18:F19)</f>
        <v>0</v>
      </c>
      <c r="G20" s="104">
        <f>SUM(G18:G19)</f>
        <v>0</v>
      </c>
      <c r="L20" s="80"/>
    </row>
    <row r="21" spans="1:12" ht="20.25" customHeight="1">
      <c r="A21" s="106"/>
      <c r="B21" s="107"/>
      <c r="C21" s="120" t="s">
        <v>377</v>
      </c>
      <c r="D21" s="119">
        <f>SUM(C20,D20,G20)/SUM(C20:G20)</f>
        <v>1</v>
      </c>
      <c r="E21" s="108"/>
      <c r="F21" s="108"/>
      <c r="G21" s="108"/>
      <c r="L21" s="80"/>
    </row>
    <row r="22" spans="1:12">
      <c r="B22" s="103"/>
      <c r="C22" s="97"/>
      <c r="D22" s="97"/>
      <c r="E22" s="97"/>
      <c r="F22" s="97"/>
      <c r="G22" s="98"/>
    </row>
    <row r="23" spans="1:12" ht="21.75" customHeight="1">
      <c r="B23" s="249" t="s">
        <v>378</v>
      </c>
      <c r="C23" s="249"/>
      <c r="D23" s="249"/>
      <c r="E23" s="94"/>
      <c r="F23" s="94"/>
      <c r="G23" s="95"/>
      <c r="H23" s="95"/>
    </row>
    <row r="24" spans="1:12" ht="21.75" customHeight="1">
      <c r="B24" s="96" t="s">
        <v>379</v>
      </c>
      <c r="C24" s="158"/>
      <c r="D24" s="158"/>
      <c r="E24" s="94"/>
      <c r="F24" s="94"/>
      <c r="G24" s="95"/>
      <c r="H24" s="95"/>
    </row>
    <row r="25" spans="1:12" ht="14.4">
      <c r="B25" s="105" t="s">
        <v>380</v>
      </c>
      <c r="C25" s="97"/>
      <c r="D25" s="97"/>
      <c r="E25" s="97"/>
      <c r="F25" s="97"/>
      <c r="G25" s="98"/>
    </row>
    <row r="26" spans="1:12" ht="18.75" customHeight="1">
      <c r="A26" s="99" t="s">
        <v>58</v>
      </c>
      <c r="B26" s="160" t="s">
        <v>381</v>
      </c>
      <c r="C26" s="160" t="s">
        <v>382</v>
      </c>
      <c r="D26" s="160" t="s">
        <v>383</v>
      </c>
      <c r="E26" s="160" t="s">
        <v>384</v>
      </c>
      <c r="F26" s="160" t="s">
        <v>385</v>
      </c>
      <c r="G26" s="250" t="s">
        <v>114</v>
      </c>
      <c r="H26" s="251"/>
    </row>
    <row r="27" spans="1:12">
      <c r="A27" s="100">
        <v>1</v>
      </c>
      <c r="B27" s="101" t="s">
        <v>386</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244"/>
      <c r="H27" s="245"/>
    </row>
    <row r="28" spans="1:12" ht="20.25" customHeight="1">
      <c r="A28" s="100">
        <v>2</v>
      </c>
      <c r="B28" s="101" t="s">
        <v>387</v>
      </c>
      <c r="C28" s="104" t="e">
        <f>COUNTIFS(#REF!, "*Major*",#REF!,"*Open*")</f>
        <v>#REF!</v>
      </c>
      <c r="D28" s="104" t="e">
        <f>COUNTIFS(#REF!, "*Major*",#REF!,"*Resolved*")</f>
        <v>#REF!</v>
      </c>
      <c r="E28" s="104" t="e">
        <f>COUNTIFS(#REF!, "*Major*",#REF!,"*Reopened*")</f>
        <v>#REF!</v>
      </c>
      <c r="F28" s="104" t="e">
        <f>COUNTIFS(#REF!, "*Major*",#REF!,"*Closed*") + COUNTIFS(#REF!, "*Major*",#REF!,"*Ready for client test*")</f>
        <v>#REF!</v>
      </c>
      <c r="G28" s="244"/>
      <c r="H28" s="245"/>
    </row>
    <row r="29" spans="1:12" ht="20.25" customHeight="1">
      <c r="A29" s="100">
        <v>3</v>
      </c>
      <c r="B29" s="101" t="s">
        <v>388</v>
      </c>
      <c r="C29" s="104" t="e">
        <f>COUNTIFS(#REF!, "*Normal*",#REF!,"*Open*")</f>
        <v>#REF!</v>
      </c>
      <c r="D29" s="104" t="e">
        <f>COUNTIFS(#REF!, "*Normal*",#REF!,"*Resolved*")</f>
        <v>#REF!</v>
      </c>
      <c r="E29" s="104" t="e">
        <f>COUNTIFS(#REF!, "*Normal*",#REF!,"*Reopened*")</f>
        <v>#REF!</v>
      </c>
      <c r="F29" s="104" t="e">
        <f>COUNTIFS(#REF!, "*Normal*",#REF!,"*Closed*") + COUNTIFS(#REF!, "*Normal*",#REF!,"*Ready for client test*")</f>
        <v>#REF!</v>
      </c>
      <c r="G29" s="244"/>
      <c r="H29" s="245"/>
    </row>
    <row r="30" spans="1:12" ht="20.25" customHeight="1">
      <c r="A30" s="100">
        <v>4</v>
      </c>
      <c r="B30" s="101" t="s">
        <v>389</v>
      </c>
      <c r="C30" s="104" t="e">
        <f>COUNTIFS(#REF!, "*Minor*",#REF!,"*Open*")</f>
        <v>#REF!</v>
      </c>
      <c r="D30" s="104" t="e">
        <f>COUNTIFS(#REF!, "*Minor*",#REF!,"*Resolved*")</f>
        <v>#REF!</v>
      </c>
      <c r="E30" s="104" t="e">
        <f>COUNTIFS(#REF!, "*Minor*",#REF!,"*Reopened*")</f>
        <v>#REF!</v>
      </c>
      <c r="F30" s="104" t="e">
        <f>COUNTIFS(#REF!, "*Minor*",#REF!,"*Closed*") + COUNTIFS(#REF!, "*Minor*",#REF!,"*Ready for client test*")</f>
        <v>#REF!</v>
      </c>
      <c r="G30" s="244"/>
      <c r="H30" s="245"/>
    </row>
    <row r="31" spans="1:12" ht="20.25" customHeight="1">
      <c r="A31" s="100"/>
      <c r="B31" s="99" t="s">
        <v>103</v>
      </c>
      <c r="C31" s="99" t="e">
        <f>SUM(C27:C30)</f>
        <v>#REF!</v>
      </c>
      <c r="D31" s="99">
        <v>0</v>
      </c>
      <c r="E31" s="99">
        <v>0</v>
      </c>
      <c r="F31" s="99" t="e">
        <f>SUM(F27:F30)</f>
        <v>#REF!</v>
      </c>
      <c r="G31" s="244"/>
      <c r="H31" s="245"/>
    </row>
    <row r="32" spans="1:12" ht="20.25" customHeight="1">
      <c r="A32" s="106"/>
      <c r="B32" s="107"/>
      <c r="C32" s="108"/>
      <c r="D32" s="108"/>
      <c r="E32" s="108"/>
      <c r="F32" s="108"/>
      <c r="G32" s="108"/>
      <c r="H32" s="108"/>
    </row>
    <row r="33" spans="1:12" ht="14.4">
      <c r="B33" s="105" t="s">
        <v>390</v>
      </c>
      <c r="C33" s="97"/>
      <c r="D33" s="97"/>
      <c r="E33" s="97"/>
      <c r="F33" s="97"/>
      <c r="G33" s="98"/>
    </row>
    <row r="34" spans="1:12" ht="18.75" customHeight="1">
      <c r="A34" s="99" t="s">
        <v>58</v>
      </c>
      <c r="B34" s="160" t="s">
        <v>391</v>
      </c>
      <c r="C34" s="160" t="s">
        <v>392</v>
      </c>
      <c r="D34" s="160" t="s">
        <v>393</v>
      </c>
      <c r="E34" s="160" t="s">
        <v>344</v>
      </c>
      <c r="F34" s="252" t="s">
        <v>347</v>
      </c>
      <c r="G34" s="253"/>
    </row>
    <row r="35" spans="1:12" s="125" customFormat="1" ht="14.1">
      <c r="A35" s="121"/>
      <c r="B35" s="122" t="s">
        <v>394</v>
      </c>
      <c r="C35" s="126" t="s">
        <v>395</v>
      </c>
      <c r="D35" s="126" t="s">
        <v>396</v>
      </c>
      <c r="E35" s="126" t="s">
        <v>352</v>
      </c>
      <c r="F35" s="255"/>
      <c r="G35" s="256"/>
      <c r="H35" s="124"/>
      <c r="I35" s="124"/>
      <c r="J35" s="124"/>
      <c r="K35" s="124"/>
      <c r="L35" s="124"/>
    </row>
    <row r="36" spans="1:12">
      <c r="A36" s="100">
        <v>1</v>
      </c>
      <c r="B36" s="101" t="s">
        <v>332</v>
      </c>
      <c r="C36" s="104" t="s">
        <v>397</v>
      </c>
      <c r="D36" s="104" t="s">
        <v>389</v>
      </c>
      <c r="E36" s="104" t="s">
        <v>358</v>
      </c>
      <c r="F36" s="244"/>
      <c r="G36" s="245"/>
    </row>
    <row r="37" spans="1:12" ht="20.25" customHeight="1">
      <c r="A37" s="100">
        <v>2</v>
      </c>
      <c r="B37" s="101" t="s">
        <v>147</v>
      </c>
      <c r="C37" s="104" t="s">
        <v>398</v>
      </c>
      <c r="D37" s="104" t="s">
        <v>389</v>
      </c>
      <c r="E37" s="104" t="s">
        <v>358</v>
      </c>
      <c r="F37" s="244"/>
      <c r="G37" s="245"/>
    </row>
    <row r="38" spans="1:12" ht="20.25" customHeight="1">
      <c r="A38" s="106"/>
      <c r="B38" s="107"/>
      <c r="C38" s="108"/>
      <c r="D38" s="108"/>
      <c r="E38" s="108"/>
      <c r="F38" s="108"/>
      <c r="G38" s="108"/>
      <c r="H38" s="108"/>
    </row>
    <row r="39" spans="1:12" ht="21.75" customHeight="1">
      <c r="B39" s="249" t="s">
        <v>399</v>
      </c>
      <c r="C39" s="249"/>
      <c r="D39" s="94"/>
      <c r="E39" s="94"/>
      <c r="F39" s="94"/>
      <c r="G39" s="95"/>
      <c r="H39" s="95"/>
    </row>
    <row r="40" spans="1:12">
      <c r="B40" s="96" t="s">
        <v>400</v>
      </c>
      <c r="C40" s="97"/>
      <c r="D40" s="97"/>
      <c r="E40" s="97"/>
      <c r="F40" s="97"/>
      <c r="G40" s="98"/>
    </row>
    <row r="41" spans="1:12" ht="18.75" customHeight="1">
      <c r="A41" s="99" t="s">
        <v>58</v>
      </c>
      <c r="B41" s="160" t="s">
        <v>62</v>
      </c>
      <c r="C41" s="254" t="s">
        <v>401</v>
      </c>
      <c r="D41" s="254"/>
      <c r="E41" s="254" t="s">
        <v>402</v>
      </c>
      <c r="F41" s="254"/>
      <c r="G41" s="254"/>
      <c r="H41" s="99" t="s">
        <v>403</v>
      </c>
    </row>
    <row r="42" spans="1:12" ht="34.5" customHeight="1">
      <c r="A42" s="100">
        <v>1</v>
      </c>
      <c r="B42" s="161" t="s">
        <v>404</v>
      </c>
      <c r="C42" s="257" t="s">
        <v>405</v>
      </c>
      <c r="D42" s="257"/>
      <c r="E42" s="257" t="s">
        <v>406</v>
      </c>
      <c r="F42" s="257"/>
      <c r="G42" s="257"/>
      <c r="H42" s="109"/>
    </row>
    <row r="43" spans="1:12" ht="34.5" customHeight="1">
      <c r="A43" s="100">
        <v>2</v>
      </c>
      <c r="B43" s="161" t="s">
        <v>404</v>
      </c>
      <c r="C43" s="257" t="s">
        <v>405</v>
      </c>
      <c r="D43" s="257"/>
      <c r="E43" s="257" t="s">
        <v>406</v>
      </c>
      <c r="F43" s="257"/>
      <c r="G43" s="257"/>
      <c r="H43" s="109"/>
    </row>
    <row r="44" spans="1:12" ht="34.5" customHeight="1">
      <c r="A44" s="100">
        <v>3</v>
      </c>
      <c r="B44" s="161" t="s">
        <v>404</v>
      </c>
      <c r="C44" s="257" t="s">
        <v>405</v>
      </c>
      <c r="D44" s="257"/>
      <c r="E44" s="257" t="s">
        <v>406</v>
      </c>
      <c r="F44" s="257"/>
      <c r="G44" s="257"/>
      <c r="H44" s="109"/>
    </row>
    <row r="45" spans="1:12">
      <c r="B45" s="110"/>
      <c r="C45" s="110"/>
      <c r="D45" s="110"/>
      <c r="E45" s="111"/>
      <c r="F45" s="97"/>
      <c r="G45" s="98"/>
    </row>
    <row r="46" spans="1:12" ht="21.75" customHeight="1">
      <c r="B46" s="249" t="s">
        <v>407</v>
      </c>
      <c r="C46" s="249"/>
      <c r="D46" s="94"/>
      <c r="E46" s="94"/>
      <c r="F46" s="94"/>
      <c r="G46" s="95"/>
      <c r="H46" s="95"/>
    </row>
    <row r="47" spans="1:12">
      <c r="B47" s="96" t="s">
        <v>408</v>
      </c>
      <c r="C47" s="110"/>
      <c r="D47" s="110"/>
      <c r="E47" s="111"/>
      <c r="F47" s="97"/>
      <c r="G47" s="98"/>
    </row>
    <row r="48" spans="1:12" s="113" customFormat="1" ht="21" customHeight="1">
      <c r="A48" s="260" t="s">
        <v>58</v>
      </c>
      <c r="B48" s="262" t="s">
        <v>409</v>
      </c>
      <c r="C48" s="252" t="s">
        <v>410</v>
      </c>
      <c r="D48" s="264"/>
      <c r="E48" s="264"/>
      <c r="F48" s="253"/>
      <c r="G48" s="265" t="s">
        <v>377</v>
      </c>
      <c r="H48" s="265" t="s">
        <v>409</v>
      </c>
      <c r="I48" s="258" t="s">
        <v>411</v>
      </c>
      <c r="J48" s="112"/>
      <c r="K48" s="112"/>
      <c r="L48" s="112"/>
    </row>
    <row r="49" spans="1:9">
      <c r="A49" s="261"/>
      <c r="B49" s="263"/>
      <c r="C49" s="114" t="s">
        <v>386</v>
      </c>
      <c r="D49" s="114" t="s">
        <v>387</v>
      </c>
      <c r="E49" s="115" t="s">
        <v>388</v>
      </c>
      <c r="F49" s="115" t="s">
        <v>389</v>
      </c>
      <c r="G49" s="266"/>
      <c r="H49" s="266"/>
      <c r="I49" s="259"/>
    </row>
    <row r="50" spans="1:9" ht="25.2">
      <c r="A50" s="261"/>
      <c r="B50" s="263"/>
      <c r="C50" s="128" t="s">
        <v>412</v>
      </c>
      <c r="D50" s="128" t="s">
        <v>413</v>
      </c>
      <c r="E50" s="128" t="s">
        <v>414</v>
      </c>
      <c r="F50" s="128" t="s">
        <v>415</v>
      </c>
      <c r="G50" s="127" t="s">
        <v>416</v>
      </c>
      <c r="H50" s="127" t="s">
        <v>417</v>
      </c>
      <c r="I50" s="127" t="s">
        <v>417</v>
      </c>
    </row>
    <row r="51" spans="1:9" ht="25.2">
      <c r="A51" s="100">
        <v>1</v>
      </c>
      <c r="B51" s="121" t="s">
        <v>418</v>
      </c>
      <c r="C51" s="128" t="s">
        <v>412</v>
      </c>
      <c r="D51" s="128" t="s">
        <v>413</v>
      </c>
      <c r="E51" s="128" t="s">
        <v>414</v>
      </c>
      <c r="F51" s="128" t="s">
        <v>415</v>
      </c>
      <c r="G51" s="116" t="s">
        <v>416</v>
      </c>
      <c r="H51" s="116" t="s">
        <v>417</v>
      </c>
      <c r="I51" s="116" t="s">
        <v>417</v>
      </c>
    </row>
    <row r="52" spans="1:9">
      <c r="A52" s="100">
        <v>2</v>
      </c>
      <c r="B52" s="100" t="s">
        <v>65</v>
      </c>
      <c r="C52" s="116">
        <v>0</v>
      </c>
      <c r="D52" s="116">
        <v>0</v>
      </c>
      <c r="E52" s="116">
        <v>0</v>
      </c>
      <c r="F52" s="116" t="e">
        <f>SUM(C31:E31)</f>
        <v>#REF!</v>
      </c>
      <c r="G52" s="129">
        <f>D21</f>
        <v>1</v>
      </c>
      <c r="H52" s="116" t="s">
        <v>417</v>
      </c>
      <c r="I52" s="116" t="s">
        <v>417</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2.xml><?xml version="1.0" encoding="utf-8"?>
<ds:datastoreItem xmlns:ds="http://schemas.openxmlformats.org/officeDocument/2006/customXml" ds:itemID="{06E3E4FA-795A-4742-A021-9CDC3210C50B}">
  <ds:schemaRefs>
    <ds:schemaRef ds:uri="http://purl.org/dc/elements/1.1/"/>
    <ds:schemaRef ds:uri="http://schemas.microsoft.com/office/infopath/2007/PartnerControls"/>
    <ds:schemaRef ds:uri="http://schemas.microsoft.com/office/2006/documentManagement/types"/>
    <ds:schemaRef ds:uri="http://www.w3.org/XML/1998/namespace"/>
    <ds:schemaRef ds:uri="http://schemas.openxmlformats.org/package/2006/metadata/core-properties"/>
    <ds:schemaRef ds:uri="http://purl.org/dc/dcmitype/"/>
    <ds:schemaRef ds:uri="http://schemas.microsoft.com/office/2006/metadata/properties"/>
    <ds:schemaRef ds:uri="044e8ed5-b60c-40cd-b477-04c240ccf9c3"/>
    <ds:schemaRef ds:uri="cabca498-5e2a-459c-ade0-601c6a98c846"/>
    <ds:schemaRef ds:uri="http://purl.org/dc/terms/"/>
  </ds:schemaRefs>
</ds:datastoreItem>
</file>

<file path=customXml/itemProps3.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User Story 1</vt:lpstr>
      <vt:lpstr>User Story 2</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Precision 5510</cp:lastModifiedBy>
  <cp:revision/>
  <dcterms:created xsi:type="dcterms:W3CDTF">2016-08-15T09:08:57Z</dcterms:created>
  <dcterms:modified xsi:type="dcterms:W3CDTF">2022-10-16T17:35:51Z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