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6" tabRatio="928" activeTab="19"/>
  </bookViews>
  <sheets>
    <sheet name="In" sheetId="22" r:id="rId1"/>
    <sheet name="Tráng" sheetId="20" r:id="rId2"/>
    <sheet name="Dán" sheetId="21" r:id="rId3"/>
    <sheet name="Thổi" sheetId="16" r:id="rId4"/>
    <sheet name="May" sheetId="19" r:id="rId5"/>
    <sheet name="X" sheetId="42" r:id="rId6"/>
    <sheet name="Đóng gói 1" sheetId="40" r:id="rId7"/>
    <sheet name="May 1" sheetId="39" r:id="rId8"/>
    <sheet name="Thổi 1" sheetId="38" r:id="rId9"/>
    <sheet name="Dán 1" sheetId="37" r:id="rId10"/>
    <sheet name="Tráng 1" sheetId="36" r:id="rId11"/>
    <sheet name="Chia biên 1" sheetId="33" r:id="rId12"/>
    <sheet name="In 1" sheetId="32" r:id="rId13"/>
    <sheet name="Ghép 1" sheetId="34" state="hidden" r:id="rId14"/>
    <sheet name="Bồi 1" sheetId="35" state="hidden" r:id="rId15"/>
    <sheet name="XX" sheetId="41" r:id="rId16"/>
    <sheet name="In 2" sheetId="24" r:id="rId17"/>
    <sheet name="Chia biên 2" sheetId="25" r:id="rId18"/>
    <sheet name="Tráng 2" sheetId="27" r:id="rId19"/>
    <sheet name="Dán 2" sheetId="28" r:id="rId20"/>
    <sheet name="Thổi 2" sheetId="29" r:id="rId21"/>
    <sheet name="May 2" sheetId="30" r:id="rId22"/>
    <sheet name="Đóng gói 2" sheetId="31" r:id="rId23"/>
  </sheets>
  <externalReferences>
    <externalReference r:id="rId24"/>
  </externalReferences>
  <definedNames>
    <definedName name="_xlnm.Print_Area" localSheetId="14">'Bồi 1'!$A$1:$L$41</definedName>
    <definedName name="_xlnm.Print_Area" localSheetId="11">'Chia biên 1'!$A$1:$L$41</definedName>
    <definedName name="_xlnm.Print_Area" localSheetId="17">'Chia biên 2'!$A$1:$M$60</definedName>
    <definedName name="_xlnm.Print_Area" localSheetId="2">Dán!$A$1:$T$21</definedName>
    <definedName name="_xlnm.Print_Area" localSheetId="9">'Dán 1'!$A$1:$L$41</definedName>
    <definedName name="_xlnm.Print_Area" localSheetId="19">'Dán 2'!$A$1:$M$64</definedName>
    <definedName name="_xlnm.Print_Area" localSheetId="6">'Đóng gói 1'!$A$1:$L$41</definedName>
    <definedName name="_xlnm.Print_Area" localSheetId="22">'Đóng gói 2'!$A$1:$M$54</definedName>
    <definedName name="_xlnm.Print_Area" localSheetId="13">'Ghép 1'!$A$1:$L$41</definedName>
    <definedName name="_xlnm.Print_Area" localSheetId="0">In!$A$1:$T$31</definedName>
    <definedName name="_xlnm.Print_Area" localSheetId="12">'In 1'!$A$1:$L$41</definedName>
    <definedName name="_xlnm.Print_Area" localSheetId="16">'In 2'!$A$1:$M$71</definedName>
    <definedName name="_xlnm.Print_Area" localSheetId="4">May!$A$1:$T$24</definedName>
    <definedName name="_xlnm.Print_Area" localSheetId="7">'May 1'!$A$1:$L$41</definedName>
    <definedName name="_xlnm.Print_Area" localSheetId="21">'May 2'!$A$1:$M$60</definedName>
    <definedName name="_xlnm.Print_Area" localSheetId="3">Thổi!$A$1:$T$22</definedName>
    <definedName name="_xlnm.Print_Area" localSheetId="8">'Thổi 1'!$A$1:$L$41</definedName>
    <definedName name="_xlnm.Print_Area" localSheetId="20">'Thổi 2'!$A$1:$M$61</definedName>
    <definedName name="_xlnm.Print_Area" localSheetId="1">Tráng!$A$1:$T$24</definedName>
    <definedName name="_xlnm.Print_Area" localSheetId="10">'Tráng 1'!$A$1:$L$41</definedName>
    <definedName name="_xlnm.Print_Area" localSheetId="18">'Tráng 2'!$A$1:$Q$59</definedName>
    <definedName name="_xlnm.Print_Area" localSheetId="5">X!$A$1:$Q$56</definedName>
    <definedName name="_xlnm.Print_Area" localSheetId="15">XX!$A$1:$L$56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<sst xmlns="http://schemas.openxmlformats.org/spreadsheetml/2006/main" count="1823" uniqueCount="416">
  <si>
    <t>PHIẾU YẾU CẦU XUẤT KHO NGUYÊN VẬT LIỆU</t>
  </si>
  <si>
    <t>Mã số: PXK NVL</t>
  </si>
  <si>
    <t>Ngày ban hành: 8/1/2022</t>
  </si>
  <si>
    <t>Số phiếu:</t>
  </si>
  <si>
    <t>Tên khách hàng</t>
  </si>
  <si>
    <t>Thông tin</t>
  </si>
  <si>
    <t>ĐVT</t>
  </si>
  <si>
    <t>Thông số</t>
  </si>
  <si>
    <t>Bộ phận yêu cầu</t>
  </si>
  <si>
    <t>Bộ phận kho</t>
  </si>
  <si>
    <t>CÔNG TY 4 ORANGES CO.,LTD</t>
  </si>
  <si>
    <t>XD1KH00565BP0011</t>
  </si>
  <si>
    <t>4O BTA140 SPEC CEO PUTTY FOR INTERIOR 40KG</t>
  </si>
  <si>
    <t>26BA2HKH00565000014</t>
  </si>
  <si>
    <t>Tên sản phẩm</t>
  </si>
  <si>
    <t>Số lượng đặt</t>
  </si>
  <si>
    <t>bao</t>
  </si>
  <si>
    <t>Lập</t>
  </si>
  <si>
    <t>Duyệt</t>
  </si>
  <si>
    <t>Thủ kho</t>
  </si>
  <si>
    <t>Mã sản phẩm</t>
  </si>
  <si>
    <t>Chiều dài bao sx</t>
  </si>
  <si>
    <t>mét</t>
  </si>
  <si>
    <t>Số YCSX</t>
  </si>
  <si>
    <t>Chiều ngang + hông</t>
  </si>
  <si>
    <t>Số phiếu SX</t>
  </si>
  <si>
    <t>SX2607080</t>
  </si>
  <si>
    <t>Số lượng in thực tế</t>
  </si>
  <si>
    <t>Nguyễn Minh Quân</t>
  </si>
  <si>
    <t>Số màu in</t>
  </si>
  <si>
    <t>màu</t>
  </si>
  <si>
    <t>Khổ mành</t>
  </si>
  <si>
    <t>Khổ màng</t>
  </si>
  <si>
    <t>Khổ giấy</t>
  </si>
  <si>
    <t>Khối lượng túi lồng</t>
  </si>
  <si>
    <t>kg</t>
  </si>
  <si>
    <t>Tổ sử dụng</t>
  </si>
  <si>
    <t>STT</t>
  </si>
  <si>
    <t>Tên NVL</t>
  </si>
  <si>
    <t>Mã NVL</t>
  </si>
  <si>
    <t>Số lô/ số lot</t>
  </si>
  <si>
    <t>Đơn vị</t>
  </si>
  <si>
    <t>Số lượng yêu cầu</t>
  </si>
  <si>
    <t>Số lượng thực tế xuất</t>
  </si>
  <si>
    <t>Ngày xuất</t>
  </si>
  <si>
    <t>Trả lại</t>
  </si>
  <si>
    <t>Số lượng sử dụng</t>
  </si>
  <si>
    <t>Người xuất</t>
  </si>
  <si>
    <t>Người nhận</t>
  </si>
  <si>
    <t>Lần 1</t>
  </si>
  <si>
    <t>Lần 2</t>
  </si>
  <si>
    <t>Lần 3</t>
  </si>
  <si>
    <t>Lần 4</t>
  </si>
  <si>
    <t>Tổng</t>
  </si>
  <si>
    <t>Tổ in</t>
  </si>
  <si>
    <t>Màng BOPP mờ K1040 18 mic</t>
  </si>
  <si>
    <t>MB01810400001</t>
  </si>
  <si>
    <t>Kg</t>
  </si>
  <si>
    <t>Lần 1:
Lần 2:
Lần 3:
Lần 4:</t>
  </si>
  <si>
    <t xml:space="preserve">Mực in OPP LW62 White (Trắng) Ariang			</t>
  </si>
  <si>
    <t>MOCLW62T00001</t>
  </si>
  <si>
    <t>Mét</t>
  </si>
  <si>
    <t xml:space="preserve">Mực in OPP 79 Green (Xanh lá) Ariang			</t>
  </si>
  <si>
    <t>MOC79XL000001</t>
  </si>
  <si>
    <t>Dung môi OPP</t>
  </si>
  <si>
    <t>PDMTOLUENE001</t>
  </si>
  <si>
    <t>Mực in OPP LY11-23 Yellow (Vàng chanh) Arirang</t>
  </si>
  <si>
    <t>MODALY11V0002</t>
  </si>
  <si>
    <t>Dung môi EA</t>
  </si>
  <si>
    <t>PDMEA00001</t>
  </si>
  <si>
    <t xml:space="preserve">Mực in OPP 94 Black (Đen) Ariang			</t>
  </si>
  <si>
    <t>MOC94D0000001</t>
  </si>
  <si>
    <t>Xanh 39</t>
  </si>
  <si>
    <t>MODLB39XD0001</t>
  </si>
  <si>
    <t>Mực in OPP Medium Arirang</t>
  </si>
  <si>
    <t>MOCLME2100001</t>
  </si>
  <si>
    <t>Vàng 23</t>
  </si>
  <si>
    <t>Mực in OPP 39 Blue Arirang</t>
  </si>
  <si>
    <t>Đỏ 11</t>
  </si>
  <si>
    <t>MOD11DC000001</t>
  </si>
  <si>
    <t>Mực in OPP 16 Red (Đỏ đậm) Arirang</t>
  </si>
  <si>
    <t>MOD16DS000002</t>
  </si>
  <si>
    <t>Mực in OPP 7549 (Vàng) Arirang (Bestmix)</t>
  </si>
  <si>
    <t>MOC7549V00001</t>
  </si>
  <si>
    <t>Mực in OPP 83-2 (Tím) Violet Arirang</t>
  </si>
  <si>
    <t>MOC832V000001</t>
  </si>
  <si>
    <t>Mực OPP tái chế</t>
  </si>
  <si>
    <t>MOPPHH0000001</t>
  </si>
  <si>
    <t>Mực in OPP Cam 52 Arirang</t>
  </si>
  <si>
    <t>MOC52C000001</t>
  </si>
  <si>
    <t>Thành phẩm dự kiến:</t>
  </si>
  <si>
    <t>Cái</t>
  </si>
  <si>
    <t>Mực in OPP Vàng 2454 (Bestmix)</t>
  </si>
  <si>
    <t>MOS2454Y00001</t>
  </si>
  <si>
    <t>GHI CHÚ:</t>
  </si>
  <si>
    <t>Mực in OPP Tím 2111C (Bestmix)</t>
  </si>
  <si>
    <t>MOC2111CT0001</t>
  </si>
  <si>
    <t>`</t>
  </si>
  <si>
    <t xml:space="preserve">CÔNG TY TNHH SẢN XUẤT THƯƠNG MẠI DỊCH VỤ VỮNG TIẾN       </t>
  </si>
  <si>
    <t>XD2KH00309BP0002</t>
  </si>
  <si>
    <t>Bao đựng keo dán gạch VISION xám 25kg</t>
  </si>
  <si>
    <t xml:space="preserve">23S03MKH00309000031       </t>
  </si>
  <si>
    <t>Chiều dài bao</t>
  </si>
  <si>
    <t>Tổ tráng</t>
  </si>
  <si>
    <t>Mành trắng K1060 ĐL75</t>
  </si>
  <si>
    <t>MW07510600001</t>
  </si>
  <si>
    <t>F801C</t>
  </si>
  <si>
    <t>NHPPNSF801C001</t>
  </si>
  <si>
    <t>Taical</t>
  </si>
  <si>
    <t>NHTEFPP010511</t>
  </si>
  <si>
    <t xml:space="preserve">Hạt màu </t>
  </si>
  <si>
    <t>NHMMWD9015001</t>
  </si>
  <si>
    <t>Dán</t>
  </si>
  <si>
    <t>Lần 1:
Lần 2:
Lần 3:</t>
  </si>
  <si>
    <t>Vistamaxx</t>
  </si>
  <si>
    <t>NHVITAMAX0001</t>
  </si>
  <si>
    <t>Keo Acrylic</t>
  </si>
  <si>
    <t>PKACRYLIC0001</t>
  </si>
  <si>
    <t>M9600</t>
  </si>
  <si>
    <t>NHPPNSM960001</t>
  </si>
  <si>
    <t>Tổ thổi</t>
  </si>
  <si>
    <t xml:space="preserve">LDPE </t>
  </si>
  <si>
    <t>NHLLDPEFD21HN</t>
  </si>
  <si>
    <t>Hạt taical trắng EFPE 75T</t>
  </si>
  <si>
    <t>NHTEFPE75T01</t>
  </si>
  <si>
    <t>Túi PE thường 50x100, 50gr, đáy ngắn</t>
  </si>
  <si>
    <t>TEA050050010002</t>
  </si>
  <si>
    <t>NHLLDPEFJF10020SP</t>
  </si>
  <si>
    <t>May</t>
  </si>
  <si>
    <t>Chỉ may trắng</t>
  </si>
  <si>
    <t>VC10000000001</t>
  </si>
  <si>
    <t>Dây bó bao xám</t>
  </si>
  <si>
    <t>VC40000000001</t>
  </si>
  <si>
    <t>\</t>
  </si>
  <si>
    <t>KẾ HOẠCH</t>
  </si>
  <si>
    <t>QUẢN LÝ CHẤT LƯỢNG</t>
  </si>
  <si>
    <t>NGƯỜI NHẬN</t>
  </si>
  <si>
    <t>(Ký xác nhận)</t>
  </si>
  <si>
    <t>Ngày ........../.........../ 2026</t>
  </si>
  <si>
    <t>LỆNH SẢN XUẤT</t>
  </si>
  <si>
    <t>Số hiệu: QTKSX-BM03</t>
  </si>
  <si>
    <t>Phiên bản: 00</t>
  </si>
  <si>
    <t>Hiệu lực: 2023-11-09</t>
  </si>
  <si>
    <t>Số phiếu YCSX:</t>
  </si>
  <si>
    <t xml:space="preserve">Mã sản phẩm: </t>
  </si>
  <si>
    <t>Tổ:</t>
  </si>
  <si>
    <t>Tên sản phẩm:</t>
  </si>
  <si>
    <t>Ngày bắt đầu:</t>
  </si>
  <si>
    <t>…..h…..;….../….../2026</t>
  </si>
  <si>
    <t>Tên khách hàng:</t>
  </si>
  <si>
    <t>Ngày kết thúc:</t>
  </si>
  <si>
    <t>Người lập phiếu</t>
  </si>
  <si>
    <t>Người phê duyệt</t>
  </si>
  <si>
    <t>Họ và tên</t>
  </si>
  <si>
    <t>Chức vụ</t>
  </si>
  <si>
    <t>Nhân viên kế hoạch</t>
  </si>
  <si>
    <t>TP Kế hoạch</t>
  </si>
  <si>
    <t>Chữ ký</t>
  </si>
  <si>
    <t>Công Đoạn: Đóng gói</t>
  </si>
  <si>
    <t>Tổ trưởng kiểm tra</t>
  </si>
  <si>
    <t>Loại bao</t>
  </si>
  <si>
    <t>Kết quả</t>
  </si>
  <si>
    <t>Xác nhận</t>
  </si>
  <si>
    <t>Kích thước SX</t>
  </si>
  <si>
    <t>mm</t>
  </si>
  <si>
    <t>Kích thước TP</t>
  </si>
  <si>
    <t>Số lượng PO</t>
  </si>
  <si>
    <t>Sản lượng yêu cầu</t>
  </si>
  <si>
    <t>Ca vận hành</t>
  </si>
  <si>
    <t>Ngày</t>
  </si>
  <si>
    <t>Nhân viên</t>
  </si>
  <si>
    <t>Số lượng (bao)</t>
  </si>
  <si>
    <t>Ghi chú</t>
  </si>
  <si>
    <t>Ca ngày
7h30 - 19h30</t>
  </si>
  <si>
    <t>Ca đêm
19h30 - 7h30</t>
  </si>
  <si>
    <t>Tổng sản lượng</t>
  </si>
  <si>
    <t>Bên giao
(ký, họ &amp; tên)</t>
  </si>
  <si>
    <t>Bên nhận
(ký, họ &amp; tên)</t>
  </si>
  <si>
    <t>Công Đoạn: May, lồng túi</t>
  </si>
  <si>
    <t>Hiệu lực: 01/10/2023</t>
  </si>
  <si>
    <t>Thổi</t>
  </si>
  <si>
    <t>Công Đoạn: Thổi - Cắt</t>
  </si>
  <si>
    <t>Khối lượng (Kg)</t>
  </si>
  <si>
    <t>Tráng - Dán</t>
  </si>
  <si>
    <t>Công Đoạn: Dán Cắt</t>
  </si>
  <si>
    <t>m</t>
  </si>
  <si>
    <t>Chiều dài (mét)</t>
  </si>
  <si>
    <t>Công Đoạn: Tráng Ghép</t>
  </si>
  <si>
    <t>In</t>
  </si>
  <si>
    <t>Công Đoạn: Chia cuộn</t>
  </si>
  <si>
    <t>Công Đoạn: In Ống Đồng</t>
  </si>
  <si>
    <t>Bao OPP</t>
  </si>
  <si>
    <t>(420 + 80) x 820</t>
  </si>
  <si>
    <t>(420 + 80) x 790</t>
  </si>
  <si>
    <t>…..h…..;….../….../2023</t>
  </si>
  <si>
    <t>Phạm Thành Luân</t>
  </si>
  <si>
    <t>Công Đoạn: Ghép</t>
  </si>
  <si>
    <t>Công Đoạn: Bồi</t>
  </si>
  <si>
    <t>NHẬT KÝ SẢN XUẤT</t>
  </si>
  <si>
    <t>Số hiệu: QTSXU-BM01</t>
  </si>
  <si>
    <t>Tổ :</t>
  </si>
  <si>
    <t>Nhân viên kiểm tra NVL</t>
  </si>
  <si>
    <t>Đen 94</t>
  </si>
  <si>
    <t>Số lượng theo PO (Mét)</t>
  </si>
  <si>
    <t>Số lượng thực tế (Mét)</t>
  </si>
  <si>
    <t>Tỷ lệ</t>
  </si>
  <si>
    <t>Định mức</t>
  </si>
  <si>
    <t>Thực tế</t>
  </si>
  <si>
    <t>Trả về</t>
  </si>
  <si>
    <t>Kiểm soát chất lượng</t>
  </si>
  <si>
    <t>Giám sát kỹ thuật</t>
  </si>
  <si>
    <t>Trắng 62</t>
  </si>
  <si>
    <t>Medium Arirang</t>
  </si>
  <si>
    <t>Chức Vụ</t>
  </si>
  <si>
    <t>Ký tên</t>
  </si>
  <si>
    <t>Thông số quá trình</t>
  </si>
  <si>
    <t>Tiêu chuẩn</t>
  </si>
  <si>
    <t>Kết quả kiểm tra</t>
  </si>
  <si>
    <t>Phế liệu</t>
  </si>
  <si>
    <t>Khối lượng
(Kg)</t>
  </si>
  <si>
    <t>Người cân</t>
  </si>
  <si>
    <t>QLCL</t>
  </si>
  <si>
    <t>____:____</t>
  </si>
  <si>
    <t>Lực xả cài đặt ban đầu</t>
  </si>
  <si>
    <t>120 ± 5</t>
  </si>
  <si>
    <t>N</t>
  </si>
  <si>
    <t>Lực ép lô</t>
  </si>
  <si>
    <t xml:space="preserve">3.5 ± 0.5 </t>
  </si>
  <si>
    <t>Bar</t>
  </si>
  <si>
    <t>Lực ép dao</t>
  </si>
  <si>
    <t xml:space="preserve">4.5 ± 0.5 </t>
  </si>
  <si>
    <t>Điểm từ dao gạt mực đến điểm ép lô cao su</t>
  </si>
  <si>
    <t>125 ± 25</t>
  </si>
  <si>
    <t>Tốc độ cuốn</t>
  </si>
  <si>
    <t>35 ± 10</t>
  </si>
  <si>
    <t>Hz</t>
  </si>
  <si>
    <t>Tốc độ lô in</t>
  </si>
  <si>
    <t>55 ± 10</t>
  </si>
  <si>
    <t>m/phút</t>
  </si>
  <si>
    <t>Số lần nối màng tiêu chuẩn</t>
  </si>
  <si>
    <t>Lần</t>
  </si>
  <si>
    <t>Độ nhớt mực in</t>
  </si>
  <si>
    <t>22 ± 2</t>
  </si>
  <si>
    <t>Giây</t>
  </si>
  <si>
    <t>Độ lệch màu so với mẫu chuẩn</t>
  </si>
  <si>
    <t>ΔE ≤ 1.0</t>
  </si>
  <si>
    <t>Thông số sản phẩm</t>
  </si>
  <si>
    <t>Kích thước</t>
  </si>
  <si>
    <t>Đúng yêu cầu</t>
  </si>
  <si>
    <t>Màu sắc trên màng in</t>
  </si>
  <si>
    <t>Độ bám dính</t>
  </si>
  <si>
    <t>Không bong tróc mực</t>
  </si>
  <si>
    <t>Ngoại quan</t>
  </si>
  <si>
    <t>Không lem mực
Không lệch chồng màu
Không xước mực, lên mực
Không đổ cuộn, nhăn cuộn</t>
  </si>
  <si>
    <t>Thành phẩm in</t>
  </si>
  <si>
    <r>
      <rPr>
        <b/>
        <sz val="9"/>
        <color theme="1"/>
        <rFont val="UTM Avo"/>
        <charset val="134"/>
      </rPr>
      <t xml:space="preserve">Bên giao
</t>
    </r>
    <r>
      <rPr>
        <b/>
        <i/>
        <sz val="9"/>
        <color theme="1"/>
        <rFont val="UTM Avo"/>
        <charset val="134"/>
      </rPr>
      <t>(ký, họ &amp; tên)</t>
    </r>
  </si>
  <si>
    <r>
      <rPr>
        <b/>
        <sz val="9"/>
        <color theme="1"/>
        <rFont val="UTM Avo"/>
        <charset val="134"/>
      </rPr>
      <t xml:space="preserve">Bên nhận
</t>
    </r>
    <r>
      <rPr>
        <b/>
        <i/>
        <sz val="9"/>
        <color theme="1"/>
        <rFont val="UTM Avo"/>
        <charset val="134"/>
      </rPr>
      <t>(ký, họ &amp; tên)</t>
    </r>
  </si>
  <si>
    <t>Chiều dài (Mét)</t>
  </si>
  <si>
    <t>Công Đoạn: Chia Cuộn</t>
  </si>
  <si>
    <t>Lực thắng cuộn</t>
  </si>
  <si>
    <t>4 ± 1</t>
  </si>
  <si>
    <t>V</t>
  </si>
  <si>
    <t>Lực quấn</t>
  </si>
  <si>
    <t>45 ± 10</t>
  </si>
  <si>
    <t>RPM</t>
  </si>
  <si>
    <t>Tốc độ kéo</t>
  </si>
  <si>
    <t xml:space="preserve">110 ± 10 </t>
  </si>
  <si>
    <t>Khoảng cách từ điểm cắt đến biên cắt</t>
  </si>
  <si>
    <t>3 ± 1</t>
  </si>
  <si>
    <t>Cuộn xả tối đa</t>
  </si>
  <si>
    <t>Cuộn quấn tối đa</t>
  </si>
  <si>
    <t>Khổ màng chia biên</t>
  </si>
  <si>
    <t>Không gấp màng
Không đổ cuộn
Không trầy xước</t>
  </si>
  <si>
    <t>Thành phẩm chia cuộn</t>
  </si>
  <si>
    <t>Thành phẩm chia biên</t>
  </si>
  <si>
    <t>Mã mành sản xuất</t>
  </si>
  <si>
    <t>Khối lượng nhựa cần</t>
  </si>
  <si>
    <t>Tốc độ máy</t>
  </si>
  <si>
    <t>97 ± 5</t>
  </si>
  <si>
    <t>Độ rộng đường dán</t>
  </si>
  <si>
    <t>35 - 40</t>
  </si>
  <si>
    <t>5 - 24</t>
  </si>
  <si>
    <t>Khổ thành phẩm</t>
  </si>
  <si>
    <t>5.5 ± 0.5</t>
  </si>
  <si>
    <t>Định lượng TP</t>
  </si>
  <si>
    <t>115 ± 3</t>
  </si>
  <si>
    <t>G/m²</t>
  </si>
  <si>
    <t>Nhiệt độ làm mát lô</t>
  </si>
  <si>
    <t>24 ± 2</t>
  </si>
  <si>
    <t>°C</t>
  </si>
  <si>
    <t>Định lượng keo</t>
  </si>
  <si>
    <t>Tốc độ quấn cuộn</t>
  </si>
  <si>
    <t>65 ± 5</t>
  </si>
  <si>
    <t>Không bong tróc</t>
  </si>
  <si>
    <t>Thông số nhiệt đầu khuôn vùng 1</t>
  </si>
  <si>
    <t>290 ± 2</t>
  </si>
  <si>
    <t>Không nhăn
Không gồ
Không cao mép
Không đổ cuộn</t>
  </si>
  <si>
    <t>Thông số nhiệt đầu khuôn vùng 2</t>
  </si>
  <si>
    <t>Thông số nhiệt đầu khuôn vùng 3</t>
  </si>
  <si>
    <t>Thông số nhiệt đầu khuôn vùng 4</t>
  </si>
  <si>
    <t>Thông số nhiệt đầu khuôn vùng 5</t>
  </si>
  <si>
    <t>Thông số nhiệt đầu khuôn vùng 6</t>
  </si>
  <si>
    <t>Thông số nhiệt đầu khuôn vùng 7</t>
  </si>
  <si>
    <t>Thông số nhiệt trục vít vùng 0</t>
  </si>
  <si>
    <t>220 ± 2</t>
  </si>
  <si>
    <t>Thông số nhiệt trục vít vùng 1</t>
  </si>
  <si>
    <t>225 ± 2</t>
  </si>
  <si>
    <t>Thông số nhiệt trục vít vùng 2</t>
  </si>
  <si>
    <t>250 ± 2</t>
  </si>
  <si>
    <t>Thông số nhiệt trục vít vùng 3</t>
  </si>
  <si>
    <t>255 ± 2</t>
  </si>
  <si>
    <t>Thông số nhiệt trục vít vùng 4</t>
  </si>
  <si>
    <t>260 ± 2</t>
  </si>
  <si>
    <t>Khôí lượng
(Kg)</t>
  </si>
  <si>
    <t>Thông số nhiệt trục vít vùng 5</t>
  </si>
  <si>
    <t>270 ± 2</t>
  </si>
  <si>
    <t>Thông số nhiệt trục vít vùng 6</t>
  </si>
  <si>
    <t>Tốc độ đùn keo</t>
  </si>
  <si>
    <t>39 ± 5</t>
  </si>
  <si>
    <t>Thời gian trộn keo trong bồn</t>
  </si>
  <si>
    <t>3 - 5</t>
  </si>
  <si>
    <t>Phút</t>
  </si>
  <si>
    <t>Chiều rộng khuôn xả keo</t>
  </si>
  <si>
    <t>Độ rộng biên cắt</t>
  </si>
  <si>
    <t>Khe hở miệng khuôn</t>
  </si>
  <si>
    <t>Chiều dài cuộn thành phẩm tối đa</t>
  </si>
  <si>
    <t>Thành phẩm tráng</t>
  </si>
  <si>
    <t>90 ± 10</t>
  </si>
  <si>
    <t>Tốc độ keo</t>
  </si>
  <si>
    <t>35 ± 7</t>
  </si>
  <si>
    <t>Lái cuộn</t>
  </si>
  <si>
    <t>560 ± 10</t>
  </si>
  <si>
    <t>Lực ép đường dán</t>
  </si>
  <si>
    <t>5 ± 1</t>
  </si>
  <si>
    <t>Kích thước nhông</t>
  </si>
  <si>
    <t>Số đường keo</t>
  </si>
  <si>
    <t>Đường</t>
  </si>
  <si>
    <t>Điều chỉnh dưỡng</t>
  </si>
  <si>
    <t>190 ± 10</t>
  </si>
  <si>
    <t>Độ sâu tối đa của dĩa xếp hong</t>
  </si>
  <si>
    <t>40 ± 3</t>
  </si>
  <si>
    <t>Nhiệt độ đầu khuôn</t>
  </si>
  <si>
    <t>270 ± 5</t>
  </si>
  <si>
    <t>Nhiệt độ trục vít vùng 1</t>
  </si>
  <si>
    <t>255 ± 5</t>
  </si>
  <si>
    <t>Nhiệt độ trục vít vùng 2</t>
  </si>
  <si>
    <t>280 ± 5</t>
  </si>
  <si>
    <t>Nhiệt độ trục vít vùng 3</t>
  </si>
  <si>
    <t>Kích thước chiều dài</t>
  </si>
  <si>
    <t>820 ± 5</t>
  </si>
  <si>
    <t>Kích thước chiều rộng</t>
  </si>
  <si>
    <t>420 ± 5</t>
  </si>
  <si>
    <t>Kích thước hông</t>
  </si>
  <si>
    <t>80 ± 5</t>
  </si>
  <si>
    <t>Độ lệch hông cho phép</t>
  </si>
  <si>
    <t xml:space="preserve">≤ 5 </t>
  </si>
  <si>
    <t>Đường dư biên</t>
  </si>
  <si>
    <t xml:space="preserve">≤ 2 </t>
  </si>
  <si>
    <t>Độ tràn keo cho phép</t>
  </si>
  <si>
    <t>≤ 0,5</t>
  </si>
  <si>
    <t xml:space="preserve">Độ lệch dấu bao </t>
  </si>
  <si>
    <t>Đáy bao: ≤ 5
Miệng bao: ≤5</t>
  </si>
  <si>
    <t xml:space="preserve">≤ 2,5 </t>
  </si>
  <si>
    <t>Bám dính</t>
  </si>
  <si>
    <t>Ngấu khi xé
Keo tản đều nhau</t>
  </si>
  <si>
    <t>Không bị nhăn, gấp bao
Không bị tưa, dập đầu bao
Không bị cà hông
Không bị lệch hông</t>
  </si>
  <si>
    <t>Bán thành phẩm trước khi dán (Kg)</t>
  </si>
  <si>
    <t>Thành phẩm dán (Mét)</t>
  </si>
  <si>
    <t>Lực quấn cuộn</t>
  </si>
  <si>
    <t>Trọng lượng BTP từ 0 đến 15kg: 180 ± 10
Trọng lượng BTP từ 16 đến 35kg: 195 ± 10
Trọng lượng BTP từ 36 đến 50kg: 220 ± 10</t>
  </si>
  <si>
    <t>Thông số nhiệt vùng 1</t>
  </si>
  <si>
    <t>Thông số nhiệt vùng 2</t>
  </si>
  <si>
    <t>Thông số nhiệt vùng 3</t>
  </si>
  <si>
    <t>Thông số nhiệt vùng 4</t>
  </si>
  <si>
    <t>Thông số nhiệt vùng 5</t>
  </si>
  <si>
    <t>55 ± 5</t>
  </si>
  <si>
    <t>Tốc độ kéo bóng</t>
  </si>
  <si>
    <t>35 ± 5</t>
  </si>
  <si>
    <t>500 ± 10</t>
  </si>
  <si>
    <t>1000 ± 10</t>
  </si>
  <si>
    <t>Kích thước đáy</t>
  </si>
  <si>
    <t>20 - 30</t>
  </si>
  <si>
    <t>Độ dày</t>
  </si>
  <si>
    <t>54 ± 1</t>
  </si>
  <si>
    <t>μm</t>
  </si>
  <si>
    <t>Khối lượng</t>
  </si>
  <si>
    <t>50 ± 1</t>
  </si>
  <si>
    <t>g</t>
  </si>
  <si>
    <t>Định lượng</t>
  </si>
  <si>
    <t>Độ hàn dính</t>
  </si>
  <si>
    <t>Nhiệt độ: 155-156 °C
Tốc độ máy: 16-17 Hz</t>
  </si>
  <si>
    <t>Không bám bụi bẩn Không dính dầu nhớt
Không rách túi</t>
  </si>
  <si>
    <t>Số lượng (Cái)</t>
  </si>
  <si>
    <t>Công Đoạn: May - Lồng túi</t>
  </si>
  <si>
    <t>Số lượng theo PO</t>
  </si>
  <si>
    <t>Bao</t>
  </si>
  <si>
    <t>Tạm ứng</t>
  </si>
  <si>
    <t>Không bỏ mũi
Không đứt chỉ, rối chỉ
Không dính dầu nhớt</t>
  </si>
  <si>
    <t>Không tưa chỉ
Không xổ chỉ</t>
  </si>
  <si>
    <t>Không xổ chỉ</t>
  </si>
  <si>
    <t>Cắt chỉ</t>
  </si>
  <si>
    <t>Lồng túi</t>
  </si>
  <si>
    <t>Đúng yêu cầu
Không rách túi
Không lòi túi</t>
  </si>
  <si>
    <t>Chênh lệch 2 đầu bao ≤20mm</t>
  </si>
  <si>
    <t>Quy cách</t>
  </si>
  <si>
    <t>MTLS</t>
  </si>
  <si>
    <t>Thành phẩm may</t>
  </si>
  <si>
    <t>Số lượng (Bao)</t>
  </si>
  <si>
    <t>Công Đoạn: Đóng Gói</t>
  </si>
  <si>
    <t>Bó bao</t>
  </si>
  <si>
    <t>100 bao/bó
Lật mặt trước bao lên trên</t>
  </si>
  <si>
    <t>Đóng gói</t>
  </si>
  <si>
    <t>Đúng yêu cầu số bao/kiện
Buộc dây chắc, không xộc xệch
Đúng màu sắc dây theo yêu cầu
Không có dị vật rơi vào</t>
  </si>
  <si>
    <t>200 bao/kiện</t>
  </si>
  <si>
    <t>Thành phẩm</t>
  </si>
  <si>
    <t>Số lượng (Bó)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</si>
</sst>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79" formatCode="0.000"/>
    <numFmt numFmtId="180" formatCode="_(* #,##0.000_);_(* \(#,##0.000\);_(* &quot;-&quot;??_);_(@_)"/>
    <numFmt numFmtId="181" formatCode="_(* #,##0.0_);_(* \(#,##0.0\);_(* &quot;-&quot;??_);_(@_)"/>
    <numFmt numFmtId="182" formatCode="0.0%"/>
    <numFmt numFmtId="183" formatCode="m/d/yyyy;@"/>
    <numFmt numFmtId="184" formatCode="0.0"/>
  </numFmts>
  <fonts count="41">
    <font>
      <sz val="11"/>
      <color theme="1"/>
      <name val="Calibri"/>
      <charset val="134"/>
      <scheme val="minor"/>
    </font>
    <font>
      <sz val="9"/>
      <color theme="1"/>
      <name val="UTM Avo"/>
      <charset val="134"/>
    </font>
    <font>
      <b/>
      <sz val="9"/>
      <color theme="1"/>
      <name val="UTM Avo"/>
      <charset val="134"/>
    </font>
    <font>
      <sz val="9"/>
      <color theme="0"/>
      <name val="UTM Avo"/>
      <charset val="134"/>
    </font>
    <font>
      <sz val="9"/>
      <color rgb="FFFF0000"/>
      <name val="UTM Avo"/>
      <charset val="134"/>
    </font>
    <font>
      <sz val="9"/>
      <color rgb="FF000000"/>
      <name val="UTM Avo"/>
      <charset val="134"/>
    </font>
    <font>
      <sz val="9"/>
      <name val="UTM Avo"/>
      <charset val="134"/>
    </font>
    <font>
      <sz val="12"/>
      <color theme="1"/>
      <name val="Times New Roman"/>
      <charset val="134"/>
    </font>
    <font>
      <sz val="4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9"/>
      <color theme="1"/>
      <name val="Calibri"/>
      <charset val="134"/>
      <scheme val="minor"/>
    </font>
    <font>
      <sz val="9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8"/>
      <color theme="1"/>
      <name val="UTM Avo"/>
      <charset val="134"/>
    </font>
    <font>
      <sz val="8"/>
      <color theme="1"/>
      <name val="UTM Avo"/>
      <charset val="134"/>
    </font>
    <font>
      <sz val="11"/>
      <color theme="1"/>
      <name val="UTM Av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9"/>
      <color theme="1"/>
      <name val="UTM Avo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6" borderId="8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9" applyNumberFormat="0" applyFill="0" applyAlignment="0" applyProtection="0">
      <alignment vertical="center"/>
    </xf>
    <xf numFmtId="0" fontId="27" fillId="0" borderId="89" applyNumberFormat="0" applyFill="0" applyAlignment="0" applyProtection="0">
      <alignment vertical="center"/>
    </xf>
    <xf numFmtId="0" fontId="28" fillId="0" borderId="9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91" applyNumberFormat="0" applyAlignment="0" applyProtection="0">
      <alignment vertical="center"/>
    </xf>
    <xf numFmtId="0" fontId="30" fillId="8" borderId="92" applyNumberFormat="0" applyAlignment="0" applyProtection="0">
      <alignment vertical="center"/>
    </xf>
    <xf numFmtId="0" fontId="31" fillId="8" borderId="91" applyNumberFormat="0" applyAlignment="0" applyProtection="0">
      <alignment vertical="center"/>
    </xf>
    <xf numFmtId="0" fontId="32" fillId="9" borderId="93" applyNumberFormat="0" applyAlignment="0" applyProtection="0">
      <alignment vertical="center"/>
    </xf>
    <xf numFmtId="0" fontId="33" fillId="0" borderId="94" applyNumberFormat="0" applyFill="0" applyAlignment="0" applyProtection="0">
      <alignment vertical="center"/>
    </xf>
    <xf numFmtId="0" fontId="34" fillId="0" borderId="95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</cellStyleXfs>
  <cellXfs count="73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178" fontId="1" fillId="0" borderId="22" xfId="1" applyNumberFormat="1" applyFont="1" applyBorder="1" applyAlignment="1">
      <alignment horizontal="center" vertical="center" wrapText="1"/>
    </xf>
    <xf numFmtId="0" fontId="1" fillId="0" borderId="22" xfId="1" applyNumberFormat="1" applyFont="1" applyBorder="1" applyAlignment="1">
      <alignment horizontal="center" vertical="center" wrapText="1"/>
    </xf>
    <xf numFmtId="0" fontId="1" fillId="0" borderId="22" xfId="1" applyNumberFormat="1" applyFont="1" applyBorder="1" applyAlignment="1">
      <alignment horizontal="left" vertical="center" wrapText="1"/>
    </xf>
    <xf numFmtId="0" fontId="1" fillId="0" borderId="23" xfId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8" fontId="2" fillId="0" borderId="22" xfId="1" applyNumberFormat="1" applyFont="1" applyBorder="1" applyAlignment="1">
      <alignment horizontal="center" vertical="center"/>
    </xf>
    <xf numFmtId="178" fontId="2" fillId="0" borderId="23" xfId="1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9" fontId="1" fillId="0" borderId="22" xfId="3" applyFont="1" applyBorder="1" applyAlignment="1">
      <alignment horizontal="center" vertical="center" wrapText="1"/>
    </xf>
    <xf numFmtId="178" fontId="1" fillId="0" borderId="22" xfId="1" applyNumberFormat="1" applyFont="1" applyBorder="1" applyAlignment="1">
      <alignment horizontal="center" vertical="center"/>
    </xf>
    <xf numFmtId="178" fontId="1" fillId="0" borderId="23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78" fontId="1" fillId="0" borderId="2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178" fontId="1" fillId="0" borderId="25" xfId="0" applyNumberFormat="1" applyFont="1" applyBorder="1" applyAlignment="1">
      <alignment vertical="center"/>
    </xf>
    <xf numFmtId="9" fontId="1" fillId="0" borderId="25" xfId="3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9" fontId="1" fillId="0" borderId="0" xfId="3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9" fontId="2" fillId="0" borderId="19" xfId="3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79" fontId="1" fillId="0" borderId="0" xfId="0" applyNumberFormat="1" applyFont="1" applyAlignment="1">
      <alignment vertical="center"/>
    </xf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9" fontId="1" fillId="0" borderId="22" xfId="3" applyFont="1" applyBorder="1" applyAlignment="1">
      <alignment horizontal="center" vertical="center"/>
    </xf>
    <xf numFmtId="16" fontId="1" fillId="0" borderId="0" xfId="0" applyNumberFormat="1" applyFont="1" applyAlignment="1">
      <alignment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30" xfId="0" applyFont="1" applyBorder="1" applyAlignment="1">
      <alignment horizontal="left" vertical="center" wrapText="1"/>
    </xf>
    <xf numFmtId="9" fontId="1" fillId="0" borderId="22" xfId="3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178" fontId="1" fillId="0" borderId="0" xfId="1" applyNumberFormat="1" applyFont="1" applyBorder="1" applyAlignment="1">
      <alignment horizontal="center" vertical="center"/>
    </xf>
    <xf numFmtId="39" fontId="1" fillId="0" borderId="0" xfId="1" applyNumberFormat="1" applyFont="1" applyBorder="1" applyAlignment="1">
      <alignment horizontal="center" vertical="center"/>
    </xf>
    <xf numFmtId="176" fontId="1" fillId="0" borderId="0" xfId="1" applyFont="1" applyBorder="1" applyAlignment="1">
      <alignment horizontal="center" vertical="center"/>
    </xf>
    <xf numFmtId="180" fontId="1" fillId="0" borderId="0" xfId="1" applyNumberFormat="1" applyFont="1" applyBorder="1" applyAlignment="1">
      <alignment horizontal="center" vertical="center"/>
    </xf>
    <xf numFmtId="181" fontId="1" fillId="0" borderId="22" xfId="1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178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1" fillId="0" borderId="22" xfId="1" applyNumberFormat="1" applyFont="1" applyBorder="1" applyAlignment="1">
      <alignment horizontal="left" vertical="center"/>
    </xf>
    <xf numFmtId="0" fontId="1" fillId="0" borderId="23" xfId="1" applyNumberFormat="1" applyFont="1" applyBorder="1" applyAlignment="1">
      <alignment horizontal="left" vertical="center"/>
    </xf>
    <xf numFmtId="182" fontId="1" fillId="0" borderId="22" xfId="3" applyNumberFormat="1" applyFont="1" applyFill="1" applyBorder="1" applyAlignment="1">
      <alignment horizontal="center" vertical="center" wrapText="1"/>
    </xf>
    <xf numFmtId="181" fontId="1" fillId="0" borderId="22" xfId="1" applyNumberFormat="1" applyFont="1" applyBorder="1" applyAlignment="1">
      <alignment horizontal="left" vertical="center"/>
    </xf>
    <xf numFmtId="178" fontId="1" fillId="0" borderId="23" xfId="1" applyNumberFormat="1" applyFont="1" applyBorder="1" applyAlignment="1">
      <alignment horizontal="left" vertical="center"/>
    </xf>
    <xf numFmtId="182" fontId="1" fillId="0" borderId="22" xfId="3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178" fontId="1" fillId="0" borderId="22" xfId="1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9" fontId="1" fillId="0" borderId="22" xfId="3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178" fontId="1" fillId="0" borderId="25" xfId="0" applyNumberFormat="1" applyFont="1" applyBorder="1" applyAlignment="1">
      <alignment horizontal="left" vertical="center"/>
    </xf>
    <xf numFmtId="9" fontId="1" fillId="0" borderId="25" xfId="3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178" fontId="1" fillId="0" borderId="0" xfId="0" applyNumberFormat="1" applyFont="1" applyBorder="1" applyAlignment="1">
      <alignment horizontal="left" vertical="center"/>
    </xf>
    <xf numFmtId="9" fontId="1" fillId="0" borderId="0" xfId="3" applyFont="1" applyBorder="1" applyAlignment="1">
      <alignment horizontal="center" vertical="center"/>
    </xf>
    <xf numFmtId="9" fontId="1" fillId="0" borderId="22" xfId="3" applyFont="1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5" xfId="0" applyFont="1" applyBorder="1" applyAlignment="1">
      <alignment vertical="center" wrapText="1"/>
    </xf>
    <xf numFmtId="9" fontId="2" fillId="0" borderId="25" xfId="3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3" borderId="4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vertical="center" wrapText="1"/>
    </xf>
    <xf numFmtId="0" fontId="2" fillId="0" borderId="52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178" fontId="1" fillId="0" borderId="9" xfId="0" applyNumberFormat="1" applyFont="1" applyBorder="1" applyAlignment="1">
      <alignment horizontal="center" vertical="center"/>
    </xf>
    <xf numFmtId="178" fontId="1" fillId="0" borderId="30" xfId="0" applyNumberFormat="1" applyFont="1" applyBorder="1" applyAlignment="1">
      <alignment vertical="center"/>
    </xf>
    <xf numFmtId="0" fontId="1" fillId="0" borderId="23" xfId="0" applyFont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 vertical="center"/>
    </xf>
    <xf numFmtId="9" fontId="1" fillId="4" borderId="22" xfId="3" applyFont="1" applyFill="1" applyBorder="1" applyAlignment="1">
      <alignment horizontal="center" vertical="center" wrapText="1"/>
    </xf>
    <xf numFmtId="178" fontId="1" fillId="4" borderId="22" xfId="1" applyNumberFormat="1" applyFont="1" applyFill="1" applyBorder="1" applyAlignment="1">
      <alignment horizontal="center" vertical="center"/>
    </xf>
    <xf numFmtId="178" fontId="2" fillId="4" borderId="23" xfId="1" applyNumberFormat="1" applyFont="1" applyFill="1" applyBorder="1" applyAlignment="1">
      <alignment horizontal="center" vertical="center"/>
    </xf>
    <xf numFmtId="178" fontId="1" fillId="4" borderId="23" xfId="1" applyNumberFormat="1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left" vertical="center" wrapText="1"/>
    </xf>
    <xf numFmtId="0" fontId="1" fillId="2" borderId="43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1" fillId="2" borderId="59" xfId="0" applyFont="1" applyFill="1" applyBorder="1" applyAlignment="1">
      <alignment horizontal="left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62" xfId="0" applyFont="1" applyFill="1" applyBorder="1" applyAlignment="1">
      <alignment horizontal="left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left" vertical="center" wrapText="1"/>
    </xf>
    <xf numFmtId="178" fontId="1" fillId="0" borderId="9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9" fontId="1" fillId="0" borderId="22" xfId="3" applyFont="1" applyFill="1" applyBorder="1" applyAlignment="1">
      <alignment horizontal="center" vertical="center" wrapText="1"/>
    </xf>
    <xf numFmtId="9" fontId="1" fillId="0" borderId="25" xfId="3" applyFont="1" applyFill="1" applyBorder="1" applyAlignment="1">
      <alignment horizontal="center" vertical="center"/>
    </xf>
    <xf numFmtId="181" fontId="1" fillId="0" borderId="25" xfId="1" applyNumberFormat="1" applyFont="1" applyBorder="1" applyAlignment="1">
      <alignment horizontal="center" vertical="center"/>
    </xf>
    <xf numFmtId="9" fontId="1" fillId="0" borderId="0" xfId="3" applyFont="1" applyFill="1" applyBorder="1" applyAlignment="1">
      <alignment horizontal="center" vertical="center"/>
    </xf>
    <xf numFmtId="181" fontId="1" fillId="0" borderId="0" xfId="1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2" fillId="0" borderId="18" xfId="0" applyFont="1" applyBorder="1" applyAlignment="1">
      <alignment vertical="center"/>
    </xf>
    <xf numFmtId="9" fontId="1" fillId="0" borderId="22" xfId="3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/>
    </xf>
    <xf numFmtId="0" fontId="1" fillId="4" borderId="0" xfId="0" applyFont="1" applyFill="1" applyAlignment="1">
      <alignment vertical="center"/>
    </xf>
    <xf numFmtId="178" fontId="1" fillId="4" borderId="22" xfId="1" applyNumberFormat="1" applyFont="1" applyFill="1" applyBorder="1" applyAlignment="1">
      <alignment horizontal="center" vertical="center" wrapText="1"/>
    </xf>
    <xf numFmtId="0" fontId="1" fillId="4" borderId="22" xfId="1" applyNumberFormat="1" applyFont="1" applyFill="1" applyBorder="1" applyAlignment="1">
      <alignment horizontal="center" vertical="center" wrapText="1"/>
    </xf>
    <xf numFmtId="0" fontId="2" fillId="0" borderId="22" xfId="1" applyNumberFormat="1" applyFont="1" applyBorder="1" applyAlignment="1">
      <alignment horizontal="left" vertical="center" wrapText="1"/>
    </xf>
    <xf numFmtId="0" fontId="1" fillId="4" borderId="2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vertical="center"/>
    </xf>
    <xf numFmtId="9" fontId="1" fillId="0" borderId="22" xfId="3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1" fillId="0" borderId="59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9" fontId="1" fillId="0" borderId="41" xfId="3" applyFont="1" applyBorder="1" applyAlignment="1">
      <alignment horizontal="left"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178" fontId="2" fillId="0" borderId="25" xfId="1" applyNumberFormat="1" applyFont="1" applyBorder="1" applyAlignment="1">
      <alignment horizontal="center" vertical="center"/>
    </xf>
    <xf numFmtId="178" fontId="2" fillId="0" borderId="26" xfId="1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9" fontId="1" fillId="0" borderId="19" xfId="3" applyFont="1" applyBorder="1" applyAlignment="1">
      <alignment horizontal="center" vertical="center" wrapText="1"/>
    </xf>
    <xf numFmtId="178" fontId="1" fillId="0" borderId="19" xfId="1" applyNumberFormat="1" applyFont="1" applyBorder="1" applyAlignment="1">
      <alignment horizontal="center" vertical="center"/>
    </xf>
    <xf numFmtId="178" fontId="1" fillId="0" borderId="20" xfId="1" applyNumberFormat="1" applyFont="1" applyBorder="1" applyAlignment="1">
      <alignment horizontal="center" vertical="center"/>
    </xf>
    <xf numFmtId="178" fontId="1" fillId="0" borderId="22" xfId="0" applyNumberFormat="1" applyFont="1" applyBorder="1" applyAlignment="1">
      <alignment vertical="center"/>
    </xf>
    <xf numFmtId="178" fontId="1" fillId="0" borderId="41" xfId="1" applyNumberFormat="1" applyFont="1" applyBorder="1" applyAlignment="1">
      <alignment horizontal="center" vertical="center"/>
    </xf>
    <xf numFmtId="178" fontId="1" fillId="0" borderId="52" xfId="1" applyNumberFormat="1" applyFont="1" applyBorder="1" applyAlignment="1">
      <alignment horizontal="center" vertical="center"/>
    </xf>
    <xf numFmtId="0" fontId="1" fillId="0" borderId="62" xfId="0" applyFont="1" applyBorder="1" applyAlignment="1">
      <alignment vertical="center"/>
    </xf>
    <xf numFmtId="0" fontId="1" fillId="0" borderId="62" xfId="0" applyFont="1" applyBorder="1" applyAlignment="1">
      <alignment horizontal="left" vertical="center"/>
    </xf>
    <xf numFmtId="9" fontId="1" fillId="0" borderId="62" xfId="3" applyFont="1" applyBorder="1" applyAlignment="1">
      <alignment horizontal="center" vertical="center" wrapText="1"/>
    </xf>
    <xf numFmtId="178" fontId="1" fillId="0" borderId="62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right" vertical="center"/>
    </xf>
    <xf numFmtId="9" fontId="1" fillId="0" borderId="19" xfId="3" applyFont="1" applyFill="1" applyBorder="1" applyAlignment="1">
      <alignment horizontal="center" vertical="center"/>
    </xf>
    <xf numFmtId="0" fontId="1" fillId="0" borderId="43" xfId="0" applyFont="1" applyBorder="1" applyAlignment="1">
      <alignment horizontal="right" vertical="center"/>
    </xf>
    <xf numFmtId="0" fontId="1" fillId="0" borderId="59" xfId="0" applyFont="1" applyBorder="1" applyAlignment="1">
      <alignment horizontal="right" vertical="center"/>
    </xf>
    <xf numFmtId="0" fontId="1" fillId="0" borderId="60" xfId="0" applyFont="1" applyBorder="1" applyAlignment="1">
      <alignment vertical="center"/>
    </xf>
    <xf numFmtId="9" fontId="1" fillId="0" borderId="62" xfId="3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2" fillId="0" borderId="58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5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9" fontId="1" fillId="0" borderId="19" xfId="3" applyFont="1" applyFill="1" applyBorder="1" applyAlignment="1">
      <alignment horizontal="center" vertical="center" wrapText="1"/>
    </xf>
    <xf numFmtId="178" fontId="1" fillId="0" borderId="19" xfId="1" applyNumberFormat="1" applyFont="1" applyFill="1" applyBorder="1" applyAlignment="1">
      <alignment horizontal="center" vertical="center"/>
    </xf>
    <xf numFmtId="178" fontId="1" fillId="0" borderId="22" xfId="1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right" vertical="center"/>
    </xf>
    <xf numFmtId="0" fontId="1" fillId="0" borderId="63" xfId="0" applyFont="1" applyBorder="1" applyAlignment="1">
      <alignment vertical="center"/>
    </xf>
    <xf numFmtId="9" fontId="1" fillId="0" borderId="25" xfId="3" applyFont="1" applyFill="1" applyBorder="1" applyAlignment="1">
      <alignment horizontal="center" vertical="center" wrapText="1"/>
    </xf>
    <xf numFmtId="9" fontId="1" fillId="0" borderId="25" xfId="3" applyFont="1" applyBorder="1" applyAlignment="1">
      <alignment horizontal="center" vertical="center" wrapText="1"/>
    </xf>
    <xf numFmtId="178" fontId="1" fillId="0" borderId="25" xfId="1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178" fontId="1" fillId="0" borderId="25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9" fontId="1" fillId="0" borderId="0" xfId="3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6" fillId="3" borderId="22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5" borderId="0" xfId="0" applyFont="1" applyFill="1" applyAlignment="1">
      <alignment horizontal="left" vertical="center" wrapText="1"/>
    </xf>
    <xf numFmtId="58" fontId="12" fillId="0" borderId="0" xfId="0" applyNumberFormat="1" applyFont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1" fillId="0" borderId="48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178" fontId="12" fillId="0" borderId="22" xfId="1" applyNumberFormat="1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178" fontId="12" fillId="0" borderId="25" xfId="1" applyNumberFormat="1" applyFont="1" applyBorder="1" applyAlignment="1">
      <alignment horizontal="right" vertical="center"/>
    </xf>
    <xf numFmtId="0" fontId="12" fillId="0" borderId="2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25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41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0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58" fontId="1" fillId="0" borderId="0" xfId="0" applyNumberFormat="1" applyFont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178" fontId="1" fillId="0" borderId="22" xfId="1" applyNumberFormat="1" applyFont="1" applyBorder="1" applyAlignment="1">
      <alignment horizontal="right" vertical="center"/>
    </xf>
    <xf numFmtId="178" fontId="2" fillId="0" borderId="22" xfId="1" applyNumberFormat="1" applyFont="1" applyBorder="1" applyAlignment="1">
      <alignment vertical="center"/>
    </xf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178" fontId="1" fillId="0" borderId="15" xfId="1" applyNumberFormat="1" applyFont="1" applyBorder="1" applyAlignment="1">
      <alignment horizontal="right" vertical="center"/>
    </xf>
    <xf numFmtId="178" fontId="1" fillId="0" borderId="16" xfId="1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2" fillId="0" borderId="19" xfId="0" applyFont="1" applyBorder="1" applyAlignment="1">
      <alignment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41" xfId="0" applyFont="1" applyBorder="1" applyAlignment="1">
      <alignment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2" fillId="0" borderId="48" xfId="0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178" fontId="1" fillId="0" borderId="25" xfId="1" applyNumberFormat="1" applyFont="1" applyBorder="1" applyAlignment="1">
      <alignment horizontal="right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/>
    </xf>
    <xf numFmtId="178" fontId="1" fillId="4" borderId="22" xfId="1" applyNumberFormat="1" applyFont="1" applyFill="1" applyBorder="1" applyAlignment="1">
      <alignment horizontal="right" vertical="center"/>
    </xf>
    <xf numFmtId="0" fontId="1" fillId="4" borderId="23" xfId="0" applyFont="1" applyFill="1" applyBorder="1" applyAlignment="1">
      <alignment horizontal="center" vertical="center"/>
    </xf>
    <xf numFmtId="178" fontId="1" fillId="4" borderId="25" xfId="1" applyNumberFormat="1" applyFont="1" applyFill="1" applyBorder="1" applyAlignment="1">
      <alignment horizontal="right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9" fillId="0" borderId="0" xfId="0" applyFont="1"/>
    <xf numFmtId="178" fontId="1" fillId="0" borderId="0" xfId="1" applyNumberFormat="1" applyFont="1" applyBorder="1" applyAlignment="1">
      <alignment horizontal="left" vertical="center" wrapText="1"/>
    </xf>
    <xf numFmtId="0" fontId="1" fillId="0" borderId="0" xfId="1" applyNumberFormat="1" applyFont="1" applyBorder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178" fontId="2" fillId="0" borderId="0" xfId="1" applyNumberFormat="1" applyFont="1" applyBorder="1" applyAlignment="1">
      <alignment horizontal="center" vertical="center"/>
    </xf>
    <xf numFmtId="9" fontId="2" fillId="0" borderId="0" xfId="3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6" fontId="1" fillId="0" borderId="0" xfId="0" applyNumberFormat="1" applyFont="1" applyAlignment="1">
      <alignment horizontal="center" vertical="center" wrapText="1"/>
    </xf>
    <xf numFmtId="9" fontId="2" fillId="0" borderId="19" xfId="3" applyFont="1" applyFill="1" applyBorder="1" applyAlignment="1">
      <alignment horizontal="center" vertical="center"/>
    </xf>
    <xf numFmtId="9" fontId="2" fillId="0" borderId="22" xfId="3" applyFont="1" applyBorder="1" applyAlignment="1">
      <alignment horizontal="center" vertical="center"/>
    </xf>
    <xf numFmtId="9" fontId="2" fillId="0" borderId="22" xfId="3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183" fontId="2" fillId="0" borderId="80" xfId="0" applyNumberFormat="1" applyFont="1" applyBorder="1" applyAlignment="1">
      <alignment horizontal="center" vertical="center"/>
    </xf>
    <xf numFmtId="183" fontId="2" fillId="0" borderId="16" xfId="0" applyNumberFormat="1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67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68" xfId="0" applyFont="1" applyBorder="1" applyAlignment="1">
      <alignment horizontal="left" vertical="center" wrapText="1"/>
    </xf>
    <xf numFmtId="178" fontId="1" fillId="0" borderId="9" xfId="1" applyNumberFormat="1" applyFont="1" applyBorder="1" applyAlignment="1">
      <alignment horizontal="center" vertical="center"/>
    </xf>
    <xf numFmtId="178" fontId="1" fillId="0" borderId="11" xfId="1" applyNumberFormat="1" applyFont="1" applyBorder="1" applyAlignment="1">
      <alignment horizontal="center" vertical="center"/>
    </xf>
    <xf numFmtId="176" fontId="1" fillId="0" borderId="9" xfId="1" applyFont="1" applyBorder="1" applyAlignment="1">
      <alignment horizontal="center" vertical="center"/>
    </xf>
    <xf numFmtId="176" fontId="1" fillId="0" borderId="11" xfId="1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80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178" fontId="1" fillId="0" borderId="25" xfId="1" applyNumberFormat="1" applyFont="1" applyBorder="1" applyAlignment="1">
      <alignment horizontal="center" vertical="center"/>
    </xf>
    <xf numFmtId="180" fontId="1" fillId="0" borderId="15" xfId="1" applyNumberFormat="1" applyFont="1" applyBorder="1" applyAlignment="1">
      <alignment horizontal="center" vertical="center"/>
    </xf>
    <xf numFmtId="180" fontId="1" fillId="0" borderId="17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81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181" fontId="1" fillId="0" borderId="19" xfId="1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right" vertical="center"/>
    </xf>
    <xf numFmtId="178" fontId="1" fillId="0" borderId="50" xfId="0" applyNumberFormat="1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5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right" vertical="center"/>
    </xf>
    <xf numFmtId="0" fontId="1" fillId="0" borderId="84" xfId="0" applyFont="1" applyBorder="1" applyAlignment="1">
      <alignment horizontal="center" vertical="center"/>
    </xf>
    <xf numFmtId="178" fontId="1" fillId="0" borderId="52" xfId="0" applyNumberFormat="1" applyFont="1" applyBorder="1" applyAlignment="1">
      <alignment horizontal="right" vertical="center"/>
    </xf>
    <xf numFmtId="1" fontId="1" fillId="0" borderId="23" xfId="0" applyNumberFormat="1" applyFont="1" applyBorder="1" applyAlignment="1">
      <alignment horizontal="right" vertical="center"/>
    </xf>
    <xf numFmtId="0" fontId="1" fillId="0" borderId="85" xfId="0" applyFont="1" applyBorder="1" applyAlignment="1">
      <alignment horizontal="center" vertical="center"/>
    </xf>
    <xf numFmtId="178" fontId="1" fillId="0" borderId="26" xfId="0" applyNumberFormat="1" applyFont="1" applyBorder="1" applyAlignment="1">
      <alignment horizontal="right" vertical="center"/>
    </xf>
    <xf numFmtId="0" fontId="1" fillId="0" borderId="8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176" fontId="1" fillId="0" borderId="9" xfId="1" applyNumberFormat="1" applyFont="1" applyBorder="1" applyAlignment="1">
      <alignment horizontal="center" vertical="center"/>
    </xf>
    <xf numFmtId="176" fontId="1" fillId="0" borderId="11" xfId="1" applyNumberFormat="1" applyFont="1" applyBorder="1" applyAlignment="1">
      <alignment horizontal="center" vertical="center"/>
    </xf>
    <xf numFmtId="178" fontId="1" fillId="0" borderId="44" xfId="1" applyNumberFormat="1" applyFont="1" applyBorder="1" applyAlignment="1">
      <alignment horizontal="center" vertical="center" wrapText="1"/>
    </xf>
    <xf numFmtId="0" fontId="1" fillId="0" borderId="58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78" fontId="6" fillId="0" borderId="9" xfId="1" applyNumberFormat="1" applyFont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178" fontId="1" fillId="0" borderId="9" xfId="1" applyNumberFormat="1" applyFont="1" applyBorder="1" applyAlignment="1">
      <alignment horizontal="center" vertical="center" wrapText="1"/>
    </xf>
    <xf numFmtId="0" fontId="6" fillId="0" borderId="62" xfId="0" applyFont="1" applyBorder="1" applyAlignment="1">
      <alignment horizontal="left" vertical="center" wrapText="1"/>
    </xf>
    <xf numFmtId="178" fontId="1" fillId="0" borderId="42" xfId="1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left" vertical="center"/>
    </xf>
    <xf numFmtId="0" fontId="1" fillId="0" borderId="87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181" fontId="1" fillId="0" borderId="22" xfId="1" applyNumberFormat="1" applyFont="1" applyBorder="1" applyAlignment="1">
      <alignment horizontal="center" vertical="center" wrapText="1"/>
    </xf>
    <xf numFmtId="178" fontId="1" fillId="0" borderId="15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1" fontId="1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" fontId="1" fillId="0" borderId="9" xfId="0" applyNumberFormat="1" applyFont="1" applyBorder="1" applyAlignment="1">
      <alignment horizontal="right" vertical="center"/>
    </xf>
    <xf numFmtId="181" fontId="1" fillId="0" borderId="22" xfId="1" applyNumberFormat="1" applyFont="1" applyFill="1" applyBorder="1" applyAlignment="1">
      <alignment horizontal="center" vertical="center" wrapText="1"/>
    </xf>
    <xf numFmtId="184" fontId="1" fillId="0" borderId="9" xfId="0" applyNumberFormat="1" applyFont="1" applyBorder="1" applyAlignment="1">
      <alignment horizontal="right" vertical="center"/>
    </xf>
    <xf numFmtId="1" fontId="1" fillId="0" borderId="9" xfId="0" applyNumberFormat="1" applyFont="1" applyBorder="1" applyAlignment="1">
      <alignment horizontal="right" vertical="center" wrapText="1"/>
    </xf>
    <xf numFmtId="0" fontId="1" fillId="2" borderId="25" xfId="0" applyFont="1" applyFill="1" applyBorder="1" applyAlignment="1">
      <alignment horizontal="left" vertical="center" wrapText="1"/>
    </xf>
    <xf numFmtId="181" fontId="1" fillId="0" borderId="25" xfId="1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left" vertical="top"/>
    </xf>
    <xf numFmtId="178" fontId="1" fillId="4" borderId="22" xfId="1" applyNumberFormat="1" applyFont="1" applyFill="1" applyBorder="1" applyAlignment="1">
      <alignment horizontal="center" vertical="top"/>
    </xf>
    <xf numFmtId="178" fontId="1" fillId="4" borderId="9" xfId="1" applyNumberFormat="1" applyFont="1" applyFill="1" applyBorder="1" applyAlignment="1">
      <alignment horizontal="center" vertical="top"/>
    </xf>
    <xf numFmtId="178" fontId="1" fillId="4" borderId="11" xfId="1" applyNumberFormat="1" applyFont="1" applyFill="1" applyBorder="1" applyAlignment="1">
      <alignment horizontal="center" vertical="top"/>
    </xf>
    <xf numFmtId="176" fontId="1" fillId="4" borderId="9" xfId="1" applyFont="1" applyFill="1" applyBorder="1" applyAlignment="1">
      <alignment horizontal="center" vertical="top"/>
    </xf>
    <xf numFmtId="176" fontId="1" fillId="4" borderId="11" xfId="1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" fillId="4" borderId="68" xfId="0" applyFont="1" applyFill="1" applyBorder="1" applyAlignment="1">
      <alignment horizontal="left" vertical="top"/>
    </xf>
    <xf numFmtId="0" fontId="1" fillId="4" borderId="30" xfId="0" applyFont="1" applyFill="1" applyBorder="1" applyAlignment="1">
      <alignment horizontal="left" vertical="top"/>
    </xf>
    <xf numFmtId="178" fontId="1" fillId="4" borderId="30" xfId="1" applyNumberFormat="1" applyFont="1" applyFill="1" applyBorder="1" applyAlignment="1">
      <alignment horizontal="center" vertical="top"/>
    </xf>
    <xf numFmtId="178" fontId="1" fillId="0" borderId="0" xfId="0" applyNumberFormat="1" applyFont="1" applyAlignment="1">
      <alignment vertical="center"/>
    </xf>
    <xf numFmtId="0" fontId="1" fillId="4" borderId="24" xfId="0" applyFont="1" applyFill="1" applyBorder="1" applyAlignment="1">
      <alignment horizontal="left" vertical="top"/>
    </xf>
    <xf numFmtId="0" fontId="1" fillId="4" borderId="25" xfId="0" applyFont="1" applyFill="1" applyBorder="1" applyAlignment="1">
      <alignment horizontal="left" vertical="top"/>
    </xf>
    <xf numFmtId="178" fontId="1" fillId="4" borderId="25" xfId="1" applyNumberFormat="1" applyFont="1" applyFill="1" applyBorder="1" applyAlignment="1">
      <alignment horizontal="center" vertical="top"/>
    </xf>
    <xf numFmtId="180" fontId="1" fillId="4" borderId="15" xfId="1" applyNumberFormat="1" applyFont="1" applyFill="1" applyBorder="1" applyAlignment="1">
      <alignment horizontal="center" vertical="top"/>
    </xf>
    <xf numFmtId="180" fontId="1" fillId="4" borderId="17" xfId="1" applyNumberFormat="1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vertical="center"/>
    </xf>
    <xf numFmtId="0" fontId="1" fillId="4" borderId="19" xfId="0" applyFont="1" applyFill="1" applyBorder="1" applyAlignment="1">
      <alignment horizontal="center" vertical="center" wrapText="1"/>
    </xf>
    <xf numFmtId="178" fontId="1" fillId="4" borderId="20" xfId="1" applyNumberFormat="1" applyFont="1" applyFill="1" applyBorder="1" applyAlignment="1">
      <alignment horizontal="right" vertical="center"/>
    </xf>
    <xf numFmtId="0" fontId="1" fillId="0" borderId="67" xfId="0" applyFont="1" applyBorder="1" applyAlignment="1">
      <alignment horizontal="center" vertical="center"/>
    </xf>
    <xf numFmtId="0" fontId="1" fillId="0" borderId="64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vertical="center"/>
    </xf>
    <xf numFmtId="0" fontId="1" fillId="4" borderId="22" xfId="0" applyFont="1" applyFill="1" applyBorder="1" applyAlignment="1">
      <alignment horizontal="center" vertical="center" wrapText="1"/>
    </xf>
    <xf numFmtId="178" fontId="1" fillId="4" borderId="23" xfId="1" applyNumberFormat="1" applyFont="1" applyFill="1" applyBorder="1" applyAlignment="1">
      <alignment horizontal="right" vertical="center"/>
    </xf>
    <xf numFmtId="0" fontId="1" fillId="0" borderId="45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178" fontId="1" fillId="4" borderId="22" xfId="0" applyNumberFormat="1" applyFont="1" applyFill="1" applyBorder="1" applyAlignment="1">
      <alignment horizontal="right" vertical="center" wrapText="1"/>
    </xf>
    <xf numFmtId="176" fontId="1" fillId="0" borderId="30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5" fillId="4" borderId="22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right" vertical="center"/>
    </xf>
    <xf numFmtId="0" fontId="1" fillId="4" borderId="22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0" fontId="1" fillId="0" borderId="32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4" borderId="24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vertical="center" wrapText="1"/>
    </xf>
    <xf numFmtId="0" fontId="1" fillId="0" borderId="80" xfId="0" applyFont="1" applyBorder="1" applyAlignment="1">
      <alignment horizontal="center" vertical="center"/>
    </xf>
    <xf numFmtId="0" fontId="1" fillId="0" borderId="34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4" fillId="4" borderId="51" xfId="0" applyFont="1" applyFill="1" applyBorder="1" applyAlignment="1">
      <alignment horizontal="left" vertical="center"/>
    </xf>
    <xf numFmtId="0" fontId="4" fillId="4" borderId="62" xfId="0" applyFont="1" applyFill="1" applyBorder="1" applyAlignment="1">
      <alignment horizontal="left" vertical="center"/>
    </xf>
    <xf numFmtId="0" fontId="4" fillId="4" borderId="62" xfId="0" applyFont="1" applyFill="1" applyBorder="1" applyAlignment="1">
      <alignment vertical="center"/>
    </xf>
    <xf numFmtId="0" fontId="4" fillId="4" borderId="62" xfId="0" applyFont="1" applyFill="1" applyBorder="1" applyAlignment="1">
      <alignment horizontal="center" vertical="center" wrapText="1"/>
    </xf>
    <xf numFmtId="178" fontId="4" fillId="4" borderId="63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/>
    </xf>
    <xf numFmtId="178" fontId="1" fillId="0" borderId="0" xfId="0" applyNumberFormat="1" applyFont="1"/>
    <xf numFmtId="0" fontId="1" fillId="0" borderId="22" xfId="0" applyFont="1" applyBorder="1"/>
    <xf numFmtId="178" fontId="1" fillId="0" borderId="22" xfId="0" applyNumberFormat="1" applyFont="1" applyBorder="1"/>
    <xf numFmtId="176" fontId="1" fillId="0" borderId="22" xfId="0" applyNumberFormat="1" applyFont="1" applyBorder="1"/>
    <xf numFmtId="178" fontId="1" fillId="0" borderId="0" xfId="1" applyNumberFormat="1" applyFont="1" applyBorder="1" applyAlignment="1">
      <alignment horizontal="center" vertical="top"/>
    </xf>
    <xf numFmtId="176" fontId="1" fillId="0" borderId="0" xfId="1" applyFont="1" applyBorder="1" applyAlignment="1">
      <alignment horizontal="center" vertical="top"/>
    </xf>
    <xf numFmtId="180" fontId="1" fillId="0" borderId="22" xfId="0" applyNumberFormat="1" applyFont="1" applyBorder="1"/>
    <xf numFmtId="180" fontId="1" fillId="0" borderId="0" xfId="1" applyNumberFormat="1" applyFont="1" applyBorder="1" applyAlignment="1">
      <alignment horizontal="center" vertical="top"/>
    </xf>
    <xf numFmtId="0" fontId="1" fillId="0" borderId="22" xfId="0" applyFont="1" applyBorder="1" applyAlignment="1" quotePrefix="1">
      <alignment horizontal="center" vertical="center" wrapText="1"/>
    </xf>
    <xf numFmtId="49" fontId="1" fillId="0" borderId="22" xfId="0" applyNumberFormat="1" applyFont="1" applyBorder="1" applyAlignment="1" quotePrefix="1">
      <alignment horizontal="center" vertical="center" wrapText="1"/>
    </xf>
    <xf numFmtId="16" fontId="1" fillId="0" borderId="22" xfId="0" applyNumberFormat="1" applyFont="1" applyBorder="1" applyAlignment="1" quotePrefix="1">
      <alignment horizontal="center" vertical="center" wrapText="1"/>
    </xf>
    <xf numFmtId="0" fontId="1" fillId="0" borderId="22" xfId="0" applyFont="1" applyBorder="1" applyAlignment="1" quotePrefix="1">
      <alignment horizontal="left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Normal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286293</xdr:colOff>
      <xdr:row>6</xdr:row>
      <xdr:rowOff>3264</xdr:rowOff>
    </xdr:from>
    <xdr:to>
      <xdr:col>16</xdr:col>
      <xdr:colOff>348341</xdr:colOff>
      <xdr:row>7</xdr:row>
      <xdr:rowOff>190194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3910" y="1290955"/>
          <a:ext cx="709930" cy="401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141514</xdr:colOff>
      <xdr:row>3</xdr:row>
      <xdr:rowOff>141514</xdr:rowOff>
    </xdr:to>
    <xdr:pic>
      <xdr:nvPicPr>
        <xdr:cNvPr id="7" name="Picture 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" cy="798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283028</xdr:colOff>
      <xdr:row>6</xdr:row>
      <xdr:rowOff>32657</xdr:rowOff>
    </xdr:from>
    <xdr:to>
      <xdr:col>16</xdr:col>
      <xdr:colOff>345076</xdr:colOff>
      <xdr:row>8</xdr:row>
      <xdr:rowOff>1873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735" y="1335405"/>
          <a:ext cx="709930" cy="4146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141514</xdr:colOff>
      <xdr:row>3</xdr:row>
      <xdr:rowOff>141514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" cy="798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337457</xdr:colOff>
      <xdr:row>6</xdr:row>
      <xdr:rowOff>21771</xdr:rowOff>
    </xdr:from>
    <xdr:to>
      <xdr:col>16</xdr:col>
      <xdr:colOff>399505</xdr:colOff>
      <xdr:row>7</xdr:row>
      <xdr:rowOff>197816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5345" y="1347470"/>
          <a:ext cx="709930" cy="410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141514</xdr:colOff>
      <xdr:row>3</xdr:row>
      <xdr:rowOff>141514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" cy="798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261257</xdr:colOff>
      <xdr:row>6</xdr:row>
      <xdr:rowOff>10885</xdr:rowOff>
    </xdr:from>
    <xdr:to>
      <xdr:col>16</xdr:col>
      <xdr:colOff>323305</xdr:colOff>
      <xdr:row>7</xdr:row>
      <xdr:rowOff>197815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9145" y="1298575"/>
          <a:ext cx="709930" cy="401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141514</xdr:colOff>
      <xdr:row>3</xdr:row>
      <xdr:rowOff>141514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" cy="7981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250371</xdr:colOff>
      <xdr:row>6</xdr:row>
      <xdr:rowOff>10885</xdr:rowOff>
    </xdr:from>
    <xdr:to>
      <xdr:col>16</xdr:col>
      <xdr:colOff>312419</xdr:colOff>
      <xdr:row>7</xdr:row>
      <xdr:rowOff>197815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8350" y="1298575"/>
          <a:ext cx="709295" cy="401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141514</xdr:colOff>
      <xdr:row>3</xdr:row>
      <xdr:rowOff>141514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8670" cy="7981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647700</xdr:colOff>
      <xdr:row>51</xdr:row>
      <xdr:rowOff>135694</xdr:rowOff>
    </xdr:from>
    <xdr:to>
      <xdr:col>2</xdr:col>
      <xdr:colOff>381000</xdr:colOff>
      <xdr:row>54</xdr:row>
      <xdr:rowOff>42696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" y="12828270"/>
          <a:ext cx="1051560" cy="5930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190502</xdr:colOff>
      <xdr:row>1</xdr:row>
      <xdr:rowOff>57150</xdr:rowOff>
    </xdr:from>
    <xdr:to>
      <xdr:col>16</xdr:col>
      <xdr:colOff>354517</xdr:colOff>
      <xdr:row>47</xdr:row>
      <xdr:rowOff>419100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6200000">
          <a:off x="-585470" y="1075055"/>
          <a:ext cx="11301730" cy="9749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464821</xdr:colOff>
      <xdr:row>11</xdr:row>
      <xdr:rowOff>136643</xdr:rowOff>
    </xdr:from>
    <xdr:to>
      <xdr:col>5</xdr:col>
      <xdr:colOff>1</xdr:colOff>
      <xdr:row>13</xdr:row>
      <xdr:rowOff>61745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2277745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0</xdr:rowOff>
    </xdr:from>
    <xdr:to>
      <xdr:col>1</xdr:col>
      <xdr:colOff>634637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794385" cy="794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11</xdr:row>
      <xdr:rowOff>129540</xdr:rowOff>
    </xdr:from>
    <xdr:to>
      <xdr:col>5</xdr:col>
      <xdr:colOff>76200</xdr:colOff>
      <xdr:row>13</xdr:row>
      <xdr:rowOff>54642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0" y="227076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0</xdr:rowOff>
    </xdr:from>
    <xdr:to>
      <xdr:col>1</xdr:col>
      <xdr:colOff>634637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794385" cy="7943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243840</xdr:colOff>
      <xdr:row>11</xdr:row>
      <xdr:rowOff>114300</xdr:rowOff>
    </xdr:from>
    <xdr:to>
      <xdr:col>4</xdr:col>
      <xdr:colOff>243840</xdr:colOff>
      <xdr:row>13</xdr:row>
      <xdr:rowOff>39402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80" y="234696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0</xdr:row>
      <xdr:rowOff>0</xdr:rowOff>
    </xdr:from>
    <xdr:to>
      <xdr:col>1</xdr:col>
      <xdr:colOff>695597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794385" cy="7943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495300</xdr:colOff>
      <xdr:row>11</xdr:row>
      <xdr:rowOff>137160</xdr:rowOff>
    </xdr:from>
    <xdr:to>
      <xdr:col>5</xdr:col>
      <xdr:colOff>30480</xdr:colOff>
      <xdr:row>13</xdr:row>
      <xdr:rowOff>62262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460" y="227838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0</xdr:rowOff>
    </xdr:from>
    <xdr:to>
      <xdr:col>1</xdr:col>
      <xdr:colOff>634637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794385" cy="7943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487680</xdr:colOff>
      <xdr:row>11</xdr:row>
      <xdr:rowOff>114300</xdr:rowOff>
    </xdr:from>
    <xdr:to>
      <xdr:col>5</xdr:col>
      <xdr:colOff>22860</xdr:colOff>
      <xdr:row>13</xdr:row>
      <xdr:rowOff>39402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40" y="225552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0</xdr:rowOff>
    </xdr:from>
    <xdr:to>
      <xdr:col>1</xdr:col>
      <xdr:colOff>634637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794385" cy="7943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502920</xdr:colOff>
      <xdr:row>11</xdr:row>
      <xdr:rowOff>114300</xdr:rowOff>
    </xdr:from>
    <xdr:to>
      <xdr:col>5</xdr:col>
      <xdr:colOff>38100</xdr:colOff>
      <xdr:row>13</xdr:row>
      <xdr:rowOff>39402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080" y="225552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0</xdr:rowOff>
    </xdr:from>
    <xdr:to>
      <xdr:col>1</xdr:col>
      <xdr:colOff>642257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0"/>
          <a:ext cx="794385" cy="7943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510540</xdr:colOff>
      <xdr:row>11</xdr:row>
      <xdr:rowOff>137160</xdr:rowOff>
    </xdr:from>
    <xdr:to>
      <xdr:col>5</xdr:col>
      <xdr:colOff>45720</xdr:colOff>
      <xdr:row>13</xdr:row>
      <xdr:rowOff>62262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2278380"/>
          <a:ext cx="541020" cy="30607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0</xdr:row>
      <xdr:rowOff>0</xdr:rowOff>
    </xdr:from>
    <xdr:to>
      <xdr:col>1</xdr:col>
      <xdr:colOff>634637</xdr:colOff>
      <xdr:row>3</xdr:row>
      <xdr:rowOff>177437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794385" cy="79438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190500</xdr:colOff>
      <xdr:row>0</xdr:row>
      <xdr:rowOff>45720</xdr:rowOff>
    </xdr:from>
    <xdr:to>
      <xdr:col>1</xdr:col>
      <xdr:colOff>529590</xdr:colOff>
      <xdr:row>2</xdr:row>
      <xdr:rowOff>182880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45720"/>
          <a:ext cx="58293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8</xdr:row>
      <xdr:rowOff>76200</xdr:rowOff>
    </xdr:from>
    <xdr:to>
      <xdr:col>5</xdr:col>
      <xdr:colOff>335915</xdr:colOff>
      <xdr:row>17</xdr:row>
      <xdr:rowOff>161290</xdr:rowOff>
    </xdr:to>
    <xdr:pic>
      <xdr:nvPicPr>
        <xdr:cNvPr id="3" name="Picture 2" descr="z4859621558652_24bae993a725e9b340992f23d3c6bf47_preview_rev_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7820" y="1645920"/>
          <a:ext cx="1661795" cy="186245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190500</xdr:colOff>
      <xdr:row>0</xdr:row>
      <xdr:rowOff>45720</xdr:rowOff>
    </xdr:from>
    <xdr:to>
      <xdr:col>1</xdr:col>
      <xdr:colOff>529590</xdr:colOff>
      <xdr:row>2</xdr:row>
      <xdr:rowOff>182880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" y="45720"/>
          <a:ext cx="58293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8</xdr:row>
      <xdr:rowOff>60960</xdr:rowOff>
    </xdr:from>
    <xdr:to>
      <xdr:col>5</xdr:col>
      <xdr:colOff>335915</xdr:colOff>
      <xdr:row>17</xdr:row>
      <xdr:rowOff>146050</xdr:rowOff>
    </xdr:to>
    <xdr:pic>
      <xdr:nvPicPr>
        <xdr:cNvPr id="3" name="Picture 2" descr="z4859621558652_24bae993a725e9b340992f23d3c6bf47_preview_rev_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7820" y="1630680"/>
          <a:ext cx="1661795" cy="1862455"/>
        </a:xfrm>
        <a:prstGeom prst="rect">
          <a:avLst/>
        </a:prstGeom>
        <a:noFill/>
        <a:ln w="12700" cmpd="sng">
          <a:noFill/>
          <a:prstDash val="solid"/>
        </a:ln>
        <a:effectLst>
          <a:outerShdw dir="7200000" algn="ctr" rotWithShape="0">
            <a:srgbClr val="002060">
              <a:alpha val="100000"/>
            </a:srgbClr>
          </a:outerShdw>
          <a:reflection blurRad="1270000" stA="45000" endPos="65000" dir="5400000" sy="-100000" algn="bl" rotWithShape="0"/>
        </a:effectLst>
        <a:scene3d>
          <a:camera prst="orthographicFront">
            <a:rot lat="0" lon="0" rev="0"/>
          </a:camera>
          <a:lightRig rig="threePt" dir="t"/>
        </a:scene3d>
        <a:sp3d extrusionH="228600" prstMaterial="metal">
          <a:contourClr>
            <a:schemeClr val="bg1"/>
          </a:contourClr>
        </a:sp3d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45</xdr:row>
      <xdr:rowOff>121452</xdr:rowOff>
    </xdr:from>
    <xdr:to>
      <xdr:col>12</xdr:col>
      <xdr:colOff>20956</xdr:colOff>
      <xdr:row>56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293485"/>
          <a:ext cx="7427595" cy="14255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243840</xdr:colOff>
      <xdr:row>9</xdr:row>
      <xdr:rowOff>60960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1851660" y="1097280"/>
          <a:ext cx="243840" cy="198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860612</xdr:colOff>
      <xdr:row>11</xdr:row>
      <xdr:rowOff>224119</xdr:rowOff>
    </xdr:from>
    <xdr:to>
      <xdr:col>3</xdr:col>
      <xdr:colOff>1401632</xdr:colOff>
      <xdr:row>13</xdr:row>
      <xdr:rowOff>64056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5505" y="2644775"/>
          <a:ext cx="54102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0</xdr:row>
      <xdr:rowOff>0</xdr:rowOff>
    </xdr:from>
    <xdr:to>
      <xdr:col>1</xdr:col>
      <xdr:colOff>821551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" y="0"/>
          <a:ext cx="794385" cy="82105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932329</xdr:colOff>
      <xdr:row>11</xdr:row>
      <xdr:rowOff>206188</xdr:rowOff>
    </xdr:from>
    <xdr:to>
      <xdr:col>4</xdr:col>
      <xdr:colOff>343796</xdr:colOff>
      <xdr:row>13</xdr:row>
      <xdr:rowOff>46125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5320" y="2626995"/>
          <a:ext cx="539115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251011</xdr:colOff>
      <xdr:row>0</xdr:row>
      <xdr:rowOff>0</xdr:rowOff>
    </xdr:from>
    <xdr:to>
      <xdr:col>1</xdr:col>
      <xdr:colOff>767762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" y="0"/>
          <a:ext cx="791210" cy="82105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80683</xdr:colOff>
      <xdr:row>11</xdr:row>
      <xdr:rowOff>188259</xdr:rowOff>
    </xdr:from>
    <xdr:to>
      <xdr:col>6</xdr:col>
      <xdr:colOff>3138</xdr:colOff>
      <xdr:row>13</xdr:row>
      <xdr:rowOff>28196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945" y="2609215"/>
          <a:ext cx="539115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0</xdr:row>
      <xdr:rowOff>0</xdr:rowOff>
    </xdr:from>
    <xdr:to>
      <xdr:col>1</xdr:col>
      <xdr:colOff>884304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" y="0"/>
          <a:ext cx="794385" cy="8210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1272988</xdr:colOff>
      <xdr:row>11</xdr:row>
      <xdr:rowOff>188259</xdr:rowOff>
    </xdr:from>
    <xdr:to>
      <xdr:col>4</xdr:col>
      <xdr:colOff>268045</xdr:colOff>
      <xdr:row>13</xdr:row>
      <xdr:rowOff>28196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2609215"/>
          <a:ext cx="54229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0</xdr:row>
      <xdr:rowOff>0</xdr:rowOff>
    </xdr:from>
    <xdr:to>
      <xdr:col>1</xdr:col>
      <xdr:colOff>821551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" y="0"/>
          <a:ext cx="794385" cy="82105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44823</xdr:colOff>
      <xdr:row>11</xdr:row>
      <xdr:rowOff>170330</xdr:rowOff>
    </xdr:from>
    <xdr:to>
      <xdr:col>4</xdr:col>
      <xdr:colOff>585843</xdr:colOff>
      <xdr:row>13</xdr:row>
      <xdr:rowOff>10267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130" y="2591435"/>
          <a:ext cx="54102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</xdr:colOff>
      <xdr:row>0</xdr:row>
      <xdr:rowOff>0</xdr:rowOff>
    </xdr:from>
    <xdr:to>
      <xdr:col>1</xdr:col>
      <xdr:colOff>812586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0"/>
          <a:ext cx="794385" cy="82105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125505</xdr:colOff>
      <xdr:row>11</xdr:row>
      <xdr:rowOff>206189</xdr:rowOff>
    </xdr:from>
    <xdr:to>
      <xdr:col>4</xdr:col>
      <xdr:colOff>666525</xdr:colOff>
      <xdr:row>13</xdr:row>
      <xdr:rowOff>46126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195" y="2626995"/>
          <a:ext cx="54102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170329</xdr:colOff>
      <xdr:row>0</xdr:row>
      <xdr:rowOff>0</xdr:rowOff>
    </xdr:from>
    <xdr:to>
      <xdr:col>1</xdr:col>
      <xdr:colOff>964986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0"/>
          <a:ext cx="794385" cy="8210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717177</xdr:colOff>
      <xdr:row>11</xdr:row>
      <xdr:rowOff>224119</xdr:rowOff>
    </xdr:from>
    <xdr:to>
      <xdr:col>4</xdr:col>
      <xdr:colOff>363967</xdr:colOff>
      <xdr:row>13</xdr:row>
      <xdr:rowOff>64056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0075" y="2644775"/>
          <a:ext cx="538480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62753</xdr:colOff>
      <xdr:row>0</xdr:row>
      <xdr:rowOff>0</xdr:rowOff>
    </xdr:from>
    <xdr:to>
      <xdr:col>1</xdr:col>
      <xdr:colOff>857410</xdr:colOff>
      <xdr:row>3</xdr:row>
      <xdr:rowOff>95410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550" y="0"/>
          <a:ext cx="795020" cy="821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-PLANING\PSX\VITEC%20-%20Bao%20IBST%2025Kg\LSX%20-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Chia cuộn"/>
      <sheetName val="Ghép"/>
      <sheetName val="Bồi"/>
      <sheetName val="Tráng"/>
      <sheetName val="Tuýp"/>
      <sheetName val="Dán"/>
      <sheetName val="Thổi"/>
      <sheetName val="May"/>
      <sheetName val="Đóng gói"/>
    </sheetNames>
    <sheetDataSet>
      <sheetData sheetId="0">
        <row r="5">
          <cell r="J5" t="str">
            <v>SX2311007</v>
          </cell>
        </row>
        <row r="16">
          <cell r="O16" t="str">
            <v>Bao OPP, may gập đáy 1 đầu bao, MTLS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A48"/>
  <sheetViews>
    <sheetView view="pageBreakPreview" zoomScale="70" zoomScalePageLayoutView="80" zoomScaleNormal="70" workbookViewId="0">
      <selection activeCell="M6" sqref="M6:N6"/>
    </sheetView>
  </sheetViews>
  <sheetFormatPr defaultColWidth="8.88888888888889" defaultRowHeight="10.8"/>
  <cols>
    <col min="1" max="1" width="9.44444444444444" style="387" customWidth="1"/>
    <col min="2" max="2" width="6.11111111111111" style="387" customWidth="1"/>
    <col min="3" max="3" width="23.4444444444444" style="387" customWidth="1"/>
    <col min="4" max="5" width="21.1111111111111" style="387" customWidth="1"/>
    <col min="6" max="6" width="7.44444444444444" style="27" customWidth="1"/>
    <col min="7" max="7" width="10" style="387" customWidth="1"/>
    <col min="8" max="16" width="9.44444444444444" style="387" customWidth="1"/>
    <col min="17" max="17" width="10.1111111111111" style="387" customWidth="1"/>
    <col min="18" max="18" width="18.2222222222222" style="387" customWidth="1"/>
    <col min="19" max="20" width="17.2222222222222" style="387" customWidth="1"/>
    <col min="21" max="21" width="16.6666666666667" style="387" customWidth="1"/>
    <col min="22" max="22" width="25.7777777777778" style="387" customWidth="1"/>
    <col min="23" max="23" width="21.5555555555556" style="387" customWidth="1"/>
    <col min="24" max="25" width="25.7777777777778" style="387" customWidth="1"/>
    <col min="26" max="26" width="16.6666666666667" style="387" customWidth="1"/>
    <col min="27" max="16384" width="8.88888888888889" style="387"/>
  </cols>
  <sheetData>
    <row r="1" ht="17.25" customHeight="1" spans="1:25">
      <c r="A1" s="125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4"/>
      <c r="R1" s="585" t="s">
        <v>1</v>
      </c>
      <c r="S1" s="161"/>
      <c r="T1" s="162"/>
    </row>
    <row r="2" ht="17.25" customHeight="1" spans="1:25">
      <c r="A2" s="126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27"/>
      <c r="R2" s="586" t="s">
        <v>2</v>
      </c>
      <c r="S2" s="96"/>
      <c r="T2" s="220"/>
    </row>
    <row r="3" ht="17.25" customHeight="1" spans="1: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30"/>
      <c r="R3" s="587" t="s">
        <v>3</v>
      </c>
      <c r="S3" s="176"/>
      <c r="T3" s="249"/>
    </row>
    <row r="4" ht="15.75" customHeight="1" spans="1:25">
      <c r="A4" s="26"/>
      <c r="B4" s="26"/>
      <c r="C4" s="68"/>
      <c r="D4" s="68"/>
      <c r="E4" s="68"/>
      <c r="F4" s="68"/>
      <c r="H4" s="90"/>
      <c r="I4" s="90"/>
      <c r="J4" s="90"/>
      <c r="K4" s="90"/>
      <c r="L4" s="90"/>
      <c r="M4" s="90"/>
      <c r="N4" s="90"/>
      <c r="O4" s="90"/>
      <c r="P4" s="68"/>
      <c r="Q4" s="68"/>
      <c r="R4" s="68"/>
      <c r="S4" s="68"/>
      <c r="T4" s="68"/>
      <c r="U4" s="90"/>
      <c r="V4" s="26"/>
      <c r="W4" s="26"/>
    </row>
    <row r="5" s="1" customFormat="1" ht="16.95" customHeight="1" spans="1:25">
      <c r="A5" s="588" t="s">
        <v>4</v>
      </c>
      <c r="B5" s="589"/>
      <c r="C5" s="654" t="str">
        <f>V5</f>
        <v>CÔNG TY 4 ORANGES CO.,LTD</v>
      </c>
      <c r="D5" s="655"/>
      <c r="E5" s="655"/>
      <c r="F5" s="655"/>
      <c r="G5" s="656"/>
      <c r="I5" s="657" t="s">
        <v>5</v>
      </c>
      <c r="J5" s="658"/>
      <c r="K5" s="658" t="s">
        <v>6</v>
      </c>
      <c r="L5" s="658"/>
      <c r="M5" s="658" t="s">
        <v>7</v>
      </c>
      <c r="N5" s="659"/>
      <c r="P5" s="50" t="s">
        <v>8</v>
      </c>
      <c r="Q5" s="37"/>
      <c r="R5" s="37"/>
      <c r="S5" s="37" t="s">
        <v>9</v>
      </c>
      <c r="T5" s="38"/>
      <c r="U5" s="103"/>
      <c r="V5" s="192" t="s">
        <v>10</v>
      </c>
      <c r="W5" s="192" t="s">
        <v>11</v>
      </c>
      <c r="X5" s="192" t="s">
        <v>12</v>
      </c>
      <c r="Y5" s="192" t="s">
        <v>13</v>
      </c>
    </row>
    <row r="6" s="1" customFormat="1" ht="16.95" customHeight="1" spans="1:25">
      <c r="A6" s="591" t="s">
        <v>14</v>
      </c>
      <c r="B6" s="104"/>
      <c r="C6" s="660" t="str">
        <f>X5</f>
        <v>4O BTA140 SPEC CEO PUTTY FOR INTERIOR 40KG</v>
      </c>
      <c r="D6" s="661"/>
      <c r="E6" s="661"/>
      <c r="F6" s="661"/>
      <c r="G6" s="662"/>
      <c r="I6" s="663" t="s">
        <v>15</v>
      </c>
      <c r="J6" s="664"/>
      <c r="K6" s="665" t="s">
        <v>16</v>
      </c>
      <c r="L6" s="665"/>
      <c r="M6" s="666">
        <v>3000</v>
      </c>
      <c r="N6" s="667"/>
      <c r="P6" s="69" t="s">
        <v>17</v>
      </c>
      <c r="Q6" s="41"/>
      <c r="R6" s="41" t="s">
        <v>18</v>
      </c>
      <c r="S6" s="41" t="s">
        <v>19</v>
      </c>
      <c r="T6" s="42" t="s">
        <v>18</v>
      </c>
      <c r="U6" s="103"/>
      <c r="V6" s="90"/>
      <c r="W6" s="90"/>
    </row>
    <row r="7" s="1" customFormat="1" ht="16.95" customHeight="1" spans="1:25">
      <c r="A7" s="591" t="s">
        <v>20</v>
      </c>
      <c r="B7" s="104"/>
      <c r="C7" s="660" t="str">
        <f>W5</f>
        <v>XD1KH00565BP0011</v>
      </c>
      <c r="D7" s="661"/>
      <c r="E7" s="661"/>
      <c r="F7" s="661"/>
      <c r="G7" s="662"/>
      <c r="I7" s="663" t="s">
        <v>21</v>
      </c>
      <c r="J7" s="664"/>
      <c r="K7" s="665" t="s">
        <v>22</v>
      </c>
      <c r="L7" s="665"/>
      <c r="M7" s="668">
        <v>0.82</v>
      </c>
      <c r="N7" s="669"/>
      <c r="P7" s="65"/>
      <c r="Q7" s="66"/>
      <c r="R7" s="199"/>
      <c r="S7" s="199"/>
      <c r="T7" s="230"/>
      <c r="U7" s="90"/>
      <c r="V7" s="90"/>
      <c r="W7" s="90"/>
    </row>
    <row r="8" s="1" customFormat="1" ht="16.95" customHeight="1" spans="1:25">
      <c r="A8" s="591" t="s">
        <v>23</v>
      </c>
      <c r="B8" s="104"/>
      <c r="C8" s="670" t="str">
        <f>Y5</f>
        <v>26BA2HKH00565000014</v>
      </c>
      <c r="D8" s="671"/>
      <c r="E8" s="671"/>
      <c r="F8" s="671"/>
      <c r="G8" s="672"/>
      <c r="I8" s="663" t="s">
        <v>24</v>
      </c>
      <c r="J8" s="664"/>
      <c r="K8" s="665" t="s">
        <v>22</v>
      </c>
      <c r="L8" s="665"/>
      <c r="M8" s="668">
        <v>0.5</v>
      </c>
      <c r="N8" s="669"/>
      <c r="P8" s="596"/>
      <c r="Q8" s="597"/>
      <c r="R8" s="205"/>
      <c r="S8" s="205"/>
      <c r="T8" s="232"/>
      <c r="U8" s="90"/>
      <c r="V8" s="90"/>
      <c r="W8" s="90"/>
    </row>
    <row r="9" s="1" customFormat="1" ht="16.95" customHeight="1" spans="1:25">
      <c r="A9" s="598" t="s">
        <v>25</v>
      </c>
      <c r="B9" s="599"/>
      <c r="C9" s="673" t="s">
        <v>26</v>
      </c>
      <c r="D9" s="674"/>
      <c r="E9" s="674"/>
      <c r="F9" s="674"/>
      <c r="G9" s="675"/>
      <c r="I9" s="663" t="s">
        <v>27</v>
      </c>
      <c r="J9" s="664"/>
      <c r="K9" s="665" t="s">
        <v>22</v>
      </c>
      <c r="L9" s="665"/>
      <c r="M9" s="666">
        <f>M6*M7*1.05+400</f>
        <v>2983</v>
      </c>
      <c r="N9" s="667"/>
      <c r="P9" s="82" t="s">
        <v>28</v>
      </c>
      <c r="Q9" s="101"/>
      <c r="R9" s="101" t="s">
        <v>28</v>
      </c>
      <c r="S9" s="101"/>
      <c r="T9" s="89"/>
      <c r="U9" s="90"/>
      <c r="V9" s="90"/>
      <c r="W9" s="90"/>
    </row>
    <row r="10" s="1" customFormat="1" ht="16.95" customHeight="1" spans="1:25">
      <c r="A10" s="30"/>
      <c r="B10" s="30"/>
      <c r="C10" s="30"/>
      <c r="D10" s="30"/>
      <c r="E10" s="30"/>
      <c r="F10" s="30"/>
      <c r="G10" s="30"/>
      <c r="I10" s="676" t="s">
        <v>29</v>
      </c>
      <c r="J10" s="677"/>
      <c r="K10" s="666" t="s">
        <v>30</v>
      </c>
      <c r="L10" s="678"/>
      <c r="M10" s="666">
        <v>3</v>
      </c>
      <c r="N10" s="667"/>
      <c r="U10" s="90"/>
      <c r="V10" s="90"/>
      <c r="W10" s="90"/>
    </row>
    <row r="11" s="1" customFormat="1" ht="16.95" customHeight="1" spans="1:25">
      <c r="A11" s="30"/>
      <c r="B11" s="30"/>
      <c r="C11" s="90"/>
      <c r="D11" s="27"/>
      <c r="E11" s="27"/>
      <c r="F11" s="27"/>
      <c r="G11" s="27"/>
      <c r="I11" s="663" t="s">
        <v>31</v>
      </c>
      <c r="J11" s="664"/>
      <c r="K11" s="665" t="s">
        <v>22</v>
      </c>
      <c r="L11" s="665"/>
      <c r="M11" s="668">
        <f>M8*2+0.06</f>
        <v>1.06</v>
      </c>
      <c r="N11" s="669"/>
      <c r="U11" s="90"/>
      <c r="V11" s="90"/>
      <c r="W11" s="90"/>
    </row>
    <row r="12" s="1" customFormat="1" ht="16.95" customHeight="1" spans="1:25">
      <c r="A12" s="30"/>
      <c r="B12" s="30"/>
      <c r="C12" s="90"/>
      <c r="D12" s="27"/>
      <c r="E12" s="27"/>
      <c r="F12" s="27"/>
      <c r="G12" s="27"/>
      <c r="I12" s="663" t="s">
        <v>32</v>
      </c>
      <c r="J12" s="664"/>
      <c r="K12" s="665" t="s">
        <v>22</v>
      </c>
      <c r="L12" s="665"/>
      <c r="M12" s="668">
        <f>M8*2+0.04</f>
        <v>1.04</v>
      </c>
      <c r="N12" s="669"/>
      <c r="P12" s="679"/>
      <c r="U12" s="90"/>
      <c r="V12" s="90"/>
      <c r="W12" s="90"/>
    </row>
    <row r="13" s="1" customFormat="1" ht="16.95" customHeight="1" spans="1:25">
      <c r="A13" s="30"/>
      <c r="B13" s="30"/>
      <c r="C13" s="90"/>
      <c r="D13" s="27"/>
      <c r="E13" s="27"/>
      <c r="F13" s="27"/>
      <c r="G13" s="27"/>
      <c r="I13" s="663" t="s">
        <v>33</v>
      </c>
      <c r="J13" s="664"/>
      <c r="K13" s="665" t="s">
        <v>22</v>
      </c>
      <c r="L13" s="665"/>
      <c r="M13" s="668"/>
      <c r="N13" s="669"/>
      <c r="U13" s="90"/>
      <c r="V13" s="90"/>
      <c r="W13" s="90"/>
    </row>
    <row r="14" s="1" customFormat="1" ht="16.95" customHeight="1" spans="1:25">
      <c r="A14" s="30"/>
      <c r="B14" s="30"/>
      <c r="C14" s="90"/>
      <c r="D14" s="27"/>
      <c r="E14" s="27"/>
      <c r="F14" s="27"/>
      <c r="G14" s="27"/>
      <c r="I14" s="680" t="s">
        <v>34</v>
      </c>
      <c r="J14" s="681"/>
      <c r="K14" s="682" t="s">
        <v>35</v>
      </c>
      <c r="L14" s="682"/>
      <c r="M14" s="683">
        <f>51/1000</f>
        <v>0.051</v>
      </c>
      <c r="N14" s="684"/>
      <c r="U14" s="90"/>
      <c r="V14" s="90"/>
      <c r="W14" s="90"/>
    </row>
    <row r="15" ht="15.45" customHeight="1" spans="1:25">
      <c r="A15" s="26"/>
      <c r="B15" s="603"/>
      <c r="C15" s="603"/>
      <c r="D15" s="603"/>
      <c r="E15" s="603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26"/>
    </row>
    <row r="16" ht="22.5" customHeight="1" spans="1:25">
      <c r="A16" s="125" t="s">
        <v>36</v>
      </c>
      <c r="B16" s="92" t="s">
        <v>37</v>
      </c>
      <c r="C16" s="92" t="s">
        <v>38</v>
      </c>
      <c r="D16" s="92" t="s">
        <v>39</v>
      </c>
      <c r="E16" s="279" t="s">
        <v>40</v>
      </c>
      <c r="F16" s="92" t="s">
        <v>41</v>
      </c>
      <c r="G16" s="92" t="s">
        <v>42</v>
      </c>
      <c r="H16" s="252" t="s">
        <v>43</v>
      </c>
      <c r="I16" s="253"/>
      <c r="J16" s="253"/>
      <c r="K16" s="253"/>
      <c r="L16" s="254"/>
      <c r="M16" s="252" t="s">
        <v>44</v>
      </c>
      <c r="N16" s="253"/>
      <c r="O16" s="253"/>
      <c r="P16" s="254"/>
      <c r="Q16" s="252" t="s">
        <v>45</v>
      </c>
      <c r="R16" s="604" t="s">
        <v>46</v>
      </c>
      <c r="S16" s="254" t="s">
        <v>47</v>
      </c>
      <c r="T16" s="38" t="s">
        <v>48</v>
      </c>
    </row>
    <row r="17" ht="22.5" customHeight="1" spans="1:27">
      <c r="A17" s="605"/>
      <c r="B17" s="200"/>
      <c r="C17" s="200"/>
      <c r="D17" s="200"/>
      <c r="E17" s="606"/>
      <c r="F17" s="200"/>
      <c r="G17" s="200"/>
      <c r="H17" s="45" t="s">
        <v>49</v>
      </c>
      <c r="I17" s="45" t="s">
        <v>50</v>
      </c>
      <c r="J17" s="45" t="s">
        <v>51</v>
      </c>
      <c r="K17" s="45" t="s">
        <v>52</v>
      </c>
      <c r="L17" s="45" t="s">
        <v>53</v>
      </c>
      <c r="M17" s="45" t="s">
        <v>49</v>
      </c>
      <c r="N17" s="45" t="s">
        <v>50</v>
      </c>
      <c r="O17" s="45" t="s">
        <v>51</v>
      </c>
      <c r="P17" s="45" t="s">
        <v>52</v>
      </c>
      <c r="Q17" s="186"/>
      <c r="R17" s="607"/>
      <c r="S17" s="187"/>
      <c r="T17" s="46"/>
    </row>
    <row r="18" ht="29.4" customHeight="1" spans="1:27">
      <c r="A18" s="657" t="s">
        <v>54</v>
      </c>
      <c r="B18" s="658">
        <v>1</v>
      </c>
      <c r="C18" s="685" t="s">
        <v>55</v>
      </c>
      <c r="D18" s="686" t="s">
        <v>56</v>
      </c>
      <c r="E18" s="686"/>
      <c r="F18" s="687" t="s">
        <v>57</v>
      </c>
      <c r="G18" s="688">
        <f>(M9)*M12*0.88*18/1000</f>
        <v>49.1407488</v>
      </c>
      <c r="H18" s="641"/>
      <c r="I18" s="36"/>
      <c r="J18" s="36"/>
      <c r="K18" s="36"/>
      <c r="L18" s="590"/>
      <c r="M18" s="35"/>
      <c r="N18" s="36"/>
      <c r="O18" s="36"/>
      <c r="P18" s="590"/>
      <c r="Q18" s="689"/>
      <c r="R18" s="640"/>
      <c r="S18" s="690" t="s">
        <v>58</v>
      </c>
      <c r="T18" s="691" t="s">
        <v>58</v>
      </c>
      <c r="V18" s="80" t="s">
        <v>59</v>
      </c>
      <c r="W18" s="80" t="s">
        <v>60</v>
      </c>
    </row>
    <row r="19" ht="29.4" customHeight="1" spans="1:27">
      <c r="A19" s="692"/>
      <c r="B19" s="227"/>
      <c r="C19" s="221"/>
      <c r="D19" s="693"/>
      <c r="E19" s="693"/>
      <c r="F19" s="694" t="s">
        <v>61</v>
      </c>
      <c r="G19" s="695">
        <f>M9</f>
        <v>2983</v>
      </c>
      <c r="H19" s="597"/>
      <c r="I19" s="205"/>
      <c r="J19" s="205"/>
      <c r="K19" s="205"/>
      <c r="L19" s="232"/>
      <c r="M19" s="155"/>
      <c r="N19" s="205"/>
      <c r="O19" s="205"/>
      <c r="P19" s="232"/>
      <c r="Q19" s="596"/>
      <c r="R19" s="612"/>
      <c r="S19" s="696"/>
      <c r="T19" s="697"/>
      <c r="V19" s="80" t="s">
        <v>62</v>
      </c>
      <c r="W19" s="80" t="s">
        <v>63</v>
      </c>
    </row>
    <row r="20" ht="29.4" customHeight="1" spans="1:27">
      <c r="A20" s="692"/>
      <c r="B20" s="227">
        <v>2</v>
      </c>
      <c r="C20" s="222" t="s">
        <v>64</v>
      </c>
      <c r="D20" s="693" t="s">
        <v>65</v>
      </c>
      <c r="E20" s="222"/>
      <c r="F20" s="694" t="s">
        <v>57</v>
      </c>
      <c r="G20" s="698">
        <f>0.006*M9*0.7</f>
        <v>12.5286</v>
      </c>
      <c r="H20" s="699"/>
      <c r="I20" s="41"/>
      <c r="J20" s="41"/>
      <c r="K20" s="41"/>
      <c r="L20" s="42"/>
      <c r="M20" s="69"/>
      <c r="N20" s="41"/>
      <c r="O20" s="41"/>
      <c r="P20" s="42"/>
      <c r="Q20" s="700"/>
      <c r="R20" s="615"/>
      <c r="S20" s="701"/>
      <c r="T20" s="702"/>
      <c r="V20" s="80" t="s">
        <v>66</v>
      </c>
      <c r="W20" s="80" t="s">
        <v>67</v>
      </c>
    </row>
    <row r="21" ht="29.4" customHeight="1" spans="1:27">
      <c r="A21" s="692"/>
      <c r="B21" s="227">
        <v>3</v>
      </c>
      <c r="C21" s="703" t="s">
        <v>68</v>
      </c>
      <c r="D21" s="704" t="s">
        <v>69</v>
      </c>
      <c r="E21" s="222"/>
      <c r="F21" s="694" t="s">
        <v>57</v>
      </c>
      <c r="G21" s="698">
        <f>0.006*M9*0.3</f>
        <v>5.3694</v>
      </c>
      <c r="H21" s="258"/>
      <c r="I21" s="41"/>
      <c r="J21" s="41"/>
      <c r="K21" s="41"/>
      <c r="L21" s="42"/>
      <c r="M21" s="69"/>
      <c r="N21" s="41"/>
      <c r="O21" s="41"/>
      <c r="P21" s="42"/>
      <c r="Q21" s="700"/>
      <c r="R21" s="615"/>
      <c r="S21" s="701"/>
      <c r="T21" s="702"/>
      <c r="V21" s="80" t="s">
        <v>70</v>
      </c>
      <c r="W21" s="80" t="s">
        <v>71</v>
      </c>
      <c r="X21" s="26"/>
      <c r="Y21" s="26"/>
      <c r="Z21" s="30"/>
      <c r="AA21" s="633"/>
    </row>
    <row r="22" ht="29.4" customHeight="1" spans="1:27">
      <c r="A22" s="692"/>
      <c r="B22" s="227">
        <v>4</v>
      </c>
      <c r="C22" s="703" t="s">
        <v>72</v>
      </c>
      <c r="D22" s="703" t="s">
        <v>73</v>
      </c>
      <c r="E22" s="705"/>
      <c r="F22" s="705" t="s">
        <v>57</v>
      </c>
      <c r="G22" s="706">
        <v>14</v>
      </c>
      <c r="H22" s="258"/>
      <c r="I22" s="41"/>
      <c r="J22" s="41"/>
      <c r="K22" s="41"/>
      <c r="L22" s="42"/>
      <c r="M22" s="69"/>
      <c r="N22" s="41"/>
      <c r="O22" s="41"/>
      <c r="P22" s="42"/>
      <c r="Q22" s="700"/>
      <c r="R22" s="615"/>
      <c r="S22" s="701"/>
      <c r="T22" s="702"/>
      <c r="V22" s="80" t="s">
        <v>74</v>
      </c>
      <c r="W22" s="80" t="s">
        <v>75</v>
      </c>
      <c r="X22" s="26"/>
      <c r="Y22" s="26"/>
      <c r="Z22" s="30"/>
      <c r="AA22" s="633"/>
    </row>
    <row r="23" ht="29.4" customHeight="1" spans="1:27">
      <c r="A23" s="692"/>
      <c r="B23" s="227">
        <v>5</v>
      </c>
      <c r="C23" s="704" t="s">
        <v>76</v>
      </c>
      <c r="D23" s="704" t="s">
        <v>67</v>
      </c>
      <c r="E23" s="705"/>
      <c r="F23" s="707" t="s">
        <v>57</v>
      </c>
      <c r="G23" s="708">
        <v>6</v>
      </c>
      <c r="H23" s="258"/>
      <c r="I23" s="41"/>
      <c r="J23" s="41"/>
      <c r="K23" s="41"/>
      <c r="L23" s="42"/>
      <c r="M23" s="69"/>
      <c r="N23" s="41"/>
      <c r="O23" s="41"/>
      <c r="P23" s="42"/>
      <c r="Q23" s="700"/>
      <c r="R23" s="615"/>
      <c r="S23" s="701"/>
      <c r="T23" s="702"/>
      <c r="V23" s="80" t="s">
        <v>77</v>
      </c>
      <c r="W23" s="80" t="s">
        <v>73</v>
      </c>
      <c r="X23" s="26"/>
      <c r="Y23" s="26"/>
      <c r="Z23" s="30"/>
      <c r="AA23" s="633"/>
    </row>
    <row r="24" ht="29.4" customHeight="1" spans="1:27">
      <c r="A24" s="692"/>
      <c r="B24" s="227">
        <v>6</v>
      </c>
      <c r="C24" s="704" t="s">
        <v>78</v>
      </c>
      <c r="D24" s="704" t="s">
        <v>79</v>
      </c>
      <c r="E24" s="705"/>
      <c r="F24" s="707" t="s">
        <v>57</v>
      </c>
      <c r="G24" s="708">
        <v>22</v>
      </c>
      <c r="H24" s="258"/>
      <c r="I24" s="41"/>
      <c r="J24" s="41"/>
      <c r="K24" s="41"/>
      <c r="L24" s="42"/>
      <c r="M24" s="69"/>
      <c r="N24" s="41"/>
      <c r="O24" s="41"/>
      <c r="P24" s="42"/>
      <c r="Q24" s="700"/>
      <c r="R24" s="615"/>
      <c r="S24" s="701"/>
      <c r="T24" s="702"/>
      <c r="V24" s="80"/>
      <c r="W24" s="80"/>
      <c r="X24" s="26"/>
      <c r="Y24" s="26"/>
      <c r="Z24" s="30"/>
      <c r="AA24" s="633"/>
    </row>
    <row r="25" ht="29.4" customHeight="1" spans="1:27">
      <c r="A25" s="692"/>
      <c r="B25" s="227">
        <v>7</v>
      </c>
      <c r="C25" s="704"/>
      <c r="D25" s="704"/>
      <c r="E25" s="705"/>
      <c r="F25" s="707"/>
      <c r="G25" s="708"/>
      <c r="H25" s="258"/>
      <c r="I25" s="41"/>
      <c r="J25" s="41"/>
      <c r="K25" s="41"/>
      <c r="L25" s="42"/>
      <c r="M25" s="69"/>
      <c r="N25" s="41"/>
      <c r="O25" s="41"/>
      <c r="P25" s="42"/>
      <c r="Q25" s="700"/>
      <c r="R25" s="615"/>
      <c r="S25" s="701"/>
      <c r="T25" s="702"/>
      <c r="V25" s="80" t="s">
        <v>80</v>
      </c>
      <c r="W25" s="80" t="s">
        <v>81</v>
      </c>
      <c r="X25" s="26"/>
      <c r="Y25" s="26"/>
      <c r="Z25" s="30"/>
      <c r="AA25" s="633"/>
    </row>
    <row r="26" ht="29.4" customHeight="1" spans="1:27">
      <c r="A26" s="692"/>
      <c r="B26" s="227">
        <v>8</v>
      </c>
      <c r="C26" s="704"/>
      <c r="D26" s="704"/>
      <c r="E26" s="705"/>
      <c r="F26" s="707"/>
      <c r="G26" s="708"/>
      <c r="H26" s="258"/>
      <c r="I26" s="41"/>
      <c r="J26" s="41"/>
      <c r="K26" s="41"/>
      <c r="L26" s="42"/>
      <c r="M26" s="69"/>
      <c r="N26" s="41"/>
      <c r="O26" s="41"/>
      <c r="P26" s="42"/>
      <c r="Q26" s="700"/>
      <c r="R26" s="615"/>
      <c r="S26" s="701"/>
      <c r="T26" s="702"/>
      <c r="V26" s="80" t="s">
        <v>82</v>
      </c>
      <c r="W26" s="80" t="s">
        <v>83</v>
      </c>
      <c r="X26" s="26"/>
      <c r="Y26" s="26"/>
      <c r="Z26" s="30"/>
      <c r="AA26" s="633"/>
    </row>
    <row r="27" ht="29.4" customHeight="1" spans="1:27">
      <c r="A27" s="692"/>
      <c r="B27" s="227">
        <v>9</v>
      </c>
      <c r="C27" s="709" t="s">
        <v>74</v>
      </c>
      <c r="D27" s="693" t="s">
        <v>75</v>
      </c>
      <c r="E27" s="693"/>
      <c r="F27" s="694" t="s">
        <v>57</v>
      </c>
      <c r="G27" s="710"/>
      <c r="H27" s="66"/>
      <c r="I27" s="199"/>
      <c r="J27" s="199"/>
      <c r="K27" s="199"/>
      <c r="L27" s="230"/>
      <c r="M27" s="153"/>
      <c r="N27" s="199"/>
      <c r="O27" s="199"/>
      <c r="P27" s="230"/>
      <c r="Q27" s="65"/>
      <c r="R27" s="618"/>
      <c r="S27" s="711"/>
      <c r="T27" s="712"/>
      <c r="V27" s="80" t="s">
        <v>84</v>
      </c>
      <c r="W27" s="80" t="s">
        <v>85</v>
      </c>
      <c r="X27" s="26"/>
      <c r="Y27" s="26"/>
      <c r="Z27" s="30"/>
      <c r="AA27" s="633"/>
    </row>
    <row r="28" ht="29.4" customHeight="1" spans="1:27">
      <c r="A28" s="713"/>
      <c r="B28" s="227">
        <v>10</v>
      </c>
      <c r="C28" s="709" t="s">
        <v>86</v>
      </c>
      <c r="D28" s="693" t="s">
        <v>87</v>
      </c>
      <c r="E28" s="693"/>
      <c r="F28" s="694" t="s">
        <v>57</v>
      </c>
      <c r="G28" s="714"/>
      <c r="H28" s="621"/>
      <c r="I28" s="101"/>
      <c r="J28" s="101"/>
      <c r="K28" s="101"/>
      <c r="L28" s="102"/>
      <c r="M28" s="82"/>
      <c r="N28" s="101"/>
      <c r="O28" s="101"/>
      <c r="P28" s="102"/>
      <c r="Q28" s="715"/>
      <c r="R28" s="620"/>
      <c r="S28" s="716"/>
      <c r="T28" s="717"/>
      <c r="V28" s="80" t="s">
        <v>88</v>
      </c>
      <c r="W28" s="80" t="s">
        <v>89</v>
      </c>
      <c r="X28" s="26"/>
      <c r="Y28" s="26"/>
      <c r="Z28" s="30"/>
      <c r="AA28" s="633"/>
    </row>
    <row r="29" ht="27.45" customHeight="1" spans="1:27">
      <c r="A29" s="718" t="s">
        <v>90</v>
      </c>
      <c r="B29" s="719"/>
      <c r="C29" s="719"/>
      <c r="D29" s="720"/>
      <c r="E29" s="720"/>
      <c r="F29" s="721" t="s">
        <v>91</v>
      </c>
      <c r="G29" s="722">
        <f>M6</f>
        <v>3000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723"/>
      <c r="T29" s="724"/>
      <c r="V29" s="80" t="s">
        <v>92</v>
      </c>
      <c r="W29" s="80" t="s">
        <v>93</v>
      </c>
      <c r="X29" s="26"/>
      <c r="Y29" s="26"/>
      <c r="Z29" s="30"/>
      <c r="AA29" s="633"/>
    </row>
    <row r="30" ht="27.45" customHeight="1" spans="1:27">
      <c r="A30" s="725" t="s">
        <v>94</v>
      </c>
      <c r="B30" s="26"/>
      <c r="C30" s="26"/>
      <c r="D30" s="26"/>
      <c r="E30" s="26"/>
      <c r="F30" s="26"/>
      <c r="G30" s="26"/>
      <c r="H30" s="623"/>
      <c r="I30" s="623"/>
      <c r="J30" s="623"/>
      <c r="K30" s="623"/>
      <c r="L30" s="623"/>
      <c r="M30" s="623"/>
      <c r="N30" s="623"/>
      <c r="O30" s="623"/>
      <c r="P30" s="623"/>
      <c r="Q30" s="623"/>
      <c r="R30" s="623"/>
      <c r="S30" s="623"/>
      <c r="T30" s="624"/>
      <c r="V30" s="80" t="s">
        <v>95</v>
      </c>
      <c r="W30" s="80" t="s">
        <v>96</v>
      </c>
    </row>
    <row r="31" ht="27.45" customHeight="1" spans="1:27">
      <c r="A31" s="625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7"/>
    </row>
    <row r="36" spans="1:14">
      <c r="C36" s="726"/>
    </row>
    <row r="38" spans="1:14">
      <c r="A38" s="727" t="s">
        <v>5</v>
      </c>
      <c r="B38" s="727" t="s">
        <v>6</v>
      </c>
      <c r="C38" s="727" t="s">
        <v>7</v>
      </c>
    </row>
    <row r="39" spans="1:14">
      <c r="A39" s="727" t="s">
        <v>15</v>
      </c>
      <c r="B39" s="727" t="s">
        <v>16</v>
      </c>
      <c r="C39" s="728">
        <f t="shared" ref="C39:C47" si="0">M6</f>
        <v>3000</v>
      </c>
      <c r="I39" s="27"/>
      <c r="J39" s="27"/>
      <c r="K39" s="27"/>
      <c r="L39" s="27"/>
      <c r="M39" s="27"/>
      <c r="N39" s="27"/>
    </row>
    <row r="40" spans="1:14">
      <c r="A40" s="727" t="s">
        <v>21</v>
      </c>
      <c r="B40" s="727" t="s">
        <v>22</v>
      </c>
      <c r="C40" s="729">
        <f t="shared" si="0"/>
        <v>0.82</v>
      </c>
      <c r="H40" s="387" t="s">
        <v>97</v>
      </c>
      <c r="I40" s="723"/>
      <c r="J40" s="723"/>
      <c r="K40" s="730"/>
      <c r="L40" s="730"/>
      <c r="M40" s="730"/>
      <c r="N40" s="730"/>
    </row>
    <row r="41" spans="1:14">
      <c r="A41" s="727" t="s">
        <v>24</v>
      </c>
      <c r="B41" s="727" t="s">
        <v>22</v>
      </c>
      <c r="C41" s="729">
        <f t="shared" si="0"/>
        <v>0.5</v>
      </c>
      <c r="I41" s="723"/>
      <c r="J41" s="723"/>
      <c r="K41" s="730"/>
      <c r="L41" s="730"/>
      <c r="M41" s="731"/>
      <c r="N41" s="731"/>
    </row>
    <row r="42" spans="1:14">
      <c r="A42" s="727" t="s">
        <v>27</v>
      </c>
      <c r="B42" s="727" t="s">
        <v>22</v>
      </c>
      <c r="C42" s="728">
        <f t="shared" si="0"/>
        <v>2983</v>
      </c>
      <c r="I42" s="723"/>
      <c r="J42" s="723"/>
      <c r="K42" s="730"/>
      <c r="L42" s="730"/>
      <c r="M42" s="731"/>
      <c r="N42" s="731"/>
    </row>
    <row r="43" spans="1:14">
      <c r="A43" s="727" t="s">
        <v>29</v>
      </c>
      <c r="B43" s="727" t="s">
        <v>30</v>
      </c>
      <c r="C43" s="728">
        <f t="shared" si="0"/>
        <v>3</v>
      </c>
      <c r="I43" s="723"/>
      <c r="J43" s="723"/>
      <c r="K43" s="730"/>
      <c r="L43" s="730"/>
      <c r="M43" s="730"/>
      <c r="N43" s="730"/>
    </row>
    <row r="44" spans="1:14">
      <c r="A44" s="727" t="s">
        <v>31</v>
      </c>
      <c r="B44" s="727" t="s">
        <v>22</v>
      </c>
      <c r="C44" s="729">
        <f t="shared" si="0"/>
        <v>1.06</v>
      </c>
      <c r="I44" s="723"/>
      <c r="J44" s="723"/>
      <c r="K44" s="730"/>
      <c r="L44" s="730"/>
      <c r="M44" s="730"/>
      <c r="N44" s="730"/>
    </row>
    <row r="45" spans="1:14">
      <c r="A45" s="727" t="s">
        <v>32</v>
      </c>
      <c r="B45" s="727" t="s">
        <v>22</v>
      </c>
      <c r="C45" s="729">
        <f t="shared" si="0"/>
        <v>1.04</v>
      </c>
      <c r="I45" s="723"/>
      <c r="J45" s="723"/>
      <c r="K45" s="730"/>
      <c r="L45" s="730"/>
      <c r="M45" s="731"/>
      <c r="N45" s="731"/>
    </row>
    <row r="46" spans="1:14">
      <c r="A46" s="727" t="s">
        <v>33</v>
      </c>
      <c r="B46" s="727" t="s">
        <v>22</v>
      </c>
      <c r="C46" s="729">
        <f t="shared" si="0"/>
        <v>0</v>
      </c>
      <c r="I46" s="723"/>
      <c r="J46" s="723"/>
      <c r="K46" s="730"/>
      <c r="L46" s="730"/>
      <c r="M46" s="731"/>
      <c r="N46" s="731"/>
    </row>
    <row r="47" spans="1:14">
      <c r="A47" s="727" t="s">
        <v>34</v>
      </c>
      <c r="B47" s="727" t="s">
        <v>35</v>
      </c>
      <c r="C47" s="732">
        <f t="shared" si="0"/>
        <v>0.051</v>
      </c>
      <c r="I47" s="723"/>
      <c r="J47" s="723"/>
      <c r="K47" s="730"/>
      <c r="L47" s="730"/>
      <c r="M47" s="731"/>
      <c r="N47" s="731"/>
    </row>
    <row r="48" spans="1:14">
      <c r="I48" s="723"/>
      <c r="J48" s="723"/>
      <c r="K48" s="730"/>
      <c r="L48" s="730"/>
      <c r="M48" s="733"/>
      <c r="N48" s="733"/>
    </row>
  </sheetData>
  <mergeCells count="106"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P9:Q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I14:J14"/>
    <mergeCell ref="K14:L14"/>
    <mergeCell ref="M14:N14"/>
    <mergeCell ref="H16:L16"/>
    <mergeCell ref="M16:P16"/>
    <mergeCell ref="A29:C29"/>
    <mergeCell ref="I39:J39"/>
    <mergeCell ref="K39:L39"/>
    <mergeCell ref="M39:N39"/>
    <mergeCell ref="I40:J40"/>
    <mergeCell ref="K40:L40"/>
    <mergeCell ref="M40:N40"/>
    <mergeCell ref="I41:J41"/>
    <mergeCell ref="K41:L41"/>
    <mergeCell ref="M41:N41"/>
    <mergeCell ref="I42:J42"/>
    <mergeCell ref="K42:L42"/>
    <mergeCell ref="M42:N42"/>
    <mergeCell ref="I43:J43"/>
    <mergeCell ref="K43:L43"/>
    <mergeCell ref="M43:N43"/>
    <mergeCell ref="I44:J44"/>
    <mergeCell ref="K44:L44"/>
    <mergeCell ref="M44:N44"/>
    <mergeCell ref="I45:J45"/>
    <mergeCell ref="K45:L45"/>
    <mergeCell ref="M45:N45"/>
    <mergeCell ref="I46:J46"/>
    <mergeCell ref="K46:L46"/>
    <mergeCell ref="M46:N46"/>
    <mergeCell ref="I47:J47"/>
    <mergeCell ref="K47:L47"/>
    <mergeCell ref="M47:N47"/>
    <mergeCell ref="I48:J48"/>
    <mergeCell ref="K48:L48"/>
    <mergeCell ref="M48:N48"/>
    <mergeCell ref="A16:A17"/>
    <mergeCell ref="A18:A28"/>
    <mergeCell ref="B16:B17"/>
    <mergeCell ref="B18:B19"/>
    <mergeCell ref="C16:C17"/>
    <mergeCell ref="C18:C19"/>
    <mergeCell ref="D16:D17"/>
    <mergeCell ref="D18:D19"/>
    <mergeCell ref="E16:E17"/>
    <mergeCell ref="F16:F17"/>
    <mergeCell ref="G16:G17"/>
    <mergeCell ref="Q16:Q17"/>
    <mergeCell ref="R7:R8"/>
    <mergeCell ref="R16:R17"/>
    <mergeCell ref="S7:S8"/>
    <mergeCell ref="S16:S17"/>
    <mergeCell ref="S18:S28"/>
    <mergeCell ref="T7:T8"/>
    <mergeCell ref="T16:T17"/>
    <mergeCell ref="T18:T28"/>
    <mergeCell ref="P7:Q8"/>
    <mergeCell ref="A30:T31"/>
    <mergeCell ref="A1:Q3"/>
  </mergeCells>
  <conditionalFormatting sqref="D27:E27">
    <cfRule type="duplicateValues" dxfId="0" priority="19" stopIfTrue="1"/>
    <cfRule type="duplicateValues" dxfId="0" priority="20" stopIfTrue="1"/>
    <cfRule type="duplicateValues" dxfId="0" priority="21" stopIfTrue="1"/>
    <cfRule type="duplicateValues" dxfId="0" priority="22" stopIfTrue="1"/>
    <cfRule type="duplicateValues" dxfId="0" priority="23" stopIfTrue="1"/>
    <cfRule type="duplicateValues" dxfId="0" priority="24" stopIfTrue="1"/>
    <cfRule type="duplicateValues" dxfId="0" priority="25" stopIfTrue="1"/>
    <cfRule type="duplicateValues" dxfId="0" priority="26" stopIfTrue="1"/>
    <cfRule type="duplicateValues" dxfId="0" priority="27" stopIfTrue="1"/>
    <cfRule type="duplicateValues" dxfId="0" priority="28" stopIfTrue="1"/>
    <cfRule type="duplicateValues" dxfId="0" priority="29" stopIfTrue="1"/>
    <cfRule type="duplicateValues" dxfId="0" priority="30" stopIfTrue="1"/>
    <cfRule type="duplicateValues" dxfId="0" priority="31" stopIfTrue="1"/>
    <cfRule type="duplicateValues" dxfId="0" priority="32" stopIfTrue="1"/>
    <cfRule type="duplicateValues" dxfId="0" priority="33" stopIfTrue="1"/>
    <cfRule type="duplicateValues" dxfId="0" priority="34" stopIfTrue="1"/>
    <cfRule type="duplicateValues" dxfId="0" priority="35" stopIfTrue="1"/>
    <cfRule type="duplicateValues" dxfId="0" priority="36" stopIfTrue="1"/>
    <cfRule type="duplicateValues" dxfId="0" priority="37" stopIfTrue="1"/>
    <cfRule type="duplicateValues" dxfId="0" priority="38" stopIfTrue="1"/>
    <cfRule type="duplicateValues" dxfId="0" priority="39" stopIfTrue="1"/>
    <cfRule type="duplicateValues" dxfId="0" priority="40" stopIfTrue="1"/>
    <cfRule type="duplicateValues" dxfId="0" priority="41" stopIfTrue="1"/>
    <cfRule type="duplicateValues" dxfId="0" priority="42" stopIfTrue="1"/>
    <cfRule type="duplicateValues" dxfId="0" priority="61" stopIfTrue="1"/>
    <cfRule type="duplicateValues" dxfId="0" priority="62" stopIfTrue="1"/>
    <cfRule type="duplicateValues" dxfId="0" priority="63" stopIfTrue="1"/>
    <cfRule type="duplicateValues" dxfId="0" priority="64" stopIfTrue="1"/>
    <cfRule type="duplicateValues" dxfId="0" priority="65" stopIfTrue="1"/>
    <cfRule type="duplicateValues" dxfId="0" priority="66" stopIfTrue="1"/>
    <cfRule type="duplicateValues" dxfId="0" priority="73" stopIfTrue="1"/>
    <cfRule type="duplicateValues" dxfId="0" priority="74" stopIfTrue="1"/>
    <cfRule type="duplicateValues" dxfId="0" priority="75" stopIfTrue="1"/>
    <cfRule type="duplicateValues" dxfId="0" priority="76" stopIfTrue="1"/>
    <cfRule type="duplicateValues" dxfId="0" priority="77" stopIfTrue="1"/>
    <cfRule type="duplicateValues" dxfId="0" priority="78" stopIfTrue="1"/>
    <cfRule type="duplicateValues" dxfId="0" priority="79" stopIfTrue="1"/>
    <cfRule type="duplicateValues" dxfId="0" priority="80" stopIfTrue="1"/>
    <cfRule type="duplicateValues" dxfId="0" priority="81" stopIfTrue="1"/>
    <cfRule type="duplicateValues" dxfId="0" priority="82" stopIfTrue="1"/>
    <cfRule type="duplicateValues" dxfId="0" priority="83" stopIfTrue="1"/>
    <cfRule type="duplicateValues" dxfId="0" priority="84" stopIfTrue="1"/>
  </conditionalFormatting>
  <conditionalFormatting sqref="D28:E28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 stopIfTrue="1"/>
    <cfRule type="duplicateValues" dxfId="0" priority="11" stopIfTrue="1"/>
    <cfRule type="duplicateValues" dxfId="0" priority="12" stopIfTrue="1"/>
    <cfRule type="duplicateValues" dxfId="0" priority="13" stopIfTrue="1"/>
    <cfRule type="duplicateValues" dxfId="0" priority="14" stopIfTrue="1"/>
    <cfRule type="duplicateValues" dxfId="0" priority="15" stopIfTrue="1"/>
    <cfRule type="duplicateValues" dxfId="0" priority="16" stopIfTrue="1"/>
    <cfRule type="duplicateValues" dxfId="0" priority="17" stopIfTrue="1"/>
    <cfRule type="duplicateValues" dxfId="0" priority="18" stopIfTrue="1"/>
    <cfRule type="duplicateValues" dxfId="0" priority="67" stopIfTrue="1"/>
    <cfRule type="duplicateValues" dxfId="0" priority="68" stopIfTrue="1"/>
    <cfRule type="duplicateValues" dxfId="0" priority="69" stopIfTrue="1"/>
    <cfRule type="duplicateValues" dxfId="0" priority="70" stopIfTrue="1"/>
    <cfRule type="duplicateValues" dxfId="0" priority="71" stopIfTrue="1"/>
    <cfRule type="duplicateValues" dxfId="0" priority="72" stopIfTrue="1"/>
    <cfRule type="duplicateValues" dxfId="0" priority="85" stopIfTrue="1"/>
    <cfRule type="duplicateValues" dxfId="0" priority="86" stopIfTrue="1"/>
    <cfRule type="duplicateValues" dxfId="0" priority="87" stopIfTrue="1"/>
    <cfRule type="duplicateValues" dxfId="0" priority="88" stopIfTrue="1"/>
    <cfRule type="duplicateValues" dxfId="0" priority="89" stopIfTrue="1"/>
    <cfRule type="duplicateValues" dxfId="0" priority="90" stopIfTrue="1"/>
    <cfRule type="duplicateValues" dxfId="0" priority="97" stopIfTrue="1"/>
    <cfRule type="duplicateValues" dxfId="0" priority="98" stopIfTrue="1"/>
    <cfRule type="duplicateValues" dxfId="0" priority="99" stopIfTrue="1"/>
    <cfRule type="duplicateValues" dxfId="0" priority="100" stopIfTrue="1"/>
    <cfRule type="duplicateValues" dxfId="0" priority="101" stopIfTrue="1"/>
    <cfRule type="duplicateValues" dxfId="0" priority="102" stopIfTrue="1"/>
    <cfRule type="duplicateValues" dxfId="0" priority="109" stopIfTrue="1"/>
    <cfRule type="duplicateValues" dxfId="0" priority="110" stopIfTrue="1"/>
    <cfRule type="duplicateValues" dxfId="0" priority="111" stopIfTrue="1"/>
    <cfRule type="duplicateValues" dxfId="0" priority="112" stopIfTrue="1"/>
    <cfRule type="duplicateValues" dxfId="0" priority="113" stopIfTrue="1"/>
    <cfRule type="duplicateValues" dxfId="0" priority="114" stopIfTrue="1"/>
  </conditionalFormatting>
  <printOptions horizontalCentered="1"/>
  <pageMargins left="0" right="0" top="0.75" bottom="0.75" header="0.3" footer="0.3"/>
  <pageSetup paperSize="9" scale="6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A33"/>
  <sheetViews>
    <sheetView view="pageBreakPreview" zoomScale="85" zoomScalePageLayoutView="80" zoomScaleNormal="100" workbookViewId="0">
      <selection activeCell="C18" sqref="C18:D18"/>
    </sheetView>
  </sheetViews>
  <sheetFormatPr defaultColWidth="8.88888888888889" defaultRowHeight="10.8"/>
  <cols>
    <col min="1" max="1" width="9.44444444444444" style="387" customWidth="1"/>
    <col min="2" max="2" width="6.11111111111111" style="387" customWidth="1"/>
    <col min="3" max="3" width="23.4444444444444" style="387" customWidth="1"/>
    <col min="4" max="5" width="21.1111111111111" style="387" customWidth="1"/>
    <col min="6" max="6" width="7.44444444444444" style="27" customWidth="1"/>
    <col min="7" max="7" width="10" style="387" customWidth="1"/>
    <col min="8" max="16" width="9.44444444444444" style="387" customWidth="1"/>
    <col min="17" max="17" width="10.1111111111111" style="387" customWidth="1"/>
    <col min="18" max="18" width="18.2222222222222" style="387" customWidth="1"/>
    <col min="19" max="20" width="17.2222222222222" style="387" customWidth="1"/>
    <col min="21" max="21" width="11.4444444444444" style="387" customWidth="1"/>
    <col min="22" max="23" width="10.4444444444444" style="387" customWidth="1"/>
    <col min="24" max="16384" width="8.88888888888889" style="387"/>
  </cols>
  <sheetData>
    <row r="1" ht="17.25" customHeight="1" spans="1:25">
      <c r="A1" s="125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4"/>
      <c r="R1" s="585" t="s">
        <v>1</v>
      </c>
      <c r="S1" s="161"/>
      <c r="T1" s="162"/>
    </row>
    <row r="2" ht="17.25" customHeight="1" spans="1:25">
      <c r="A2" s="126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27"/>
      <c r="R2" s="586" t="s">
        <v>2</v>
      </c>
      <c r="S2" s="96"/>
      <c r="T2" s="220"/>
    </row>
    <row r="3" ht="17.25" customHeight="1" spans="1: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30"/>
      <c r="R3" s="587" t="s">
        <v>3</v>
      </c>
      <c r="S3" s="176"/>
      <c r="T3" s="249"/>
    </row>
    <row r="4" ht="15.75" customHeight="1" spans="1:25">
      <c r="A4" s="26"/>
      <c r="B4" s="26"/>
      <c r="C4" s="68"/>
      <c r="D4" s="68"/>
      <c r="E4" s="68"/>
      <c r="F4" s="68"/>
      <c r="H4" s="90"/>
      <c r="I4" s="90"/>
      <c r="J4" s="90"/>
      <c r="K4" s="90"/>
      <c r="L4" s="90"/>
      <c r="M4" s="90"/>
      <c r="N4" s="90"/>
      <c r="O4" s="90"/>
      <c r="P4" s="68"/>
      <c r="Q4" s="68"/>
      <c r="R4" s="68"/>
      <c r="S4" s="68"/>
      <c r="T4" s="68"/>
      <c r="U4" s="90"/>
      <c r="V4" s="26"/>
      <c r="W4" s="26"/>
    </row>
    <row r="5" s="1" customFormat="1" ht="17.55" customHeight="1" spans="1:25">
      <c r="A5" s="588" t="s">
        <v>4</v>
      </c>
      <c r="B5" s="589"/>
      <c r="C5" s="7" t="str">
        <f>In!C5:G5</f>
        <v>CÔNG TY 4 ORANGES CO.,LTD</v>
      </c>
      <c r="D5" s="8"/>
      <c r="E5" s="8"/>
      <c r="F5" s="8"/>
      <c r="G5" s="9"/>
      <c r="I5" s="35" t="s">
        <v>5</v>
      </c>
      <c r="J5" s="36"/>
      <c r="K5" s="36" t="s">
        <v>6</v>
      </c>
      <c r="L5" s="36"/>
      <c r="M5" s="36" t="s">
        <v>7</v>
      </c>
      <c r="N5" s="590"/>
      <c r="P5" s="50" t="s">
        <v>8</v>
      </c>
      <c r="Q5" s="37"/>
      <c r="R5" s="37"/>
      <c r="S5" s="37" t="s">
        <v>9</v>
      </c>
      <c r="T5" s="38"/>
      <c r="U5" s="103"/>
      <c r="V5" s="103" t="s">
        <v>98</v>
      </c>
      <c r="W5" s="103" t="s">
        <v>99</v>
      </c>
      <c r="X5" s="1" t="s">
        <v>100</v>
      </c>
      <c r="Y5" s="1" t="s">
        <v>101</v>
      </c>
    </row>
    <row r="6" s="1" customFormat="1" ht="17.55" customHeight="1" spans="1:25">
      <c r="A6" s="591" t="s">
        <v>14</v>
      </c>
      <c r="B6" s="104"/>
      <c r="C6" s="15" t="str">
        <f>In!C6:G6</f>
        <v>4O BTA140 SPEC CEO PUTTY FOR INTERIOR 40KG</v>
      </c>
      <c r="D6" s="16"/>
      <c r="E6" s="16"/>
      <c r="F6" s="16"/>
      <c r="G6" s="17"/>
      <c r="I6" s="39" t="s">
        <v>15</v>
      </c>
      <c r="J6" s="40"/>
      <c r="K6" s="74" t="s">
        <v>16</v>
      </c>
      <c r="L6" s="74"/>
      <c r="M6" s="592">
        <f>In!M6</f>
        <v>3000</v>
      </c>
      <c r="N6" s="593"/>
      <c r="P6" s="69" t="s">
        <v>17</v>
      </c>
      <c r="Q6" s="41"/>
      <c r="R6" s="41" t="s">
        <v>18</v>
      </c>
      <c r="S6" s="41" t="s">
        <v>19</v>
      </c>
      <c r="T6" s="42" t="s">
        <v>18</v>
      </c>
      <c r="U6" s="103"/>
      <c r="V6" s="103"/>
      <c r="W6" s="103"/>
    </row>
    <row r="7" s="1" customFormat="1" ht="17.55" customHeight="1" spans="1:25">
      <c r="A7" s="591" t="s">
        <v>20</v>
      </c>
      <c r="B7" s="104"/>
      <c r="C7" s="15" t="str">
        <f>In!C7:G7</f>
        <v>XD1KH00565BP0011</v>
      </c>
      <c r="D7" s="16"/>
      <c r="E7" s="16"/>
      <c r="F7" s="16"/>
      <c r="G7" s="17"/>
      <c r="I7" s="39" t="s">
        <v>102</v>
      </c>
      <c r="J7" s="40"/>
      <c r="K7" s="74" t="s">
        <v>22</v>
      </c>
      <c r="L7" s="74"/>
      <c r="M7" s="594">
        <f>In!M7:N7</f>
        <v>0.82</v>
      </c>
      <c r="N7" s="595"/>
      <c r="P7" s="65"/>
      <c r="Q7" s="66"/>
      <c r="R7" s="199"/>
      <c r="S7" s="199"/>
      <c r="T7" s="230"/>
      <c r="U7" s="90"/>
      <c r="V7" s="90"/>
      <c r="W7" s="90"/>
    </row>
    <row r="8" s="1" customFormat="1" ht="17.55" customHeight="1" spans="1:25">
      <c r="A8" s="591" t="s">
        <v>23</v>
      </c>
      <c r="B8" s="104"/>
      <c r="C8" s="15" t="str">
        <f>In!C8:G8</f>
        <v>26BA2HKH00565000014</v>
      </c>
      <c r="D8" s="16"/>
      <c r="E8" s="16"/>
      <c r="F8" s="16"/>
      <c r="G8" s="17"/>
      <c r="I8" s="39" t="s">
        <v>24</v>
      </c>
      <c r="J8" s="40"/>
      <c r="K8" s="74" t="s">
        <v>22</v>
      </c>
      <c r="L8" s="74"/>
      <c r="M8" s="594">
        <f>In!M8:N8</f>
        <v>0.5</v>
      </c>
      <c r="N8" s="595"/>
      <c r="P8" s="596"/>
      <c r="Q8" s="597"/>
      <c r="R8" s="205"/>
      <c r="S8" s="205"/>
      <c r="T8" s="232"/>
      <c r="U8" s="90"/>
      <c r="V8" s="90"/>
      <c r="W8" s="90"/>
    </row>
    <row r="9" s="1" customFormat="1" ht="17.55" customHeight="1" spans="1:25">
      <c r="A9" s="598" t="s">
        <v>25</v>
      </c>
      <c r="B9" s="599"/>
      <c r="C9" s="23" t="str">
        <f>In!C9</f>
        <v>SX2607080</v>
      </c>
      <c r="D9" s="24"/>
      <c r="E9" s="24"/>
      <c r="F9" s="24"/>
      <c r="G9" s="25"/>
      <c r="I9" s="39" t="str">
        <f>In!I9:J9</f>
        <v>Số lượng in thực tế</v>
      </c>
      <c r="J9" s="40"/>
      <c r="K9" s="74" t="s">
        <v>22</v>
      </c>
      <c r="L9" s="74"/>
      <c r="M9" s="592">
        <f>M6*M7*1.05+17</f>
        <v>2600</v>
      </c>
      <c r="N9" s="593"/>
      <c r="P9" s="82" t="s">
        <v>28</v>
      </c>
      <c r="Q9" s="101"/>
      <c r="R9" s="101" t="s">
        <v>28</v>
      </c>
      <c r="S9" s="88"/>
      <c r="T9" s="89"/>
      <c r="U9" s="90"/>
      <c r="V9" s="90"/>
      <c r="W9" s="90"/>
    </row>
    <row r="10" s="1" customFormat="1" ht="17.55" customHeight="1" spans="1:25">
      <c r="A10" s="30"/>
      <c r="B10" s="30"/>
      <c r="C10" s="90"/>
      <c r="D10" s="27"/>
      <c r="E10" s="27"/>
      <c r="F10" s="27"/>
      <c r="G10" s="27"/>
      <c r="I10" s="39" t="s">
        <v>31</v>
      </c>
      <c r="J10" s="40"/>
      <c r="K10" s="74" t="s">
        <v>22</v>
      </c>
      <c r="L10" s="74"/>
      <c r="M10" s="594">
        <v>1.07</v>
      </c>
      <c r="N10" s="595"/>
      <c r="U10" s="90"/>
      <c r="V10" s="90"/>
      <c r="W10" s="90"/>
    </row>
    <row r="11" s="1" customFormat="1" ht="17.55" customHeight="1" spans="1:25">
      <c r="A11" s="30"/>
      <c r="B11" s="30"/>
      <c r="C11" s="90"/>
      <c r="D11" s="27"/>
      <c r="E11" s="27"/>
      <c r="F11" s="27"/>
      <c r="G11" s="27"/>
      <c r="I11" s="39" t="s">
        <v>32</v>
      </c>
      <c r="J11" s="40"/>
      <c r="K11" s="74" t="s">
        <v>22</v>
      </c>
      <c r="L11" s="74"/>
      <c r="M11" s="594">
        <f>M10-0.03</f>
        <v>1.04</v>
      </c>
      <c r="N11" s="595"/>
      <c r="U11" s="90"/>
      <c r="V11" s="90"/>
      <c r="W11" s="90"/>
    </row>
    <row r="12" s="1" customFormat="1" ht="17.55" customHeight="1" spans="1:25">
      <c r="A12" s="30"/>
      <c r="B12" s="30"/>
      <c r="C12" s="90"/>
      <c r="D12" s="27"/>
      <c r="E12" s="27"/>
      <c r="F12" s="27"/>
      <c r="G12" s="27"/>
      <c r="I12" s="39" t="s">
        <v>33</v>
      </c>
      <c r="J12" s="40"/>
      <c r="K12" s="74" t="s">
        <v>22</v>
      </c>
      <c r="L12" s="74"/>
      <c r="M12" s="594"/>
      <c r="N12" s="595"/>
      <c r="U12" s="90"/>
      <c r="V12" s="90"/>
      <c r="W12" s="90"/>
    </row>
    <row r="13" s="1" customFormat="1" ht="17.55" customHeight="1" spans="1:25">
      <c r="A13" s="30"/>
      <c r="B13" s="30"/>
      <c r="C13" s="90"/>
      <c r="D13" s="27"/>
      <c r="E13" s="27"/>
      <c r="F13" s="27"/>
      <c r="G13" s="27"/>
      <c r="I13" s="43" t="s">
        <v>34</v>
      </c>
      <c r="J13" s="44"/>
      <c r="K13" s="600" t="s">
        <v>35</v>
      </c>
      <c r="L13" s="600"/>
      <c r="M13" s="601">
        <f>In!M14:N14</f>
        <v>0.051</v>
      </c>
      <c r="N13" s="602"/>
      <c r="U13" s="90"/>
      <c r="V13" s="90"/>
      <c r="W13" s="90"/>
    </row>
    <row r="14" ht="15.45" customHeight="1" spans="1:25">
      <c r="A14" s="26"/>
      <c r="B14" s="603"/>
      <c r="C14" s="603"/>
      <c r="D14" s="603"/>
      <c r="E14" s="603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26"/>
    </row>
    <row r="15" ht="33" customHeight="1" spans="1:25">
      <c r="A15" s="125" t="s">
        <v>36</v>
      </c>
      <c r="B15" s="92" t="s">
        <v>37</v>
      </c>
      <c r="C15" s="92" t="s">
        <v>38</v>
      </c>
      <c r="D15" s="92" t="s">
        <v>39</v>
      </c>
      <c r="E15" s="279" t="s">
        <v>40</v>
      </c>
      <c r="F15" s="92" t="s">
        <v>41</v>
      </c>
      <c r="G15" s="92" t="s">
        <v>42</v>
      </c>
      <c r="H15" s="252" t="s">
        <v>43</v>
      </c>
      <c r="I15" s="253"/>
      <c r="J15" s="253"/>
      <c r="K15" s="253"/>
      <c r="L15" s="254"/>
      <c r="M15" s="252" t="s">
        <v>44</v>
      </c>
      <c r="N15" s="253"/>
      <c r="O15" s="253"/>
      <c r="P15" s="254"/>
      <c r="Q15" s="252" t="s">
        <v>45</v>
      </c>
      <c r="R15" s="604" t="s">
        <v>46</v>
      </c>
      <c r="S15" s="254" t="s">
        <v>47</v>
      </c>
      <c r="T15" s="38" t="s">
        <v>48</v>
      </c>
    </row>
    <row r="16" ht="33" customHeight="1" spans="1:25">
      <c r="A16" s="128"/>
      <c r="B16" s="129"/>
      <c r="C16" s="129"/>
      <c r="D16" s="129"/>
      <c r="E16" s="606"/>
      <c r="F16" s="129"/>
      <c r="G16" s="129"/>
      <c r="H16" s="45" t="s">
        <v>49</v>
      </c>
      <c r="I16" s="45" t="s">
        <v>50</v>
      </c>
      <c r="J16" s="45" t="s">
        <v>51</v>
      </c>
      <c r="K16" s="45" t="s">
        <v>52</v>
      </c>
      <c r="L16" s="45" t="s">
        <v>53</v>
      </c>
      <c r="M16" s="45" t="s">
        <v>49</v>
      </c>
      <c r="N16" s="45" t="s">
        <v>50</v>
      </c>
      <c r="O16" s="45" t="s">
        <v>51</v>
      </c>
      <c r="P16" s="45" t="s">
        <v>52</v>
      </c>
      <c r="Q16" s="186"/>
      <c r="R16" s="607"/>
      <c r="S16" s="187"/>
      <c r="T16" s="46"/>
    </row>
    <row r="17" ht="30" customHeight="1" spans="1:27">
      <c r="A17" s="35" t="s">
        <v>103</v>
      </c>
      <c r="B17" s="36">
        <v>1</v>
      </c>
      <c r="C17" s="274" t="s">
        <v>104</v>
      </c>
      <c r="D17" s="40" t="s">
        <v>105</v>
      </c>
      <c r="E17" s="172"/>
      <c r="F17" s="609" t="s">
        <v>57</v>
      </c>
      <c r="G17" s="645">
        <f>M9*M10*0.075</f>
        <v>208.65</v>
      </c>
      <c r="H17" s="35"/>
      <c r="I17" s="36"/>
      <c r="J17" s="36"/>
      <c r="K17" s="36"/>
      <c r="L17" s="590"/>
      <c r="M17" s="35"/>
      <c r="N17" s="36"/>
      <c r="O17" s="36"/>
      <c r="P17" s="590"/>
      <c r="Q17" s="640"/>
      <c r="R17" s="640"/>
      <c r="S17" s="589" t="s">
        <v>58</v>
      </c>
      <c r="T17" s="162" t="s">
        <v>58</v>
      </c>
      <c r="X17" s="90"/>
      <c r="Y17" s="1"/>
      <c r="Z17" s="30"/>
      <c r="AA17" s="646"/>
    </row>
    <row r="18" ht="30" customHeight="1" spans="1:27">
      <c r="A18" s="69"/>
      <c r="B18" s="41">
        <v>2</v>
      </c>
      <c r="C18" s="40" t="s">
        <v>106</v>
      </c>
      <c r="D18" s="40" t="s">
        <v>107</v>
      </c>
      <c r="E18" s="40"/>
      <c r="F18" s="642" t="s">
        <v>57</v>
      </c>
      <c r="G18" s="647">
        <f>M9*M10*0.02*0.85</f>
        <v>47.294</v>
      </c>
      <c r="H18" s="69"/>
      <c r="I18" s="41"/>
      <c r="J18" s="41"/>
      <c r="K18" s="41"/>
      <c r="L18" s="42"/>
      <c r="M18" s="69"/>
      <c r="N18" s="41"/>
      <c r="O18" s="41"/>
      <c r="P18" s="42"/>
      <c r="Q18" s="615"/>
      <c r="R18" s="615"/>
      <c r="S18" s="72"/>
      <c r="T18" s="174"/>
      <c r="U18" s="27"/>
      <c r="X18" s="26"/>
      <c r="Y18" s="27"/>
      <c r="Z18" s="30"/>
      <c r="AA18" s="646"/>
    </row>
    <row r="19" ht="30" customHeight="1" spans="1:27">
      <c r="A19" s="69"/>
      <c r="B19" s="41">
        <v>3</v>
      </c>
      <c r="C19" s="40" t="s">
        <v>108</v>
      </c>
      <c r="D19" s="40" t="s">
        <v>109</v>
      </c>
      <c r="E19" s="40"/>
      <c r="F19" s="648" t="s">
        <v>57</v>
      </c>
      <c r="G19" s="649">
        <f>M9*M10*0.02*0.07</f>
        <v>3.8948</v>
      </c>
      <c r="H19" s="69"/>
      <c r="I19" s="41"/>
      <c r="J19" s="41"/>
      <c r="K19" s="41"/>
      <c r="L19" s="42"/>
      <c r="M19" s="69"/>
      <c r="N19" s="41"/>
      <c r="O19" s="41"/>
      <c r="P19" s="42"/>
      <c r="Q19" s="615"/>
      <c r="R19" s="615"/>
      <c r="S19" s="72"/>
      <c r="T19" s="174"/>
      <c r="U19" s="27"/>
    </row>
    <row r="20" ht="30" customHeight="1" spans="1:27">
      <c r="A20" s="69"/>
      <c r="B20" s="41">
        <v>4</v>
      </c>
      <c r="C20" s="274" t="s">
        <v>110</v>
      </c>
      <c r="D20" s="40" t="s">
        <v>111</v>
      </c>
      <c r="E20" s="40"/>
      <c r="F20" s="642" t="s">
        <v>57</v>
      </c>
      <c r="G20" s="649">
        <f>M9*M10*0.02*0.08</f>
        <v>4.4512</v>
      </c>
      <c r="H20" s="69"/>
      <c r="I20" s="41"/>
      <c r="J20" s="41"/>
      <c r="K20" s="41"/>
      <c r="L20" s="42"/>
      <c r="M20" s="69"/>
      <c r="N20" s="41"/>
      <c r="O20" s="41"/>
      <c r="P20" s="42"/>
      <c r="Q20" s="615"/>
      <c r="R20" s="615"/>
      <c r="S20" s="72"/>
      <c r="T20" s="174"/>
      <c r="U20" s="27"/>
    </row>
    <row r="21" ht="30" customHeight="1" spans="1:27">
      <c r="A21" s="69"/>
      <c r="B21" s="41">
        <v>5</v>
      </c>
      <c r="C21" s="40"/>
      <c r="D21" s="40"/>
      <c r="E21" s="40"/>
      <c r="F21" s="642"/>
      <c r="G21" s="650"/>
      <c r="H21" s="69"/>
      <c r="I21" s="41"/>
      <c r="J21" s="41"/>
      <c r="K21" s="41"/>
      <c r="L21" s="42"/>
      <c r="M21" s="69"/>
      <c r="N21" s="41"/>
      <c r="O21" s="41"/>
      <c r="P21" s="42"/>
      <c r="Q21" s="615"/>
      <c r="R21" s="615"/>
      <c r="S21" s="72"/>
      <c r="T21" s="174"/>
      <c r="U21" s="27"/>
    </row>
    <row r="22" ht="30" customHeight="1" spans="1:27">
      <c r="A22" s="82"/>
      <c r="B22" s="101">
        <v>6</v>
      </c>
      <c r="C22" s="651"/>
      <c r="D22" s="44"/>
      <c r="E22" s="44"/>
      <c r="F22" s="652"/>
      <c r="G22" s="653"/>
      <c r="H22" s="82"/>
      <c r="I22" s="101"/>
      <c r="J22" s="101"/>
      <c r="K22" s="101"/>
      <c r="L22" s="102"/>
      <c r="M22" s="82"/>
      <c r="N22" s="101"/>
      <c r="O22" s="101"/>
      <c r="P22" s="102"/>
      <c r="Q22" s="620"/>
      <c r="R22" s="620"/>
      <c r="S22" s="85"/>
      <c r="T22" s="179"/>
      <c r="U22" s="27"/>
    </row>
    <row r="23" ht="29.55" customHeight="1" spans="1:27">
      <c r="A23" s="622" t="s">
        <v>94</v>
      </c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3"/>
      <c r="P23" s="623"/>
      <c r="Q23" s="623"/>
      <c r="R23" s="623"/>
      <c r="S23" s="623"/>
      <c r="T23" s="624"/>
    </row>
    <row r="24" ht="29.55" customHeight="1" spans="1:27">
      <c r="A24" s="625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7"/>
    </row>
    <row r="33" spans="8:8">
      <c r="H33" s="387" t="s">
        <v>97</v>
      </c>
    </row>
  </sheetData>
  <mergeCells count="69"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P9:Q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H15:L15"/>
    <mergeCell ref="M15:P15"/>
    <mergeCell ref="A15:A16"/>
    <mergeCell ref="A17:A22"/>
    <mergeCell ref="B15:B16"/>
    <mergeCell ref="C15:C16"/>
    <mergeCell ref="D15:D16"/>
    <mergeCell ref="E15:E16"/>
    <mergeCell ref="F15:F16"/>
    <mergeCell ref="G15:G16"/>
    <mergeCell ref="Q15:Q16"/>
    <mergeCell ref="R7:R8"/>
    <mergeCell ref="R15:R16"/>
    <mergeCell ref="S7:S8"/>
    <mergeCell ref="S15:S16"/>
    <mergeCell ref="S17:S22"/>
    <mergeCell ref="T7:T8"/>
    <mergeCell ref="T15:T16"/>
    <mergeCell ref="T17:T22"/>
    <mergeCell ref="A23:T24"/>
    <mergeCell ref="P7:Q8"/>
    <mergeCell ref="A1:Q3"/>
  </mergeCells>
  <conditionalFormatting sqref="D17:E1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/>
  </conditionalFormatting>
  <printOptions horizontalCentered="1"/>
  <pageMargins left="0" right="0" top="0.75" bottom="0.75" header="0.3" footer="0.3"/>
  <pageSetup paperSize="9" scale="60" orientation="landscape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Y30"/>
  <sheetViews>
    <sheetView view="pageBreakPreview" zoomScale="70" zoomScalePageLayoutView="80" zoomScaleNormal="100" workbookViewId="0">
      <selection activeCell="G23" sqref="G23"/>
    </sheetView>
  </sheetViews>
  <sheetFormatPr defaultColWidth="8.88888888888889" defaultRowHeight="10.8"/>
  <cols>
    <col min="1" max="1" width="9.44444444444444" style="387" customWidth="1"/>
    <col min="2" max="2" width="6.11111111111111" style="387" customWidth="1"/>
    <col min="3" max="3" width="23.4444444444444" style="387" customWidth="1"/>
    <col min="4" max="5" width="21.1111111111111" style="387" customWidth="1"/>
    <col min="6" max="6" width="7.44444444444444" style="27" customWidth="1"/>
    <col min="7" max="7" width="10" style="387" customWidth="1"/>
    <col min="8" max="16" width="9.44444444444444" style="387" customWidth="1"/>
    <col min="17" max="17" width="10.1111111111111" style="387" customWidth="1"/>
    <col min="18" max="18" width="18.2222222222222" style="387" customWidth="1"/>
    <col min="19" max="20" width="17.2222222222222" style="387" customWidth="1"/>
    <col min="21" max="21" width="11.4444444444444" style="387" customWidth="1"/>
    <col min="22" max="23" width="10.4444444444444" style="387" customWidth="1"/>
    <col min="24" max="16384" width="8.88888888888889" style="387"/>
  </cols>
  <sheetData>
    <row r="1" ht="17.25" customHeight="1" spans="1:25">
      <c r="A1" s="125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4"/>
      <c r="R1" s="585" t="s">
        <v>1</v>
      </c>
      <c r="S1" s="161"/>
      <c r="T1" s="162"/>
    </row>
    <row r="2" ht="17.25" customHeight="1" spans="1:25">
      <c r="A2" s="126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27"/>
      <c r="R2" s="586" t="s">
        <v>2</v>
      </c>
      <c r="S2" s="96"/>
      <c r="T2" s="220"/>
    </row>
    <row r="3" ht="17.25" customHeight="1" spans="1: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30"/>
      <c r="R3" s="587" t="s">
        <v>3</v>
      </c>
      <c r="S3" s="176"/>
      <c r="T3" s="249"/>
    </row>
    <row r="4" ht="15.75" customHeight="1" spans="1:25">
      <c r="A4" s="26"/>
      <c r="B4" s="26"/>
      <c r="C4" s="68"/>
      <c r="D4" s="68"/>
      <c r="E4" s="68"/>
      <c r="F4" s="68"/>
      <c r="H4" s="90"/>
      <c r="I4" s="90"/>
      <c r="J4" s="90"/>
      <c r="K4" s="90"/>
      <c r="L4" s="90"/>
      <c r="M4" s="90"/>
      <c r="N4" s="90"/>
      <c r="O4" s="90"/>
      <c r="P4" s="68"/>
      <c r="Q4" s="68"/>
      <c r="R4" s="68"/>
      <c r="S4" s="68"/>
      <c r="T4" s="68"/>
      <c r="U4" s="90"/>
      <c r="V4" s="26"/>
      <c r="W4" s="26"/>
    </row>
    <row r="5" s="1" customFormat="1" ht="18.45" customHeight="1" spans="1:25">
      <c r="A5" s="588" t="s">
        <v>4</v>
      </c>
      <c r="B5" s="589"/>
      <c r="C5" s="7" t="str">
        <f>In!C5:G5</f>
        <v>CÔNG TY 4 ORANGES CO.,LTD</v>
      </c>
      <c r="D5" s="8"/>
      <c r="E5" s="8"/>
      <c r="F5" s="8"/>
      <c r="G5" s="9"/>
      <c r="I5" s="35" t="s">
        <v>5</v>
      </c>
      <c r="J5" s="36"/>
      <c r="K5" s="36" t="s">
        <v>6</v>
      </c>
      <c r="L5" s="36"/>
      <c r="M5" s="36" t="s">
        <v>7</v>
      </c>
      <c r="N5" s="590"/>
      <c r="P5" s="50" t="s">
        <v>8</v>
      </c>
      <c r="Q5" s="37"/>
      <c r="R5" s="37"/>
      <c r="S5" s="37" t="s">
        <v>9</v>
      </c>
      <c r="T5" s="38"/>
      <c r="U5" s="103"/>
      <c r="V5" s="103" t="s">
        <v>98</v>
      </c>
      <c r="W5" s="103" t="s">
        <v>99</v>
      </c>
      <c r="X5" s="1" t="s">
        <v>100</v>
      </c>
      <c r="Y5" s="1" t="s">
        <v>101</v>
      </c>
    </row>
    <row r="6" s="1" customFormat="1" ht="18.45" customHeight="1" spans="1:25">
      <c r="A6" s="591" t="s">
        <v>14</v>
      </c>
      <c r="B6" s="104"/>
      <c r="C6" s="15" t="str">
        <f>In!C6:G6</f>
        <v>4O BTA140 SPEC CEO PUTTY FOR INTERIOR 40KG</v>
      </c>
      <c r="D6" s="16"/>
      <c r="E6" s="16"/>
      <c r="F6" s="16"/>
      <c r="G6" s="17"/>
      <c r="I6" s="39" t="s">
        <v>15</v>
      </c>
      <c r="J6" s="40"/>
      <c r="K6" s="74" t="s">
        <v>16</v>
      </c>
      <c r="L6" s="74"/>
      <c r="M6" s="592">
        <f>In!M6</f>
        <v>3000</v>
      </c>
      <c r="N6" s="593"/>
      <c r="P6" s="69" t="s">
        <v>17</v>
      </c>
      <c r="Q6" s="41"/>
      <c r="R6" s="41" t="s">
        <v>18</v>
      </c>
      <c r="S6" s="41" t="s">
        <v>19</v>
      </c>
      <c r="T6" s="42" t="s">
        <v>18</v>
      </c>
      <c r="U6" s="103"/>
      <c r="V6" s="103"/>
      <c r="W6" s="103"/>
    </row>
    <row r="7" s="1" customFormat="1" ht="18.45" customHeight="1" spans="1:25">
      <c r="A7" s="591" t="s">
        <v>20</v>
      </c>
      <c r="B7" s="104"/>
      <c r="C7" s="15" t="str">
        <f>In!C7:G7</f>
        <v>XD1KH00565BP0011</v>
      </c>
      <c r="D7" s="16"/>
      <c r="E7" s="16"/>
      <c r="F7" s="16"/>
      <c r="G7" s="17"/>
      <c r="I7" s="39" t="s">
        <v>102</v>
      </c>
      <c r="J7" s="40"/>
      <c r="K7" s="74" t="s">
        <v>22</v>
      </c>
      <c r="L7" s="74"/>
      <c r="M7" s="594">
        <f>In!M7:N7</f>
        <v>0.82</v>
      </c>
      <c r="N7" s="595"/>
      <c r="P7" s="65"/>
      <c r="Q7" s="66"/>
      <c r="R7" s="199"/>
      <c r="S7" s="199"/>
      <c r="T7" s="230"/>
      <c r="U7" s="90"/>
      <c r="V7" s="90"/>
      <c r="W7" s="90"/>
    </row>
    <row r="8" s="1" customFormat="1" ht="18.45" customHeight="1" spans="1:25">
      <c r="A8" s="591" t="s">
        <v>23</v>
      </c>
      <c r="B8" s="104"/>
      <c r="C8" s="15" t="str">
        <f>In!C8:G8</f>
        <v>26BA2HKH00565000014</v>
      </c>
      <c r="D8" s="16"/>
      <c r="E8" s="16"/>
      <c r="F8" s="16"/>
      <c r="G8" s="17"/>
      <c r="I8" s="39" t="s">
        <v>24</v>
      </c>
      <c r="J8" s="40"/>
      <c r="K8" s="74" t="s">
        <v>22</v>
      </c>
      <c r="L8" s="74"/>
      <c r="M8" s="594">
        <f>In!M8:N8</f>
        <v>0.5</v>
      </c>
      <c r="N8" s="595"/>
      <c r="P8" s="596"/>
      <c r="Q8" s="597"/>
      <c r="R8" s="205"/>
      <c r="S8" s="205"/>
      <c r="T8" s="232"/>
      <c r="U8" s="90"/>
      <c r="V8" s="90"/>
      <c r="W8" s="90"/>
    </row>
    <row r="9" s="1" customFormat="1" ht="18.45" customHeight="1" spans="1:25">
      <c r="A9" s="598" t="s">
        <v>25</v>
      </c>
      <c r="B9" s="599"/>
      <c r="C9" s="23" t="str">
        <f>In!C9</f>
        <v>SX2607080</v>
      </c>
      <c r="D9" s="24"/>
      <c r="E9" s="24"/>
      <c r="F9" s="24"/>
      <c r="G9" s="25"/>
      <c r="I9" s="39" t="str">
        <f>In!I9:J9</f>
        <v>Số lượng in thực tế</v>
      </c>
      <c r="J9" s="40"/>
      <c r="K9" s="74" t="s">
        <v>22</v>
      </c>
      <c r="L9" s="74"/>
      <c r="M9" s="592">
        <f>Tráng!M9</f>
        <v>2600</v>
      </c>
      <c r="N9" s="593"/>
      <c r="P9" s="82" t="s">
        <v>28</v>
      </c>
      <c r="Q9" s="101"/>
      <c r="R9" s="101" t="s">
        <v>28</v>
      </c>
      <c r="S9" s="88"/>
      <c r="T9" s="89"/>
      <c r="U9" s="90"/>
      <c r="V9" s="90"/>
      <c r="W9" s="90"/>
    </row>
    <row r="10" s="1" customFormat="1" ht="18.45" customHeight="1" spans="1:25">
      <c r="A10" s="30"/>
      <c r="B10" s="30"/>
      <c r="C10" s="90"/>
      <c r="D10" s="27"/>
      <c r="E10" s="27"/>
      <c r="F10" s="27"/>
      <c r="G10" s="27"/>
      <c r="I10" s="39" t="s">
        <v>31</v>
      </c>
      <c r="J10" s="40"/>
      <c r="K10" s="74" t="s">
        <v>22</v>
      </c>
      <c r="L10" s="74"/>
      <c r="M10" s="594">
        <f>M8*2+0.06</f>
        <v>1.06</v>
      </c>
      <c r="N10" s="595"/>
      <c r="U10" s="90"/>
      <c r="V10" s="90"/>
      <c r="W10" s="90"/>
    </row>
    <row r="11" s="1" customFormat="1" ht="18.45" customHeight="1" spans="1:25">
      <c r="A11" s="30"/>
      <c r="B11" s="30"/>
      <c r="C11" s="90"/>
      <c r="D11" s="27"/>
      <c r="E11" s="27"/>
      <c r="F11" s="27"/>
      <c r="G11" s="27"/>
      <c r="I11" s="39" t="s">
        <v>32</v>
      </c>
      <c r="J11" s="40"/>
      <c r="K11" s="74" t="s">
        <v>22</v>
      </c>
      <c r="L11" s="74"/>
      <c r="M11" s="594">
        <f>M10-0.02</f>
        <v>1.04</v>
      </c>
      <c r="N11" s="595"/>
      <c r="U11" s="90"/>
      <c r="V11" s="90"/>
      <c r="W11" s="90"/>
    </row>
    <row r="12" s="1" customFormat="1" ht="18.45" customHeight="1" spans="1:25">
      <c r="A12" s="30"/>
      <c r="B12" s="30"/>
      <c r="C12" s="90"/>
      <c r="D12" s="27"/>
      <c r="E12" s="27"/>
      <c r="F12" s="27"/>
      <c r="G12" s="27"/>
      <c r="I12" s="39" t="s">
        <v>33</v>
      </c>
      <c r="J12" s="40"/>
      <c r="K12" s="74" t="s">
        <v>22</v>
      </c>
      <c r="L12" s="74"/>
      <c r="M12" s="594"/>
      <c r="N12" s="595"/>
      <c r="U12" s="90"/>
      <c r="V12" s="90"/>
      <c r="W12" s="90"/>
    </row>
    <row r="13" s="1" customFormat="1" ht="18.45" customHeight="1" spans="1:25">
      <c r="A13" s="30"/>
      <c r="B13" s="30"/>
      <c r="C13" s="90"/>
      <c r="D13" s="27"/>
      <c r="E13" s="27"/>
      <c r="F13" s="27"/>
      <c r="G13" s="27"/>
      <c r="I13" s="43" t="s">
        <v>34</v>
      </c>
      <c r="J13" s="44"/>
      <c r="K13" s="600" t="s">
        <v>35</v>
      </c>
      <c r="L13" s="600"/>
      <c r="M13" s="601">
        <f>In!M14:N14</f>
        <v>0.051</v>
      </c>
      <c r="N13" s="602"/>
      <c r="U13" s="90"/>
      <c r="V13" s="90"/>
      <c r="W13" s="90"/>
    </row>
    <row r="14" ht="15.45" customHeight="1" spans="1:25">
      <c r="A14" s="26"/>
      <c r="B14" s="603"/>
      <c r="C14" s="603"/>
      <c r="D14" s="603"/>
      <c r="E14" s="603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26"/>
    </row>
    <row r="15" ht="31.95" customHeight="1" spans="1:25">
      <c r="A15" s="125" t="s">
        <v>36</v>
      </c>
      <c r="B15" s="92" t="s">
        <v>37</v>
      </c>
      <c r="C15" s="92" t="s">
        <v>38</v>
      </c>
      <c r="D15" s="92" t="s">
        <v>39</v>
      </c>
      <c r="E15" s="279" t="s">
        <v>40</v>
      </c>
      <c r="F15" s="92" t="s">
        <v>41</v>
      </c>
      <c r="G15" s="92" t="s">
        <v>42</v>
      </c>
      <c r="H15" s="252" t="s">
        <v>43</v>
      </c>
      <c r="I15" s="253"/>
      <c r="J15" s="253"/>
      <c r="K15" s="253"/>
      <c r="L15" s="254"/>
      <c r="M15" s="252" t="s">
        <v>44</v>
      </c>
      <c r="N15" s="253"/>
      <c r="O15" s="253"/>
      <c r="P15" s="254"/>
      <c r="Q15" s="252" t="s">
        <v>45</v>
      </c>
      <c r="R15" s="604" t="s">
        <v>46</v>
      </c>
      <c r="S15" s="254" t="s">
        <v>47</v>
      </c>
      <c r="T15" s="38" t="s">
        <v>48</v>
      </c>
    </row>
    <row r="16" ht="31.95" customHeight="1" spans="1:25">
      <c r="A16" s="128"/>
      <c r="B16" s="129"/>
      <c r="C16" s="129"/>
      <c r="D16" s="129"/>
      <c r="E16" s="606"/>
      <c r="F16" s="129"/>
      <c r="G16" s="129"/>
      <c r="H16" s="45" t="s">
        <v>49</v>
      </c>
      <c r="I16" s="45" t="s">
        <v>50</v>
      </c>
      <c r="J16" s="45" t="s">
        <v>51</v>
      </c>
      <c r="K16" s="45" t="s">
        <v>52</v>
      </c>
      <c r="L16" s="45" t="s">
        <v>53</v>
      </c>
      <c r="M16" s="45" t="s">
        <v>49</v>
      </c>
      <c r="N16" s="45" t="s">
        <v>50</v>
      </c>
      <c r="O16" s="45" t="s">
        <v>51</v>
      </c>
      <c r="P16" s="45" t="s">
        <v>52</v>
      </c>
      <c r="Q16" s="186"/>
      <c r="R16" s="607"/>
      <c r="S16" s="187"/>
      <c r="T16" s="46"/>
    </row>
    <row r="17" ht="31.95" customHeight="1" spans="1:21">
      <c r="A17" s="35" t="s">
        <v>112</v>
      </c>
      <c r="B17" s="36">
        <v>1</v>
      </c>
      <c r="C17" s="40" t="s">
        <v>106</v>
      </c>
      <c r="D17" s="40" t="s">
        <v>107</v>
      </c>
      <c r="E17" s="608"/>
      <c r="F17" s="36" t="s">
        <v>57</v>
      </c>
      <c r="G17" s="639">
        <f>M9*0.5*3.114/1000</f>
        <v>4.0482</v>
      </c>
      <c r="H17" s="35"/>
      <c r="I17" s="36"/>
      <c r="J17" s="36"/>
      <c r="K17" s="36"/>
      <c r="L17" s="590"/>
      <c r="M17" s="35"/>
      <c r="N17" s="36"/>
      <c r="O17" s="36"/>
      <c r="P17" s="590"/>
      <c r="Q17" s="640"/>
      <c r="R17" s="641"/>
      <c r="S17" s="161" t="s">
        <v>113</v>
      </c>
      <c r="T17" s="162" t="s">
        <v>113</v>
      </c>
      <c r="U17" s="27"/>
    </row>
    <row r="18" ht="31.95" customHeight="1" spans="1:21">
      <c r="A18" s="69"/>
      <c r="B18" s="41">
        <v>2</v>
      </c>
      <c r="C18" s="40" t="s">
        <v>114</v>
      </c>
      <c r="D18" s="40" t="s">
        <v>115</v>
      </c>
      <c r="E18" s="40"/>
      <c r="F18" s="642" t="s">
        <v>57</v>
      </c>
      <c r="G18" s="265">
        <f>M9*0.5*3.114/1000</f>
        <v>4.0482</v>
      </c>
      <c r="H18" s="69"/>
      <c r="I18" s="41"/>
      <c r="J18" s="41"/>
      <c r="K18" s="41"/>
      <c r="L18" s="42"/>
      <c r="M18" s="69"/>
      <c r="N18" s="41"/>
      <c r="O18" s="41"/>
      <c r="P18" s="42"/>
      <c r="Q18" s="615"/>
      <c r="R18" s="258"/>
      <c r="S18" s="40"/>
      <c r="T18" s="174"/>
      <c r="U18" s="27"/>
    </row>
    <row r="19" ht="31.95" customHeight="1" spans="1:21">
      <c r="A19" s="82"/>
      <c r="B19" s="101">
        <v>3</v>
      </c>
      <c r="C19" s="44" t="s">
        <v>116</v>
      </c>
      <c r="D19" s="44" t="s">
        <v>117</v>
      </c>
      <c r="E19" s="44"/>
      <c r="F19" s="158" t="s">
        <v>57</v>
      </c>
      <c r="G19" s="643">
        <v>0</v>
      </c>
      <c r="H19" s="82"/>
      <c r="I19" s="101"/>
      <c r="J19" s="101"/>
      <c r="K19" s="101"/>
      <c r="L19" s="102"/>
      <c r="M19" s="82"/>
      <c r="N19" s="101"/>
      <c r="O19" s="101"/>
      <c r="P19" s="102"/>
      <c r="Q19" s="620"/>
      <c r="R19" s="621"/>
      <c r="S19" s="44"/>
      <c r="T19" s="179"/>
      <c r="U19" s="644"/>
    </row>
    <row r="20" ht="31.95" customHeight="1" spans="1:21">
      <c r="A20" s="622" t="s">
        <v>94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4"/>
    </row>
    <row r="21" ht="31.95" customHeight="1" spans="1:21">
      <c r="A21" s="625"/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7"/>
    </row>
    <row r="22" spans="1:21">
      <c r="C22" s="40" t="s">
        <v>118</v>
      </c>
      <c r="D22" s="40" t="s">
        <v>119</v>
      </c>
    </row>
    <row r="30" spans="1:21">
      <c r="H30" s="387" t="s">
        <v>97</v>
      </c>
    </row>
  </sheetData>
  <mergeCells count="69"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P9:Q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H15:L15"/>
    <mergeCell ref="M15:P15"/>
    <mergeCell ref="A15:A16"/>
    <mergeCell ref="A17:A19"/>
    <mergeCell ref="B15:B16"/>
    <mergeCell ref="C15:C16"/>
    <mergeCell ref="D15:D16"/>
    <mergeCell ref="E15:E16"/>
    <mergeCell ref="F15:F16"/>
    <mergeCell ref="G15:G16"/>
    <mergeCell ref="Q15:Q16"/>
    <mergeCell ref="R7:R8"/>
    <mergeCell ref="R15:R16"/>
    <mergeCell ref="S7:S8"/>
    <mergeCell ref="S15:S16"/>
    <mergeCell ref="S17:S19"/>
    <mergeCell ref="T7:T8"/>
    <mergeCell ref="T15:T16"/>
    <mergeCell ref="T17:T19"/>
    <mergeCell ref="A20:T21"/>
    <mergeCell ref="P7:Q8"/>
    <mergeCell ref="A1:Q3"/>
  </mergeCells>
  <printOptions horizontalCentered="1"/>
  <pageMargins left="0" right="0" top="0.75" bottom="0.75" header="0.3" footer="0.3"/>
  <pageSetup paperSize="9" scale="59" orientation="landscape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A31"/>
  <sheetViews>
    <sheetView view="pageBreakPreview" zoomScale="70" zoomScalePageLayoutView="80" zoomScaleNormal="100" workbookViewId="0">
      <selection activeCell="I9" sqref="I9:J9"/>
    </sheetView>
  </sheetViews>
  <sheetFormatPr defaultColWidth="8.88888888888889" defaultRowHeight="10.8"/>
  <cols>
    <col min="1" max="1" width="9.44444444444444" style="387" customWidth="1"/>
    <col min="2" max="2" width="6.11111111111111" style="387" customWidth="1"/>
    <col min="3" max="3" width="23.4444444444444" style="387" customWidth="1"/>
    <col min="4" max="5" width="21.1111111111111" style="387" customWidth="1"/>
    <col min="6" max="6" width="7.44444444444444" style="27" customWidth="1"/>
    <col min="7" max="7" width="10" style="387" customWidth="1"/>
    <col min="8" max="16" width="9.44444444444444" style="387" customWidth="1"/>
    <col min="17" max="17" width="10.1111111111111" style="387" customWidth="1"/>
    <col min="18" max="18" width="18.2222222222222" style="387" customWidth="1"/>
    <col min="19" max="20" width="17.2222222222222" style="387" customWidth="1"/>
    <col min="21" max="21" width="11.4444444444444" style="387" customWidth="1"/>
    <col min="22" max="23" width="10.4444444444444" style="387" customWidth="1"/>
    <col min="24" max="16384" width="8.88888888888889" style="387"/>
  </cols>
  <sheetData>
    <row r="1" ht="17.25" customHeight="1" spans="1:25">
      <c r="A1" s="125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4"/>
      <c r="R1" s="585" t="s">
        <v>1</v>
      </c>
      <c r="S1" s="161"/>
      <c r="T1" s="162"/>
    </row>
    <row r="2" ht="17.25" customHeight="1" spans="1:25">
      <c r="A2" s="126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27"/>
      <c r="R2" s="586" t="s">
        <v>2</v>
      </c>
      <c r="S2" s="96"/>
      <c r="T2" s="220"/>
    </row>
    <row r="3" ht="17.25" customHeight="1" spans="1: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30"/>
      <c r="R3" s="587" t="s">
        <v>3</v>
      </c>
      <c r="S3" s="176"/>
      <c r="T3" s="249"/>
    </row>
    <row r="4" ht="15.75" customHeight="1" spans="1:25">
      <c r="A4" s="26"/>
      <c r="B4" s="26"/>
      <c r="C4" s="68"/>
      <c r="D4" s="68"/>
      <c r="E4" s="68"/>
      <c r="F4" s="68"/>
      <c r="H4" s="90"/>
      <c r="I4" s="90"/>
      <c r="J4" s="90"/>
      <c r="K4" s="90"/>
      <c r="L4" s="90"/>
      <c r="M4" s="90"/>
      <c r="N4" s="90"/>
      <c r="O4" s="90"/>
      <c r="P4" s="68"/>
      <c r="Q4" s="68"/>
      <c r="R4" s="68"/>
      <c r="S4" s="68"/>
      <c r="T4" s="68"/>
      <c r="U4" s="90"/>
      <c r="V4" s="26"/>
      <c r="W4" s="26"/>
    </row>
    <row r="5" s="1" customFormat="1" ht="16.95" customHeight="1" spans="1:25">
      <c r="A5" s="588" t="s">
        <v>4</v>
      </c>
      <c r="B5" s="589"/>
      <c r="C5" s="7" t="str">
        <f>In!C5:G5</f>
        <v>CÔNG TY 4 ORANGES CO.,LTD</v>
      </c>
      <c r="D5" s="8"/>
      <c r="E5" s="8"/>
      <c r="F5" s="8"/>
      <c r="G5" s="9"/>
      <c r="I5" s="35" t="s">
        <v>5</v>
      </c>
      <c r="J5" s="36"/>
      <c r="K5" s="36" t="s">
        <v>6</v>
      </c>
      <c r="L5" s="36"/>
      <c r="M5" s="36" t="s">
        <v>7</v>
      </c>
      <c r="N5" s="590"/>
      <c r="P5" s="50" t="s">
        <v>8</v>
      </c>
      <c r="Q5" s="37"/>
      <c r="R5" s="37"/>
      <c r="S5" s="37" t="s">
        <v>9</v>
      </c>
      <c r="T5" s="38"/>
      <c r="U5" s="103"/>
      <c r="V5" s="103" t="s">
        <v>98</v>
      </c>
      <c r="W5" s="103" t="s">
        <v>99</v>
      </c>
      <c r="X5" s="1" t="s">
        <v>100</v>
      </c>
      <c r="Y5" s="1" t="s">
        <v>101</v>
      </c>
    </row>
    <row r="6" s="1" customFormat="1" ht="16.95" customHeight="1" spans="1:25">
      <c r="A6" s="591" t="s">
        <v>14</v>
      </c>
      <c r="B6" s="104"/>
      <c r="C6" s="15" t="str">
        <f>In!C6:G6</f>
        <v>4O BTA140 SPEC CEO PUTTY FOR INTERIOR 40KG</v>
      </c>
      <c r="D6" s="16"/>
      <c r="E6" s="16"/>
      <c r="F6" s="16"/>
      <c r="G6" s="17"/>
      <c r="I6" s="39" t="s">
        <v>15</v>
      </c>
      <c r="J6" s="40"/>
      <c r="K6" s="74" t="s">
        <v>16</v>
      </c>
      <c r="L6" s="74"/>
      <c r="M6" s="592">
        <f>In!M6</f>
        <v>3000</v>
      </c>
      <c r="N6" s="593"/>
      <c r="P6" s="69" t="s">
        <v>17</v>
      </c>
      <c r="Q6" s="41"/>
      <c r="R6" s="41" t="s">
        <v>18</v>
      </c>
      <c r="S6" s="41" t="s">
        <v>19</v>
      </c>
      <c r="T6" s="42" t="s">
        <v>18</v>
      </c>
      <c r="U6" s="103"/>
      <c r="V6" s="103"/>
      <c r="W6" s="103"/>
    </row>
    <row r="7" s="1" customFormat="1" ht="16.95" customHeight="1" spans="1:25">
      <c r="A7" s="591" t="s">
        <v>20</v>
      </c>
      <c r="B7" s="104"/>
      <c r="C7" s="15" t="str">
        <f>In!C7:G7</f>
        <v>XD1KH00565BP0011</v>
      </c>
      <c r="D7" s="16"/>
      <c r="E7" s="16"/>
      <c r="F7" s="16"/>
      <c r="G7" s="17"/>
      <c r="I7" s="39" t="s">
        <v>102</v>
      </c>
      <c r="J7" s="40"/>
      <c r="K7" s="74" t="s">
        <v>22</v>
      </c>
      <c r="L7" s="74"/>
      <c r="M7" s="628">
        <f>Tráng!M7:N7</f>
        <v>0.82</v>
      </c>
      <c r="N7" s="629"/>
      <c r="P7" s="65"/>
      <c r="Q7" s="66"/>
      <c r="R7" s="199"/>
      <c r="S7" s="199"/>
      <c r="T7" s="230"/>
      <c r="U7" s="90"/>
      <c r="V7" s="90"/>
      <c r="W7" s="90"/>
    </row>
    <row r="8" s="1" customFormat="1" ht="16.95" customHeight="1" spans="1:25">
      <c r="A8" s="591" t="s">
        <v>23</v>
      </c>
      <c r="B8" s="104"/>
      <c r="C8" s="15" t="str">
        <f>In!C8:G8</f>
        <v>26BA2HKH00565000014</v>
      </c>
      <c r="D8" s="16"/>
      <c r="E8" s="16"/>
      <c r="F8" s="16"/>
      <c r="G8" s="17"/>
      <c r="I8" s="39" t="s">
        <v>24</v>
      </c>
      <c r="J8" s="40"/>
      <c r="K8" s="74" t="s">
        <v>22</v>
      </c>
      <c r="L8" s="74"/>
      <c r="M8" s="628">
        <f>Tráng!M8:N8</f>
        <v>0.5</v>
      </c>
      <c r="N8" s="629"/>
      <c r="P8" s="596"/>
      <c r="Q8" s="597"/>
      <c r="R8" s="205"/>
      <c r="S8" s="205"/>
      <c r="T8" s="232"/>
      <c r="U8" s="90"/>
      <c r="V8" s="90"/>
      <c r="W8" s="90"/>
    </row>
    <row r="9" s="1" customFormat="1" ht="16.95" customHeight="1" spans="1:25">
      <c r="A9" s="598" t="s">
        <v>25</v>
      </c>
      <c r="B9" s="599"/>
      <c r="C9" s="23" t="str">
        <f>In!C9</f>
        <v>SX2607080</v>
      </c>
      <c r="D9" s="24"/>
      <c r="E9" s="24"/>
      <c r="F9" s="24"/>
      <c r="G9" s="25"/>
      <c r="I9" s="39" t="str">
        <f>In!I9:J9</f>
        <v>Số lượng in thực tế</v>
      </c>
      <c r="J9" s="40"/>
      <c r="K9" s="74" t="s">
        <v>22</v>
      </c>
      <c r="L9" s="74"/>
      <c r="M9" s="592">
        <f>Tráng!M9:N9</f>
        <v>2600</v>
      </c>
      <c r="N9" s="593"/>
      <c r="P9" s="82" t="s">
        <v>28</v>
      </c>
      <c r="Q9" s="101"/>
      <c r="R9" s="101" t="s">
        <v>28</v>
      </c>
      <c r="S9" s="88"/>
      <c r="T9" s="89"/>
      <c r="U9" s="90"/>
      <c r="V9" s="90"/>
      <c r="W9" s="90"/>
    </row>
    <row r="10" s="1" customFormat="1" ht="16.95" customHeight="1" spans="1:25">
      <c r="A10" s="30"/>
      <c r="B10" s="30"/>
      <c r="C10" s="90"/>
      <c r="D10" s="27"/>
      <c r="E10" s="27"/>
      <c r="F10" s="27"/>
      <c r="G10" s="27"/>
      <c r="I10" s="39" t="s">
        <v>31</v>
      </c>
      <c r="J10" s="40"/>
      <c r="K10" s="74" t="s">
        <v>22</v>
      </c>
      <c r="L10" s="74"/>
      <c r="M10" s="594">
        <f>Tráng!M10:N10</f>
        <v>1.07</v>
      </c>
      <c r="N10" s="595"/>
      <c r="U10" s="90"/>
      <c r="V10" s="90"/>
      <c r="W10" s="90"/>
    </row>
    <row r="11" s="1" customFormat="1" ht="16.95" customHeight="1" spans="1:25">
      <c r="A11" s="30"/>
      <c r="B11" s="30"/>
      <c r="C11" s="90"/>
      <c r="D11" s="27"/>
      <c r="E11" s="27"/>
      <c r="F11" s="27"/>
      <c r="G11" s="27"/>
      <c r="I11" s="39" t="s">
        <v>32</v>
      </c>
      <c r="J11" s="40"/>
      <c r="K11" s="74" t="s">
        <v>22</v>
      </c>
      <c r="L11" s="74"/>
      <c r="M11" s="594">
        <f>Tráng!M11:N11</f>
        <v>1.04</v>
      </c>
      <c r="N11" s="595"/>
      <c r="U11" s="90"/>
      <c r="V11" s="90"/>
      <c r="W11" s="90"/>
    </row>
    <row r="12" s="1" customFormat="1" ht="16.95" customHeight="1" spans="1:25">
      <c r="A12" s="30"/>
      <c r="B12" s="30"/>
      <c r="C12" s="90"/>
      <c r="D12" s="27"/>
      <c r="E12" s="27"/>
      <c r="F12" s="27"/>
      <c r="G12" s="27"/>
      <c r="I12" s="39" t="s">
        <v>33</v>
      </c>
      <c r="J12" s="40"/>
      <c r="K12" s="74" t="s">
        <v>22</v>
      </c>
      <c r="L12" s="74"/>
      <c r="M12" s="594"/>
      <c r="N12" s="595"/>
      <c r="U12" s="90"/>
      <c r="V12" s="90"/>
      <c r="W12" s="90"/>
    </row>
    <row r="13" s="1" customFormat="1" ht="16.95" customHeight="1" spans="1:25">
      <c r="A13" s="30"/>
      <c r="B13" s="30"/>
      <c r="C13" s="90"/>
      <c r="D13" s="27"/>
      <c r="E13" s="27"/>
      <c r="F13" s="27"/>
      <c r="G13" s="27"/>
      <c r="I13" s="43" t="s">
        <v>34</v>
      </c>
      <c r="J13" s="44"/>
      <c r="K13" s="600" t="s">
        <v>35</v>
      </c>
      <c r="L13" s="600"/>
      <c r="M13" s="601">
        <f>In!M14:N14</f>
        <v>0.051</v>
      </c>
      <c r="N13" s="602"/>
      <c r="U13" s="90"/>
      <c r="V13" s="90"/>
      <c r="W13" s="90"/>
    </row>
    <row r="14" ht="15.45" customHeight="1" spans="1:25">
      <c r="A14" s="26"/>
      <c r="B14" s="603"/>
      <c r="C14" s="603"/>
      <c r="D14" s="603"/>
      <c r="E14" s="603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26">
        <v>893</v>
      </c>
    </row>
    <row r="15" ht="22.5" customHeight="1" spans="1:25">
      <c r="A15" s="125" t="s">
        <v>36</v>
      </c>
      <c r="B15" s="92" t="s">
        <v>37</v>
      </c>
      <c r="C15" s="92" t="s">
        <v>38</v>
      </c>
      <c r="D15" s="92" t="s">
        <v>39</v>
      </c>
      <c r="E15" s="279" t="s">
        <v>40</v>
      </c>
      <c r="F15" s="92" t="s">
        <v>41</v>
      </c>
      <c r="G15" s="92" t="s">
        <v>42</v>
      </c>
      <c r="H15" s="252" t="s">
        <v>43</v>
      </c>
      <c r="I15" s="253"/>
      <c r="J15" s="253"/>
      <c r="K15" s="253"/>
      <c r="L15" s="254"/>
      <c r="M15" s="252" t="s">
        <v>44</v>
      </c>
      <c r="N15" s="253"/>
      <c r="O15" s="253"/>
      <c r="P15" s="254"/>
      <c r="Q15" s="252" t="s">
        <v>45</v>
      </c>
      <c r="R15" s="604" t="s">
        <v>46</v>
      </c>
      <c r="S15" s="254" t="s">
        <v>47</v>
      </c>
      <c r="T15" s="38" t="s">
        <v>48</v>
      </c>
      <c r="W15" s="387">
        <v>107</v>
      </c>
    </row>
    <row r="16" ht="22.5" customHeight="1" spans="1:25">
      <c r="A16" s="128"/>
      <c r="B16" s="129"/>
      <c r="C16" s="129"/>
      <c r="D16" s="129"/>
      <c r="E16" s="606"/>
      <c r="F16" s="129"/>
      <c r="G16" s="129"/>
      <c r="H16" s="45" t="s">
        <v>49</v>
      </c>
      <c r="I16" s="45" t="s">
        <v>50</v>
      </c>
      <c r="J16" s="45" t="s">
        <v>51</v>
      </c>
      <c r="K16" s="45" t="s">
        <v>52</v>
      </c>
      <c r="L16" s="45" t="s">
        <v>53</v>
      </c>
      <c r="M16" s="45" t="s">
        <v>49</v>
      </c>
      <c r="N16" s="45" t="s">
        <v>50</v>
      </c>
      <c r="O16" s="45" t="s">
        <v>51</v>
      </c>
      <c r="P16" s="45" t="s">
        <v>52</v>
      </c>
      <c r="Q16" s="186"/>
      <c r="R16" s="607"/>
      <c r="S16" s="187"/>
      <c r="T16" s="46"/>
    </row>
    <row r="17" ht="31.8" customHeight="1" spans="1:27">
      <c r="A17" s="154" t="s">
        <v>120</v>
      </c>
      <c r="B17" s="205">
        <v>1</v>
      </c>
      <c r="C17" s="172" t="s">
        <v>121</v>
      </c>
      <c r="D17" s="172" t="s">
        <v>122</v>
      </c>
      <c r="E17" s="172"/>
      <c r="F17" s="231" t="s">
        <v>57</v>
      </c>
      <c r="G17" s="630">
        <f>M6*M13*0.893*1.05</f>
        <v>143.46045</v>
      </c>
      <c r="H17" s="155"/>
      <c r="I17" s="205"/>
      <c r="J17" s="205"/>
      <c r="K17" s="205"/>
      <c r="L17" s="232"/>
      <c r="M17" s="155"/>
      <c r="N17" s="205"/>
      <c r="O17" s="205"/>
      <c r="P17" s="232"/>
      <c r="Q17" s="612"/>
      <c r="R17" s="612"/>
      <c r="S17" s="631" t="s">
        <v>58</v>
      </c>
      <c r="T17" s="632" t="s">
        <v>58</v>
      </c>
      <c r="X17" s="30"/>
      <c r="Y17" s="26"/>
      <c r="Z17" s="30"/>
      <c r="AA17" s="633"/>
    </row>
    <row r="18" ht="31.8" customHeight="1" spans="1:27">
      <c r="A18" s="154"/>
      <c r="B18" s="41">
        <v>2</v>
      </c>
      <c r="C18" s="96" t="s">
        <v>123</v>
      </c>
      <c r="D18" s="40" t="s">
        <v>124</v>
      </c>
      <c r="E18" s="40"/>
      <c r="F18" s="97" t="s">
        <v>57</v>
      </c>
      <c r="G18" s="634">
        <f>M6*M13*0.107*1.05</f>
        <v>17.18955</v>
      </c>
      <c r="H18" s="69"/>
      <c r="I18" s="41"/>
      <c r="J18" s="41"/>
      <c r="K18" s="41"/>
      <c r="L18" s="42"/>
      <c r="M18" s="69"/>
      <c r="N18" s="41"/>
      <c r="O18" s="41"/>
      <c r="P18" s="42"/>
      <c r="Q18" s="615"/>
      <c r="R18" s="615"/>
      <c r="S18" s="240"/>
      <c r="T18" s="317"/>
      <c r="X18" s="30"/>
      <c r="Y18" s="26"/>
      <c r="Z18" s="30"/>
      <c r="AA18" s="633"/>
    </row>
    <row r="19" ht="31.8" customHeight="1" spans="1:27">
      <c r="A19" s="154"/>
      <c r="B19" s="41">
        <v>3</v>
      </c>
      <c r="C19" s="635" t="s">
        <v>125</v>
      </c>
      <c r="D19" s="171" t="s">
        <v>126</v>
      </c>
      <c r="E19" s="171"/>
      <c r="F19" s="97" t="s">
        <v>57</v>
      </c>
      <c r="G19" s="636">
        <f>G17+G18</f>
        <v>160.65</v>
      </c>
      <c r="H19" s="69"/>
      <c r="I19" s="41"/>
      <c r="J19" s="41"/>
      <c r="K19" s="41"/>
      <c r="L19" s="42"/>
      <c r="M19" s="69"/>
      <c r="N19" s="41"/>
      <c r="O19" s="41"/>
      <c r="P19" s="42"/>
      <c r="Q19" s="615"/>
      <c r="R19" s="615"/>
      <c r="S19" s="240"/>
      <c r="T19" s="317"/>
      <c r="U19" s="387">
        <f>654-636</f>
        <v>18</v>
      </c>
      <c r="X19" s="30"/>
      <c r="Y19" s="26"/>
      <c r="Z19" s="30"/>
      <c r="AA19" s="633"/>
    </row>
    <row r="20" ht="31.8" customHeight="1" spans="1:27">
      <c r="A20" s="154"/>
      <c r="B20" s="199">
        <v>4</v>
      </c>
      <c r="C20" s="637"/>
      <c r="D20" s="332"/>
      <c r="E20" s="316"/>
      <c r="F20" s="229" t="s">
        <v>91</v>
      </c>
      <c r="G20" s="638">
        <f>G19/M13</f>
        <v>3150</v>
      </c>
      <c r="H20" s="153"/>
      <c r="I20" s="199"/>
      <c r="J20" s="199"/>
      <c r="K20" s="199"/>
      <c r="L20" s="230"/>
      <c r="M20" s="153"/>
      <c r="N20" s="199"/>
      <c r="O20" s="199"/>
      <c r="P20" s="230"/>
      <c r="Q20" s="618"/>
      <c r="R20" s="618"/>
      <c r="S20" s="240"/>
      <c r="T20" s="317"/>
      <c r="X20" s="30"/>
      <c r="Y20" s="26"/>
      <c r="Z20" s="30"/>
      <c r="AA20" s="633"/>
    </row>
    <row r="21" ht="31.5" customHeight="1" spans="1:27">
      <c r="A21" s="622" t="s">
        <v>94</v>
      </c>
      <c r="B21" s="623"/>
      <c r="C21" s="623"/>
      <c r="D21" s="623"/>
      <c r="E21" s="623"/>
      <c r="F21" s="623"/>
      <c r="G21" s="623"/>
      <c r="H21" s="623"/>
      <c r="I21" s="623"/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624"/>
    </row>
    <row r="22" ht="31.5" customHeight="1" spans="1:27">
      <c r="A22" s="625"/>
      <c r="B22" s="626"/>
      <c r="C22" s="626"/>
      <c r="D22" s="626"/>
      <c r="E22" s="626"/>
      <c r="F22" s="626"/>
      <c r="G22" s="626"/>
      <c r="H22" s="626"/>
      <c r="I22" s="626"/>
      <c r="J22" s="626"/>
      <c r="K22" s="626"/>
      <c r="L22" s="626"/>
      <c r="M22" s="626"/>
      <c r="N22" s="626"/>
      <c r="O22" s="626"/>
      <c r="P22" s="626"/>
      <c r="Q22" s="626"/>
      <c r="R22" s="626"/>
      <c r="S22" s="626"/>
      <c r="T22" s="627"/>
    </row>
    <row r="23" spans="1:27">
      <c r="D23" s="172" t="s">
        <v>127</v>
      </c>
    </row>
    <row r="31" spans="1:27">
      <c r="H31" s="387" t="s">
        <v>97</v>
      </c>
    </row>
  </sheetData>
  <mergeCells count="71"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P9:Q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H15:L15"/>
    <mergeCell ref="M15:P15"/>
    <mergeCell ref="A15:A16"/>
    <mergeCell ref="A17:A20"/>
    <mergeCell ref="B15:B16"/>
    <mergeCell ref="C15:C16"/>
    <mergeCell ref="C19:C20"/>
    <mergeCell ref="D15:D16"/>
    <mergeCell ref="D19:D20"/>
    <mergeCell ref="E15:E16"/>
    <mergeCell ref="F15:F16"/>
    <mergeCell ref="G15:G16"/>
    <mergeCell ref="Q15:Q16"/>
    <mergeCell ref="R7:R8"/>
    <mergeCell ref="R15:R16"/>
    <mergeCell ref="S7:S8"/>
    <mergeCell ref="S15:S16"/>
    <mergeCell ref="S17:S20"/>
    <mergeCell ref="T7:T8"/>
    <mergeCell ref="T15:T16"/>
    <mergeCell ref="T17:T20"/>
    <mergeCell ref="A21:T22"/>
    <mergeCell ref="P7:Q8"/>
    <mergeCell ref="A1:Q3"/>
  </mergeCells>
  <printOptions horizontalCentered="1"/>
  <pageMargins left="0" right="0" top="0.75" bottom="0.75" header="0.3" footer="0.3"/>
  <pageSetup paperSize="9" scale="59" orientation="landscape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Y33"/>
  <sheetViews>
    <sheetView view="pageBreakPreview" zoomScale="72" zoomScalePageLayoutView="80" zoomScaleNormal="100" workbookViewId="0">
      <selection activeCell="K12" sqref="K12:L12"/>
    </sheetView>
  </sheetViews>
  <sheetFormatPr defaultColWidth="8.88888888888889" defaultRowHeight="10.8"/>
  <cols>
    <col min="1" max="1" width="9.44444444444444" style="387" customWidth="1"/>
    <col min="2" max="2" width="6.11111111111111" style="387" customWidth="1"/>
    <col min="3" max="3" width="23.4444444444444" style="387" customWidth="1"/>
    <col min="4" max="5" width="21.1111111111111" style="387" customWidth="1"/>
    <col min="6" max="6" width="7.44444444444444" style="27" customWidth="1"/>
    <col min="7" max="7" width="10" style="387" customWidth="1"/>
    <col min="8" max="16" width="9.44444444444444" style="387" customWidth="1"/>
    <col min="17" max="17" width="10.1111111111111" style="387" customWidth="1"/>
    <col min="18" max="18" width="18.2222222222222" style="387" customWidth="1"/>
    <col min="19" max="20" width="17.2222222222222" style="387" customWidth="1"/>
    <col min="21" max="21" width="11.4444444444444" style="387" customWidth="1"/>
    <col min="22" max="23" width="10.4444444444444" style="387" customWidth="1"/>
    <col min="24" max="16384" width="8.88888888888889" style="387"/>
  </cols>
  <sheetData>
    <row r="1" ht="17.25" customHeight="1" spans="1:25">
      <c r="A1" s="125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4"/>
      <c r="R1" s="585" t="s">
        <v>1</v>
      </c>
      <c r="S1" s="161"/>
      <c r="T1" s="162"/>
    </row>
    <row r="2" ht="17.25" customHeight="1" spans="1:25">
      <c r="A2" s="126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127"/>
      <c r="R2" s="586" t="s">
        <v>2</v>
      </c>
      <c r="S2" s="96"/>
      <c r="T2" s="220"/>
    </row>
    <row r="3" ht="17.25" customHeight="1" spans="1: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30"/>
      <c r="R3" s="587" t="s">
        <v>3</v>
      </c>
      <c r="S3" s="176"/>
      <c r="T3" s="249"/>
    </row>
    <row r="4" ht="15.75" customHeight="1" spans="1:25">
      <c r="A4" s="26"/>
      <c r="B4" s="26"/>
      <c r="C4" s="68"/>
      <c r="D4" s="68"/>
      <c r="E4" s="68"/>
      <c r="F4" s="68"/>
      <c r="H4" s="90"/>
      <c r="I4" s="90"/>
      <c r="J4" s="90"/>
      <c r="K4" s="90"/>
      <c r="L4" s="90"/>
      <c r="M4" s="90"/>
      <c r="N4" s="90"/>
      <c r="O4" s="90"/>
      <c r="P4" s="68"/>
      <c r="Q4" s="68"/>
      <c r="R4" s="68"/>
      <c r="S4" s="68"/>
      <c r="T4" s="68"/>
      <c r="U4" s="90"/>
      <c r="V4" s="26"/>
      <c r="W4" s="26"/>
    </row>
    <row r="5" s="1" customFormat="1" ht="16.95" customHeight="1" spans="1:25">
      <c r="A5" s="588" t="s">
        <v>4</v>
      </c>
      <c r="B5" s="589"/>
      <c r="C5" s="7" t="str">
        <f>In!C5:G5</f>
        <v>CÔNG TY 4 ORANGES CO.,LTD</v>
      </c>
      <c r="D5" s="8"/>
      <c r="E5" s="8"/>
      <c r="F5" s="8"/>
      <c r="G5" s="9"/>
      <c r="I5" s="35" t="s">
        <v>5</v>
      </c>
      <c r="J5" s="36"/>
      <c r="K5" s="36" t="s">
        <v>6</v>
      </c>
      <c r="L5" s="36"/>
      <c r="M5" s="36" t="s">
        <v>7</v>
      </c>
      <c r="N5" s="590"/>
      <c r="P5" s="50" t="s">
        <v>8</v>
      </c>
      <c r="Q5" s="37"/>
      <c r="R5" s="37"/>
      <c r="S5" s="37" t="s">
        <v>9</v>
      </c>
      <c r="T5" s="38"/>
      <c r="U5" s="103"/>
      <c r="V5" s="103" t="s">
        <v>98</v>
      </c>
      <c r="W5" s="103" t="s">
        <v>99</v>
      </c>
      <c r="X5" s="1" t="s">
        <v>100</v>
      </c>
      <c r="Y5" s="1" t="s">
        <v>101</v>
      </c>
    </row>
    <row r="6" s="1" customFormat="1" ht="16.95" customHeight="1" spans="1:25">
      <c r="A6" s="591" t="s">
        <v>14</v>
      </c>
      <c r="B6" s="104"/>
      <c r="C6" s="15" t="str">
        <f>In!C6:G6</f>
        <v>4O BTA140 SPEC CEO PUTTY FOR INTERIOR 40KG</v>
      </c>
      <c r="D6" s="16"/>
      <c r="E6" s="16"/>
      <c r="F6" s="16"/>
      <c r="G6" s="17"/>
      <c r="I6" s="39" t="s">
        <v>15</v>
      </c>
      <c r="J6" s="40"/>
      <c r="K6" s="74" t="s">
        <v>16</v>
      </c>
      <c r="L6" s="74"/>
      <c r="M6" s="592">
        <f>In!M6</f>
        <v>3000</v>
      </c>
      <c r="N6" s="593"/>
      <c r="P6" s="69" t="s">
        <v>17</v>
      </c>
      <c r="Q6" s="41"/>
      <c r="R6" s="41" t="s">
        <v>18</v>
      </c>
      <c r="S6" s="41" t="s">
        <v>19</v>
      </c>
      <c r="T6" s="42" t="s">
        <v>18</v>
      </c>
      <c r="U6" s="103"/>
      <c r="V6" s="103"/>
      <c r="W6" s="103"/>
    </row>
    <row r="7" s="1" customFormat="1" ht="16.95" customHeight="1" spans="1:25">
      <c r="A7" s="591" t="s">
        <v>20</v>
      </c>
      <c r="B7" s="104"/>
      <c r="C7" s="15" t="str">
        <f>In!C7:G7</f>
        <v>XD1KH00565BP0011</v>
      </c>
      <c r="D7" s="16"/>
      <c r="E7" s="16"/>
      <c r="F7" s="16"/>
      <c r="G7" s="17"/>
      <c r="I7" s="39" t="s">
        <v>102</v>
      </c>
      <c r="J7" s="40"/>
      <c r="K7" s="74" t="s">
        <v>22</v>
      </c>
      <c r="L7" s="74"/>
      <c r="M7" s="594">
        <f>In!M7:N7</f>
        <v>0.82</v>
      </c>
      <c r="N7" s="595"/>
      <c r="P7" s="65"/>
      <c r="Q7" s="66"/>
      <c r="R7" s="199"/>
      <c r="S7" s="199"/>
      <c r="T7" s="230"/>
      <c r="U7" s="90"/>
      <c r="V7" s="90"/>
      <c r="W7" s="90"/>
    </row>
    <row r="8" s="1" customFormat="1" ht="16.95" customHeight="1" spans="1:25">
      <c r="A8" s="591" t="s">
        <v>23</v>
      </c>
      <c r="B8" s="104"/>
      <c r="C8" s="15" t="str">
        <f>In!C8:G8</f>
        <v>26BA2HKH00565000014</v>
      </c>
      <c r="D8" s="16"/>
      <c r="E8" s="16"/>
      <c r="F8" s="16"/>
      <c r="G8" s="17"/>
      <c r="I8" s="39" t="s">
        <v>24</v>
      </c>
      <c r="J8" s="40"/>
      <c r="K8" s="74" t="s">
        <v>22</v>
      </c>
      <c r="L8" s="74"/>
      <c r="M8" s="594">
        <f>In!M8:N8</f>
        <v>0.5</v>
      </c>
      <c r="N8" s="595"/>
      <c r="P8" s="596"/>
      <c r="Q8" s="597"/>
      <c r="R8" s="205"/>
      <c r="S8" s="205"/>
      <c r="T8" s="232"/>
      <c r="U8" s="90"/>
      <c r="V8" s="90"/>
      <c r="W8" s="90"/>
    </row>
    <row r="9" s="1" customFormat="1" ht="16.95" customHeight="1" spans="1:25">
      <c r="A9" s="598" t="s">
        <v>25</v>
      </c>
      <c r="B9" s="599"/>
      <c r="C9" s="23" t="str">
        <f>In!C9</f>
        <v>SX2607080</v>
      </c>
      <c r="D9" s="24"/>
      <c r="E9" s="24"/>
      <c r="F9" s="24"/>
      <c r="G9" s="25"/>
      <c r="I9" s="39" t="str">
        <f>In!I9:J9</f>
        <v>Số lượng in thực tế</v>
      </c>
      <c r="J9" s="40"/>
      <c r="K9" s="74" t="s">
        <v>22</v>
      </c>
      <c r="L9" s="74"/>
      <c r="M9" s="592">
        <f>Tráng!M9:N9</f>
        <v>2600</v>
      </c>
      <c r="N9" s="593"/>
      <c r="P9" s="82" t="s">
        <v>28</v>
      </c>
      <c r="Q9" s="101"/>
      <c r="R9" s="101" t="s">
        <v>28</v>
      </c>
      <c r="S9" s="88"/>
      <c r="T9" s="89"/>
      <c r="U9" s="90"/>
      <c r="V9" s="90"/>
      <c r="W9" s="90"/>
    </row>
    <row r="10" s="1" customFormat="1" ht="16.95" customHeight="1" spans="1:25">
      <c r="A10" s="30"/>
      <c r="B10" s="30"/>
      <c r="C10" s="90"/>
      <c r="D10" s="27"/>
      <c r="E10" s="27"/>
      <c r="F10" s="27"/>
      <c r="G10" s="27"/>
      <c r="I10" s="39" t="s">
        <v>31</v>
      </c>
      <c r="J10" s="40"/>
      <c r="K10" s="74" t="s">
        <v>22</v>
      </c>
      <c r="L10" s="74"/>
      <c r="M10" s="594">
        <f>M8*2+0.06</f>
        <v>1.06</v>
      </c>
      <c r="N10" s="595"/>
      <c r="U10" s="90"/>
      <c r="V10" s="90"/>
      <c r="W10" s="90"/>
    </row>
    <row r="11" s="1" customFormat="1" ht="16.95" customHeight="1" spans="1:25">
      <c r="A11" s="30"/>
      <c r="B11" s="30"/>
      <c r="C11" s="90"/>
      <c r="D11" s="27"/>
      <c r="E11" s="27"/>
      <c r="F11" s="27"/>
      <c r="G11" s="27"/>
      <c r="I11" s="39" t="s">
        <v>32</v>
      </c>
      <c r="J11" s="40"/>
      <c r="K11" s="74" t="s">
        <v>22</v>
      </c>
      <c r="L11" s="74"/>
      <c r="M11" s="594">
        <f>M10-0.02</f>
        <v>1.04</v>
      </c>
      <c r="N11" s="595"/>
      <c r="U11" s="90"/>
      <c r="V11" s="90"/>
      <c r="W11" s="90"/>
    </row>
    <row r="12" s="1" customFormat="1" ht="16.95" customHeight="1" spans="1:25">
      <c r="A12" s="30"/>
      <c r="B12" s="30"/>
      <c r="C12" s="90"/>
      <c r="D12" s="27"/>
      <c r="E12" s="27"/>
      <c r="F12" s="27"/>
      <c r="G12" s="27"/>
      <c r="I12" s="39" t="s">
        <v>33</v>
      </c>
      <c r="J12" s="40"/>
      <c r="K12" s="74" t="s">
        <v>22</v>
      </c>
      <c r="L12" s="74"/>
      <c r="M12" s="594"/>
      <c r="N12" s="595"/>
      <c r="U12" s="90"/>
      <c r="V12" s="90"/>
      <c r="W12" s="90"/>
    </row>
    <row r="13" s="1" customFormat="1" ht="16.95" customHeight="1" spans="1:25">
      <c r="A13" s="30"/>
      <c r="B13" s="30"/>
      <c r="C13" s="90"/>
      <c r="D13" s="27"/>
      <c r="E13" s="27"/>
      <c r="F13" s="27"/>
      <c r="G13" s="27"/>
      <c r="I13" s="43" t="s">
        <v>34</v>
      </c>
      <c r="J13" s="44"/>
      <c r="K13" s="600" t="s">
        <v>35</v>
      </c>
      <c r="L13" s="600"/>
      <c r="M13" s="601">
        <f>In!M14:N14</f>
        <v>0.051</v>
      </c>
      <c r="N13" s="602"/>
      <c r="U13" s="90"/>
      <c r="V13" s="90"/>
      <c r="W13" s="90"/>
    </row>
    <row r="14" ht="15.45" customHeight="1" spans="1:25">
      <c r="A14" s="26"/>
      <c r="B14" s="603"/>
      <c r="C14" s="603"/>
      <c r="D14" s="603"/>
      <c r="E14" s="603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26"/>
    </row>
    <row r="15" ht="22.5" customHeight="1" spans="1:25">
      <c r="A15" s="125" t="s">
        <v>36</v>
      </c>
      <c r="B15" s="92" t="s">
        <v>37</v>
      </c>
      <c r="C15" s="92" t="s">
        <v>38</v>
      </c>
      <c r="D15" s="92" t="s">
        <v>39</v>
      </c>
      <c r="E15" s="279" t="s">
        <v>40</v>
      </c>
      <c r="F15" s="92" t="s">
        <v>41</v>
      </c>
      <c r="G15" s="92" t="s">
        <v>42</v>
      </c>
      <c r="H15" s="252" t="s">
        <v>43</v>
      </c>
      <c r="I15" s="253"/>
      <c r="J15" s="253"/>
      <c r="K15" s="253"/>
      <c r="L15" s="254"/>
      <c r="M15" s="252" t="s">
        <v>44</v>
      </c>
      <c r="N15" s="253"/>
      <c r="O15" s="253"/>
      <c r="P15" s="254"/>
      <c r="Q15" s="252" t="s">
        <v>45</v>
      </c>
      <c r="R15" s="604" t="s">
        <v>46</v>
      </c>
      <c r="S15" s="254" t="s">
        <v>47</v>
      </c>
      <c r="T15" s="38" t="s">
        <v>48</v>
      </c>
    </row>
    <row r="16" ht="22.5" customHeight="1" spans="1:25">
      <c r="A16" s="605"/>
      <c r="B16" s="200"/>
      <c r="C16" s="200"/>
      <c r="D16" s="200"/>
      <c r="E16" s="606"/>
      <c r="F16" s="200"/>
      <c r="G16" s="200"/>
      <c r="H16" s="45" t="s">
        <v>49</v>
      </c>
      <c r="I16" s="45" t="s">
        <v>50</v>
      </c>
      <c r="J16" s="45" t="s">
        <v>51</v>
      </c>
      <c r="K16" s="45" t="s">
        <v>52</v>
      </c>
      <c r="L16" s="45" t="s">
        <v>53</v>
      </c>
      <c r="M16" s="45" t="s">
        <v>49</v>
      </c>
      <c r="N16" s="45" t="s">
        <v>50</v>
      </c>
      <c r="O16" s="45" t="s">
        <v>51</v>
      </c>
      <c r="P16" s="45" t="s">
        <v>52</v>
      </c>
      <c r="Q16" s="186"/>
      <c r="R16" s="607"/>
      <c r="S16" s="187"/>
      <c r="T16" s="46"/>
    </row>
    <row r="17" ht="26.4" customHeight="1" spans="1:20">
      <c r="A17" s="35" t="s">
        <v>128</v>
      </c>
      <c r="B17" s="36">
        <v>1</v>
      </c>
      <c r="C17" s="608" t="s">
        <v>129</v>
      </c>
      <c r="D17" s="608" t="s">
        <v>130</v>
      </c>
      <c r="E17" s="608"/>
      <c r="F17" s="609" t="s">
        <v>57</v>
      </c>
      <c r="G17" s="610">
        <f>0.8*M6/1000</f>
        <v>2.4</v>
      </c>
      <c r="H17" s="611"/>
      <c r="I17" s="205"/>
      <c r="J17" s="205"/>
      <c r="K17" s="205"/>
      <c r="L17" s="232"/>
      <c r="M17" s="155"/>
      <c r="N17" s="205"/>
      <c r="O17" s="205"/>
      <c r="P17" s="232"/>
      <c r="Q17" s="612"/>
      <c r="R17" s="597"/>
      <c r="S17" s="139" t="s">
        <v>113</v>
      </c>
      <c r="T17" s="613" t="s">
        <v>113</v>
      </c>
    </row>
    <row r="18" ht="26.4" customHeight="1" spans="1:20">
      <c r="A18" s="69"/>
      <c r="B18" s="41">
        <v>2</v>
      </c>
      <c r="C18" s="40" t="s">
        <v>131</v>
      </c>
      <c r="D18" s="40" t="s">
        <v>132</v>
      </c>
      <c r="E18" s="40"/>
      <c r="F18" s="41" t="s">
        <v>57</v>
      </c>
      <c r="G18" s="614">
        <v>1</v>
      </c>
      <c r="H18" s="69"/>
      <c r="I18" s="41"/>
      <c r="J18" s="41"/>
      <c r="K18" s="41"/>
      <c r="L18" s="42"/>
      <c r="M18" s="69"/>
      <c r="N18" s="41"/>
      <c r="O18" s="41"/>
      <c r="P18" s="42"/>
      <c r="Q18" s="615"/>
      <c r="R18" s="258"/>
      <c r="S18" s="40"/>
      <c r="T18" s="174"/>
    </row>
    <row r="19" ht="26.4" customHeight="1" spans="1:20">
      <c r="A19" s="69"/>
      <c r="B19" s="199">
        <v>3</v>
      </c>
      <c r="C19" s="136" t="str">
        <f>Thổi!C19</f>
        <v>Túi PE thường 50x100, 50gr, đáy ngắn</v>
      </c>
      <c r="D19" s="171" t="str">
        <f>Thổi!D19</f>
        <v>TEA050050010002</v>
      </c>
      <c r="E19" s="171"/>
      <c r="F19" s="229" t="s">
        <v>57</v>
      </c>
      <c r="G19" s="616"/>
      <c r="H19" s="69"/>
      <c r="I19" s="41"/>
      <c r="J19" s="41"/>
      <c r="K19" s="41"/>
      <c r="L19" s="42"/>
      <c r="M19" s="69"/>
      <c r="N19" s="41"/>
      <c r="O19" s="41"/>
      <c r="P19" s="42"/>
      <c r="Q19" s="615"/>
      <c r="R19" s="258"/>
      <c r="S19" s="40"/>
      <c r="T19" s="174"/>
    </row>
    <row r="20" ht="31.95" customHeight="1" spans="1:20">
      <c r="A20" s="69"/>
      <c r="B20" s="205"/>
      <c r="C20" s="139"/>
      <c r="D20" s="172"/>
      <c r="E20" s="40"/>
      <c r="F20" s="41" t="s">
        <v>91</v>
      </c>
      <c r="G20" s="617">
        <f>Thổi!G20</f>
        <v>3150</v>
      </c>
      <c r="H20" s="69"/>
      <c r="I20" s="41"/>
      <c r="J20" s="41"/>
      <c r="K20" s="41"/>
      <c r="L20" s="42"/>
      <c r="M20" s="69"/>
      <c r="N20" s="41"/>
      <c r="O20" s="41"/>
      <c r="P20" s="42"/>
      <c r="Q20" s="615"/>
      <c r="R20" s="258"/>
      <c r="S20" s="40"/>
      <c r="T20" s="174"/>
    </row>
    <row r="21" ht="26.4" customHeight="1" spans="1:20">
      <c r="A21" s="153"/>
      <c r="B21" s="199">
        <v>4</v>
      </c>
      <c r="C21" s="40"/>
      <c r="D21" s="40"/>
      <c r="E21" s="171"/>
      <c r="F21" s="229"/>
      <c r="G21" s="616"/>
      <c r="H21" s="153"/>
      <c r="I21" s="199"/>
      <c r="J21" s="199"/>
      <c r="K21" s="199"/>
      <c r="L21" s="230"/>
      <c r="M21" s="153"/>
      <c r="N21" s="199"/>
      <c r="O21" s="199"/>
      <c r="P21" s="230"/>
      <c r="Q21" s="618"/>
      <c r="R21" s="66"/>
      <c r="S21" s="171"/>
      <c r="T21" s="314"/>
    </row>
    <row r="22" ht="26.4" customHeight="1" spans="1:20">
      <c r="A22" s="82"/>
      <c r="B22" s="101">
        <v>5</v>
      </c>
      <c r="C22" s="176"/>
      <c r="D22" s="44"/>
      <c r="E22" s="44"/>
      <c r="F22" s="158"/>
      <c r="G22" s="619"/>
      <c r="H22" s="82"/>
      <c r="I22" s="101"/>
      <c r="J22" s="101"/>
      <c r="K22" s="101"/>
      <c r="L22" s="102"/>
      <c r="M22" s="82"/>
      <c r="N22" s="101"/>
      <c r="O22" s="101"/>
      <c r="P22" s="102"/>
      <c r="Q22" s="620"/>
      <c r="R22" s="621"/>
      <c r="S22" s="44"/>
      <c r="T22" s="179"/>
    </row>
    <row r="23" ht="13.5" customHeight="1" spans="1:20">
      <c r="A23" s="622" t="s">
        <v>94</v>
      </c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3"/>
      <c r="P23" s="623"/>
      <c r="Q23" s="623"/>
      <c r="R23" s="623"/>
      <c r="S23" s="623"/>
      <c r="T23" s="624"/>
    </row>
    <row r="24" ht="11.55" spans="1:20">
      <c r="A24" s="625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  <c r="R24" s="626"/>
      <c r="S24" s="626"/>
      <c r="T24" s="627"/>
    </row>
    <row r="33" spans="8:8">
      <c r="H33" s="387" t="s">
        <v>97</v>
      </c>
    </row>
  </sheetData>
  <mergeCells count="72">
    <mergeCell ref="R1:T1"/>
    <mergeCell ref="R2:T2"/>
    <mergeCell ref="R3:T3"/>
    <mergeCell ref="A4:B4"/>
    <mergeCell ref="P4:T4"/>
    <mergeCell ref="V4:W4"/>
    <mergeCell ref="A5:B5"/>
    <mergeCell ref="C5:G5"/>
    <mergeCell ref="I5:J5"/>
    <mergeCell ref="K5:L5"/>
    <mergeCell ref="M5:N5"/>
    <mergeCell ref="P5:R5"/>
    <mergeCell ref="S5:T5"/>
    <mergeCell ref="A6:B6"/>
    <mergeCell ref="C6:G6"/>
    <mergeCell ref="I6:J6"/>
    <mergeCell ref="K6:L6"/>
    <mergeCell ref="M6:N6"/>
    <mergeCell ref="P6:Q6"/>
    <mergeCell ref="A7:B7"/>
    <mergeCell ref="C7:G7"/>
    <mergeCell ref="I7:J7"/>
    <mergeCell ref="K7:L7"/>
    <mergeCell ref="M7:N7"/>
    <mergeCell ref="A8:B8"/>
    <mergeCell ref="C8:G8"/>
    <mergeCell ref="I8:J8"/>
    <mergeCell ref="K8:L8"/>
    <mergeCell ref="M8:N8"/>
    <mergeCell ref="A9:B9"/>
    <mergeCell ref="C9:G9"/>
    <mergeCell ref="I9:J9"/>
    <mergeCell ref="K9:L9"/>
    <mergeCell ref="M9:N9"/>
    <mergeCell ref="P9:Q9"/>
    <mergeCell ref="I10:J10"/>
    <mergeCell ref="K10:L10"/>
    <mergeCell ref="M10:N10"/>
    <mergeCell ref="I11:J11"/>
    <mergeCell ref="K11:L11"/>
    <mergeCell ref="M11:N11"/>
    <mergeCell ref="I12:J12"/>
    <mergeCell ref="K12:L12"/>
    <mergeCell ref="M12:N12"/>
    <mergeCell ref="I13:J13"/>
    <mergeCell ref="K13:L13"/>
    <mergeCell ref="M13:N13"/>
    <mergeCell ref="H15:L15"/>
    <mergeCell ref="M15:P15"/>
    <mergeCell ref="A15:A16"/>
    <mergeCell ref="A17:A22"/>
    <mergeCell ref="B15:B16"/>
    <mergeCell ref="B19:B20"/>
    <mergeCell ref="C15:C16"/>
    <mergeCell ref="C19:C20"/>
    <mergeCell ref="D15:D16"/>
    <mergeCell ref="D19:D20"/>
    <mergeCell ref="E15:E16"/>
    <mergeCell ref="F15:F16"/>
    <mergeCell ref="G15:G16"/>
    <mergeCell ref="Q15:Q16"/>
    <mergeCell ref="R7:R8"/>
    <mergeCell ref="R15:R16"/>
    <mergeCell ref="S7:S8"/>
    <mergeCell ref="S15:S16"/>
    <mergeCell ref="S17:S22"/>
    <mergeCell ref="T7:T8"/>
    <mergeCell ref="T15:T16"/>
    <mergeCell ref="T17:T22"/>
    <mergeCell ref="A23:T24"/>
    <mergeCell ref="P7:Q8"/>
    <mergeCell ref="A1:Q3"/>
  </mergeCells>
  <conditionalFormatting sqref="D19:E19">
    <cfRule type="duplicateValues" dxfId="0" priority="6" stopIfTrue="1"/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/>
  </conditionalFormatting>
  <conditionalFormatting sqref="D21:E21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/>
  </conditionalFormatting>
  <printOptions horizontalCentered="1"/>
  <pageMargins left="0" right="0" top="0.75" bottom="0.75" header="0.3" footer="0.3"/>
  <pageSetup paperSize="9" scale="59" orientation="landscape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68"/>
  <sheetViews>
    <sheetView showGridLines="0" view="pageBreakPreview" zoomScale="40" zoomScalePageLayoutView="85" zoomScaleNormal="100" workbookViewId="0">
      <selection activeCell="Y30" sqref="Y30"/>
    </sheetView>
  </sheetViews>
  <sheetFormatPr defaultColWidth="8.88888888888889" defaultRowHeight="10.8"/>
  <cols>
    <col min="1" max="1" width="4" style="1" customWidth="1"/>
    <col min="2" max="2" width="19.2222222222222" style="1" customWidth="1"/>
    <col min="3" max="3" width="6.77777777777778" style="1" customWidth="1"/>
    <col min="4" max="4" width="10.1111111111111" style="1" customWidth="1"/>
    <col min="5" max="6" width="9" style="1" customWidth="1"/>
    <col min="7" max="8" width="10.3333333333333" style="1" customWidth="1"/>
    <col min="9" max="9" width="1.77777777777778" style="1" customWidth="1"/>
    <col min="10" max="10" width="4" style="1" customWidth="1"/>
    <col min="11" max="11" width="11.1111111111111" style="1" customWidth="1"/>
    <col min="12" max="12" width="4.77777777777778" style="1" customWidth="1"/>
    <col min="13" max="13" width="13.5555555555556" style="1" customWidth="1"/>
    <col min="14" max="15" width="8.88888888888889" style="1" customWidth="1"/>
    <col min="16" max="16" width="8" style="1" customWidth="1"/>
    <col min="17" max="17" width="8.88888888888889" style="1" customWidth="1"/>
    <col min="18" max="18" width="8.88888888888889" style="1"/>
    <col min="19" max="19" width="9.88888888888889" style="1" customWidth="1"/>
    <col min="20" max="20" width="50.6666666666667" style="1" customWidth="1"/>
    <col min="21" max="21" width="35.5555555555556" style="1" customWidth="1"/>
    <col min="22" max="16384" width="8.88888888888889" style="1"/>
  </cols>
  <sheetData>
    <row r="1" ht="19.05" customHeight="1" spans="1:24">
      <c r="A1" s="68"/>
      <c r="B1" s="68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0"/>
      <c r="O1" s="30"/>
      <c r="P1" s="30"/>
      <c r="Q1" s="30"/>
      <c r="R1"/>
    </row>
    <row r="2" ht="19.05" customHeight="1" spans="1:24">
      <c r="A2" s="68"/>
      <c r="B2" s="68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30"/>
      <c r="O2" s="30"/>
      <c r="P2" s="30"/>
      <c r="Q2" s="30"/>
      <c r="S2"/>
    </row>
    <row r="3" ht="19.05" customHeight="1" spans="1:24">
      <c r="A3" s="68"/>
      <c r="B3" s="68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30"/>
      <c r="O3" s="30"/>
      <c r="P3" s="30"/>
      <c r="Q3" s="30"/>
      <c r="T3" s="26"/>
    </row>
    <row r="4" ht="15" customHeight="1" spans="1:24">
      <c r="A4" s="387"/>
      <c r="C4" s="28"/>
      <c r="T4" s="26"/>
    </row>
    <row r="5" ht="15" customHeight="1" spans="1:24">
      <c r="A5" s="29"/>
      <c r="B5" s="29"/>
      <c r="C5" s="30"/>
      <c r="D5" s="30"/>
      <c r="E5" s="30"/>
      <c r="F5" s="30"/>
      <c r="G5" s="30"/>
      <c r="H5" s="30"/>
      <c r="I5" s="31"/>
      <c r="J5" s="31"/>
      <c r="K5" s="32"/>
      <c r="M5" s="31"/>
      <c r="N5" s="250"/>
      <c r="T5" s="26"/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/>
      <c r="B6" s="33"/>
      <c r="C6" s="26"/>
      <c r="D6" s="26"/>
      <c r="E6" s="26"/>
      <c r="F6" s="26"/>
      <c r="G6" s="26"/>
      <c r="H6" s="26"/>
      <c r="I6" s="31"/>
      <c r="J6" s="31"/>
      <c r="K6" s="26"/>
      <c r="M6" s="31"/>
      <c r="T6" s="26"/>
    </row>
    <row r="7" ht="15" customHeight="1" spans="1:24">
      <c r="A7" s="33"/>
      <c r="B7" s="33"/>
      <c r="C7" s="26"/>
      <c r="D7" s="26"/>
      <c r="E7" s="26"/>
      <c r="F7" s="26"/>
      <c r="G7" s="26"/>
      <c r="H7" s="26"/>
      <c r="I7" s="33"/>
      <c r="J7" s="33"/>
      <c r="K7" s="34"/>
      <c r="M7" s="31"/>
      <c r="N7" s="34"/>
      <c r="T7" s="26"/>
    </row>
    <row r="8" ht="20.4" customHeight="1" spans="1:24">
      <c r="A8" s="33"/>
      <c r="B8" s="33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  <c r="N8" s="34"/>
      <c r="T8" s="387"/>
    </row>
    <row r="9" ht="15" customHeight="1" spans="1:24">
      <c r="A9" s="26"/>
      <c r="B9" s="26"/>
      <c r="C9" s="251"/>
      <c r="D9" s="251"/>
      <c r="E9" s="387"/>
      <c r="F9" s="251"/>
      <c r="G9" s="251"/>
      <c r="H9" s="251"/>
      <c r="I9" s="251"/>
      <c r="J9" s="251"/>
      <c r="K9" s="251"/>
      <c r="L9" s="251"/>
      <c r="R9" s="561"/>
      <c r="T9" s="26"/>
    </row>
    <row r="10" ht="19.05" customHeight="1" spans="1:24">
      <c r="A10" s="27"/>
      <c r="B10" s="27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T10" s="387"/>
    </row>
    <row r="11" ht="19.05" customHeight="1" spans="1:24">
      <c r="A11" s="26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T11" s="26"/>
    </row>
    <row r="12" ht="19.05" customHeight="1" spans="1:24">
      <c r="A12" s="26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T12" s="387"/>
    </row>
    <row r="13" ht="19.05" customHeight="1" spans="1:24">
      <c r="A13" s="26"/>
      <c r="B13" s="26"/>
      <c r="C13" s="112"/>
      <c r="D13" s="112"/>
      <c r="E13" s="112"/>
      <c r="F13" s="112"/>
      <c r="G13" s="112"/>
      <c r="H13" s="112"/>
      <c r="I13" s="112"/>
      <c r="J13" s="112"/>
      <c r="K13" s="27"/>
      <c r="L13" s="27"/>
      <c r="M13" s="27"/>
      <c r="N13" s="27"/>
      <c r="O13" s="27"/>
      <c r="P13" s="27"/>
      <c r="Q13" s="27"/>
      <c r="T13" s="387"/>
    </row>
    <row r="14" spans="1:24">
      <c r="T14" s="26"/>
    </row>
    <row r="15" ht="24" customHeight="1" spans="1:24">
      <c r="A15" s="29"/>
      <c r="B15" s="30"/>
      <c r="C15" s="30"/>
      <c r="D15" s="30"/>
      <c r="E15" s="30"/>
      <c r="F15" s="30"/>
      <c r="G15" s="30"/>
      <c r="H15" s="30"/>
      <c r="J15" s="112"/>
      <c r="K15" s="112"/>
      <c r="L15" s="112"/>
      <c r="M15" s="112"/>
      <c r="N15" s="112"/>
      <c r="O15" s="112"/>
      <c r="P15" s="112"/>
      <c r="Q15" s="112"/>
      <c r="T15" s="26"/>
      <c r="U15" s="387"/>
    </row>
    <row r="16" ht="18" customHeight="1" spans="1:24">
      <c r="A16" s="31"/>
      <c r="B16" s="31"/>
      <c r="C16" s="562"/>
      <c r="D16" s="563"/>
      <c r="E16" s="563"/>
      <c r="F16" s="563"/>
      <c r="G16" s="563"/>
      <c r="H16" s="563"/>
      <c r="J16" s="13"/>
      <c r="K16" s="112"/>
      <c r="L16" s="112"/>
      <c r="M16" s="112"/>
      <c r="N16" s="112"/>
      <c r="O16" s="112"/>
      <c r="P16" s="112"/>
      <c r="Q16" s="112"/>
      <c r="T16" s="30"/>
      <c r="U16" s="387"/>
    </row>
    <row r="17" ht="18" customHeight="1" spans="1:20">
      <c r="A17" s="31"/>
      <c r="B17" s="31"/>
      <c r="C17" s="27"/>
      <c r="D17" s="27"/>
      <c r="E17" s="27"/>
      <c r="F17" s="27"/>
      <c r="G17" s="27"/>
      <c r="H17" s="27"/>
      <c r="J17" s="27"/>
      <c r="K17" s="27"/>
      <c r="L17" s="27"/>
      <c r="M17" s="27"/>
      <c r="N17" s="27"/>
      <c r="O17" s="27"/>
      <c r="P17" s="27"/>
      <c r="Q17" s="27"/>
      <c r="T17" s="26"/>
    </row>
    <row r="18" ht="18" customHeight="1" spans="1:20">
      <c r="A18" s="31"/>
      <c r="B18" s="31"/>
      <c r="C18" s="564"/>
      <c r="D18" s="26"/>
      <c r="E18" s="26"/>
      <c r="F18" s="30"/>
      <c r="G18" s="30"/>
      <c r="H18" s="30"/>
      <c r="J18" s="27"/>
      <c r="K18" s="27"/>
      <c r="L18" s="27"/>
      <c r="M18" s="27"/>
      <c r="N18" s="27"/>
      <c r="O18" s="27"/>
      <c r="P18" s="27"/>
      <c r="Q18" s="27"/>
      <c r="T18" s="387"/>
    </row>
    <row r="19" ht="18" customHeight="1" spans="1:20">
      <c r="A19" s="112"/>
      <c r="B19" s="13"/>
      <c r="C19" s="112"/>
      <c r="D19" s="31"/>
      <c r="E19" s="13"/>
      <c r="F19" s="565"/>
      <c r="G19" s="565"/>
      <c r="H19" s="565"/>
      <c r="T19" s="514"/>
    </row>
    <row r="20" ht="18" customHeight="1" spans="1:20">
      <c r="A20" s="27"/>
      <c r="C20" s="26"/>
      <c r="D20" s="26"/>
      <c r="E20" s="370"/>
      <c r="F20" s="27"/>
      <c r="G20" s="131"/>
      <c r="H20" s="131"/>
      <c r="J20" s="112"/>
      <c r="K20" s="112"/>
      <c r="L20" s="112"/>
      <c r="M20" s="112"/>
      <c r="N20" s="112"/>
      <c r="O20" s="112"/>
      <c r="P20" s="112"/>
      <c r="Q20" s="112"/>
      <c r="T20" s="26"/>
    </row>
    <row r="21" ht="18" customHeight="1" spans="1:20">
      <c r="A21" s="27"/>
      <c r="B21" s="90"/>
      <c r="C21" s="26"/>
      <c r="D21" s="26"/>
      <c r="E21" s="370"/>
      <c r="F21" s="27"/>
      <c r="G21" s="131"/>
      <c r="H21" s="27"/>
      <c r="J21" s="13"/>
      <c r="K21" s="112"/>
      <c r="L21" s="112"/>
      <c r="M21" s="112"/>
      <c r="N21" s="112"/>
      <c r="O21" s="112"/>
      <c r="P21" s="112"/>
      <c r="Q21" s="112"/>
      <c r="T21" s="26"/>
    </row>
    <row r="22" ht="18" customHeight="1" spans="1:20">
      <c r="A22" s="27"/>
      <c r="B22" s="90"/>
      <c r="C22" s="26"/>
      <c r="D22" s="26"/>
      <c r="E22" s="370"/>
      <c r="F22" s="27"/>
      <c r="G22" s="131"/>
      <c r="H22" s="27"/>
      <c r="J22" s="27"/>
      <c r="K22" s="27"/>
      <c r="L22" s="27"/>
      <c r="M22" s="27"/>
      <c r="N22" s="27"/>
      <c r="O22" s="27"/>
      <c r="P22" s="27"/>
      <c r="Q22" s="27"/>
      <c r="T22" s="26"/>
    </row>
    <row r="23" ht="18" customHeight="1" spans="1:20">
      <c r="A23" s="27"/>
      <c r="B23" s="90"/>
      <c r="C23" s="26"/>
      <c r="D23" s="26"/>
      <c r="E23" s="270"/>
      <c r="F23" s="182"/>
      <c r="G23" s="131"/>
      <c r="J23" s="27"/>
      <c r="K23" s="27"/>
      <c r="L23" s="27"/>
      <c r="M23" s="27"/>
      <c r="N23" s="27"/>
      <c r="O23" s="27"/>
      <c r="P23" s="27"/>
      <c r="Q23" s="27"/>
      <c r="T23" s="26"/>
    </row>
    <row r="24" ht="18" customHeight="1" spans="1:20">
      <c r="B24" s="90"/>
      <c r="C24" s="26"/>
      <c r="D24" s="68"/>
      <c r="E24" s="68"/>
      <c r="F24" s="91"/>
      <c r="G24" s="27"/>
      <c r="H24" s="27"/>
      <c r="J24" s="27"/>
      <c r="K24" s="27"/>
      <c r="L24" s="27"/>
      <c r="M24" s="27"/>
      <c r="N24" s="27"/>
      <c r="O24" s="27"/>
      <c r="P24" s="27"/>
      <c r="Q24" s="27"/>
      <c r="T24" s="26"/>
    </row>
    <row r="25" ht="18" customHeight="1" spans="1:20">
      <c r="A25" s="112"/>
      <c r="B25" s="112"/>
      <c r="C25" s="112"/>
      <c r="D25" s="13"/>
      <c r="E25" s="566"/>
      <c r="F25" s="566"/>
      <c r="G25" s="112"/>
      <c r="H25" s="112"/>
      <c r="J25" s="112"/>
      <c r="K25" s="112"/>
      <c r="L25" s="112"/>
      <c r="M25" s="13"/>
      <c r="N25" s="566"/>
      <c r="O25" s="566"/>
      <c r="P25" s="112"/>
      <c r="Q25" s="112"/>
      <c r="R25" s="95"/>
      <c r="T25" s="26"/>
    </row>
    <row r="26" ht="18" customHeight="1" spans="1:20">
      <c r="A26" s="112"/>
      <c r="B26" s="112"/>
      <c r="C26" s="112"/>
      <c r="D26" s="13"/>
      <c r="E26" s="13"/>
      <c r="F26" s="13"/>
      <c r="G26" s="112"/>
      <c r="H26" s="112"/>
      <c r="J26" s="112"/>
      <c r="K26" s="112"/>
      <c r="L26" s="112"/>
      <c r="M26" s="13"/>
      <c r="N26" s="13"/>
      <c r="O26" s="13"/>
      <c r="P26" s="112"/>
      <c r="Q26" s="112"/>
      <c r="R26" s="95"/>
      <c r="T26" s="26"/>
    </row>
    <row r="27" ht="19.95" customHeight="1" spans="1:20">
      <c r="A27" s="27"/>
      <c r="B27" s="26"/>
      <c r="C27" s="26"/>
      <c r="D27" s="567"/>
      <c r="E27" s="90"/>
      <c r="F27" s="182"/>
      <c r="G27" s="27"/>
      <c r="H27" s="27"/>
      <c r="J27" s="27"/>
      <c r="K27" s="26"/>
      <c r="L27" s="26"/>
      <c r="M27" s="68"/>
      <c r="N27" s="90"/>
      <c r="O27" s="182"/>
      <c r="P27" s="27"/>
      <c r="R27" s="99"/>
      <c r="T27" s="26"/>
    </row>
    <row r="28" ht="19.95" customHeight="1" spans="1:20">
      <c r="A28" s="27"/>
      <c r="B28" s="26"/>
      <c r="C28" s="26"/>
      <c r="D28" s="568"/>
      <c r="E28" s="90"/>
      <c r="F28" s="182"/>
      <c r="G28" s="27"/>
      <c r="H28" s="27"/>
      <c r="J28" s="27"/>
      <c r="K28" s="26"/>
      <c r="L28" s="26"/>
      <c r="M28" s="567"/>
      <c r="N28" s="90"/>
      <c r="O28" s="182"/>
      <c r="P28" s="27"/>
      <c r="R28" s="99"/>
      <c r="T28" s="26"/>
    </row>
    <row r="29" ht="19.95" customHeight="1" spans="1:20">
      <c r="A29" s="27"/>
      <c r="B29" s="26"/>
      <c r="C29" s="26"/>
      <c r="D29" s="68"/>
      <c r="E29" s="90"/>
      <c r="F29" s="569"/>
      <c r="G29" s="27"/>
      <c r="H29" s="27"/>
      <c r="J29" s="27"/>
      <c r="K29" s="26"/>
      <c r="L29" s="26"/>
      <c r="M29" s="567"/>
      <c r="N29" s="90"/>
      <c r="O29" s="182"/>
      <c r="P29" s="27"/>
      <c r="R29" s="99"/>
      <c r="T29" s="26"/>
    </row>
    <row r="30" ht="19.95" customHeight="1" spans="1:20">
      <c r="A30" s="27"/>
      <c r="B30" s="26"/>
      <c r="C30" s="26"/>
      <c r="D30" s="68"/>
      <c r="E30" s="90"/>
      <c r="F30" s="182"/>
      <c r="G30" s="27"/>
      <c r="H30" s="27"/>
      <c r="J30" s="27"/>
      <c r="K30" s="26"/>
      <c r="L30" s="26"/>
      <c r="M30" s="68"/>
      <c r="N30" s="90"/>
      <c r="O30" s="569"/>
      <c r="P30" s="27"/>
      <c r="R30" s="99"/>
      <c r="T30" s="26"/>
    </row>
    <row r="31" ht="19.95" customHeight="1" spans="1:20">
      <c r="A31" s="27"/>
      <c r="B31" s="26"/>
      <c r="C31" s="26"/>
      <c r="D31" s="68"/>
      <c r="E31" s="90"/>
      <c r="F31" s="182"/>
      <c r="G31" s="27"/>
      <c r="H31" s="27"/>
      <c r="J31" s="27"/>
      <c r="K31" s="26"/>
      <c r="L31" s="26"/>
      <c r="M31" s="30"/>
      <c r="N31" s="90"/>
      <c r="O31" s="182"/>
      <c r="P31" s="27"/>
      <c r="Q31" s="31"/>
      <c r="R31" s="95"/>
      <c r="T31" s="26"/>
    </row>
    <row r="32" ht="19.95" customHeight="1" spans="1:20">
      <c r="A32" s="27"/>
      <c r="B32" s="26"/>
      <c r="C32" s="26"/>
      <c r="D32" s="68"/>
      <c r="E32" s="90"/>
      <c r="F32" s="182"/>
      <c r="G32" s="27"/>
      <c r="H32" s="27"/>
      <c r="J32" s="27"/>
      <c r="K32" s="26"/>
      <c r="L32" s="26"/>
      <c r="M32" s="570"/>
      <c r="N32" s="569"/>
      <c r="O32" s="569"/>
      <c r="P32" s="569"/>
      <c r="Q32" s="112"/>
      <c r="R32" s="99"/>
      <c r="T32" s="26"/>
    </row>
    <row r="33" ht="19.95" customHeight="1" spans="1:20">
      <c r="A33" s="27"/>
      <c r="B33" s="26"/>
      <c r="C33" s="26"/>
      <c r="D33" s="68"/>
      <c r="E33" s="90"/>
      <c r="F33" s="182"/>
      <c r="G33" s="27"/>
      <c r="H33" s="27"/>
      <c r="J33" s="27"/>
      <c r="K33" s="26"/>
      <c r="L33" s="26"/>
      <c r="M33" s="571"/>
      <c r="N33" s="569"/>
      <c r="O33" s="569"/>
      <c r="P33" s="569"/>
      <c r="Q33" s="112"/>
      <c r="R33" s="99"/>
      <c r="T33" s="26"/>
    </row>
    <row r="34" ht="19.95" customHeight="1" spans="1:20">
      <c r="A34" s="27"/>
      <c r="B34" s="26"/>
      <c r="C34" s="26"/>
      <c r="D34" s="68"/>
      <c r="E34" s="90"/>
      <c r="F34" s="182"/>
      <c r="G34" s="27"/>
      <c r="H34" s="27"/>
      <c r="J34" s="27"/>
      <c r="K34" s="26"/>
      <c r="L34" s="26"/>
      <c r="M34" s="571"/>
      <c r="N34" s="569"/>
      <c r="O34" s="569"/>
      <c r="P34" s="569"/>
      <c r="Q34" s="112"/>
      <c r="R34" s="99"/>
      <c r="T34" s="26" t="s">
        <v>133</v>
      </c>
    </row>
    <row r="35" ht="19.95" customHeight="1" spans="1:20">
      <c r="A35" s="27"/>
      <c r="B35" s="26"/>
      <c r="C35" s="26"/>
      <c r="D35" s="68"/>
      <c r="E35" s="90"/>
      <c r="F35" s="182"/>
      <c r="G35" s="27"/>
      <c r="H35" s="27"/>
      <c r="R35" s="99"/>
      <c r="T35" s="26"/>
    </row>
    <row r="36" ht="19.95" customHeight="1" spans="1:20">
      <c r="A36" s="27"/>
      <c r="B36" s="26"/>
      <c r="C36" s="26"/>
      <c r="D36" s="68"/>
      <c r="E36" s="90"/>
      <c r="F36" s="182"/>
      <c r="G36" s="27"/>
      <c r="H36" s="27"/>
      <c r="J36" s="31"/>
      <c r="K36" s="112"/>
      <c r="L36" s="112"/>
      <c r="M36" s="112"/>
      <c r="N36" s="112"/>
      <c r="O36" s="112"/>
      <c r="P36" s="112"/>
      <c r="Q36" s="112"/>
      <c r="R36" s="99"/>
      <c r="T36" s="26"/>
    </row>
    <row r="37" ht="19.95" customHeight="1" spans="1:20">
      <c r="A37" s="27"/>
      <c r="B37" s="26"/>
      <c r="C37" s="26"/>
      <c r="D37" s="68"/>
      <c r="E37" s="90"/>
      <c r="F37" s="182"/>
      <c r="G37" s="27"/>
      <c r="H37" s="27"/>
      <c r="J37" s="27"/>
      <c r="K37" s="112"/>
      <c r="L37" s="112"/>
      <c r="M37" s="112"/>
      <c r="N37" s="112"/>
      <c r="O37" s="112"/>
      <c r="P37" s="112"/>
      <c r="Q37" s="112"/>
      <c r="R37" s="99"/>
      <c r="T37" s="26"/>
    </row>
    <row r="38" ht="19.95" customHeight="1" spans="1:20">
      <c r="A38" s="27"/>
      <c r="B38" s="26"/>
      <c r="C38" s="26"/>
      <c r="D38" s="68"/>
      <c r="E38" s="90"/>
      <c r="F38" s="182"/>
      <c r="G38" s="27"/>
      <c r="H38" s="27"/>
      <c r="J38" s="27"/>
      <c r="K38" s="112"/>
      <c r="L38" s="112"/>
      <c r="M38" s="112"/>
      <c r="N38" s="112"/>
      <c r="O38" s="112"/>
      <c r="P38" s="112"/>
      <c r="Q38" s="112"/>
      <c r="R38" s="99"/>
      <c r="T38" s="26"/>
    </row>
    <row r="39" ht="19.95" customHeight="1" spans="1:20">
      <c r="A39" s="27"/>
      <c r="B39" s="26"/>
      <c r="C39" s="26"/>
      <c r="D39" s="68"/>
      <c r="E39" s="90"/>
      <c r="F39" s="182"/>
      <c r="G39" s="27"/>
      <c r="H39" s="27"/>
      <c r="J39" s="27"/>
      <c r="K39" s="112"/>
      <c r="L39" s="112"/>
      <c r="M39" s="112"/>
      <c r="N39" s="112"/>
      <c r="O39" s="112"/>
      <c r="P39" s="112"/>
      <c r="Q39" s="112"/>
      <c r="R39" s="99"/>
      <c r="T39" s="26"/>
    </row>
    <row r="40" ht="19.95" customHeight="1" spans="1:20">
      <c r="A40" s="27"/>
      <c r="B40" s="26"/>
      <c r="C40" s="26"/>
      <c r="D40" s="68"/>
      <c r="E40" s="90"/>
      <c r="F40" s="270"/>
      <c r="G40" s="27"/>
      <c r="H40" s="27"/>
      <c r="J40" s="27"/>
      <c r="K40" s="112"/>
      <c r="L40" s="112"/>
      <c r="M40" s="112"/>
      <c r="N40" s="112"/>
      <c r="O40" s="112"/>
      <c r="P40" s="112"/>
      <c r="Q40" s="112"/>
      <c r="T40" s="26"/>
    </row>
    <row r="41" ht="19.95" customHeight="1" spans="1:20">
      <c r="A41" s="27"/>
      <c r="B41" s="26"/>
      <c r="C41" s="26"/>
      <c r="D41" s="68"/>
      <c r="E41" s="90"/>
      <c r="F41" s="270"/>
      <c r="G41" s="27"/>
      <c r="H41" s="27"/>
      <c r="J41" s="27"/>
      <c r="K41" s="112"/>
      <c r="L41" s="112"/>
      <c r="M41" s="112"/>
      <c r="N41" s="112"/>
      <c r="O41" s="112"/>
      <c r="P41" s="112"/>
      <c r="Q41" s="112"/>
      <c r="R41" s="99"/>
      <c r="T41" s="26"/>
    </row>
    <row r="42" ht="19.95" customHeight="1" spans="1:20">
      <c r="A42" s="27"/>
      <c r="B42" s="26"/>
      <c r="C42" s="26"/>
      <c r="D42" s="68"/>
      <c r="E42" s="90"/>
      <c r="F42" s="270"/>
      <c r="G42" s="27"/>
      <c r="H42" s="27"/>
      <c r="J42" s="112"/>
      <c r="K42" s="112"/>
      <c r="L42" s="112"/>
      <c r="M42" s="112"/>
      <c r="N42" s="112"/>
      <c r="O42" s="112"/>
      <c r="P42" s="112"/>
      <c r="Q42" s="112"/>
      <c r="R42" s="99"/>
      <c r="T42" s="26"/>
    </row>
    <row r="43" ht="19.95" customHeight="1" spans="1:20">
      <c r="A43" s="27"/>
      <c r="B43" s="26"/>
      <c r="C43" s="26"/>
      <c r="D43" s="68"/>
      <c r="E43" s="90"/>
      <c r="F43" s="270"/>
      <c r="G43" s="27"/>
      <c r="H43" s="27"/>
      <c r="J43" s="112"/>
      <c r="K43" s="112"/>
      <c r="L43" s="112"/>
      <c r="M43" s="13"/>
      <c r="N43" s="112"/>
      <c r="O43" s="112"/>
      <c r="P43" s="112"/>
      <c r="Q43" s="112"/>
      <c r="R43" s="99"/>
      <c r="T43" s="26"/>
    </row>
    <row r="44" ht="19.95" customHeight="1" spans="1:20">
      <c r="A44" s="27"/>
      <c r="B44" s="26"/>
      <c r="C44" s="26"/>
      <c r="D44" s="68"/>
      <c r="E44" s="90"/>
      <c r="F44" s="270"/>
      <c r="G44" s="27"/>
      <c r="H44" s="27"/>
      <c r="J44" s="112"/>
      <c r="K44" s="112"/>
      <c r="L44" s="112"/>
      <c r="M44" s="112"/>
      <c r="N44" s="112"/>
      <c r="O44" s="112"/>
      <c r="P44" s="112"/>
      <c r="Q44" s="112"/>
      <c r="R44" s="99"/>
      <c r="T44" s="26"/>
    </row>
    <row r="45" ht="19.95" customHeight="1" spans="1:20">
      <c r="A45" s="27"/>
      <c r="B45" s="26"/>
      <c r="C45" s="26"/>
      <c r="D45" s="567"/>
      <c r="E45" s="90"/>
      <c r="F45" s="182"/>
      <c r="G45" s="27"/>
      <c r="H45" s="27"/>
      <c r="J45" s="112"/>
      <c r="K45" s="112"/>
      <c r="L45" s="112"/>
      <c r="M45" s="112"/>
      <c r="N45" s="112"/>
      <c r="O45" s="112"/>
      <c r="P45" s="112"/>
      <c r="Q45" s="112"/>
      <c r="R45" s="99"/>
      <c r="T45" s="26"/>
    </row>
    <row r="46" ht="19.95" customHeight="1" spans="1:20">
      <c r="A46" s="27"/>
      <c r="B46" s="26"/>
      <c r="C46" s="26"/>
      <c r="D46" s="572"/>
      <c r="E46" s="90"/>
      <c r="F46" s="182"/>
      <c r="G46" s="27"/>
      <c r="H46" s="27"/>
      <c r="J46" s="112"/>
      <c r="K46" s="112"/>
      <c r="L46" s="112"/>
      <c r="M46" s="112"/>
      <c r="N46" s="112"/>
      <c r="O46" s="112"/>
      <c r="P46" s="112"/>
      <c r="Q46" s="112"/>
      <c r="R46" s="99"/>
      <c r="T46" s="26"/>
    </row>
    <row r="47" ht="19.95" customHeight="1" spans="1:20">
      <c r="A47" s="27"/>
      <c r="B47" s="26"/>
      <c r="C47" s="26"/>
      <c r="D47" s="567"/>
      <c r="E47" s="90"/>
      <c r="F47" s="182"/>
      <c r="G47" s="27"/>
      <c r="H47" s="27"/>
      <c r="J47" s="112"/>
      <c r="K47" s="112"/>
      <c r="L47" s="112"/>
      <c r="M47" s="112"/>
      <c r="N47" s="112"/>
      <c r="O47" s="112"/>
      <c r="P47" s="112"/>
      <c r="Q47" s="112"/>
      <c r="R47" s="99"/>
      <c r="T47" s="26"/>
    </row>
    <row r="48" ht="54" customHeight="1" spans="1:20">
      <c r="A48" s="27"/>
      <c r="B48" s="26"/>
      <c r="C48" s="26"/>
      <c r="D48" s="68"/>
      <c r="E48" s="90"/>
      <c r="F48" s="182"/>
      <c r="G48" s="27"/>
      <c r="H48" s="27"/>
      <c r="J48" s="112"/>
      <c r="K48" s="112"/>
      <c r="L48" s="112"/>
      <c r="M48" s="112"/>
      <c r="N48" s="112"/>
      <c r="O48" s="112"/>
      <c r="P48" s="112"/>
      <c r="Q48" s="112"/>
      <c r="R48" s="99"/>
      <c r="T48" s="26"/>
    </row>
    <row r="49" ht="19.95" customHeight="1" spans="1:20">
      <c r="A49" s="278" t="s">
        <v>134</v>
      </c>
      <c r="B49" s="207"/>
      <c r="C49" s="207"/>
      <c r="D49" s="207"/>
      <c r="E49" s="208"/>
      <c r="F49" s="93" t="s">
        <v>135</v>
      </c>
      <c r="G49" s="573"/>
      <c r="H49" s="573"/>
      <c r="I49" s="573"/>
      <c r="J49" s="573"/>
      <c r="K49" s="573"/>
      <c r="L49" s="573"/>
      <c r="M49" s="209" t="s">
        <v>136</v>
      </c>
      <c r="N49" s="207"/>
      <c r="O49" s="207"/>
      <c r="P49" s="207"/>
      <c r="Q49" s="210"/>
      <c r="R49" s="99"/>
      <c r="T49" s="26"/>
    </row>
    <row r="50" ht="19.95" customHeight="1" spans="1:20">
      <c r="A50" s="211"/>
      <c r="B50" s="212"/>
      <c r="C50" s="212"/>
      <c r="D50" s="212"/>
      <c r="E50" s="213"/>
      <c r="F50" s="574"/>
      <c r="G50" s="575"/>
      <c r="H50" s="575"/>
      <c r="I50" s="575"/>
      <c r="J50" s="575"/>
      <c r="K50" s="575"/>
      <c r="L50" s="575"/>
      <c r="M50" s="214"/>
      <c r="N50" s="212"/>
      <c r="O50" s="212"/>
      <c r="P50" s="212"/>
      <c r="Q50" s="215"/>
      <c r="R50" s="99"/>
      <c r="T50" s="26"/>
    </row>
    <row r="51" ht="25.05" customHeight="1" spans="1:20">
      <c r="A51" s="374" t="s">
        <v>137</v>
      </c>
      <c r="B51" s="375"/>
      <c r="C51" s="375"/>
      <c r="D51" s="375"/>
      <c r="E51" s="62"/>
      <c r="F51" s="576" t="s">
        <v>137</v>
      </c>
      <c r="G51" s="577"/>
      <c r="H51" s="577"/>
      <c r="I51" s="577"/>
      <c r="J51" s="577"/>
      <c r="K51" s="577"/>
      <c r="L51" s="578"/>
      <c r="M51" s="61" t="s">
        <v>137</v>
      </c>
      <c r="N51" s="375"/>
      <c r="O51" s="375"/>
      <c r="P51" s="375"/>
      <c r="Q51" s="376"/>
      <c r="R51" s="99"/>
      <c r="T51" s="26"/>
    </row>
    <row r="52" ht="18" customHeight="1" spans="1:20">
      <c r="A52" s="280"/>
      <c r="B52" s="281"/>
      <c r="C52" s="281"/>
      <c r="D52" s="281"/>
      <c r="E52" s="282"/>
      <c r="F52" s="284"/>
      <c r="G52" s="281"/>
      <c r="H52" s="281"/>
      <c r="I52" s="281"/>
      <c r="J52" s="281"/>
      <c r="K52" s="281"/>
      <c r="L52" s="282"/>
      <c r="M52" s="299"/>
      <c r="N52" s="297"/>
      <c r="O52" s="297"/>
      <c r="P52" s="297"/>
      <c r="Q52" s="300"/>
      <c r="T52" s="26"/>
    </row>
    <row r="53" ht="18" customHeight="1" spans="1:20">
      <c r="A53" s="111"/>
      <c r="B53" s="112"/>
      <c r="C53" s="112"/>
      <c r="D53" s="112"/>
      <c r="E53" s="351"/>
      <c r="F53" s="352"/>
      <c r="G53" s="112"/>
      <c r="H53" s="112"/>
      <c r="I53" s="112"/>
      <c r="J53" s="112"/>
      <c r="K53" s="112"/>
      <c r="L53" s="351"/>
      <c r="M53" s="302"/>
      <c r="N53" s="13"/>
      <c r="O53" s="13"/>
      <c r="P53" s="13"/>
      <c r="Q53" s="14"/>
      <c r="T53" s="26"/>
    </row>
    <row r="54" ht="18" customHeight="1" spans="1:20">
      <c r="A54" s="111"/>
      <c r="B54" s="112"/>
      <c r="C54" s="112"/>
      <c r="D54" s="112"/>
      <c r="E54" s="351"/>
      <c r="F54" s="352"/>
      <c r="G54" s="112"/>
      <c r="H54" s="112"/>
      <c r="I54" s="112"/>
      <c r="J54" s="112"/>
      <c r="K54" s="112"/>
      <c r="L54" s="351"/>
      <c r="M54" s="302"/>
      <c r="N54" s="13"/>
      <c r="O54" s="13"/>
      <c r="P54" s="13"/>
      <c r="Q54" s="14"/>
      <c r="T54" s="26"/>
    </row>
    <row r="55" ht="18" customHeight="1" spans="1:20">
      <c r="A55" s="211"/>
      <c r="B55" s="212"/>
      <c r="C55" s="212"/>
      <c r="D55" s="212"/>
      <c r="E55" s="213"/>
      <c r="F55" s="214"/>
      <c r="G55" s="212"/>
      <c r="H55" s="212"/>
      <c r="I55" s="212"/>
      <c r="J55" s="212"/>
      <c r="K55" s="212"/>
      <c r="L55" s="213"/>
      <c r="M55" s="151"/>
      <c r="N55" s="294"/>
      <c r="O55" s="294"/>
      <c r="P55" s="294"/>
      <c r="Q55" s="295"/>
      <c r="T55" s="26"/>
    </row>
    <row r="56" ht="27" customHeight="1" spans="1:20">
      <c r="A56" s="579" t="s">
        <v>138</v>
      </c>
      <c r="B56" s="580"/>
      <c r="C56" s="580"/>
      <c r="D56" s="580"/>
      <c r="E56" s="581"/>
      <c r="F56" s="186" t="s">
        <v>138</v>
      </c>
      <c r="G56" s="260"/>
      <c r="H56" s="260"/>
      <c r="I56" s="260"/>
      <c r="J56" s="260"/>
      <c r="K56" s="260"/>
      <c r="L56" s="187"/>
      <c r="M56" s="582" t="s">
        <v>138</v>
      </c>
      <c r="N56" s="583"/>
      <c r="O56" s="583"/>
      <c r="P56" s="583"/>
      <c r="Q56" s="584"/>
      <c r="T56" s="26"/>
    </row>
    <row r="57" spans="1:20">
      <c r="T57" s="26"/>
    </row>
    <row r="58" spans="1:20">
      <c r="T58" s="26"/>
    </row>
    <row r="59" spans="1:20">
      <c r="D59" s="27"/>
      <c r="E59" s="27"/>
      <c r="F59" s="27"/>
      <c r="G59" s="27"/>
      <c r="T59" s="26"/>
    </row>
    <row r="60" spans="1:20">
      <c r="B60" s="26"/>
      <c r="C60" s="26"/>
      <c r="D60" s="131"/>
      <c r="E60" s="131"/>
      <c r="F60" s="131"/>
      <c r="G60" s="131"/>
      <c r="T60" s="26"/>
    </row>
    <row r="61" spans="1:20">
      <c r="B61" s="26"/>
      <c r="C61" s="26"/>
      <c r="D61" s="131"/>
      <c r="E61" s="131"/>
      <c r="F61" s="132"/>
      <c r="G61" s="132"/>
      <c r="T61" s="26"/>
    </row>
    <row r="62" spans="1:20">
      <c r="B62" s="26"/>
      <c r="C62" s="26"/>
      <c r="D62" s="131"/>
      <c r="E62" s="131"/>
      <c r="F62" s="133"/>
      <c r="G62" s="133"/>
      <c r="T62" s="26"/>
    </row>
    <row r="63" spans="1:20">
      <c r="B63" s="26"/>
      <c r="C63" s="26"/>
      <c r="D63" s="131"/>
      <c r="E63" s="131"/>
      <c r="F63" s="131"/>
      <c r="G63" s="131"/>
      <c r="T63" s="26"/>
    </row>
    <row r="64" spans="1:20">
      <c r="B64" s="26"/>
      <c r="C64" s="26"/>
      <c r="D64" s="131"/>
      <c r="E64" s="131"/>
      <c r="F64" s="131"/>
      <c r="G64" s="131"/>
      <c r="T64" s="26"/>
    </row>
    <row r="65" spans="2:20">
      <c r="B65" s="26"/>
      <c r="C65" s="26"/>
      <c r="D65" s="131"/>
      <c r="E65" s="131"/>
      <c r="F65" s="133"/>
      <c r="G65" s="133"/>
      <c r="T65" s="26"/>
    </row>
    <row r="66" spans="2:20">
      <c r="B66" s="26"/>
      <c r="C66" s="26"/>
      <c r="D66" s="131"/>
      <c r="E66" s="131"/>
      <c r="F66" s="133"/>
      <c r="G66" s="133"/>
      <c r="T66" s="26"/>
    </row>
    <row r="67" spans="2:20">
      <c r="B67" s="26"/>
      <c r="C67" s="26"/>
      <c r="D67" s="131"/>
      <c r="E67" s="131"/>
      <c r="F67" s="133"/>
      <c r="G67" s="133"/>
    </row>
    <row r="68" spans="2:20">
      <c r="B68" s="26"/>
      <c r="C68" s="26"/>
      <c r="D68" s="131"/>
      <c r="E68" s="131"/>
      <c r="F68" s="134"/>
      <c r="G68" s="134"/>
    </row>
  </sheetData>
  <mergeCells count="165">
    <mergeCell ref="N1:Q1"/>
    <mergeCell ref="N2:Q2"/>
    <mergeCell ref="N3:Q3"/>
    <mergeCell ref="A5:B5"/>
    <mergeCell ref="C5:H5"/>
    <mergeCell ref="A6:B6"/>
    <mergeCell ref="C6:H6"/>
    <mergeCell ref="A7:B7"/>
    <mergeCell ref="C7:H7"/>
    <mergeCell ref="A8:B8"/>
    <mergeCell ref="C8:L8"/>
    <mergeCell ref="A10:B10"/>
    <mergeCell ref="C10:J10"/>
    <mergeCell ref="K10:Q10"/>
    <mergeCell ref="A11:B11"/>
    <mergeCell ref="C11:J11"/>
    <mergeCell ref="K11:Q11"/>
    <mergeCell ref="A12:B12"/>
    <mergeCell ref="C12:J12"/>
    <mergeCell ref="K12:Q12"/>
    <mergeCell ref="A13:B13"/>
    <mergeCell ref="C13:J13"/>
    <mergeCell ref="K13:Q13"/>
    <mergeCell ref="A15:H15"/>
    <mergeCell ref="J15:Q15"/>
    <mergeCell ref="C16:E16"/>
    <mergeCell ref="F16:H16"/>
    <mergeCell ref="J16:M16"/>
    <mergeCell ref="N16:Q16"/>
    <mergeCell ref="C17:H17"/>
    <mergeCell ref="C18:E18"/>
    <mergeCell ref="F18:H18"/>
    <mergeCell ref="C19:D19"/>
    <mergeCell ref="C20:D20"/>
    <mergeCell ref="J20:Q20"/>
    <mergeCell ref="C21:D21"/>
    <mergeCell ref="J21:M21"/>
    <mergeCell ref="N21:Q21"/>
    <mergeCell ref="C22:D22"/>
    <mergeCell ref="C23:D23"/>
    <mergeCell ref="D24:E24"/>
    <mergeCell ref="G24:H24"/>
    <mergeCell ref="E25:F25"/>
    <mergeCell ref="N25:O25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2:C32"/>
    <mergeCell ref="B33:C33"/>
    <mergeCell ref="B34:C34"/>
    <mergeCell ref="B35:C35"/>
    <mergeCell ref="B36:C36"/>
    <mergeCell ref="K36:M36"/>
    <mergeCell ref="N36:O36"/>
    <mergeCell ref="P36:Q36"/>
    <mergeCell ref="B37:C37"/>
    <mergeCell ref="K37:M37"/>
    <mergeCell ref="N37:O37"/>
    <mergeCell ref="P37:Q37"/>
    <mergeCell ref="B38:C38"/>
    <mergeCell ref="K38:M38"/>
    <mergeCell ref="N38:O38"/>
    <mergeCell ref="P38:Q38"/>
    <mergeCell ref="B39:C39"/>
    <mergeCell ref="K39:M39"/>
    <mergeCell ref="N39:O39"/>
    <mergeCell ref="P39:Q39"/>
    <mergeCell ref="B40:C40"/>
    <mergeCell ref="K40:M40"/>
    <mergeCell ref="N40:O40"/>
    <mergeCell ref="P40:Q40"/>
    <mergeCell ref="B41:C41"/>
    <mergeCell ref="K41:M41"/>
    <mergeCell ref="N41:O41"/>
    <mergeCell ref="P41:Q41"/>
    <mergeCell ref="B42:C42"/>
    <mergeCell ref="B43:C43"/>
    <mergeCell ref="B44:C44"/>
    <mergeCell ref="B45:C45"/>
    <mergeCell ref="B46:C46"/>
    <mergeCell ref="B47:C47"/>
    <mergeCell ref="B48:C48"/>
    <mergeCell ref="A51:E51"/>
    <mergeCell ref="F51:L51"/>
    <mergeCell ref="M51:Q51"/>
    <mergeCell ref="A56:E56"/>
    <mergeCell ref="F56:L56"/>
    <mergeCell ref="M56:Q56"/>
    <mergeCell ref="D59:E59"/>
    <mergeCell ref="F59:G59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A25:A26"/>
    <mergeCell ref="D25:D26"/>
    <mergeCell ref="G25:G26"/>
    <mergeCell ref="H25:H26"/>
    <mergeCell ref="J25:J26"/>
    <mergeCell ref="J32:J34"/>
    <mergeCell ref="M25:M26"/>
    <mergeCell ref="M32:M34"/>
    <mergeCell ref="M43:M44"/>
    <mergeCell ref="M45:M46"/>
    <mergeCell ref="M47:M48"/>
    <mergeCell ref="N32:N34"/>
    <mergeCell ref="O32:O34"/>
    <mergeCell ref="P25:P26"/>
    <mergeCell ref="P32:P34"/>
    <mergeCell ref="Q25:Q26"/>
    <mergeCell ref="Q32:Q34"/>
    <mergeCell ref="A1:B3"/>
    <mergeCell ref="C1:M3"/>
    <mergeCell ref="J17:M18"/>
    <mergeCell ref="N17:Q18"/>
    <mergeCell ref="J22:M23"/>
    <mergeCell ref="N22:Q23"/>
    <mergeCell ref="B25:C26"/>
    <mergeCell ref="K25:L26"/>
    <mergeCell ref="K32:L34"/>
    <mergeCell ref="J47:L48"/>
    <mergeCell ref="N47:O48"/>
    <mergeCell ref="P47:Q48"/>
    <mergeCell ref="A49:E50"/>
    <mergeCell ref="F49:L50"/>
    <mergeCell ref="M49:Q50"/>
    <mergeCell ref="A52:E55"/>
    <mergeCell ref="F52:L55"/>
    <mergeCell ref="M52:Q55"/>
    <mergeCell ref="N43:O44"/>
    <mergeCell ref="P43:Q44"/>
    <mergeCell ref="J45:L46"/>
    <mergeCell ref="N45:O46"/>
    <mergeCell ref="P45:Q46"/>
    <mergeCell ref="J43:L44"/>
  </mergeCells>
  <conditionalFormatting sqref="C24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conditionalFormatting sqref="C22:C23"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 stopIfTrue="1"/>
    <cfRule type="duplicateValues" dxfId="0" priority="11" stopIfTrue="1"/>
    <cfRule type="duplicateValues" dxfId="0" priority="12" stopIfTrue="1"/>
  </conditionalFormatting>
  <printOptions horizontalCentered="1"/>
  <pageMargins left="0.236220472440945" right="0.236220472440945" top="0.748031496062992" bottom="0.748031496062992" header="0.31496062992126" footer="0.31496062992126"/>
  <pageSetup paperSize="9" scale="66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topLeftCell="A32" workbookViewId="0">
      <selection activeCell="C4" sqref="C4:H9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  <c r="N3" s="1" t="str">
        <f>[1]In!J5</f>
        <v>SX2311007</v>
      </c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128</v>
      </c>
    </row>
    <row r="7" ht="15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158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40" t="str">
        <f>'In 1'!C16</f>
        <v>Bao OPP</v>
      </c>
      <c r="D16" s="40"/>
      <c r="E16" s="40"/>
      <c r="F16" s="40"/>
      <c r="G16" s="174"/>
      <c r="I16" s="57" t="s">
        <v>161</v>
      </c>
      <c r="J16" s="58"/>
      <c r="K16" s="58" t="s">
        <v>162</v>
      </c>
      <c r="L16" s="59"/>
    </row>
    <row r="17" ht="16.95" customHeight="1" spans="1:14">
      <c r="A17" s="163" t="s">
        <v>163</v>
      </c>
      <c r="B17" s="164"/>
      <c r="C17" s="519" t="str">
        <f>'In 1'!C17</f>
        <v>(420 + 80) x 820</v>
      </c>
      <c r="D17" s="519"/>
      <c r="E17" s="519"/>
      <c r="F17" s="41" t="s">
        <v>164</v>
      </c>
      <c r="G17" s="42"/>
      <c r="I17" s="111"/>
      <c r="J17" s="351"/>
      <c r="K17" s="352"/>
      <c r="L17" s="113"/>
    </row>
    <row r="18" ht="16.95" customHeight="1" spans="1:14">
      <c r="A18" s="163" t="s">
        <v>165</v>
      </c>
      <c r="B18" s="164"/>
      <c r="C18" s="519" t="str">
        <f>'In 1'!C18</f>
        <v>(420 + 80) x 790</v>
      </c>
      <c r="D18" s="519"/>
      <c r="E18" s="519"/>
      <c r="F18" s="41" t="s">
        <v>164</v>
      </c>
      <c r="G18" s="42"/>
      <c r="I18" s="111"/>
      <c r="J18" s="351"/>
      <c r="K18" s="352"/>
      <c r="L18" s="113"/>
    </row>
    <row r="19" ht="16.95" customHeight="1" spans="1:14">
      <c r="A19" s="163" t="s">
        <v>166</v>
      </c>
      <c r="B19" s="164"/>
      <c r="C19" s="519">
        <f>In!M6</f>
        <v>3000</v>
      </c>
      <c r="D19" s="519"/>
      <c r="E19" s="519"/>
      <c r="F19" s="41" t="s">
        <v>16</v>
      </c>
      <c r="G19" s="42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50">
        <f>C19</f>
        <v>3000</v>
      </c>
      <c r="D20" s="550"/>
      <c r="E20" s="550"/>
      <c r="F20" s="101" t="s">
        <v>16</v>
      </c>
      <c r="G20" s="102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171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171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7:J20"/>
    <mergeCell ref="K17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topLeftCell="A6" workbookViewId="0">
      <selection activeCell="C16" sqref="C16:G20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  <c r="N2" s="1" t="str">
        <f>[1]In!J5</f>
        <v>SX2311007</v>
      </c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216" t="str">
        <f>In!C8</f>
        <v>26BA2HKH00565000014</v>
      </c>
      <c r="D5" s="216"/>
      <c r="E5" s="216"/>
      <c r="F5" s="216"/>
      <c r="G5" s="216"/>
      <c r="H5" s="216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54" t="str">
        <f>In!C7</f>
        <v>XD1KH00565BP0011</v>
      </c>
      <c r="D6" s="554"/>
      <c r="E6" s="554"/>
      <c r="F6" s="554"/>
      <c r="G6" s="554"/>
      <c r="H6" s="216"/>
      <c r="I6" s="31" t="s">
        <v>145</v>
      </c>
      <c r="J6" s="514" t="s">
        <v>128</v>
      </c>
    </row>
    <row r="7" ht="15" customHeight="1" spans="1:24">
      <c r="A7" s="31" t="s">
        <v>146</v>
      </c>
      <c r="C7" s="216" t="str">
        <f>In!C6</f>
        <v>4O BTA140 SPEC CEO PUTTY FOR INTERIOR 40KG</v>
      </c>
      <c r="D7" s="216"/>
      <c r="E7" s="216"/>
      <c r="F7" s="216"/>
      <c r="G7" s="216"/>
      <c r="H7" s="216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306" t="str">
        <f>In!C5</f>
        <v>CÔNG TY 4 ORANGES CO.,LTD</v>
      </c>
      <c r="D8" s="306"/>
      <c r="E8" s="306"/>
      <c r="F8" s="306"/>
      <c r="G8" s="306"/>
      <c r="H8" s="306"/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178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222" t="str">
        <f>'In 1'!C16</f>
        <v>Bao OPP</v>
      </c>
      <c r="D16" s="222"/>
      <c r="E16" s="222"/>
      <c r="F16" s="222"/>
      <c r="G16" s="555"/>
      <c r="I16" s="57" t="s">
        <v>161</v>
      </c>
      <c r="J16" s="58"/>
      <c r="K16" s="58" t="s">
        <v>162</v>
      </c>
      <c r="L16" s="59"/>
    </row>
    <row r="17" ht="16.95" customHeight="1" spans="1:14">
      <c r="A17" s="163" t="s">
        <v>163</v>
      </c>
      <c r="B17" s="164"/>
      <c r="C17" s="556" t="str">
        <f>'In 1'!C17</f>
        <v>(420 + 80) x 820</v>
      </c>
      <c r="D17" s="556"/>
      <c r="E17" s="556"/>
      <c r="F17" s="227" t="s">
        <v>164</v>
      </c>
      <c r="G17" s="557"/>
      <c r="I17" s="111"/>
      <c r="J17" s="351"/>
      <c r="K17" s="352"/>
      <c r="L17" s="113"/>
    </row>
    <row r="18" ht="16.95" customHeight="1" spans="1:14">
      <c r="A18" s="163" t="s">
        <v>165</v>
      </c>
      <c r="B18" s="164"/>
      <c r="C18" s="556" t="str">
        <f>'In 1'!C18</f>
        <v>(420 + 80) x 790</v>
      </c>
      <c r="D18" s="556"/>
      <c r="E18" s="556"/>
      <c r="F18" s="227" t="s">
        <v>164</v>
      </c>
      <c r="G18" s="557"/>
      <c r="I18" s="111"/>
      <c r="J18" s="351"/>
      <c r="K18" s="352"/>
      <c r="L18" s="113"/>
    </row>
    <row r="19" ht="16.95" customHeight="1" spans="1:14">
      <c r="A19" s="163" t="s">
        <v>166</v>
      </c>
      <c r="B19" s="164"/>
      <c r="C19" s="556">
        <f>In!M6</f>
        <v>3000</v>
      </c>
      <c r="D19" s="556"/>
      <c r="E19" s="556"/>
      <c r="F19" s="227" t="s">
        <v>16</v>
      </c>
      <c r="G19" s="557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58">
        <f>C19</f>
        <v>3000</v>
      </c>
      <c r="D20" s="558"/>
      <c r="E20" s="558"/>
      <c r="F20" s="559" t="s">
        <v>16</v>
      </c>
      <c r="G20" s="560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171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171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7:J20"/>
    <mergeCell ref="K17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workbookViewId="0">
      <selection activeCell="K18" sqref="K17:L20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5.1111111111111" style="1" customWidth="1"/>
    <col min="4" max="4" width="7.88888888888889" style="1" customWidth="1"/>
    <col min="5" max="5" width="5" style="1" customWidth="1"/>
    <col min="6" max="6" width="7.11111111111111" style="1" customWidth="1"/>
    <col min="7" max="7" width="12.2222222222222" style="1" customWidth="1"/>
    <col min="8" max="8" width="2.44444444444444" style="1" customWidth="1"/>
    <col min="9" max="9" width="13.3333333333333" style="1" customWidth="1"/>
    <col min="10" max="10" width="7.33333333333333" style="1" customWidth="1"/>
    <col min="11" max="11" width="9.88888888888889" style="1" customWidth="1"/>
    <col min="12" max="12" width="9.44444444444444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  <c r="N2" s="1" t="str">
        <f>[1]In!J5</f>
        <v>SX2311007</v>
      </c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179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180</v>
      </c>
    </row>
    <row r="7" ht="22.2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181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40" t="str">
        <f>'In 1'!C16</f>
        <v>Bao OPP</v>
      </c>
      <c r="D16" s="40"/>
      <c r="E16" s="40"/>
      <c r="F16" s="40"/>
      <c r="G16" s="174"/>
      <c r="I16" s="57" t="s">
        <v>161</v>
      </c>
      <c r="J16" s="58"/>
      <c r="K16" s="58" t="s">
        <v>162</v>
      </c>
      <c r="L16" s="59"/>
    </row>
    <row r="17" ht="16.95" customHeight="1" spans="1:14">
      <c r="A17" s="163" t="s">
        <v>163</v>
      </c>
      <c r="B17" s="164"/>
      <c r="C17" s="519" t="str">
        <f>'In 1'!C17</f>
        <v>(420 + 80) x 820</v>
      </c>
      <c r="D17" s="519"/>
      <c r="E17" s="519"/>
      <c r="F17" s="41" t="s">
        <v>164</v>
      </c>
      <c r="G17" s="42"/>
      <c r="I17" s="111"/>
      <c r="J17" s="351"/>
      <c r="K17" s="352"/>
      <c r="L17" s="113"/>
    </row>
    <row r="18" ht="16.95" customHeight="1" spans="1:14">
      <c r="A18" s="163" t="s">
        <v>165</v>
      </c>
      <c r="B18" s="164"/>
      <c r="C18" s="519" t="str">
        <f>'In 1'!C18</f>
        <v>(420 + 80) x 790</v>
      </c>
      <c r="D18" s="519"/>
      <c r="E18" s="519"/>
      <c r="F18" s="41" t="s">
        <v>164</v>
      </c>
      <c r="G18" s="42"/>
      <c r="I18" s="111"/>
      <c r="J18" s="351"/>
      <c r="K18" s="352"/>
      <c r="L18" s="113"/>
    </row>
    <row r="19" ht="16.95" customHeight="1" spans="1:14">
      <c r="A19" s="163" t="s">
        <v>166</v>
      </c>
      <c r="B19" s="164"/>
      <c r="C19" s="519">
        <f>In!M6</f>
        <v>3000</v>
      </c>
      <c r="D19" s="519"/>
      <c r="E19" s="519"/>
      <c r="F19" s="41" t="s">
        <v>16</v>
      </c>
      <c r="G19" s="42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50">
        <f>Thổi!G19</f>
        <v>160.65</v>
      </c>
      <c r="D20" s="550"/>
      <c r="E20" s="550"/>
      <c r="F20" s="101" t="s">
        <v>35</v>
      </c>
      <c r="G20" s="102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182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182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8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8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8" customHeight="1" spans="1:12">
      <c r="A41" s="551"/>
      <c r="B41" s="552"/>
      <c r="C41" s="552"/>
      <c r="D41" s="552"/>
      <c r="E41" s="552"/>
      <c r="F41" s="552"/>
      <c r="G41" s="553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1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41:G41"/>
    <mergeCell ref="A1:B3"/>
    <mergeCell ref="C1:I3"/>
    <mergeCell ref="I17:J20"/>
    <mergeCell ref="K17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workbookViewId="0">
      <selection activeCell="C16" sqref="C16:G16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  <c r="N2" s="1" t="str">
        <f>[1]In!J5</f>
        <v>SX2311007</v>
      </c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183</v>
      </c>
    </row>
    <row r="7" ht="15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184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40" t="str">
        <f>'In 1'!O16</f>
        <v>Bao OPP</v>
      </c>
      <c r="D16" s="40"/>
      <c r="E16" s="40"/>
      <c r="F16" s="40"/>
      <c r="G16" s="174"/>
      <c r="I16" s="57" t="s">
        <v>161</v>
      </c>
      <c r="J16" s="58"/>
      <c r="K16" s="58" t="s">
        <v>162</v>
      </c>
      <c r="L16" s="59"/>
    </row>
    <row r="17" ht="16.95" customHeight="1" spans="1:14">
      <c r="A17" s="163" t="s">
        <v>163</v>
      </c>
      <c r="B17" s="164"/>
      <c r="C17" s="519" t="str">
        <f>'In 1'!C17</f>
        <v>(420 + 80) x 820</v>
      </c>
      <c r="D17" s="519"/>
      <c r="E17" s="519"/>
      <c r="F17" s="41" t="s">
        <v>164</v>
      </c>
      <c r="G17" s="42"/>
      <c r="I17" s="280"/>
      <c r="J17" s="282"/>
      <c r="K17" s="284"/>
      <c r="L17" s="285"/>
    </row>
    <row r="18" ht="16.95" customHeight="1" spans="1:14">
      <c r="A18" s="163" t="s">
        <v>165</v>
      </c>
      <c r="B18" s="164"/>
      <c r="C18" s="519" t="str">
        <f>'In 1'!C18</f>
        <v>(420 + 80) x 790</v>
      </c>
      <c r="D18" s="519"/>
      <c r="E18" s="519"/>
      <c r="F18" s="41" t="s">
        <v>164</v>
      </c>
      <c r="G18" s="42"/>
      <c r="I18" s="111"/>
      <c r="J18" s="351"/>
      <c r="K18" s="352"/>
      <c r="L18" s="113"/>
    </row>
    <row r="19" ht="16.95" customHeight="1" spans="1:14">
      <c r="A19" s="163" t="s">
        <v>166</v>
      </c>
      <c r="B19" s="164"/>
      <c r="C19" s="519">
        <f>In!M6</f>
        <v>3000</v>
      </c>
      <c r="D19" s="519"/>
      <c r="E19" s="519"/>
      <c r="F19" s="41" t="s">
        <v>16</v>
      </c>
      <c r="G19" s="42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50">
        <f>Tráng!M9</f>
        <v>2600</v>
      </c>
      <c r="D20" s="550"/>
      <c r="E20" s="550"/>
      <c r="F20" s="101" t="s">
        <v>185</v>
      </c>
      <c r="G20" s="102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186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186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7:J20"/>
    <mergeCell ref="K17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workbookViewId="0">
      <selection activeCell="C16" sqref="C16:G16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  <c r="N2" s="1" t="str">
        <f>[1]In!J5</f>
        <v>SX2311007</v>
      </c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183</v>
      </c>
    </row>
    <row r="7" ht="15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187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40" t="str">
        <f>'In 1'!O16</f>
        <v>Bao OPP</v>
      </c>
      <c r="D16" s="40"/>
      <c r="E16" s="40"/>
      <c r="F16" s="40"/>
      <c r="G16" s="174"/>
      <c r="I16" s="57" t="s">
        <v>161</v>
      </c>
      <c r="J16" s="58"/>
      <c r="K16" s="58" t="s">
        <v>162</v>
      </c>
      <c r="L16" s="59"/>
    </row>
    <row r="17" ht="16.95" customHeight="1" spans="1:14">
      <c r="A17" s="163" t="s">
        <v>163</v>
      </c>
      <c r="B17" s="164"/>
      <c r="C17" s="519" t="str">
        <f>'In 1'!C17</f>
        <v>(420 + 80) x 820</v>
      </c>
      <c r="D17" s="519"/>
      <c r="E17" s="519"/>
      <c r="F17" s="41" t="s">
        <v>164</v>
      </c>
      <c r="G17" s="42"/>
      <c r="I17" s="111"/>
      <c r="J17" s="351"/>
      <c r="K17" s="352"/>
      <c r="L17" s="113"/>
    </row>
    <row r="18" ht="16.95" customHeight="1" spans="1:14">
      <c r="A18" s="163" t="s">
        <v>165</v>
      </c>
      <c r="B18" s="164"/>
      <c r="C18" s="519" t="str">
        <f>'In 1'!C18</f>
        <v>(420 + 80) x 790</v>
      </c>
      <c r="D18" s="519"/>
      <c r="E18" s="519"/>
      <c r="F18" s="41" t="s">
        <v>164</v>
      </c>
      <c r="G18" s="42"/>
      <c r="I18" s="111"/>
      <c r="J18" s="351"/>
      <c r="K18" s="352"/>
      <c r="L18" s="113"/>
    </row>
    <row r="19" ht="16.95" customHeight="1" spans="1:14">
      <c r="A19" s="163" t="s">
        <v>166</v>
      </c>
      <c r="B19" s="164"/>
      <c r="C19" s="519">
        <f>In!M6</f>
        <v>3000</v>
      </c>
      <c r="D19" s="519"/>
      <c r="E19" s="519"/>
      <c r="F19" s="41" t="s">
        <v>16</v>
      </c>
      <c r="G19" s="42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50">
        <f>Tráng!M9</f>
        <v>2600</v>
      </c>
      <c r="D20" s="550"/>
      <c r="E20" s="550"/>
      <c r="F20" s="101" t="s">
        <v>185</v>
      </c>
      <c r="G20" s="102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186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186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8:J20"/>
    <mergeCell ref="K18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workbookViewId="0">
      <selection activeCell="K18" sqref="K18:L20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6.2222222222222" style="1" customWidth="1"/>
    <col min="15" max="15" width="29" style="1" customWidth="1"/>
    <col min="16" max="16" width="9.77777777777778" style="1" customWidth="1"/>
    <col min="17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  <c r="N2" s="1" t="str">
        <f>[1]In!J5</f>
        <v>SX2311007</v>
      </c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188</v>
      </c>
    </row>
    <row r="7" ht="15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189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</row>
    <row r="16" ht="16.95" customHeight="1" spans="1:24">
      <c r="A16" s="163" t="s">
        <v>160</v>
      </c>
      <c r="B16" s="164"/>
      <c r="C16" s="40" t="str">
        <f>'In 1'!O16</f>
        <v>Bao OPP</v>
      </c>
      <c r="D16" s="40"/>
      <c r="E16" s="40"/>
      <c r="F16" s="40"/>
      <c r="G16" s="174"/>
      <c r="I16" s="547" t="s">
        <v>161</v>
      </c>
      <c r="J16" s="283"/>
      <c r="K16" s="283" t="s">
        <v>162</v>
      </c>
      <c r="L16" s="201"/>
    </row>
    <row r="17" ht="16.95" customHeight="1" spans="1:14">
      <c r="A17" s="163" t="s">
        <v>163</v>
      </c>
      <c r="B17" s="164"/>
      <c r="C17" s="342" t="str">
        <f>'In 1'!O17</f>
        <v>(420 + 80) x 820</v>
      </c>
      <c r="D17" s="342"/>
      <c r="E17" s="342"/>
      <c r="F17" s="41" t="s">
        <v>164</v>
      </c>
      <c r="G17" s="42"/>
      <c r="I17" s="280"/>
      <c r="J17" s="282"/>
      <c r="K17" s="284"/>
      <c r="L17" s="285"/>
    </row>
    <row r="18" ht="16.95" customHeight="1" spans="1:14">
      <c r="A18" s="163" t="s">
        <v>165</v>
      </c>
      <c r="B18" s="164"/>
      <c r="C18" s="342" t="str">
        <f>'In 1'!O18</f>
        <v>(420 + 80) x 790</v>
      </c>
      <c r="D18" s="342"/>
      <c r="E18" s="342"/>
      <c r="F18" s="41" t="s">
        <v>164</v>
      </c>
      <c r="G18" s="42"/>
      <c r="I18" s="280"/>
      <c r="J18" s="282"/>
      <c r="K18" s="284"/>
      <c r="L18" s="285"/>
    </row>
    <row r="19" ht="16.95" customHeight="1" spans="1:14">
      <c r="A19" s="163" t="s">
        <v>166</v>
      </c>
      <c r="B19" s="164"/>
      <c r="C19" s="519">
        <f>In!M6</f>
        <v>3000</v>
      </c>
      <c r="D19" s="519"/>
      <c r="E19" s="519"/>
      <c r="F19" s="41" t="s">
        <v>16</v>
      </c>
      <c r="G19" s="42"/>
      <c r="I19" s="111"/>
      <c r="J19" s="351"/>
      <c r="K19" s="352"/>
      <c r="L19" s="113"/>
    </row>
    <row r="20" ht="16.95" customHeight="1" spans="1:14">
      <c r="A20" s="548" t="s">
        <v>167</v>
      </c>
      <c r="B20" s="549"/>
      <c r="C20" s="523">
        <f>Tráng!M9</f>
        <v>2600</v>
      </c>
      <c r="D20" s="524"/>
      <c r="E20" s="524"/>
      <c r="F20" s="101" t="s">
        <v>185</v>
      </c>
      <c r="G20" s="102"/>
      <c r="I20" s="287"/>
      <c r="J20" s="289"/>
      <c r="K20" s="291"/>
      <c r="L20" s="292"/>
    </row>
    <row r="21" ht="12" customHeight="1" spans="1:14">
      <c r="A21" s="27"/>
      <c r="B21" s="27"/>
      <c r="E21" s="27"/>
      <c r="F21" s="27"/>
      <c r="G21" s="27"/>
      <c r="H21" s="27"/>
      <c r="N21" s="525"/>
    </row>
    <row r="22" spans="1:14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186</v>
      </c>
      <c r="H22" s="526"/>
      <c r="I22" s="253" t="s">
        <v>172</v>
      </c>
      <c r="J22" s="253"/>
      <c r="K22" s="253"/>
      <c r="L22" s="255"/>
    </row>
    <row r="23" ht="19.95" customHeight="1" spans="1:14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4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4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4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4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4">
      <c r="A28" s="27"/>
      <c r="B28" s="27"/>
      <c r="E28" s="27"/>
      <c r="F28" s="27"/>
      <c r="G28" s="27"/>
      <c r="H28" s="27"/>
    </row>
    <row r="29" spans="1:14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186</v>
      </c>
      <c r="H29" s="526"/>
      <c r="I29" s="253" t="s">
        <v>172</v>
      </c>
      <c r="J29" s="253"/>
      <c r="K29" s="253"/>
      <c r="L29" s="255"/>
    </row>
    <row r="30" ht="19.95" customHeight="1" spans="1:14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4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4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8:J20"/>
    <mergeCell ref="K18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X45"/>
  <sheetViews>
    <sheetView showGridLines="0" view="pageBreakPreview" zoomScaleNormal="100" topLeftCell="A6" workbookViewId="0">
      <selection activeCell="K18" sqref="K18:L20"/>
    </sheetView>
  </sheetViews>
  <sheetFormatPr defaultColWidth="9" defaultRowHeight="10.8"/>
  <cols>
    <col min="1" max="1" width="3.55555555555556" style="1" customWidth="1"/>
    <col min="2" max="2" width="12.1111111111111" style="1" customWidth="1"/>
    <col min="3" max="3" width="14.1111111111111" style="1" customWidth="1"/>
    <col min="4" max="4" width="7.88888888888889" style="1" customWidth="1"/>
    <col min="5" max="5" width="6.77777777777778" style="1" customWidth="1"/>
    <col min="6" max="6" width="10.3333333333333" style="1" customWidth="1"/>
    <col min="7" max="7" width="12.2222222222222" style="1" customWidth="1"/>
    <col min="8" max="8" width="1.88888888888889" style="1" customWidth="1"/>
    <col min="9" max="9" width="13.3333333333333" style="1" customWidth="1"/>
    <col min="10" max="10" width="6.22222222222222" style="1" customWidth="1"/>
    <col min="11" max="11" width="9.88888888888889" style="1" customWidth="1"/>
    <col min="12" max="12" width="7.55555555555556" style="1" customWidth="1"/>
    <col min="13" max="13" width="9" style="1"/>
    <col min="14" max="14" width="14.3333333333333" style="1" customWidth="1"/>
    <col min="15" max="15" width="32.8888888888889" style="1" customWidth="1"/>
    <col min="16" max="16" width="2.77777777777778" style="1" customWidth="1"/>
    <col min="17" max="17" width="14.6666666666667" style="1" customWidth="1"/>
    <col min="18" max="18" width="12.1111111111111" style="1" customWidth="1"/>
    <col min="19" max="16384" width="9" style="1"/>
  </cols>
  <sheetData>
    <row r="1" ht="16.2" customHeight="1" spans="1:24">
      <c r="A1" s="509"/>
      <c r="B1" s="510"/>
      <c r="C1" s="92" t="s">
        <v>139</v>
      </c>
      <c r="D1" s="92"/>
      <c r="E1" s="92"/>
      <c r="F1" s="92"/>
      <c r="G1" s="92"/>
      <c r="H1" s="92"/>
      <c r="I1" s="92"/>
      <c r="J1" s="7" t="s">
        <v>140</v>
      </c>
      <c r="K1" s="8"/>
      <c r="L1" s="9"/>
    </row>
    <row r="2" ht="16.2" customHeight="1" spans="1:24">
      <c r="A2" s="511"/>
      <c r="B2" s="97"/>
      <c r="C2" s="60"/>
      <c r="D2" s="60"/>
      <c r="E2" s="60"/>
      <c r="F2" s="60"/>
      <c r="G2" s="60"/>
      <c r="H2" s="60"/>
      <c r="I2" s="60"/>
      <c r="J2" s="15" t="s">
        <v>141</v>
      </c>
      <c r="K2" s="16"/>
      <c r="L2" s="17"/>
    </row>
    <row r="3" ht="16.2" customHeight="1" spans="1:24">
      <c r="A3" s="512"/>
      <c r="B3" s="158"/>
      <c r="C3" s="129"/>
      <c r="D3" s="129"/>
      <c r="E3" s="129"/>
      <c r="F3" s="129"/>
      <c r="G3" s="129"/>
      <c r="H3" s="129"/>
      <c r="I3" s="129"/>
      <c r="J3" s="23" t="s">
        <v>142</v>
      </c>
      <c r="K3" s="24"/>
      <c r="L3" s="25"/>
    </row>
    <row r="4" ht="15" customHeight="1" spans="1:24">
      <c r="A4" s="27"/>
    </row>
    <row r="5" ht="15" customHeight="1" spans="1:24">
      <c r="A5" s="31" t="s">
        <v>143</v>
      </c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26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1" t="s">
        <v>144</v>
      </c>
      <c r="C6" s="513" t="str">
        <f>In!C7</f>
        <v>XD1KH00565BP0011</v>
      </c>
      <c r="D6" s="513"/>
      <c r="E6" s="513"/>
      <c r="F6" s="513"/>
      <c r="G6" s="513"/>
      <c r="H6" s="30"/>
      <c r="I6" s="31" t="s">
        <v>145</v>
      </c>
      <c r="J6" s="514" t="s">
        <v>188</v>
      </c>
    </row>
    <row r="7" ht="15" customHeight="1" spans="1:24">
      <c r="A7" s="31" t="s">
        <v>146</v>
      </c>
      <c r="C7" s="30" t="str">
        <f>In!C6</f>
        <v>4O BTA140 SPEC CEO PUTTY FOR INTERIOR 40KG</v>
      </c>
      <c r="D7" s="30"/>
      <c r="E7" s="30"/>
      <c r="F7" s="30"/>
      <c r="G7" s="30"/>
      <c r="H7" s="30"/>
      <c r="I7" s="31" t="s">
        <v>147</v>
      </c>
      <c r="J7" s="514" t="s">
        <v>148</v>
      </c>
    </row>
    <row r="8" ht="15" customHeight="1" spans="1:24">
      <c r="A8" s="31" t="s">
        <v>149</v>
      </c>
      <c r="B8" s="26"/>
      <c r="C8" s="1" t="str">
        <f>In!C5</f>
        <v>CÔNG TY 4 ORANGES CO.,LTD</v>
      </c>
      <c r="I8" s="31" t="s">
        <v>150</v>
      </c>
      <c r="J8" s="514" t="s">
        <v>148</v>
      </c>
    </row>
    <row r="9" ht="15" customHeight="1" spans="1:24">
      <c r="A9" s="31"/>
      <c r="B9" s="26"/>
      <c r="I9" s="26"/>
    </row>
    <row r="10" ht="1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8"/>
    </row>
    <row r="11" ht="1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2"/>
    </row>
    <row r="12" ht="1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2"/>
    </row>
    <row r="13" ht="15" customHeight="1" spans="1:24">
      <c r="A13" s="43" t="s">
        <v>157</v>
      </c>
      <c r="B13" s="44"/>
      <c r="C13" s="101"/>
      <c r="D13" s="101"/>
      <c r="E13" s="101"/>
      <c r="F13" s="101"/>
      <c r="G13" s="101"/>
      <c r="H13" s="45"/>
      <c r="I13" s="45"/>
      <c r="J13" s="45"/>
      <c r="K13" s="45"/>
      <c r="L13" s="46"/>
    </row>
    <row r="14" ht="12" customHeight="1" spans="1:24">
      <c r="A14" s="26"/>
      <c r="B14" s="26"/>
      <c r="C14" s="26"/>
      <c r="D14" s="26"/>
      <c r="E14" s="26"/>
      <c r="H14" s="26"/>
      <c r="J14" s="26"/>
    </row>
    <row r="15" ht="19.05" customHeight="1" spans="1:24">
      <c r="A15" s="160" t="s">
        <v>190</v>
      </c>
      <c r="B15" s="515"/>
      <c r="C15" s="515"/>
      <c r="D15" s="515"/>
      <c r="E15" s="515"/>
      <c r="F15" s="515"/>
      <c r="G15" s="516"/>
      <c r="I15" s="50" t="s">
        <v>159</v>
      </c>
      <c r="J15" s="37"/>
      <c r="K15" s="37"/>
      <c r="L15" s="38"/>
      <c r="N15" s="27"/>
      <c r="O15" s="27"/>
    </row>
    <row r="16" ht="16.95" customHeight="1" spans="1:24">
      <c r="A16" s="517" t="s">
        <v>160</v>
      </c>
      <c r="B16" s="518"/>
      <c r="C16" s="316" t="str">
        <f t="shared" ref="C16:C18" si="0">O16</f>
        <v>Bao OPP</v>
      </c>
      <c r="D16" s="316"/>
      <c r="E16" s="316"/>
      <c r="F16" s="316"/>
      <c r="G16" s="317"/>
      <c r="I16" s="57" t="s">
        <v>161</v>
      </c>
      <c r="J16" s="58"/>
      <c r="K16" s="58" t="s">
        <v>162</v>
      </c>
      <c r="L16" s="59"/>
      <c r="N16" s="52" t="s">
        <v>160</v>
      </c>
      <c r="O16" s="52" t="s">
        <v>191</v>
      </c>
    </row>
    <row r="17" ht="16.95" customHeight="1" spans="1:15">
      <c r="A17" s="517" t="s">
        <v>163</v>
      </c>
      <c r="B17" s="518"/>
      <c r="C17" s="342" t="str">
        <f t="shared" si="0"/>
        <v>(420 + 80) x 820</v>
      </c>
      <c r="D17" s="342"/>
      <c r="E17" s="342"/>
      <c r="F17" s="41" t="s">
        <v>164</v>
      </c>
      <c r="G17" s="42"/>
      <c r="I17" s="111"/>
      <c r="J17" s="351"/>
      <c r="K17" s="352"/>
      <c r="L17" s="113"/>
      <c r="N17" s="52" t="s">
        <v>163</v>
      </c>
      <c r="O17" s="52" t="s">
        <v>192</v>
      </c>
    </row>
    <row r="18" ht="16.95" customHeight="1" spans="1:15">
      <c r="A18" s="517" t="s">
        <v>165</v>
      </c>
      <c r="B18" s="518"/>
      <c r="C18" s="342" t="str">
        <f t="shared" si="0"/>
        <v>(420 + 80) x 790</v>
      </c>
      <c r="D18" s="342"/>
      <c r="E18" s="342"/>
      <c r="F18" s="41" t="s">
        <v>164</v>
      </c>
      <c r="G18" s="42"/>
      <c r="I18" s="111"/>
      <c r="J18" s="351"/>
      <c r="K18" s="352"/>
      <c r="L18" s="113"/>
      <c r="N18" s="52" t="s">
        <v>165</v>
      </c>
      <c r="O18" s="52" t="s">
        <v>193</v>
      </c>
    </row>
    <row r="19" ht="16.95" customHeight="1" spans="1:15">
      <c r="A19" s="517" t="s">
        <v>166</v>
      </c>
      <c r="B19" s="518"/>
      <c r="C19" s="519">
        <f>In!M6</f>
        <v>3000</v>
      </c>
      <c r="D19" s="519"/>
      <c r="E19" s="519"/>
      <c r="F19" s="205" t="s">
        <v>16</v>
      </c>
      <c r="G19" s="232"/>
      <c r="I19" s="111"/>
      <c r="J19" s="351"/>
      <c r="K19" s="352"/>
      <c r="L19" s="113"/>
      <c r="N19" s="52" t="s">
        <v>166</v>
      </c>
      <c r="O19" s="520">
        <v>5000</v>
      </c>
    </row>
    <row r="20" ht="16.95" customHeight="1" spans="1:15">
      <c r="A20" s="521" t="s">
        <v>167</v>
      </c>
      <c r="B20" s="522"/>
      <c r="C20" s="523">
        <f>In!M9</f>
        <v>2983</v>
      </c>
      <c r="D20" s="524"/>
      <c r="E20" s="524"/>
      <c r="F20" s="101" t="s">
        <v>185</v>
      </c>
      <c r="G20" s="102"/>
      <c r="I20" s="287"/>
      <c r="J20" s="289"/>
      <c r="K20" s="291"/>
      <c r="L20" s="292"/>
    </row>
    <row r="21" ht="12" customHeight="1" spans="1:15">
      <c r="A21" s="27"/>
      <c r="B21" s="27"/>
      <c r="E21" s="27"/>
      <c r="F21" s="27"/>
      <c r="G21" s="27"/>
      <c r="H21" s="27"/>
      <c r="N21" s="525"/>
    </row>
    <row r="22" spans="1:15">
      <c r="A22" s="50" t="s">
        <v>168</v>
      </c>
      <c r="B22" s="37"/>
      <c r="C22" s="37" t="s">
        <v>169</v>
      </c>
      <c r="D22" s="37" t="s">
        <v>170</v>
      </c>
      <c r="E22" s="37"/>
      <c r="F22" s="37"/>
      <c r="G22" s="37" t="s">
        <v>186</v>
      </c>
      <c r="H22" s="526"/>
      <c r="I22" s="253" t="s">
        <v>172</v>
      </c>
      <c r="J22" s="253"/>
      <c r="K22" s="253"/>
      <c r="L22" s="255"/>
    </row>
    <row r="23" ht="19.95" customHeight="1" spans="1:15">
      <c r="A23" s="527" t="s">
        <v>173</v>
      </c>
      <c r="B23" s="66"/>
      <c r="C23" s="80"/>
      <c r="D23" s="58"/>
      <c r="E23" s="58"/>
      <c r="F23" s="58"/>
      <c r="G23" s="58"/>
      <c r="H23" s="52"/>
      <c r="I23" s="97"/>
      <c r="J23" s="97"/>
      <c r="K23" s="97"/>
      <c r="L23" s="100"/>
    </row>
    <row r="24" ht="19.95" customHeight="1" spans="1:15">
      <c r="A24" s="380"/>
      <c r="B24" s="381"/>
      <c r="C24" s="80"/>
      <c r="D24" s="58"/>
      <c r="E24" s="58"/>
      <c r="F24" s="58"/>
      <c r="G24" s="58"/>
      <c r="H24" s="52"/>
      <c r="I24" s="97"/>
      <c r="J24" s="97"/>
      <c r="K24" s="97"/>
      <c r="L24" s="100"/>
    </row>
    <row r="25" ht="19.95" customHeight="1" spans="1:15">
      <c r="A25" s="380"/>
      <c r="B25" s="381"/>
      <c r="C25" s="80"/>
      <c r="D25" s="58"/>
      <c r="E25" s="58"/>
      <c r="F25" s="58"/>
      <c r="G25" s="58"/>
      <c r="H25" s="52"/>
      <c r="I25" s="97"/>
      <c r="J25" s="97"/>
      <c r="K25" s="97"/>
      <c r="L25" s="100"/>
    </row>
    <row r="26" ht="19.95" customHeight="1" spans="1:15">
      <c r="A26" s="380"/>
      <c r="B26" s="381"/>
      <c r="C26" s="80"/>
      <c r="D26" s="58"/>
      <c r="E26" s="58"/>
      <c r="F26" s="58"/>
      <c r="G26" s="58"/>
      <c r="H26" s="52"/>
      <c r="I26" s="97"/>
      <c r="J26" s="97"/>
      <c r="K26" s="97"/>
      <c r="L26" s="100"/>
    </row>
    <row r="27" ht="19.95" customHeight="1" spans="1:15">
      <c r="A27" s="380"/>
      <c r="B27" s="381"/>
      <c r="C27" s="88"/>
      <c r="D27" s="45"/>
      <c r="E27" s="45"/>
      <c r="F27" s="45"/>
      <c r="G27" s="45"/>
      <c r="H27" s="190"/>
      <c r="I27" s="158"/>
      <c r="J27" s="158"/>
      <c r="K27" s="158"/>
      <c r="L27" s="528"/>
    </row>
    <row r="28" ht="12" hidden="1" customHeight="1" spans="1:15">
      <c r="A28" s="27"/>
      <c r="B28" s="27"/>
      <c r="E28" s="27"/>
      <c r="F28" s="27"/>
      <c r="G28" s="27"/>
      <c r="H28" s="27"/>
    </row>
    <row r="29" spans="1:15">
      <c r="A29" s="50" t="s">
        <v>168</v>
      </c>
      <c r="B29" s="37"/>
      <c r="C29" s="37" t="s">
        <v>169</v>
      </c>
      <c r="D29" s="37" t="s">
        <v>170</v>
      </c>
      <c r="E29" s="37"/>
      <c r="F29" s="37"/>
      <c r="G29" s="37" t="s">
        <v>186</v>
      </c>
      <c r="H29" s="526"/>
      <c r="I29" s="253" t="s">
        <v>172</v>
      </c>
      <c r="J29" s="253"/>
      <c r="K29" s="253"/>
      <c r="L29" s="255"/>
    </row>
    <row r="30" ht="19.95" customHeight="1" spans="1:15">
      <c r="A30" s="527" t="s">
        <v>174</v>
      </c>
      <c r="B30" s="66"/>
      <c r="C30" s="80"/>
      <c r="D30" s="58"/>
      <c r="E30" s="58"/>
      <c r="F30" s="58"/>
      <c r="G30" s="58"/>
      <c r="H30" s="52"/>
      <c r="I30" s="97"/>
      <c r="J30" s="97"/>
      <c r="K30" s="97"/>
      <c r="L30" s="100"/>
    </row>
    <row r="31" ht="19.95" customHeight="1" spans="1:15">
      <c r="A31" s="380"/>
      <c r="B31" s="381"/>
      <c r="C31" s="80"/>
      <c r="D31" s="58"/>
      <c r="E31" s="58"/>
      <c r="F31" s="58"/>
      <c r="G31" s="58"/>
      <c r="H31" s="52"/>
      <c r="I31" s="97"/>
      <c r="J31" s="97"/>
      <c r="K31" s="97"/>
      <c r="L31" s="100"/>
    </row>
    <row r="32" ht="19.95" customHeight="1" spans="1:15">
      <c r="A32" s="380"/>
      <c r="B32" s="381"/>
      <c r="C32" s="80"/>
      <c r="D32" s="58"/>
      <c r="E32" s="58"/>
      <c r="F32" s="58"/>
      <c r="G32" s="58"/>
      <c r="H32" s="52"/>
      <c r="I32" s="97"/>
      <c r="J32" s="97"/>
      <c r="K32" s="97"/>
      <c r="L32" s="100"/>
    </row>
    <row r="33" ht="19.95" customHeight="1" spans="1:12">
      <c r="A33" s="380"/>
      <c r="B33" s="381"/>
      <c r="C33" s="80"/>
      <c r="D33" s="58"/>
      <c r="E33" s="58"/>
      <c r="F33" s="58"/>
      <c r="G33" s="58"/>
      <c r="H33" s="52"/>
      <c r="I33" s="97"/>
      <c r="J33" s="97"/>
      <c r="K33" s="97"/>
      <c r="L33" s="100"/>
    </row>
    <row r="34" ht="19.95" customHeight="1" spans="1:12">
      <c r="A34" s="76"/>
      <c r="B34" s="77"/>
      <c r="C34" s="368"/>
      <c r="D34" s="283"/>
      <c r="E34" s="283"/>
      <c r="F34" s="283"/>
      <c r="G34" s="283"/>
      <c r="H34" s="529"/>
      <c r="I34" s="530"/>
      <c r="J34" s="531"/>
      <c r="K34" s="531"/>
      <c r="L34" s="532"/>
    </row>
    <row r="35" ht="19.95" customHeight="1" spans="1:12">
      <c r="A35" s="533" t="s">
        <v>175</v>
      </c>
      <c r="B35" s="534"/>
      <c r="C35" s="534"/>
      <c r="D35" s="534"/>
      <c r="E35" s="534"/>
      <c r="F35" s="534"/>
      <c r="G35" s="534"/>
      <c r="H35" s="534"/>
      <c r="I35" s="535"/>
      <c r="J35" s="536"/>
      <c r="K35" s="536"/>
      <c r="L35" s="537"/>
    </row>
    <row r="36" ht="12" customHeight="1" spans="1:12">
      <c r="A36" s="27"/>
      <c r="B36" s="27"/>
      <c r="D36" s="112"/>
      <c r="E36" s="112"/>
      <c r="F36" s="112"/>
      <c r="G36" s="112"/>
      <c r="H36" s="31"/>
      <c r="I36" s="68"/>
      <c r="J36" s="68"/>
      <c r="K36" s="68"/>
      <c r="L36" s="68"/>
    </row>
    <row r="37" spans="1:12">
      <c r="A37" s="278" t="s">
        <v>172</v>
      </c>
      <c r="B37" s="207"/>
      <c r="C37" s="207"/>
      <c r="D37" s="207"/>
      <c r="E37" s="207"/>
      <c r="F37" s="207"/>
      <c r="G37" s="210"/>
      <c r="H37" s="27"/>
      <c r="I37" s="125" t="s">
        <v>176</v>
      </c>
      <c r="J37" s="37"/>
      <c r="K37" s="92" t="s">
        <v>177</v>
      </c>
      <c r="L37" s="38"/>
    </row>
    <row r="38" ht="16.05" customHeight="1" spans="1:12">
      <c r="A38" s="111"/>
      <c r="B38" s="112"/>
      <c r="C38" s="112"/>
      <c r="D38" s="112"/>
      <c r="E38" s="112"/>
      <c r="F38" s="112"/>
      <c r="G38" s="113"/>
      <c r="H38" s="27"/>
      <c r="I38" s="57"/>
      <c r="J38" s="58"/>
      <c r="K38" s="58"/>
      <c r="L38" s="59"/>
    </row>
    <row r="39" ht="19.05" customHeight="1" spans="1:12">
      <c r="A39" s="538"/>
      <c r="B39" s="539"/>
      <c r="C39" s="539"/>
      <c r="D39" s="539"/>
      <c r="E39" s="539"/>
      <c r="F39" s="539"/>
      <c r="G39" s="540"/>
      <c r="I39" s="69"/>
      <c r="J39" s="41"/>
      <c r="K39" s="41"/>
      <c r="L39" s="42"/>
    </row>
    <row r="40" ht="19.05" customHeight="1" spans="1:12">
      <c r="A40" s="541"/>
      <c r="B40" s="542"/>
      <c r="C40" s="542"/>
      <c r="D40" s="542"/>
      <c r="E40" s="542"/>
      <c r="F40" s="542"/>
      <c r="G40" s="543"/>
      <c r="I40" s="69"/>
      <c r="J40" s="41"/>
      <c r="K40" s="41"/>
      <c r="L40" s="42"/>
    </row>
    <row r="41" ht="19.05" customHeight="1" spans="1:12">
      <c r="A41" s="544"/>
      <c r="B41" s="545"/>
      <c r="C41" s="545"/>
      <c r="D41" s="545"/>
      <c r="E41" s="545"/>
      <c r="F41" s="545"/>
      <c r="G41" s="546"/>
      <c r="I41" s="82"/>
      <c r="J41" s="101"/>
      <c r="K41" s="101"/>
      <c r="L41" s="102"/>
    </row>
    <row r="42" ht="16.05" customHeight="1"/>
    <row r="43" ht="16.05" customHeight="1"/>
    <row r="44" ht="16.05" customHeight="1"/>
    <row r="45" spans="1:12">
      <c r="H45" s="26"/>
    </row>
  </sheetData>
  <mergeCells count="101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N15:O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A1:B3"/>
    <mergeCell ref="C1:I3"/>
    <mergeCell ref="I18:J20"/>
    <mergeCell ref="K18:L20"/>
    <mergeCell ref="A23:B27"/>
    <mergeCell ref="A30:B34"/>
    <mergeCell ref="A37:G38"/>
    <mergeCell ref="I37:J38"/>
    <mergeCell ref="K37:L38"/>
    <mergeCell ref="I39:J41"/>
    <mergeCell ref="K39:L41"/>
  </mergeCells>
  <pageMargins left="0.25" right="0.25" top="0.75" bottom="0.75" header="0.3" footer="0.3"/>
  <pageSetup paperSize="9" scale="93" fitToHeight="0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S45"/>
  <sheetViews>
    <sheetView showGridLines="0" view="pageBreakPreview" zoomScaleNormal="100" workbookViewId="0">
      <selection activeCell="N23" sqref="N23"/>
    </sheetView>
  </sheetViews>
  <sheetFormatPr defaultColWidth="9" defaultRowHeight="14.4"/>
  <cols>
    <col min="1" max="1" width="3.55555555555556" style="389" customWidth="1"/>
    <col min="2" max="2" width="10.4444444444444" style="389" customWidth="1"/>
    <col min="3" max="3" width="14.1111111111111" style="389" customWidth="1"/>
    <col min="4" max="4" width="7.88888888888889" style="389" customWidth="1"/>
    <col min="5" max="5" width="6.77777777777778" style="389" customWidth="1"/>
    <col min="6" max="6" width="10.3333333333333" style="389" customWidth="1"/>
    <col min="7" max="7" width="12.2222222222222" style="389" customWidth="1"/>
    <col min="8" max="8" width="1.88888888888889" style="389" customWidth="1"/>
    <col min="9" max="9" width="11.2222222222222" style="389" customWidth="1"/>
    <col min="10" max="10" width="6.22222222222222" style="389" customWidth="1"/>
    <col min="11" max="11" width="9.88888888888889" style="389" customWidth="1"/>
    <col min="12" max="12" width="7.55555555555556" style="389" customWidth="1"/>
    <col min="13" max="13" width="9" style="389"/>
    <col min="14" max="14" width="16.2222222222222" style="389" customWidth="1"/>
    <col min="15" max="15" width="29" style="389" customWidth="1"/>
    <col min="16" max="16" width="9.77777777777778" style="389" customWidth="1"/>
    <col min="17" max="16384" width="9" style="389"/>
  </cols>
  <sheetData>
    <row r="1" ht="16.2" customHeight="1" spans="1:15">
      <c r="A1" s="390"/>
      <c r="B1" s="391"/>
      <c r="C1" s="392" t="s">
        <v>139</v>
      </c>
      <c r="D1" s="392"/>
      <c r="E1" s="392"/>
      <c r="F1" s="392"/>
      <c r="G1" s="392"/>
      <c r="H1" s="392"/>
      <c r="I1" s="392"/>
      <c r="J1" s="393" t="s">
        <v>140</v>
      </c>
      <c r="K1" s="394"/>
      <c r="L1" s="395"/>
    </row>
    <row r="2" ht="16.2" customHeight="1" spans="1:15">
      <c r="A2" s="396"/>
      <c r="B2" s="397"/>
      <c r="C2" s="398"/>
      <c r="D2" s="398"/>
      <c r="E2" s="398"/>
      <c r="F2" s="398"/>
      <c r="G2" s="398"/>
      <c r="H2" s="398"/>
      <c r="I2" s="398"/>
      <c r="J2" s="399" t="s">
        <v>141</v>
      </c>
      <c r="K2" s="400"/>
      <c r="L2" s="401"/>
      <c r="N2" s="388" t="str">
        <f>[1]In!J5</f>
        <v>SX2311007</v>
      </c>
      <c r="O2" s="388"/>
    </row>
    <row r="3" ht="16.2" customHeight="1" spans="1:15">
      <c r="A3" s="402"/>
      <c r="B3" s="403"/>
      <c r="C3" s="404"/>
      <c r="D3" s="404"/>
      <c r="E3" s="404"/>
      <c r="F3" s="404"/>
      <c r="G3" s="404"/>
      <c r="H3" s="404"/>
      <c r="I3" s="404"/>
      <c r="J3" s="405" t="s">
        <v>179</v>
      </c>
      <c r="K3" s="406"/>
      <c r="L3" s="407"/>
      <c r="N3" s="388"/>
      <c r="O3" s="388"/>
    </row>
    <row r="4" ht="15" customHeight="1" spans="1:15">
      <c r="A4" s="408"/>
      <c r="N4" s="388"/>
      <c r="O4" s="388"/>
    </row>
    <row r="5" ht="15" customHeight="1" spans="1:15">
      <c r="A5" s="409" t="s">
        <v>143</v>
      </c>
      <c r="B5" s="410"/>
      <c r="C5" s="411" t="str">
        <f>In!C8</f>
        <v>26BA2HKH00565000014</v>
      </c>
      <c r="D5" s="411"/>
      <c r="E5" s="411"/>
      <c r="F5" s="411"/>
      <c r="G5" s="411"/>
      <c r="H5" s="412"/>
      <c r="I5" s="409" t="s">
        <v>3</v>
      </c>
      <c r="J5" s="413" t="str">
        <f>In!C9</f>
        <v>SX2607080</v>
      </c>
      <c r="K5" s="410"/>
      <c r="L5" s="414"/>
      <c r="N5" s="388"/>
      <c r="O5" s="388"/>
    </row>
    <row r="6" s="388" customFormat="1" ht="15" customHeight="1" spans="1:15">
      <c r="A6" s="409" t="s">
        <v>144</v>
      </c>
      <c r="B6" s="410"/>
      <c r="C6" s="415" t="str">
        <f>In!C7</f>
        <v>XD1KH00565BP0011</v>
      </c>
      <c r="D6" s="415"/>
      <c r="E6" s="415"/>
      <c r="F6" s="415"/>
      <c r="G6" s="415"/>
      <c r="H6" s="411"/>
      <c r="I6" s="409" t="s">
        <v>145</v>
      </c>
      <c r="J6" s="416" t="s">
        <v>188</v>
      </c>
      <c r="K6" s="410"/>
      <c r="L6" s="410"/>
      <c r="M6" s="389"/>
    </row>
    <row r="7" s="388" customFormat="1" ht="15" customHeight="1" spans="1:15">
      <c r="A7" s="409" t="s">
        <v>146</v>
      </c>
      <c r="B7" s="410"/>
      <c r="C7" s="411" t="str">
        <f>In!C6</f>
        <v>4O BTA140 SPEC CEO PUTTY FOR INTERIOR 40KG</v>
      </c>
      <c r="D7" s="411"/>
      <c r="E7" s="411"/>
      <c r="F7" s="411"/>
      <c r="G7" s="411"/>
      <c r="H7" s="411"/>
      <c r="I7" s="409" t="s">
        <v>147</v>
      </c>
      <c r="J7" s="416" t="s">
        <v>194</v>
      </c>
      <c r="K7" s="410"/>
      <c r="L7" s="410"/>
      <c r="M7" s="389"/>
    </row>
    <row r="8" s="388" customFormat="1" ht="15" customHeight="1" spans="1:15">
      <c r="A8" s="409" t="s">
        <v>149</v>
      </c>
      <c r="B8" s="413"/>
      <c r="C8" s="413" t="str">
        <f>In!C5</f>
        <v>CÔNG TY 4 ORANGES CO.,LTD</v>
      </c>
      <c r="D8" s="413"/>
      <c r="E8" s="413"/>
      <c r="F8" s="413"/>
      <c r="G8" s="413"/>
      <c r="H8" s="410"/>
      <c r="I8" s="409" t="s">
        <v>150</v>
      </c>
      <c r="J8" s="416" t="s">
        <v>194</v>
      </c>
      <c r="K8" s="410"/>
      <c r="L8" s="410"/>
      <c r="M8" s="389"/>
    </row>
    <row r="9" s="388" customFormat="1" ht="15" customHeight="1" spans="1:15">
      <c r="A9" s="409"/>
      <c r="B9" s="413"/>
      <c r="C9" s="508"/>
      <c r="D9" s="413"/>
      <c r="E9" s="413"/>
      <c r="F9" s="413"/>
      <c r="G9" s="413"/>
      <c r="H9" s="410"/>
      <c r="I9" s="413"/>
      <c r="J9" s="410"/>
      <c r="K9" s="410"/>
      <c r="L9" s="410"/>
      <c r="M9" s="389"/>
    </row>
    <row r="10" s="388" customFormat="1" ht="15" customHeight="1" spans="1:15">
      <c r="A10" s="417"/>
      <c r="B10" s="418"/>
      <c r="C10" s="419" t="s">
        <v>151</v>
      </c>
      <c r="D10" s="419"/>
      <c r="E10" s="419"/>
      <c r="F10" s="419"/>
      <c r="G10" s="419"/>
      <c r="H10" s="419" t="s">
        <v>152</v>
      </c>
      <c r="I10" s="419"/>
      <c r="J10" s="419"/>
      <c r="K10" s="419"/>
      <c r="L10" s="420"/>
      <c r="M10" s="389"/>
    </row>
    <row r="11" s="388" customFormat="1" ht="15" customHeight="1" spans="1:15">
      <c r="A11" s="421" t="s">
        <v>153</v>
      </c>
      <c r="B11" s="422"/>
      <c r="C11" s="423" t="s">
        <v>195</v>
      </c>
      <c r="D11" s="423"/>
      <c r="E11" s="423"/>
      <c r="F11" s="423"/>
      <c r="G11" s="423"/>
      <c r="H11" s="424"/>
      <c r="I11" s="424"/>
      <c r="J11" s="424"/>
      <c r="K11" s="424"/>
      <c r="L11" s="425"/>
      <c r="M11" s="389"/>
    </row>
    <row r="12" s="388" customFormat="1" ht="15" customHeight="1" spans="1:15">
      <c r="A12" s="421" t="s">
        <v>154</v>
      </c>
      <c r="B12" s="422"/>
      <c r="C12" s="423" t="s">
        <v>155</v>
      </c>
      <c r="D12" s="423"/>
      <c r="E12" s="423"/>
      <c r="F12" s="423"/>
      <c r="G12" s="423"/>
      <c r="H12" s="424"/>
      <c r="I12" s="424"/>
      <c r="J12" s="424"/>
      <c r="K12" s="424"/>
      <c r="L12" s="425"/>
      <c r="M12" s="389"/>
    </row>
    <row r="13" s="388" customFormat="1" ht="15" customHeight="1" spans="1:15">
      <c r="A13" s="426" t="s">
        <v>157</v>
      </c>
      <c r="B13" s="427"/>
      <c r="C13" s="428"/>
      <c r="D13" s="428"/>
      <c r="E13" s="428"/>
      <c r="F13" s="428"/>
      <c r="G13" s="428"/>
      <c r="H13" s="429"/>
      <c r="I13" s="429"/>
      <c r="J13" s="429"/>
      <c r="K13" s="429"/>
      <c r="L13" s="430"/>
      <c r="M13" s="389"/>
    </row>
    <row r="14" s="388" customFormat="1" ht="12" customHeight="1" spans="1:15">
      <c r="A14" s="413"/>
      <c r="B14" s="413"/>
      <c r="C14" s="413"/>
      <c r="D14" s="413"/>
      <c r="E14" s="413"/>
      <c r="F14" s="410"/>
      <c r="G14" s="410"/>
      <c r="H14" s="413"/>
      <c r="I14" s="410"/>
      <c r="J14" s="413"/>
      <c r="K14" s="410"/>
      <c r="L14" s="410"/>
      <c r="M14" s="389"/>
    </row>
    <row r="15" s="388" customFormat="1" ht="19.05" customHeight="1" spans="1:15">
      <c r="A15" s="431" t="s">
        <v>196</v>
      </c>
      <c r="B15" s="432"/>
      <c r="C15" s="432"/>
      <c r="D15" s="432"/>
      <c r="E15" s="432"/>
      <c r="F15" s="432"/>
      <c r="G15" s="433"/>
      <c r="H15" s="410"/>
      <c r="I15" s="434" t="s">
        <v>159</v>
      </c>
      <c r="J15" s="419"/>
      <c r="K15" s="419"/>
      <c r="L15" s="420"/>
      <c r="M15" s="389"/>
    </row>
    <row r="16" s="388" customFormat="1" ht="16.95" customHeight="1" spans="1:15">
      <c r="A16" s="435" t="s">
        <v>160</v>
      </c>
      <c r="B16" s="436"/>
      <c r="C16" s="422" t="str">
        <f>[1]In!O16</f>
        <v>Bao OPP, may gập đáy 1 đầu bao, MTLS</v>
      </c>
      <c r="D16" s="422"/>
      <c r="E16" s="422"/>
      <c r="F16" s="422"/>
      <c r="G16" s="437"/>
      <c r="H16" s="410"/>
      <c r="I16" s="438" t="s">
        <v>161</v>
      </c>
      <c r="J16" s="439"/>
      <c r="K16" s="439" t="s">
        <v>162</v>
      </c>
      <c r="L16" s="440"/>
      <c r="M16" s="389"/>
    </row>
    <row r="17" s="388" customFormat="1" ht="16.95" customHeight="1" spans="1:13">
      <c r="A17" s="435" t="s">
        <v>163</v>
      </c>
      <c r="B17" s="436"/>
      <c r="C17" s="441" t="str">
        <f>'In 1'!O17</f>
        <v>(420 + 80) x 820</v>
      </c>
      <c r="D17" s="441"/>
      <c r="E17" s="441"/>
      <c r="F17" s="423" t="s">
        <v>164</v>
      </c>
      <c r="G17" s="442"/>
      <c r="H17" s="410"/>
      <c r="I17" s="443"/>
      <c r="J17" s="444"/>
      <c r="K17" s="445"/>
      <c r="L17" s="446"/>
      <c r="M17" s="389"/>
    </row>
    <row r="18" s="388" customFormat="1" ht="16.95" customHeight="1" spans="1:13">
      <c r="A18" s="435" t="s">
        <v>165</v>
      </c>
      <c r="B18" s="436"/>
      <c r="C18" s="441" t="str">
        <f>'In 1'!O18</f>
        <v>(420 + 80) x 790</v>
      </c>
      <c r="D18" s="441"/>
      <c r="E18" s="441"/>
      <c r="F18" s="423" t="s">
        <v>164</v>
      </c>
      <c r="G18" s="442"/>
      <c r="H18" s="410"/>
      <c r="I18" s="447"/>
      <c r="J18" s="448"/>
      <c r="K18" s="449"/>
      <c r="L18" s="450"/>
      <c r="M18" s="389"/>
    </row>
    <row r="19" s="388" customFormat="1" ht="16.95" customHeight="1" spans="1:13">
      <c r="A19" s="435" t="s">
        <v>166</v>
      </c>
      <c r="B19" s="436"/>
      <c r="C19" s="441">
        <f>In!M6</f>
        <v>3000</v>
      </c>
      <c r="D19" s="441"/>
      <c r="E19" s="441"/>
      <c r="F19" s="423" t="s">
        <v>16</v>
      </c>
      <c r="G19" s="442"/>
      <c r="H19" s="410"/>
      <c r="I19" s="447"/>
      <c r="J19" s="448"/>
      <c r="K19" s="449"/>
      <c r="L19" s="450"/>
      <c r="M19" s="389"/>
    </row>
    <row r="20" s="388" customFormat="1" ht="16.95" customHeight="1" spans="1:13">
      <c r="A20" s="451" t="s">
        <v>167</v>
      </c>
      <c r="B20" s="452"/>
      <c r="C20" s="453">
        <f>In!M9</f>
        <v>2983</v>
      </c>
      <c r="D20" s="453"/>
      <c r="E20" s="453"/>
      <c r="F20" s="428" t="s">
        <v>185</v>
      </c>
      <c r="G20" s="454"/>
      <c r="H20" s="410"/>
      <c r="I20" s="455"/>
      <c r="J20" s="456"/>
      <c r="K20" s="457"/>
      <c r="L20" s="458"/>
      <c r="M20" s="389"/>
    </row>
    <row r="21" s="388" customFormat="1" ht="12" customHeight="1" spans="1:13">
      <c r="A21" s="459"/>
      <c r="B21" s="459"/>
      <c r="C21" s="410"/>
      <c r="D21" s="410"/>
      <c r="E21" s="459"/>
      <c r="F21" s="459"/>
      <c r="G21" s="459"/>
      <c r="H21" s="459"/>
      <c r="I21" s="410"/>
      <c r="J21" s="410"/>
      <c r="K21" s="410"/>
      <c r="L21" s="410"/>
      <c r="M21" s="389"/>
    </row>
    <row r="22" s="388" customFormat="1" ht="15.6" spans="1:13">
      <c r="A22" s="434" t="s">
        <v>168</v>
      </c>
      <c r="B22" s="419"/>
      <c r="C22" s="419" t="s">
        <v>169</v>
      </c>
      <c r="D22" s="419" t="s">
        <v>170</v>
      </c>
      <c r="E22" s="419"/>
      <c r="F22" s="419"/>
      <c r="G22" s="419" t="s">
        <v>186</v>
      </c>
      <c r="H22" s="460"/>
      <c r="I22" s="461" t="s">
        <v>172</v>
      </c>
      <c r="J22" s="461"/>
      <c r="K22" s="461"/>
      <c r="L22" s="462"/>
      <c r="M22" s="389"/>
    </row>
    <row r="23" s="388" customFormat="1" ht="19.95" customHeight="1" spans="1:13">
      <c r="A23" s="463" t="s">
        <v>173</v>
      </c>
      <c r="B23" s="464"/>
      <c r="C23" s="465"/>
      <c r="D23" s="424"/>
      <c r="E23" s="424"/>
      <c r="F23" s="424"/>
      <c r="G23" s="424"/>
      <c r="H23" s="466"/>
      <c r="I23" s="467"/>
      <c r="J23" s="467"/>
      <c r="K23" s="467"/>
      <c r="L23" s="468"/>
    </row>
    <row r="24" s="388" customFormat="1" ht="19.95" customHeight="1" spans="1:13">
      <c r="A24" s="469"/>
      <c r="B24" s="470"/>
      <c r="C24" s="465"/>
      <c r="D24" s="424"/>
      <c r="E24" s="424"/>
      <c r="F24" s="424"/>
      <c r="G24" s="424"/>
      <c r="H24" s="466"/>
      <c r="I24" s="467"/>
      <c r="J24" s="467"/>
      <c r="K24" s="467"/>
      <c r="L24" s="468"/>
    </row>
    <row r="25" s="388" customFormat="1" ht="19.95" customHeight="1" spans="1:13">
      <c r="A25" s="469"/>
      <c r="B25" s="470"/>
      <c r="C25" s="465"/>
      <c r="D25" s="424"/>
      <c r="E25" s="424"/>
      <c r="F25" s="424"/>
      <c r="G25" s="424"/>
      <c r="H25" s="466"/>
      <c r="I25" s="467"/>
      <c r="J25" s="467"/>
      <c r="K25" s="467"/>
      <c r="L25" s="468"/>
    </row>
    <row r="26" s="388" customFormat="1" ht="19.95" customHeight="1" spans="1:13">
      <c r="A26" s="469"/>
      <c r="B26" s="470"/>
      <c r="C26" s="465"/>
      <c r="D26" s="424"/>
      <c r="E26" s="424"/>
      <c r="F26" s="424"/>
      <c r="G26" s="424"/>
      <c r="H26" s="466"/>
      <c r="I26" s="467"/>
      <c r="J26" s="467"/>
      <c r="K26" s="467"/>
      <c r="L26" s="468"/>
    </row>
    <row r="27" s="388" customFormat="1" ht="19.95" customHeight="1" spans="1:13">
      <c r="A27" s="469"/>
      <c r="B27" s="470"/>
      <c r="C27" s="471"/>
      <c r="D27" s="429"/>
      <c r="E27" s="429"/>
      <c r="F27" s="429"/>
      <c r="G27" s="429"/>
      <c r="H27" s="472"/>
      <c r="I27" s="473"/>
      <c r="J27" s="473"/>
      <c r="K27" s="473"/>
      <c r="L27" s="474"/>
    </row>
    <row r="28" s="388" customFormat="1" ht="12" hidden="1" customHeight="1" spans="1:13">
      <c r="A28" s="459"/>
      <c r="B28" s="459"/>
      <c r="C28" s="410"/>
      <c r="D28" s="410"/>
      <c r="E28" s="459"/>
      <c r="F28" s="459"/>
      <c r="G28" s="459"/>
      <c r="H28" s="459"/>
      <c r="I28" s="410"/>
      <c r="J28" s="410"/>
      <c r="K28" s="410"/>
      <c r="L28" s="410"/>
    </row>
    <row r="29" s="388" customFormat="1" ht="15.6" spans="1:13">
      <c r="A29" s="434" t="s">
        <v>168</v>
      </c>
      <c r="B29" s="419"/>
      <c r="C29" s="419" t="s">
        <v>169</v>
      </c>
      <c r="D29" s="419" t="s">
        <v>170</v>
      </c>
      <c r="E29" s="419"/>
      <c r="F29" s="419"/>
      <c r="G29" s="419" t="s">
        <v>186</v>
      </c>
      <c r="H29" s="460"/>
      <c r="I29" s="461" t="s">
        <v>172</v>
      </c>
      <c r="J29" s="461"/>
      <c r="K29" s="461"/>
      <c r="L29" s="462"/>
    </row>
    <row r="30" s="388" customFormat="1" ht="19.95" customHeight="1" spans="1:13">
      <c r="A30" s="463" t="s">
        <v>174</v>
      </c>
      <c r="B30" s="464"/>
      <c r="C30" s="465"/>
      <c r="D30" s="424"/>
      <c r="E30" s="424"/>
      <c r="F30" s="424"/>
      <c r="G30" s="424"/>
      <c r="H30" s="466"/>
      <c r="I30" s="467"/>
      <c r="J30" s="467"/>
      <c r="K30" s="467"/>
      <c r="L30" s="468"/>
    </row>
    <row r="31" s="388" customFormat="1" ht="19.95" customHeight="1" spans="1:13">
      <c r="A31" s="469"/>
      <c r="B31" s="470"/>
      <c r="C31" s="465"/>
      <c r="D31" s="424"/>
      <c r="E31" s="424"/>
      <c r="F31" s="424"/>
      <c r="G31" s="424"/>
      <c r="H31" s="466"/>
      <c r="I31" s="467"/>
      <c r="J31" s="467"/>
      <c r="K31" s="467"/>
      <c r="L31" s="468"/>
    </row>
    <row r="32" s="388" customFormat="1" ht="19.95" customHeight="1" spans="1:13">
      <c r="A32" s="469"/>
      <c r="B32" s="470"/>
      <c r="C32" s="465"/>
      <c r="D32" s="424"/>
      <c r="E32" s="424"/>
      <c r="F32" s="424"/>
      <c r="G32" s="424"/>
      <c r="H32" s="466"/>
      <c r="I32" s="467"/>
      <c r="J32" s="467"/>
      <c r="K32" s="467"/>
      <c r="L32" s="468"/>
    </row>
    <row r="33" s="388" customFormat="1" ht="19.95" customHeight="1" spans="1:19">
      <c r="A33" s="469"/>
      <c r="B33" s="470"/>
      <c r="C33" s="465"/>
      <c r="D33" s="424"/>
      <c r="E33" s="424"/>
      <c r="F33" s="424"/>
      <c r="G33" s="424"/>
      <c r="H33" s="466"/>
      <c r="I33" s="467"/>
      <c r="J33" s="467"/>
      <c r="K33" s="467"/>
      <c r="L33" s="468"/>
    </row>
    <row r="34" s="388" customFormat="1" ht="19.95" customHeight="1" spans="1:19">
      <c r="A34" s="475"/>
      <c r="B34" s="476"/>
      <c r="C34" s="477"/>
      <c r="D34" s="439"/>
      <c r="E34" s="439"/>
      <c r="F34" s="439"/>
      <c r="G34" s="439"/>
      <c r="H34" s="478"/>
      <c r="I34" s="479"/>
      <c r="J34" s="480"/>
      <c r="K34" s="480"/>
      <c r="L34" s="481"/>
    </row>
    <row r="35" s="388" customFormat="1" ht="19.95" customHeight="1" spans="1:19">
      <c r="A35" s="482" t="s">
        <v>175</v>
      </c>
      <c r="B35" s="483"/>
      <c r="C35" s="483"/>
      <c r="D35" s="483"/>
      <c r="E35" s="483"/>
      <c r="F35" s="483"/>
      <c r="G35" s="483"/>
      <c r="H35" s="483"/>
      <c r="I35" s="484"/>
      <c r="J35" s="485"/>
      <c r="K35" s="485"/>
      <c r="L35" s="486"/>
    </row>
    <row r="36" s="388" customFormat="1" ht="12" customHeight="1" spans="1:19">
      <c r="A36" s="459"/>
      <c r="B36" s="459"/>
      <c r="C36" s="410"/>
      <c r="D36" s="487"/>
      <c r="E36" s="487"/>
      <c r="F36" s="487"/>
      <c r="G36" s="487"/>
      <c r="H36" s="409"/>
      <c r="I36" s="488"/>
      <c r="J36" s="488"/>
      <c r="K36" s="488"/>
      <c r="L36" s="488"/>
    </row>
    <row r="37" s="388" customFormat="1" ht="15.6" spans="1:19">
      <c r="A37" s="489" t="s">
        <v>172</v>
      </c>
      <c r="B37" s="490"/>
      <c r="C37" s="490"/>
      <c r="D37" s="490"/>
      <c r="E37" s="490"/>
      <c r="F37" s="490"/>
      <c r="G37" s="491"/>
      <c r="H37" s="459"/>
      <c r="I37" s="492" t="s">
        <v>176</v>
      </c>
      <c r="J37" s="419"/>
      <c r="K37" s="493" t="s">
        <v>177</v>
      </c>
      <c r="L37" s="420"/>
      <c r="O37" s="494"/>
      <c r="P37" s="494"/>
      <c r="Q37" s="494"/>
      <c r="R37" s="494"/>
      <c r="S37" s="494"/>
    </row>
    <row r="38" s="388" customFormat="1" ht="16.05" customHeight="1" spans="1:19">
      <c r="A38" s="447"/>
      <c r="B38" s="487"/>
      <c r="C38" s="487"/>
      <c r="D38" s="487"/>
      <c r="E38" s="487"/>
      <c r="F38" s="487"/>
      <c r="G38" s="450"/>
      <c r="H38" s="459"/>
      <c r="I38" s="495"/>
      <c r="J38" s="424"/>
      <c r="K38" s="424"/>
      <c r="L38" s="425"/>
      <c r="O38" s="494"/>
      <c r="P38" s="494"/>
      <c r="Q38" s="494"/>
      <c r="R38" s="494"/>
      <c r="S38" s="494"/>
    </row>
    <row r="39" s="388" customFormat="1" ht="19.05" customHeight="1" spans="1:19">
      <c r="A39" s="496"/>
      <c r="B39" s="497"/>
      <c r="C39" s="497"/>
      <c r="D39" s="497"/>
      <c r="E39" s="497"/>
      <c r="F39" s="497"/>
      <c r="G39" s="498"/>
      <c r="H39" s="410"/>
      <c r="I39" s="499"/>
      <c r="J39" s="423"/>
      <c r="K39" s="423"/>
      <c r="L39" s="442"/>
      <c r="O39" s="494"/>
      <c r="P39" s="494"/>
      <c r="Q39" s="494"/>
      <c r="R39" s="494"/>
      <c r="S39" s="494"/>
    </row>
    <row r="40" s="388" customFormat="1" ht="19.05" customHeight="1" spans="1:19">
      <c r="A40" s="500"/>
      <c r="B40" s="501"/>
      <c r="C40" s="501"/>
      <c r="D40" s="501"/>
      <c r="E40" s="501"/>
      <c r="F40" s="501"/>
      <c r="G40" s="502"/>
      <c r="H40" s="410"/>
      <c r="I40" s="499"/>
      <c r="J40" s="423"/>
      <c r="K40" s="423"/>
      <c r="L40" s="442"/>
    </row>
    <row r="41" s="388" customFormat="1" ht="19.05" customHeight="1" spans="1:19">
      <c r="A41" s="503"/>
      <c r="B41" s="504"/>
      <c r="C41" s="504"/>
      <c r="D41" s="504"/>
      <c r="E41" s="504"/>
      <c r="F41" s="504"/>
      <c r="G41" s="505"/>
      <c r="H41" s="410"/>
      <c r="I41" s="506"/>
      <c r="J41" s="428"/>
      <c r="K41" s="428"/>
      <c r="L41" s="454"/>
    </row>
    <row r="42" s="388" customFormat="1" ht="16.05" customHeight="1" spans="1:19">
      <c r="A42" s="494"/>
      <c r="B42" s="494"/>
      <c r="C42" s="494"/>
      <c r="D42" s="494"/>
      <c r="E42" s="494"/>
      <c r="F42" s="494"/>
      <c r="G42" s="494"/>
      <c r="H42" s="410"/>
      <c r="I42" s="494"/>
      <c r="J42" s="494"/>
      <c r="K42" s="494"/>
    </row>
    <row r="43" s="388" customFormat="1" ht="16.05" customHeight="1" spans="1:19">
      <c r="A43" s="494"/>
      <c r="B43" s="494"/>
      <c r="C43" s="494"/>
      <c r="D43" s="494"/>
      <c r="E43" s="494"/>
      <c r="F43" s="494"/>
      <c r="G43" s="494"/>
      <c r="H43" s="410"/>
      <c r="I43" s="494"/>
      <c r="J43" s="494"/>
      <c r="K43" s="494"/>
    </row>
    <row r="44" s="388" customFormat="1" ht="16.05" customHeight="1" spans="1:19">
      <c r="A44" s="494"/>
      <c r="B44" s="494"/>
      <c r="C44" s="494"/>
      <c r="D44" s="494"/>
      <c r="E44" s="494"/>
      <c r="F44" s="494"/>
      <c r="G44" s="494"/>
      <c r="H44" s="410"/>
      <c r="I44" s="494"/>
      <c r="J44" s="494"/>
      <c r="K44" s="494"/>
    </row>
    <row r="45" s="388" customFormat="1" ht="15.6" spans="1:19">
      <c r="A45" s="494"/>
      <c r="B45" s="494"/>
      <c r="C45" s="494"/>
      <c r="D45" s="494"/>
      <c r="E45" s="494"/>
      <c r="F45" s="494"/>
      <c r="G45" s="494"/>
      <c r="H45" s="507"/>
      <c r="I45" s="494"/>
      <c r="J45" s="494"/>
      <c r="K45" s="494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I39:J41"/>
    <mergeCell ref="K39:L41"/>
    <mergeCell ref="I17:J20"/>
    <mergeCell ref="K17:L20"/>
    <mergeCell ref="A23:B27"/>
    <mergeCell ref="A30:B34"/>
    <mergeCell ref="A37:G38"/>
    <mergeCell ref="I37:J38"/>
    <mergeCell ref="K37:L38"/>
    <mergeCell ref="A1:B3"/>
    <mergeCell ref="C1:I3"/>
  </mergeCells>
  <pageMargins left="0.25" right="0.25" top="0.75" bottom="0.75" header="0.3" footer="0.3"/>
  <pageSetup paperSize="9" scale="96" fitToHeight="0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S45"/>
  <sheetViews>
    <sheetView showGridLines="0" view="pageBreakPreview" zoomScaleNormal="100" workbookViewId="0">
      <selection activeCell="N23" sqref="N23"/>
    </sheetView>
  </sheetViews>
  <sheetFormatPr defaultColWidth="9" defaultRowHeight="14.4"/>
  <cols>
    <col min="1" max="1" width="3.55555555555556" style="389" customWidth="1"/>
    <col min="2" max="2" width="10.4444444444444" style="389" customWidth="1"/>
    <col min="3" max="3" width="14.1111111111111" style="389" customWidth="1"/>
    <col min="4" max="4" width="7.88888888888889" style="389" customWidth="1"/>
    <col min="5" max="5" width="6.77777777777778" style="389" customWidth="1"/>
    <col min="6" max="6" width="10.3333333333333" style="389" customWidth="1"/>
    <col min="7" max="7" width="12.2222222222222" style="389" customWidth="1"/>
    <col min="8" max="8" width="1.88888888888889" style="389" customWidth="1"/>
    <col min="9" max="9" width="11.2222222222222" style="389" customWidth="1"/>
    <col min="10" max="10" width="6.22222222222222" style="389" customWidth="1"/>
    <col min="11" max="11" width="9.88888888888889" style="389" customWidth="1"/>
    <col min="12" max="12" width="7.55555555555556" style="389" customWidth="1"/>
    <col min="13" max="13" width="9" style="389"/>
    <col min="14" max="14" width="16.2222222222222" style="389" customWidth="1"/>
    <col min="15" max="15" width="29" style="389" customWidth="1"/>
    <col min="16" max="16" width="9.77777777777778" style="389" customWidth="1"/>
    <col min="17" max="16384" width="9" style="389"/>
  </cols>
  <sheetData>
    <row r="1" ht="16.2" customHeight="1" spans="1:15">
      <c r="A1" s="390"/>
      <c r="B1" s="391"/>
      <c r="C1" s="392" t="s">
        <v>139</v>
      </c>
      <c r="D1" s="392"/>
      <c r="E1" s="392"/>
      <c r="F1" s="392"/>
      <c r="G1" s="392"/>
      <c r="H1" s="392"/>
      <c r="I1" s="392"/>
      <c r="J1" s="393" t="s">
        <v>140</v>
      </c>
      <c r="K1" s="394"/>
      <c r="L1" s="395"/>
    </row>
    <row r="2" ht="16.2" customHeight="1" spans="1:15">
      <c r="A2" s="396"/>
      <c r="B2" s="397"/>
      <c r="C2" s="398"/>
      <c r="D2" s="398"/>
      <c r="E2" s="398"/>
      <c r="F2" s="398"/>
      <c r="G2" s="398"/>
      <c r="H2" s="398"/>
      <c r="I2" s="398"/>
      <c r="J2" s="399" t="s">
        <v>141</v>
      </c>
      <c r="K2" s="400"/>
      <c r="L2" s="401"/>
      <c r="N2" s="388" t="str">
        <f>[1]In!J5</f>
        <v>SX2311007</v>
      </c>
      <c r="O2" s="388"/>
    </row>
    <row r="3" ht="16.2" customHeight="1" spans="1:15">
      <c r="A3" s="402"/>
      <c r="B3" s="403"/>
      <c r="C3" s="404"/>
      <c r="D3" s="404"/>
      <c r="E3" s="404"/>
      <c r="F3" s="404"/>
      <c r="G3" s="404"/>
      <c r="H3" s="404"/>
      <c r="I3" s="404"/>
      <c r="J3" s="405" t="s">
        <v>179</v>
      </c>
      <c r="K3" s="406"/>
      <c r="L3" s="407"/>
      <c r="N3" s="388"/>
      <c r="O3" s="388"/>
    </row>
    <row r="4" ht="15" customHeight="1" spans="1:15">
      <c r="A4" s="408"/>
      <c r="N4" s="388"/>
      <c r="O4" s="388"/>
    </row>
    <row r="5" ht="15" customHeight="1" spans="1:15">
      <c r="A5" s="409" t="s">
        <v>143</v>
      </c>
      <c r="B5" s="410"/>
      <c r="C5" s="411" t="str">
        <f>In!C8</f>
        <v>26BA2HKH00565000014</v>
      </c>
      <c r="D5" s="411"/>
      <c r="E5" s="411"/>
      <c r="F5" s="411"/>
      <c r="G5" s="411"/>
      <c r="H5" s="412"/>
      <c r="I5" s="409" t="s">
        <v>3</v>
      </c>
      <c r="J5" s="413" t="str">
        <f>In!C9</f>
        <v>SX2607080</v>
      </c>
      <c r="K5" s="410"/>
      <c r="L5" s="414"/>
      <c r="N5" s="388"/>
      <c r="O5" s="388"/>
    </row>
    <row r="6" s="388" customFormat="1" ht="15" customHeight="1" spans="1:15">
      <c r="A6" s="409" t="s">
        <v>144</v>
      </c>
      <c r="B6" s="410"/>
      <c r="C6" s="415" t="str">
        <f>In!C7</f>
        <v>XD1KH00565BP0011</v>
      </c>
      <c r="D6" s="415"/>
      <c r="E6" s="415"/>
      <c r="F6" s="415"/>
      <c r="G6" s="415"/>
      <c r="H6" s="411"/>
      <c r="I6" s="409" t="s">
        <v>145</v>
      </c>
      <c r="J6" s="416" t="s">
        <v>188</v>
      </c>
      <c r="K6" s="410"/>
      <c r="L6" s="410"/>
      <c r="M6" s="389"/>
    </row>
    <row r="7" s="388" customFormat="1" ht="15" customHeight="1" spans="1:15">
      <c r="A7" s="409" t="s">
        <v>146</v>
      </c>
      <c r="B7" s="410"/>
      <c r="C7" s="411" t="str">
        <f>In!C6</f>
        <v>4O BTA140 SPEC CEO PUTTY FOR INTERIOR 40KG</v>
      </c>
      <c r="D7" s="411"/>
      <c r="E7" s="411"/>
      <c r="F7" s="411"/>
      <c r="G7" s="411"/>
      <c r="H7" s="411"/>
      <c r="I7" s="409" t="s">
        <v>147</v>
      </c>
      <c r="J7" s="416" t="s">
        <v>194</v>
      </c>
      <c r="K7" s="410"/>
      <c r="L7" s="410"/>
      <c r="M7" s="389"/>
    </row>
    <row r="8" s="388" customFormat="1" ht="15" customHeight="1" spans="1:15">
      <c r="A8" s="409" t="s">
        <v>149</v>
      </c>
      <c r="B8" s="413"/>
      <c r="C8" s="413" t="str">
        <f>In!C5</f>
        <v>CÔNG TY 4 ORANGES CO.,LTD</v>
      </c>
      <c r="D8" s="413"/>
      <c r="E8" s="413"/>
      <c r="F8" s="413"/>
      <c r="G8" s="413"/>
      <c r="H8" s="410"/>
      <c r="I8" s="409" t="s">
        <v>150</v>
      </c>
      <c r="J8" s="416" t="s">
        <v>194</v>
      </c>
      <c r="K8" s="410"/>
      <c r="L8" s="410"/>
      <c r="M8" s="389"/>
    </row>
    <row r="9" s="388" customFormat="1" ht="15" customHeight="1" spans="1:15">
      <c r="A9" s="409"/>
      <c r="B9" s="413"/>
      <c r="C9" s="413"/>
      <c r="D9" s="413"/>
      <c r="E9" s="413"/>
      <c r="F9" s="413"/>
      <c r="G9" s="413"/>
      <c r="H9" s="410"/>
      <c r="I9" s="413"/>
      <c r="J9" s="410"/>
      <c r="K9" s="410"/>
      <c r="L9" s="410"/>
      <c r="M9" s="389"/>
    </row>
    <row r="10" s="388" customFormat="1" ht="15" customHeight="1" spans="1:15">
      <c r="A10" s="417"/>
      <c r="B10" s="418"/>
      <c r="C10" s="419" t="s">
        <v>151</v>
      </c>
      <c r="D10" s="419"/>
      <c r="E10" s="419"/>
      <c r="F10" s="419"/>
      <c r="G10" s="419"/>
      <c r="H10" s="419" t="s">
        <v>152</v>
      </c>
      <c r="I10" s="419"/>
      <c r="J10" s="419"/>
      <c r="K10" s="419"/>
      <c r="L10" s="420"/>
      <c r="M10" s="389"/>
    </row>
    <row r="11" s="388" customFormat="1" ht="15" customHeight="1" spans="1:15">
      <c r="A11" s="421" t="s">
        <v>153</v>
      </c>
      <c r="B11" s="422"/>
      <c r="C11" s="423" t="s">
        <v>195</v>
      </c>
      <c r="D11" s="423"/>
      <c r="E11" s="423"/>
      <c r="F11" s="423"/>
      <c r="G11" s="423"/>
      <c r="H11" s="424"/>
      <c r="I11" s="424"/>
      <c r="J11" s="424"/>
      <c r="K11" s="424"/>
      <c r="L11" s="425"/>
      <c r="M11" s="389"/>
    </row>
    <row r="12" s="388" customFormat="1" ht="15" customHeight="1" spans="1:15">
      <c r="A12" s="421" t="s">
        <v>154</v>
      </c>
      <c r="B12" s="422"/>
      <c r="C12" s="423" t="s">
        <v>155</v>
      </c>
      <c r="D12" s="423"/>
      <c r="E12" s="423"/>
      <c r="F12" s="423"/>
      <c r="G12" s="423"/>
      <c r="H12" s="424"/>
      <c r="I12" s="424"/>
      <c r="J12" s="424"/>
      <c r="K12" s="424"/>
      <c r="L12" s="425"/>
      <c r="M12" s="389"/>
    </row>
    <row r="13" s="388" customFormat="1" ht="15" customHeight="1" spans="1:15">
      <c r="A13" s="426" t="s">
        <v>157</v>
      </c>
      <c r="B13" s="427"/>
      <c r="C13" s="428"/>
      <c r="D13" s="428"/>
      <c r="E13" s="428"/>
      <c r="F13" s="428"/>
      <c r="G13" s="428"/>
      <c r="H13" s="429"/>
      <c r="I13" s="429"/>
      <c r="J13" s="429"/>
      <c r="K13" s="429"/>
      <c r="L13" s="430"/>
      <c r="M13" s="389"/>
    </row>
    <row r="14" s="388" customFormat="1" ht="12" customHeight="1" spans="1:15">
      <c r="A14" s="413"/>
      <c r="B14" s="413"/>
      <c r="C14" s="413"/>
      <c r="D14" s="413"/>
      <c r="E14" s="413"/>
      <c r="F14" s="410"/>
      <c r="G14" s="410"/>
      <c r="H14" s="413"/>
      <c r="I14" s="410"/>
      <c r="J14" s="413"/>
      <c r="K14" s="410"/>
      <c r="L14" s="410"/>
      <c r="M14" s="389"/>
    </row>
    <row r="15" s="388" customFormat="1" ht="19.05" customHeight="1" spans="1:15">
      <c r="A15" s="431" t="s">
        <v>197</v>
      </c>
      <c r="B15" s="432"/>
      <c r="C15" s="432"/>
      <c r="D15" s="432"/>
      <c r="E15" s="432"/>
      <c r="F15" s="432"/>
      <c r="G15" s="433"/>
      <c r="H15" s="410"/>
      <c r="I15" s="434" t="s">
        <v>159</v>
      </c>
      <c r="J15" s="419"/>
      <c r="K15" s="419"/>
      <c r="L15" s="420"/>
      <c r="M15" s="389"/>
    </row>
    <row r="16" s="388" customFormat="1" ht="16.95" customHeight="1" spans="1:15">
      <c r="A16" s="435" t="s">
        <v>160</v>
      </c>
      <c r="B16" s="436"/>
      <c r="C16" s="422" t="str">
        <f>[1]In!O16</f>
        <v>Bao OPP, may gập đáy 1 đầu bao, MTLS</v>
      </c>
      <c r="D16" s="422"/>
      <c r="E16" s="422"/>
      <c r="F16" s="422"/>
      <c r="G16" s="437"/>
      <c r="H16" s="410"/>
      <c r="I16" s="438" t="s">
        <v>161</v>
      </c>
      <c r="J16" s="439"/>
      <c r="K16" s="439" t="s">
        <v>162</v>
      </c>
      <c r="L16" s="440"/>
      <c r="M16" s="389"/>
    </row>
    <row r="17" s="388" customFormat="1" ht="16.95" customHeight="1" spans="1:13">
      <c r="A17" s="435" t="s">
        <v>163</v>
      </c>
      <c r="B17" s="436"/>
      <c r="C17" s="441" t="str">
        <f>'In 1'!C17</f>
        <v>(420 + 80) x 820</v>
      </c>
      <c r="D17" s="441"/>
      <c r="E17" s="441"/>
      <c r="F17" s="423" t="s">
        <v>164</v>
      </c>
      <c r="G17" s="442"/>
      <c r="H17" s="410"/>
      <c r="I17" s="443"/>
      <c r="J17" s="444"/>
      <c r="K17" s="445"/>
      <c r="L17" s="446"/>
      <c r="M17" s="389"/>
    </row>
    <row r="18" s="388" customFormat="1" ht="16.95" customHeight="1" spans="1:13">
      <c r="A18" s="435" t="s">
        <v>165</v>
      </c>
      <c r="B18" s="436"/>
      <c r="C18" s="441" t="str">
        <f>'In 1'!C18</f>
        <v>(420 + 80) x 790</v>
      </c>
      <c r="D18" s="441"/>
      <c r="E18" s="441"/>
      <c r="F18" s="423" t="s">
        <v>164</v>
      </c>
      <c r="G18" s="442"/>
      <c r="H18" s="410"/>
      <c r="I18" s="447"/>
      <c r="J18" s="448"/>
      <c r="K18" s="449"/>
      <c r="L18" s="450"/>
      <c r="M18" s="389"/>
    </row>
    <row r="19" s="388" customFormat="1" ht="16.95" customHeight="1" spans="1:13">
      <c r="A19" s="435" t="s">
        <v>166</v>
      </c>
      <c r="B19" s="436"/>
      <c r="C19" s="441">
        <f>In!M6</f>
        <v>3000</v>
      </c>
      <c r="D19" s="441"/>
      <c r="E19" s="441"/>
      <c r="F19" s="423" t="s">
        <v>16</v>
      </c>
      <c r="G19" s="442"/>
      <c r="H19" s="410"/>
      <c r="I19" s="447"/>
      <c r="J19" s="448"/>
      <c r="K19" s="449"/>
      <c r="L19" s="450"/>
      <c r="M19" s="389"/>
    </row>
    <row r="20" s="388" customFormat="1" ht="16.95" customHeight="1" spans="1:13">
      <c r="A20" s="451" t="s">
        <v>167</v>
      </c>
      <c r="B20" s="452"/>
      <c r="C20" s="453">
        <f>In!M9</f>
        <v>2983</v>
      </c>
      <c r="D20" s="453"/>
      <c r="E20" s="453"/>
      <c r="F20" s="428" t="s">
        <v>185</v>
      </c>
      <c r="G20" s="454"/>
      <c r="H20" s="410"/>
      <c r="I20" s="455"/>
      <c r="J20" s="456"/>
      <c r="K20" s="457"/>
      <c r="L20" s="458"/>
      <c r="M20" s="389"/>
    </row>
    <row r="21" s="388" customFormat="1" ht="12" customHeight="1" spans="1:13">
      <c r="A21" s="459"/>
      <c r="B21" s="459"/>
      <c r="C21" s="410"/>
      <c r="D21" s="410"/>
      <c r="E21" s="459"/>
      <c r="F21" s="459"/>
      <c r="G21" s="459"/>
      <c r="H21" s="459"/>
      <c r="I21" s="410"/>
      <c r="J21" s="410"/>
      <c r="K21" s="410"/>
      <c r="L21" s="410"/>
      <c r="M21" s="389"/>
    </row>
    <row r="22" s="388" customFormat="1" ht="15.6" spans="1:13">
      <c r="A22" s="434" t="s">
        <v>168</v>
      </c>
      <c r="B22" s="419"/>
      <c r="C22" s="419" t="s">
        <v>169</v>
      </c>
      <c r="D22" s="419" t="s">
        <v>170</v>
      </c>
      <c r="E22" s="419"/>
      <c r="F22" s="419"/>
      <c r="G22" s="419" t="s">
        <v>186</v>
      </c>
      <c r="H22" s="460"/>
      <c r="I22" s="461" t="s">
        <v>172</v>
      </c>
      <c r="J22" s="461"/>
      <c r="K22" s="461"/>
      <c r="L22" s="462"/>
      <c r="M22" s="389"/>
    </row>
    <row r="23" s="388" customFormat="1" ht="19.95" customHeight="1" spans="1:13">
      <c r="A23" s="463" t="s">
        <v>173</v>
      </c>
      <c r="B23" s="464"/>
      <c r="C23" s="465"/>
      <c r="D23" s="424"/>
      <c r="E23" s="424"/>
      <c r="F23" s="424"/>
      <c r="G23" s="424"/>
      <c r="H23" s="466"/>
      <c r="I23" s="467"/>
      <c r="J23" s="467"/>
      <c r="K23" s="467"/>
      <c r="L23" s="468"/>
    </row>
    <row r="24" s="388" customFormat="1" ht="19.95" customHeight="1" spans="1:13">
      <c r="A24" s="469"/>
      <c r="B24" s="470"/>
      <c r="C24" s="465"/>
      <c r="D24" s="424"/>
      <c r="E24" s="424"/>
      <c r="F24" s="424"/>
      <c r="G24" s="424"/>
      <c r="H24" s="466"/>
      <c r="I24" s="467"/>
      <c r="J24" s="467"/>
      <c r="K24" s="467"/>
      <c r="L24" s="468"/>
    </row>
    <row r="25" s="388" customFormat="1" ht="19.95" customHeight="1" spans="1:13">
      <c r="A25" s="469"/>
      <c r="B25" s="470"/>
      <c r="C25" s="465"/>
      <c r="D25" s="424"/>
      <c r="E25" s="424"/>
      <c r="F25" s="424"/>
      <c r="G25" s="424"/>
      <c r="H25" s="466"/>
      <c r="I25" s="467"/>
      <c r="J25" s="467"/>
      <c r="K25" s="467"/>
      <c r="L25" s="468"/>
    </row>
    <row r="26" s="388" customFormat="1" ht="19.95" customHeight="1" spans="1:13">
      <c r="A26" s="469"/>
      <c r="B26" s="470"/>
      <c r="C26" s="465"/>
      <c r="D26" s="424"/>
      <c r="E26" s="424"/>
      <c r="F26" s="424"/>
      <c r="G26" s="424"/>
      <c r="H26" s="466"/>
      <c r="I26" s="467"/>
      <c r="J26" s="467"/>
      <c r="K26" s="467"/>
      <c r="L26" s="468"/>
    </row>
    <row r="27" s="388" customFormat="1" ht="19.95" customHeight="1" spans="1:13">
      <c r="A27" s="469"/>
      <c r="B27" s="470"/>
      <c r="C27" s="471"/>
      <c r="D27" s="429"/>
      <c r="E27" s="429"/>
      <c r="F27" s="429"/>
      <c r="G27" s="429"/>
      <c r="H27" s="472"/>
      <c r="I27" s="473"/>
      <c r="J27" s="473"/>
      <c r="K27" s="473"/>
      <c r="L27" s="474"/>
    </row>
    <row r="28" s="388" customFormat="1" ht="12" hidden="1" customHeight="1" spans="1:13">
      <c r="A28" s="459"/>
      <c r="B28" s="459"/>
      <c r="C28" s="410"/>
      <c r="D28" s="410"/>
      <c r="E28" s="459"/>
      <c r="F28" s="459"/>
      <c r="G28" s="459"/>
      <c r="H28" s="459"/>
      <c r="I28" s="410"/>
      <c r="J28" s="410"/>
      <c r="K28" s="410"/>
      <c r="L28" s="410"/>
    </row>
    <row r="29" s="388" customFormat="1" ht="15.6" spans="1:13">
      <c r="A29" s="434" t="s">
        <v>168</v>
      </c>
      <c r="B29" s="419"/>
      <c r="C29" s="419" t="s">
        <v>169</v>
      </c>
      <c r="D29" s="419" t="s">
        <v>170</v>
      </c>
      <c r="E29" s="419"/>
      <c r="F29" s="419"/>
      <c r="G29" s="419" t="s">
        <v>186</v>
      </c>
      <c r="H29" s="460"/>
      <c r="I29" s="461" t="s">
        <v>172</v>
      </c>
      <c r="J29" s="461"/>
      <c r="K29" s="461"/>
      <c r="L29" s="462"/>
    </row>
    <row r="30" s="388" customFormat="1" ht="19.95" customHeight="1" spans="1:13">
      <c r="A30" s="463" t="s">
        <v>174</v>
      </c>
      <c r="B30" s="464"/>
      <c r="C30" s="465"/>
      <c r="D30" s="424"/>
      <c r="E30" s="424"/>
      <c r="F30" s="424"/>
      <c r="G30" s="424"/>
      <c r="H30" s="466"/>
      <c r="I30" s="467"/>
      <c r="J30" s="467"/>
      <c r="K30" s="467"/>
      <c r="L30" s="468"/>
    </row>
    <row r="31" s="388" customFormat="1" ht="19.95" customHeight="1" spans="1:13">
      <c r="A31" s="469"/>
      <c r="B31" s="470"/>
      <c r="C31" s="465"/>
      <c r="D31" s="424"/>
      <c r="E31" s="424"/>
      <c r="F31" s="424"/>
      <c r="G31" s="424"/>
      <c r="H31" s="466"/>
      <c r="I31" s="467"/>
      <c r="J31" s="467"/>
      <c r="K31" s="467"/>
      <c r="L31" s="468"/>
    </row>
    <row r="32" s="388" customFormat="1" ht="19.95" customHeight="1" spans="1:13">
      <c r="A32" s="469"/>
      <c r="B32" s="470"/>
      <c r="C32" s="465"/>
      <c r="D32" s="424"/>
      <c r="E32" s="424"/>
      <c r="F32" s="424"/>
      <c r="G32" s="424"/>
      <c r="H32" s="466"/>
      <c r="I32" s="467"/>
      <c r="J32" s="467"/>
      <c r="K32" s="467"/>
      <c r="L32" s="468"/>
    </row>
    <row r="33" s="388" customFormat="1" ht="19.95" customHeight="1" spans="1:19">
      <c r="A33" s="469"/>
      <c r="B33" s="470"/>
      <c r="C33" s="465"/>
      <c r="D33" s="424"/>
      <c r="E33" s="424"/>
      <c r="F33" s="424"/>
      <c r="G33" s="424"/>
      <c r="H33" s="466"/>
      <c r="I33" s="467"/>
      <c r="J33" s="467"/>
      <c r="K33" s="467"/>
      <c r="L33" s="468"/>
    </row>
    <row r="34" s="388" customFormat="1" ht="19.95" customHeight="1" spans="1:19">
      <c r="A34" s="475"/>
      <c r="B34" s="476"/>
      <c r="C34" s="477"/>
      <c r="D34" s="439"/>
      <c r="E34" s="439"/>
      <c r="F34" s="439"/>
      <c r="G34" s="439"/>
      <c r="H34" s="478"/>
      <c r="I34" s="479"/>
      <c r="J34" s="480"/>
      <c r="K34" s="480"/>
      <c r="L34" s="481"/>
    </row>
    <row r="35" s="388" customFormat="1" ht="19.95" customHeight="1" spans="1:19">
      <c r="A35" s="482" t="s">
        <v>175</v>
      </c>
      <c r="B35" s="483"/>
      <c r="C35" s="483"/>
      <c r="D35" s="483"/>
      <c r="E35" s="483"/>
      <c r="F35" s="483"/>
      <c r="G35" s="483"/>
      <c r="H35" s="483"/>
      <c r="I35" s="484"/>
      <c r="J35" s="485"/>
      <c r="K35" s="485"/>
      <c r="L35" s="486"/>
    </row>
    <row r="36" s="388" customFormat="1" ht="12" customHeight="1" spans="1:19">
      <c r="A36" s="459"/>
      <c r="B36" s="459"/>
      <c r="C36" s="410"/>
      <c r="D36" s="487"/>
      <c r="E36" s="487"/>
      <c r="F36" s="487"/>
      <c r="G36" s="487"/>
      <c r="H36" s="409"/>
      <c r="I36" s="488"/>
      <c r="J36" s="488"/>
      <c r="K36" s="488"/>
      <c r="L36" s="488"/>
    </row>
    <row r="37" s="388" customFormat="1" ht="15.6" spans="1:19">
      <c r="A37" s="489" t="s">
        <v>172</v>
      </c>
      <c r="B37" s="490"/>
      <c r="C37" s="490"/>
      <c r="D37" s="490"/>
      <c r="E37" s="490"/>
      <c r="F37" s="490"/>
      <c r="G37" s="491"/>
      <c r="H37" s="459"/>
      <c r="I37" s="492" t="s">
        <v>176</v>
      </c>
      <c r="J37" s="419"/>
      <c r="K37" s="493" t="s">
        <v>177</v>
      </c>
      <c r="L37" s="420"/>
      <c r="O37" s="494"/>
      <c r="P37" s="494"/>
      <c r="Q37" s="494"/>
      <c r="R37" s="494"/>
      <c r="S37" s="494"/>
    </row>
    <row r="38" s="388" customFormat="1" ht="16.05" customHeight="1" spans="1:19">
      <c r="A38" s="447"/>
      <c r="B38" s="487"/>
      <c r="C38" s="487"/>
      <c r="D38" s="487"/>
      <c r="E38" s="487"/>
      <c r="F38" s="487"/>
      <c r="G38" s="450"/>
      <c r="H38" s="459"/>
      <c r="I38" s="495"/>
      <c r="J38" s="424"/>
      <c r="K38" s="424"/>
      <c r="L38" s="425"/>
      <c r="O38" s="494"/>
      <c r="P38" s="494"/>
      <c r="Q38" s="494"/>
      <c r="R38" s="494"/>
      <c r="S38" s="494"/>
    </row>
    <row r="39" s="388" customFormat="1" ht="19.05" customHeight="1" spans="1:19">
      <c r="A39" s="496"/>
      <c r="B39" s="497"/>
      <c r="C39" s="497"/>
      <c r="D39" s="497"/>
      <c r="E39" s="497"/>
      <c r="F39" s="497"/>
      <c r="G39" s="498"/>
      <c r="H39" s="410"/>
      <c r="I39" s="499"/>
      <c r="J39" s="423"/>
      <c r="K39" s="423"/>
      <c r="L39" s="442"/>
      <c r="O39" s="494"/>
      <c r="P39" s="494"/>
      <c r="Q39" s="494"/>
      <c r="R39" s="494"/>
      <c r="S39" s="494"/>
    </row>
    <row r="40" s="388" customFormat="1" ht="19.05" customHeight="1" spans="1:19">
      <c r="A40" s="500"/>
      <c r="B40" s="501"/>
      <c r="C40" s="501"/>
      <c r="D40" s="501"/>
      <c r="E40" s="501"/>
      <c r="F40" s="501"/>
      <c r="G40" s="502"/>
      <c r="H40" s="410"/>
      <c r="I40" s="499"/>
      <c r="J40" s="423"/>
      <c r="K40" s="423"/>
      <c r="L40" s="442"/>
    </row>
    <row r="41" s="388" customFormat="1" ht="19.05" customHeight="1" spans="1:19">
      <c r="A41" s="503"/>
      <c r="B41" s="504"/>
      <c r="C41" s="504"/>
      <c r="D41" s="504"/>
      <c r="E41" s="504"/>
      <c r="F41" s="504"/>
      <c r="G41" s="505"/>
      <c r="H41" s="410"/>
      <c r="I41" s="506"/>
      <c r="J41" s="428"/>
      <c r="K41" s="428"/>
      <c r="L41" s="454"/>
    </row>
    <row r="42" s="388" customFormat="1" ht="16.05" customHeight="1" spans="1:19">
      <c r="A42" s="494"/>
      <c r="B42" s="494"/>
      <c r="C42" s="494"/>
      <c r="D42" s="494"/>
      <c r="E42" s="494"/>
      <c r="F42" s="494"/>
      <c r="G42" s="494"/>
      <c r="H42" s="410"/>
      <c r="I42" s="494"/>
      <c r="J42" s="494"/>
      <c r="K42" s="494"/>
    </row>
    <row r="43" s="388" customFormat="1" ht="16.05" customHeight="1" spans="1:19">
      <c r="A43" s="494"/>
      <c r="B43" s="494"/>
      <c r="C43" s="494"/>
      <c r="D43" s="494"/>
      <c r="E43" s="494"/>
      <c r="F43" s="494"/>
      <c r="G43" s="494"/>
      <c r="H43" s="410"/>
      <c r="I43" s="494"/>
      <c r="J43" s="494"/>
      <c r="K43" s="494"/>
    </row>
    <row r="44" s="388" customFormat="1" ht="16.05" customHeight="1" spans="1:19">
      <c r="A44" s="494"/>
      <c r="B44" s="494"/>
      <c r="C44" s="494"/>
      <c r="D44" s="494"/>
      <c r="E44" s="494"/>
      <c r="F44" s="494"/>
      <c r="G44" s="494"/>
      <c r="H44" s="410"/>
      <c r="I44" s="494"/>
      <c r="J44" s="494"/>
      <c r="K44" s="494"/>
    </row>
    <row r="45" s="388" customFormat="1" ht="15.6" spans="1:19">
      <c r="A45" s="494"/>
      <c r="B45" s="494"/>
      <c r="C45" s="494"/>
      <c r="D45" s="494"/>
      <c r="E45" s="494"/>
      <c r="F45" s="494"/>
      <c r="G45" s="494"/>
      <c r="H45" s="507"/>
      <c r="I45" s="494"/>
      <c r="J45" s="494"/>
      <c r="K45" s="494"/>
    </row>
  </sheetData>
  <mergeCells count="100">
    <mergeCell ref="J1:L1"/>
    <mergeCell ref="J2:L2"/>
    <mergeCell ref="J3:L3"/>
    <mergeCell ref="C5:D5"/>
    <mergeCell ref="C6:D6"/>
    <mergeCell ref="C7:H7"/>
    <mergeCell ref="A10:B10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5:G15"/>
    <mergeCell ref="I15:L15"/>
    <mergeCell ref="A16:B16"/>
    <mergeCell ref="C16:G16"/>
    <mergeCell ref="I16:J16"/>
    <mergeCell ref="K16:L16"/>
    <mergeCell ref="A17:B17"/>
    <mergeCell ref="C17:E17"/>
    <mergeCell ref="F17:G17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E21:F21"/>
    <mergeCell ref="G21:H21"/>
    <mergeCell ref="A22:B22"/>
    <mergeCell ref="D22:F22"/>
    <mergeCell ref="G22:H22"/>
    <mergeCell ref="I22:L22"/>
    <mergeCell ref="D23:F23"/>
    <mergeCell ref="G23:H23"/>
    <mergeCell ref="I23:L23"/>
    <mergeCell ref="D24:F24"/>
    <mergeCell ref="G24:H24"/>
    <mergeCell ref="I24:L24"/>
    <mergeCell ref="D25:F25"/>
    <mergeCell ref="G25:H25"/>
    <mergeCell ref="I25:L25"/>
    <mergeCell ref="D26:F26"/>
    <mergeCell ref="G26:H26"/>
    <mergeCell ref="I26:L26"/>
    <mergeCell ref="D27:F27"/>
    <mergeCell ref="G27:H27"/>
    <mergeCell ref="I27:L27"/>
    <mergeCell ref="A28:B28"/>
    <mergeCell ref="E28:F28"/>
    <mergeCell ref="G28:H28"/>
    <mergeCell ref="A29:B29"/>
    <mergeCell ref="D29:F29"/>
    <mergeCell ref="G29:H29"/>
    <mergeCell ref="I29:L29"/>
    <mergeCell ref="D30:F30"/>
    <mergeCell ref="G30:H30"/>
    <mergeCell ref="I30:L30"/>
    <mergeCell ref="D31:F31"/>
    <mergeCell ref="G31:H31"/>
    <mergeCell ref="I31:L31"/>
    <mergeCell ref="D32:F32"/>
    <mergeCell ref="G32:H32"/>
    <mergeCell ref="I32:L32"/>
    <mergeCell ref="D33:F33"/>
    <mergeCell ref="G33:H33"/>
    <mergeCell ref="I33:L33"/>
    <mergeCell ref="D34:F34"/>
    <mergeCell ref="G34:H34"/>
    <mergeCell ref="I34:L34"/>
    <mergeCell ref="A35:F35"/>
    <mergeCell ref="G35:H35"/>
    <mergeCell ref="I35:L35"/>
    <mergeCell ref="A36:B36"/>
    <mergeCell ref="D36:F36"/>
    <mergeCell ref="G36:H36"/>
    <mergeCell ref="I36:L36"/>
    <mergeCell ref="A39:G39"/>
    <mergeCell ref="A40:G40"/>
    <mergeCell ref="I39:J41"/>
    <mergeCell ref="K39:L41"/>
    <mergeCell ref="I17:J20"/>
    <mergeCell ref="K17:L20"/>
    <mergeCell ref="A23:B27"/>
    <mergeCell ref="A30:B34"/>
    <mergeCell ref="A37:G38"/>
    <mergeCell ref="I37:J38"/>
    <mergeCell ref="K37:L38"/>
    <mergeCell ref="A1:B3"/>
    <mergeCell ref="C1:I3"/>
  </mergeCells>
  <pageMargins left="0.25" right="0.25" top="0.75" bottom="0.75" header="0.3" footer="0.3"/>
  <pageSetup paperSize="9" scale="96" fitToHeight="0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  <pageSetUpPr fitToPage="1"/>
  </sheetPr>
  <dimension ref="A1"/>
  <sheetViews>
    <sheetView view="pageBreakPreview" zoomScale="55" zoomScaleNormal="85" workbookViewId="0">
      <selection activeCell="P26" sqref="$A1:$XFD1048576"/>
    </sheetView>
  </sheetViews>
  <sheetFormatPr defaultColWidth="9" defaultRowHeight="10.8"/>
  <cols>
    <col min="1" max="16384" width="9" style="387"/>
  </cols>
  <sheetData/>
  <pageMargins left="0.7" right="0.7" top="0.75" bottom="0.75" header="0.3" footer="0.3"/>
  <pageSetup paperSize="9" scale="80" orientation="portrait" horizontalDpi="300" verticalDpi="3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83"/>
  <sheetViews>
    <sheetView showGridLines="0" view="pageBreakPreview" zoomScale="85" zoomScalePageLayoutView="85" zoomScaleNormal="80" topLeftCell="A4" workbookViewId="0">
      <selection activeCell="J24" sqref="J24:K27"/>
    </sheetView>
  </sheetViews>
  <sheetFormatPr defaultColWidth="8.88888888888889" defaultRowHeight="10.8"/>
  <cols>
    <col min="1" max="1" width="4" style="1" customWidth="1"/>
    <col min="2" max="2" width="17" style="1" customWidth="1"/>
    <col min="3" max="3" width="16.1111111111111" style="1" customWidth="1"/>
    <col min="4" max="4" width="22.6666666666667" style="1" customWidth="1"/>
    <col min="5" max="6" width="10.4444444444444" style="1" customWidth="1"/>
    <col min="7" max="7" width="9.11111111111111" style="1" customWidth="1"/>
    <col min="8" max="8" width="11.5555555555556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11.3333333333333" style="1" customWidth="1"/>
    <col min="14" max="14" width="8.88888888888889" style="1"/>
    <col min="15" max="15" width="9.88888888888889" style="1" customWidth="1"/>
    <col min="16" max="16" width="23.5555555555556" style="1" customWidth="1"/>
    <col min="17" max="17" width="35.5555555555556" style="1" customWidth="1"/>
    <col min="18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142</v>
      </c>
      <c r="L3" s="24"/>
      <c r="M3" s="25"/>
    </row>
    <row r="4" ht="15" customHeight="1" spans="1:24">
      <c r="A4" s="27"/>
      <c r="C4" s="28"/>
    </row>
    <row r="5" ht="15" customHeight="1" spans="1:24">
      <c r="A5" s="29" t="s">
        <v>143</v>
      </c>
      <c r="B5" s="29"/>
      <c r="C5" s="30" t="str">
        <f>In!C8</f>
        <v>26BA2HKH00565000014</v>
      </c>
      <c r="D5" s="30"/>
      <c r="E5" s="30"/>
      <c r="F5" s="30"/>
      <c r="G5" s="30"/>
      <c r="H5" s="30"/>
      <c r="I5" s="31" t="s">
        <v>3</v>
      </c>
      <c r="J5" s="31"/>
      <c r="K5" s="32" t="str">
        <f>In!C9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6" t="str">
        <f>In!C7</f>
        <v>XD1KH00565BP0011</v>
      </c>
      <c r="D6" s="26"/>
      <c r="E6" s="26"/>
      <c r="F6" s="26"/>
      <c r="G6" s="26"/>
      <c r="H6" s="26"/>
      <c r="I6" s="31" t="s">
        <v>200</v>
      </c>
      <c r="J6" s="31"/>
      <c r="K6" s="26" t="s">
        <v>188</v>
      </c>
    </row>
    <row r="7" ht="15" customHeight="1" spans="1:24">
      <c r="A7" s="33" t="s">
        <v>146</v>
      </c>
      <c r="B7" s="33"/>
      <c r="C7" s="26" t="str">
        <f>In!C6</f>
        <v>4O BTA140 SPEC CEO PUTTY FOR INTERIOR 40KG</v>
      </c>
      <c r="D7" s="26"/>
      <c r="E7" s="26"/>
      <c r="F7" s="26"/>
      <c r="G7" s="26"/>
      <c r="H7" s="26"/>
      <c r="I7" s="33" t="s">
        <v>147</v>
      </c>
      <c r="J7" s="33"/>
      <c r="K7" s="34" t="s">
        <v>148</v>
      </c>
    </row>
    <row r="8" ht="20.4" customHeight="1" spans="1:24">
      <c r="A8" s="33" t="s">
        <v>149</v>
      </c>
      <c r="B8" s="33"/>
      <c r="C8" s="30" t="str">
        <f>In!C5</f>
        <v>CÔNG TY 4 ORANGES CO.,LTD</v>
      </c>
      <c r="D8" s="30"/>
      <c r="E8" s="30"/>
      <c r="F8" s="30"/>
      <c r="G8" s="30"/>
      <c r="H8" s="30"/>
      <c r="I8" s="33" t="s">
        <v>150</v>
      </c>
      <c r="J8" s="33"/>
      <c r="K8" s="34" t="s">
        <v>148</v>
      </c>
    </row>
    <row r="9" ht="15" customHeight="1" spans="1:24">
      <c r="A9" s="26"/>
      <c r="B9" s="26"/>
      <c r="C9" s="26"/>
      <c r="D9" s="26"/>
      <c r="E9" s="26"/>
      <c r="I9" s="26"/>
      <c r="K9" s="26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</row>
    <row r="14" ht="11.55"/>
    <row r="15" ht="24" customHeight="1" spans="1:24">
      <c r="A15" s="160" t="s">
        <v>190</v>
      </c>
      <c r="B15" s="161"/>
      <c r="C15" s="161"/>
      <c r="D15" s="161"/>
      <c r="E15" s="161"/>
      <c r="F15" s="161"/>
      <c r="G15" s="161"/>
      <c r="H15" s="162"/>
      <c r="J15" s="50" t="s">
        <v>201</v>
      </c>
      <c r="K15" s="37"/>
      <c r="L15" s="37"/>
      <c r="M15" s="38"/>
      <c r="O15" s="321" t="s">
        <v>202</v>
      </c>
      <c r="P15" s="321" t="s">
        <v>71</v>
      </c>
    </row>
    <row r="16" ht="18" customHeight="1" spans="1:24">
      <c r="A16" s="51" t="s">
        <v>203</v>
      </c>
      <c r="B16" s="52"/>
      <c r="C16" s="264">
        <f>In!M6*In!M7*1.05</f>
        <v>2583</v>
      </c>
      <c r="D16" s="55"/>
      <c r="E16" s="309" t="s">
        <v>204</v>
      </c>
      <c r="F16" s="309"/>
      <c r="G16" s="173">
        <f>In!M9</f>
        <v>2983</v>
      </c>
      <c r="H16" s="166"/>
      <c r="J16" s="57" t="s">
        <v>161</v>
      </c>
      <c r="K16" s="58"/>
      <c r="L16" s="58" t="s">
        <v>162</v>
      </c>
      <c r="M16" s="59"/>
      <c r="O16" s="321" t="s">
        <v>72</v>
      </c>
      <c r="P16" s="321" t="s">
        <v>73</v>
      </c>
    </row>
    <row r="17" ht="18" customHeight="1" spans="1:19">
      <c r="A17" s="110" t="s">
        <v>37</v>
      </c>
      <c r="B17" s="129" t="s">
        <v>38</v>
      </c>
      <c r="C17" s="45" t="s">
        <v>39</v>
      </c>
      <c r="D17" s="129" t="s">
        <v>205</v>
      </c>
      <c r="E17" s="322" t="s">
        <v>6</v>
      </c>
      <c r="F17" s="322" t="s">
        <v>206</v>
      </c>
      <c r="G17" s="322" t="s">
        <v>207</v>
      </c>
      <c r="H17" s="323" t="s">
        <v>208</v>
      </c>
      <c r="J17" s="69"/>
      <c r="K17" s="41"/>
      <c r="L17" s="41"/>
      <c r="M17" s="42"/>
      <c r="O17" s="80" t="s">
        <v>76</v>
      </c>
      <c r="P17" s="80" t="s">
        <v>67</v>
      </c>
    </row>
    <row r="18" ht="18" customHeight="1" spans="1:19">
      <c r="A18" s="324"/>
      <c r="B18" s="161" t="str">
        <f>In!C18</f>
        <v>Màng BOPP mờ K1040 18 mic</v>
      </c>
      <c r="C18" s="161" t="str">
        <f>In!D18</f>
        <v>MB01810400001</v>
      </c>
      <c r="D18" s="321"/>
      <c r="E18" s="325" t="s">
        <v>57</v>
      </c>
      <c r="F18" s="326">
        <f>In!G18</f>
        <v>49.1407488</v>
      </c>
      <c r="G18" s="326"/>
      <c r="H18" s="327"/>
      <c r="J18" s="69"/>
      <c r="K18" s="41"/>
      <c r="L18" s="41"/>
      <c r="M18" s="42"/>
      <c r="O18" s="80" t="s">
        <v>78</v>
      </c>
      <c r="P18" s="80" t="s">
        <v>79</v>
      </c>
    </row>
    <row r="19" ht="18" customHeight="1" spans="1:19">
      <c r="A19" s="154"/>
      <c r="B19" s="96"/>
      <c r="C19" s="96"/>
      <c r="D19" s="80"/>
      <c r="E19" s="73" t="s">
        <v>61</v>
      </c>
      <c r="F19" s="74">
        <f>In!G19</f>
        <v>2983</v>
      </c>
      <c r="G19" s="74"/>
      <c r="H19" s="75"/>
      <c r="J19" s="69"/>
      <c r="K19" s="41"/>
      <c r="L19" s="41"/>
      <c r="M19" s="42"/>
    </row>
    <row r="20" ht="18" customHeight="1" spans="1:19">
      <c r="A20" s="154"/>
      <c r="B20" s="80" t="str">
        <f>In!C20</f>
        <v>Dung môi OPP</v>
      </c>
      <c r="C20" s="40" t="str">
        <f>In!D20</f>
        <v>PDMTOLUENE001</v>
      </c>
      <c r="D20" s="80"/>
      <c r="E20" s="73" t="s">
        <v>57</v>
      </c>
      <c r="F20" s="328">
        <f>In!G20</f>
        <v>12.5286</v>
      </c>
      <c r="G20" s="329"/>
      <c r="H20" s="330"/>
      <c r="J20" s="153"/>
      <c r="K20" s="199"/>
      <c r="L20" s="199"/>
      <c r="M20" s="230"/>
    </row>
    <row r="21" ht="18" customHeight="1" spans="1:19">
      <c r="A21" s="154"/>
      <c r="B21" s="331" t="str">
        <f>In!C21</f>
        <v>Dung môi EA</v>
      </c>
      <c r="C21" s="332" t="str">
        <f>In!D21</f>
        <v>PDMEA00001</v>
      </c>
      <c r="D21" s="331"/>
      <c r="E21" s="333" t="s">
        <v>57</v>
      </c>
      <c r="F21" s="334">
        <f>In!G21</f>
        <v>5.3694</v>
      </c>
      <c r="G21" s="329"/>
      <c r="H21" s="330"/>
      <c r="J21" s="82"/>
      <c r="K21" s="101"/>
      <c r="L21" s="101"/>
      <c r="M21" s="102"/>
    </row>
    <row r="22" ht="18" customHeight="1" spans="1:19">
      <c r="A22" s="324">
        <v>1</v>
      </c>
      <c r="B22" s="335" t="s">
        <v>78</v>
      </c>
      <c r="C22" s="335" t="s">
        <v>79</v>
      </c>
      <c r="D22" s="336"/>
      <c r="E22" s="336" t="s">
        <v>57</v>
      </c>
      <c r="F22" s="337">
        <v>14</v>
      </c>
      <c r="G22" s="338"/>
      <c r="H22" s="339"/>
      <c r="J22" s="50" t="s">
        <v>209</v>
      </c>
      <c r="K22" s="37"/>
      <c r="L22" s="37"/>
      <c r="M22" s="38"/>
    </row>
    <row r="23" ht="18" customHeight="1" spans="1:19">
      <c r="A23" s="154"/>
      <c r="B23" s="340"/>
      <c r="C23" s="340"/>
      <c r="D23" s="341"/>
      <c r="E23" s="336"/>
      <c r="F23" s="337"/>
      <c r="G23" s="342"/>
      <c r="H23" s="106"/>
      <c r="J23" s="57" t="s">
        <v>161</v>
      </c>
      <c r="K23" s="58"/>
      <c r="L23" s="58" t="s">
        <v>162</v>
      </c>
      <c r="M23" s="59"/>
    </row>
    <row r="24" ht="18" customHeight="1" spans="1:19">
      <c r="A24" s="154"/>
      <c r="B24" s="80"/>
      <c r="C24" s="80"/>
      <c r="D24" s="343"/>
      <c r="E24" s="36"/>
      <c r="F24" s="344"/>
      <c r="G24" s="345"/>
      <c r="H24" s="346"/>
      <c r="J24" s="280"/>
      <c r="K24" s="282"/>
      <c r="L24" s="284"/>
      <c r="M24" s="285"/>
    </row>
    <row r="25" ht="18" customHeight="1" spans="1:19">
      <c r="A25" s="157"/>
      <c r="B25" s="331"/>
      <c r="C25" s="331"/>
      <c r="D25" s="347"/>
      <c r="E25" s="348"/>
      <c r="F25" s="349"/>
      <c r="G25" s="350"/>
      <c r="H25" s="89"/>
      <c r="J25" s="111"/>
      <c r="K25" s="351"/>
      <c r="L25" s="352"/>
      <c r="M25" s="113"/>
    </row>
    <row r="26" ht="18" customHeight="1" spans="1:19">
      <c r="A26" s="324">
        <v>2</v>
      </c>
      <c r="B26" s="340" t="s">
        <v>72</v>
      </c>
      <c r="C26" s="340" t="s">
        <v>73</v>
      </c>
      <c r="D26" s="336"/>
      <c r="E26" s="336" t="s">
        <v>57</v>
      </c>
      <c r="F26" s="337">
        <v>14</v>
      </c>
      <c r="G26" s="345"/>
      <c r="H26" s="346"/>
      <c r="J26" s="111"/>
      <c r="K26" s="351"/>
      <c r="L26" s="352"/>
      <c r="M26" s="113"/>
    </row>
    <row r="27" ht="18" customHeight="1" spans="1:19">
      <c r="A27" s="154"/>
      <c r="B27" s="340"/>
      <c r="C27" s="340"/>
      <c r="D27" s="353"/>
      <c r="E27" s="354"/>
      <c r="F27" s="353"/>
      <c r="G27" s="338"/>
      <c r="H27" s="339"/>
      <c r="J27" s="211"/>
      <c r="K27" s="213"/>
      <c r="L27" s="214"/>
      <c r="M27" s="215"/>
      <c r="O27" s="355" t="s">
        <v>76</v>
      </c>
      <c r="P27" s="355" t="s">
        <v>67</v>
      </c>
      <c r="Q27" s="356">
        <v>0.44</v>
      </c>
      <c r="R27" s="325" t="s">
        <v>57</v>
      </c>
      <c r="S27" s="357">
        <v>7</v>
      </c>
    </row>
    <row r="28" ht="18" customHeight="1" spans="1:19">
      <c r="A28" s="154"/>
      <c r="B28" s="340"/>
      <c r="C28" s="340"/>
      <c r="D28" s="353"/>
      <c r="E28" s="354"/>
      <c r="F28" s="353"/>
      <c r="G28" s="342"/>
      <c r="H28" s="106"/>
      <c r="J28" s="50" t="s">
        <v>210</v>
      </c>
      <c r="K28" s="37"/>
      <c r="L28" s="37"/>
      <c r="M28" s="38"/>
      <c r="O28" s="80" t="s">
        <v>78</v>
      </c>
      <c r="P28" s="80" t="s">
        <v>79</v>
      </c>
      <c r="Q28" s="277">
        <v>0.06</v>
      </c>
      <c r="R28" s="73" t="s">
        <v>57</v>
      </c>
      <c r="S28" s="358">
        <v>1</v>
      </c>
    </row>
    <row r="29" ht="18" customHeight="1" spans="1:19">
      <c r="A29" s="157"/>
      <c r="B29" s="353"/>
      <c r="C29" s="353"/>
      <c r="D29" s="353"/>
      <c r="E29" s="354"/>
      <c r="F29" s="353"/>
      <c r="G29" s="350"/>
      <c r="H29" s="89"/>
      <c r="J29" s="57" t="s">
        <v>161</v>
      </c>
      <c r="K29" s="58"/>
      <c r="L29" s="58" t="s">
        <v>162</v>
      </c>
      <c r="M29" s="59"/>
      <c r="O29" s="80" t="s">
        <v>202</v>
      </c>
      <c r="P29" s="80" t="s">
        <v>71</v>
      </c>
      <c r="Q29" s="277">
        <v>0.06</v>
      </c>
      <c r="R29" s="73" t="s">
        <v>57</v>
      </c>
      <c r="S29" s="358">
        <v>1</v>
      </c>
    </row>
    <row r="30" ht="18" customHeight="1" spans="1:19">
      <c r="A30" s="324">
        <v>3</v>
      </c>
      <c r="B30" s="335" t="s">
        <v>76</v>
      </c>
      <c r="C30" s="335" t="s">
        <v>67</v>
      </c>
      <c r="D30" s="341"/>
      <c r="E30" s="336" t="s">
        <v>57</v>
      </c>
      <c r="F30" s="337">
        <v>6</v>
      </c>
      <c r="G30" s="338"/>
      <c r="H30" s="339"/>
      <c r="J30" s="280"/>
      <c r="K30" s="282"/>
      <c r="L30" s="284"/>
      <c r="M30" s="285"/>
      <c r="O30" s="80"/>
      <c r="P30" s="80"/>
      <c r="Q30" s="277"/>
      <c r="R30" s="73"/>
      <c r="S30" s="358"/>
    </row>
    <row r="31" ht="18" customHeight="1" spans="1:19">
      <c r="A31" s="154"/>
      <c r="B31" s="335" t="s">
        <v>78</v>
      </c>
      <c r="C31" s="335" t="s">
        <v>79</v>
      </c>
      <c r="D31" s="341"/>
      <c r="E31" s="336" t="s">
        <v>57</v>
      </c>
      <c r="F31" s="359">
        <v>8</v>
      </c>
      <c r="G31" s="342"/>
      <c r="H31" s="106"/>
      <c r="J31" s="111"/>
      <c r="K31" s="351"/>
      <c r="L31" s="352"/>
      <c r="M31" s="113"/>
      <c r="O31" s="80"/>
      <c r="P31" s="80"/>
      <c r="Q31" s="277"/>
      <c r="R31" s="73"/>
      <c r="S31" s="358"/>
    </row>
    <row r="32" ht="18" customHeight="1" spans="1:19">
      <c r="A32" s="157"/>
      <c r="B32" s="331"/>
      <c r="C32" s="331"/>
      <c r="D32" s="347"/>
      <c r="E32" s="348"/>
      <c r="F32" s="349"/>
      <c r="G32" s="349"/>
      <c r="H32" s="360"/>
      <c r="J32" s="211"/>
      <c r="K32" s="213"/>
      <c r="L32" s="214"/>
      <c r="M32" s="215"/>
      <c r="O32" s="70" t="s">
        <v>211</v>
      </c>
      <c r="P32" s="70" t="s">
        <v>60</v>
      </c>
      <c r="Q32" s="267">
        <v>0.31</v>
      </c>
      <c r="R32" s="73" t="s">
        <v>57</v>
      </c>
      <c r="S32" s="358">
        <v>5</v>
      </c>
    </row>
    <row r="33" ht="18" customHeight="1" spans="1:19">
      <c r="A33" s="324">
        <v>4</v>
      </c>
      <c r="B33" s="340"/>
      <c r="C33" s="340"/>
      <c r="D33" s="336"/>
      <c r="E33" s="336"/>
      <c r="F33" s="337"/>
      <c r="G33" s="338"/>
      <c r="H33" s="339"/>
      <c r="J33" s="112"/>
      <c r="K33" s="112"/>
      <c r="L33" s="13"/>
      <c r="M33" s="13"/>
      <c r="N33" s="95"/>
      <c r="O33" s="80" t="s">
        <v>212</v>
      </c>
      <c r="P33" s="80" t="s">
        <v>75</v>
      </c>
      <c r="Q33" s="277">
        <v>0.13</v>
      </c>
      <c r="R33" s="73" t="s">
        <v>57</v>
      </c>
      <c r="S33" s="358">
        <v>2</v>
      </c>
    </row>
    <row r="34" ht="18" customHeight="1" spans="1:19">
      <c r="A34" s="154"/>
      <c r="B34" s="335"/>
      <c r="C34" s="335"/>
      <c r="D34" s="341"/>
      <c r="E34" s="336"/>
      <c r="F34" s="359"/>
      <c r="G34" s="342"/>
      <c r="H34" s="106"/>
      <c r="J34" s="50" t="s">
        <v>37</v>
      </c>
      <c r="K34" s="37" t="s">
        <v>170</v>
      </c>
      <c r="L34" s="92" t="s">
        <v>213</v>
      </c>
      <c r="M34" s="94" t="s">
        <v>214</v>
      </c>
      <c r="N34" s="95"/>
      <c r="O34" s="83"/>
      <c r="P34" s="83"/>
      <c r="Q34" s="361"/>
      <c r="R34" s="362"/>
      <c r="S34" s="363"/>
    </row>
    <row r="35" ht="19.95" customHeight="1" spans="1:19">
      <c r="A35" s="154"/>
      <c r="B35" s="364"/>
      <c r="C35" s="364"/>
      <c r="D35" s="365"/>
      <c r="E35" s="365"/>
      <c r="F35" s="359"/>
      <c r="G35" s="342"/>
      <c r="H35" s="106"/>
      <c r="J35" s="69">
        <v>1</v>
      </c>
      <c r="K35" s="41"/>
      <c r="L35" s="41"/>
      <c r="M35" s="42"/>
      <c r="N35" s="99"/>
      <c r="O35" s="70" t="s">
        <v>76</v>
      </c>
      <c r="P35" s="70" t="s">
        <v>67</v>
      </c>
      <c r="Q35" s="277">
        <v>0.33</v>
      </c>
      <c r="R35" s="73" t="s">
        <v>57</v>
      </c>
      <c r="S35" s="81">
        <v>4</v>
      </c>
    </row>
    <row r="36" ht="19.95" customHeight="1" spans="1:19">
      <c r="A36" s="157"/>
      <c r="B36" s="88"/>
      <c r="C36" s="88"/>
      <c r="D36" s="268"/>
      <c r="E36" s="101"/>
      <c r="F36" s="350"/>
      <c r="G36" s="350"/>
      <c r="H36" s="89"/>
      <c r="J36" s="69">
        <v>2</v>
      </c>
      <c r="K36" s="41"/>
      <c r="L36" s="41"/>
      <c r="M36" s="42"/>
      <c r="N36" s="99"/>
      <c r="O36" s="70" t="s">
        <v>202</v>
      </c>
      <c r="P36" s="70" t="s">
        <v>71</v>
      </c>
      <c r="Q36" s="277">
        <v>0.08</v>
      </c>
      <c r="R36" s="73" t="s">
        <v>57</v>
      </c>
      <c r="S36" s="81">
        <v>1</v>
      </c>
    </row>
    <row r="37" ht="19.95" customHeight="1" spans="1:19">
      <c r="A37" s="153">
        <v>5</v>
      </c>
      <c r="B37" s="340"/>
      <c r="C37" s="340"/>
      <c r="D37" s="336"/>
      <c r="E37" s="336"/>
      <c r="F37" s="337"/>
      <c r="G37" s="338"/>
      <c r="H37" s="106"/>
      <c r="J37" s="69">
        <v>3</v>
      </c>
      <c r="K37" s="41"/>
      <c r="L37" s="41"/>
      <c r="M37" s="42"/>
      <c r="N37" s="99"/>
      <c r="O37" s="83"/>
      <c r="P37" s="83"/>
      <c r="Q37" s="268"/>
      <c r="R37" s="362"/>
      <c r="S37" s="366"/>
    </row>
    <row r="38" ht="19.95" hidden="1" customHeight="1" spans="1:19">
      <c r="A38" s="154"/>
      <c r="B38" s="335"/>
      <c r="C38" s="335"/>
      <c r="D38" s="341"/>
      <c r="E38" s="336"/>
      <c r="F38" s="359"/>
      <c r="G38" s="342"/>
      <c r="H38" s="106"/>
      <c r="J38" s="69">
        <v>4</v>
      </c>
      <c r="K38" s="41"/>
      <c r="L38" s="41"/>
      <c r="M38" s="42"/>
      <c r="N38" s="99"/>
      <c r="O38" s="70" t="s">
        <v>78</v>
      </c>
      <c r="P38" s="70" t="s">
        <v>79</v>
      </c>
      <c r="Q38" s="277">
        <v>0.07</v>
      </c>
      <c r="R38" s="73" t="s">
        <v>57</v>
      </c>
      <c r="S38" s="81">
        <v>1</v>
      </c>
    </row>
    <row r="39" ht="19.95" hidden="1" customHeight="1" spans="1:19">
      <c r="A39" s="154"/>
      <c r="B39" s="367"/>
      <c r="C39" s="367"/>
      <c r="D39" s="341"/>
      <c r="E39" s="336"/>
      <c r="F39" s="359"/>
      <c r="G39" s="342"/>
      <c r="H39" s="106"/>
      <c r="J39" s="69">
        <v>5</v>
      </c>
      <c r="K39" s="41"/>
      <c r="L39" s="41"/>
      <c r="M39" s="42"/>
      <c r="N39" s="99"/>
      <c r="O39" s="70" t="s">
        <v>202</v>
      </c>
      <c r="P39" s="70" t="s">
        <v>71</v>
      </c>
      <c r="Q39" s="277">
        <v>0.33</v>
      </c>
      <c r="R39" s="73" t="s">
        <v>57</v>
      </c>
      <c r="S39" s="74">
        <v>5</v>
      </c>
    </row>
    <row r="40" ht="19.95" hidden="1" customHeight="1" spans="1:19">
      <c r="A40" s="154"/>
      <c r="B40" s="80"/>
      <c r="C40" s="80"/>
      <c r="D40" s="277"/>
      <c r="E40" s="41"/>
      <c r="F40" s="342"/>
      <c r="G40" s="342"/>
      <c r="H40" s="106"/>
      <c r="J40" s="69">
        <v>6</v>
      </c>
      <c r="K40" s="41"/>
      <c r="L40" s="41"/>
      <c r="M40" s="42"/>
      <c r="N40" s="99"/>
      <c r="O40" s="70" t="s">
        <v>211</v>
      </c>
      <c r="P40" s="70" t="s">
        <v>60</v>
      </c>
      <c r="Q40" s="277">
        <v>0.47</v>
      </c>
      <c r="R40" s="73" t="s">
        <v>57</v>
      </c>
      <c r="S40" s="74">
        <v>7</v>
      </c>
    </row>
    <row r="41" ht="19.95" customHeight="1" spans="1:19">
      <c r="A41" s="154"/>
      <c r="B41" s="335"/>
      <c r="C41" s="335"/>
      <c r="D41" s="341"/>
      <c r="E41" s="336"/>
      <c r="F41" s="359"/>
      <c r="G41" s="80"/>
      <c r="H41" s="106"/>
      <c r="J41" s="69">
        <v>4</v>
      </c>
      <c r="K41" s="41"/>
      <c r="L41" s="41"/>
      <c r="M41" s="42"/>
      <c r="N41" s="99"/>
      <c r="O41" s="70" t="s">
        <v>72</v>
      </c>
      <c r="P41" s="70" t="s">
        <v>73</v>
      </c>
      <c r="Q41" s="277">
        <v>0.07</v>
      </c>
      <c r="R41" s="73" t="s">
        <v>57</v>
      </c>
      <c r="S41" s="74">
        <v>1</v>
      </c>
    </row>
    <row r="42" ht="19.95" customHeight="1" spans="1:19">
      <c r="A42" s="154"/>
      <c r="B42" s="364"/>
      <c r="C42" s="364"/>
      <c r="D42" s="341"/>
      <c r="E42" s="336"/>
      <c r="F42" s="359"/>
      <c r="G42" s="368"/>
      <c r="H42" s="369"/>
      <c r="J42" s="69">
        <v>5</v>
      </c>
      <c r="K42" s="199"/>
      <c r="L42" s="199"/>
      <c r="M42" s="230"/>
      <c r="N42" s="99"/>
      <c r="O42" s="143"/>
      <c r="P42" s="143"/>
      <c r="Q42" s="270"/>
      <c r="R42" s="370"/>
      <c r="S42" s="131"/>
    </row>
    <row r="43" ht="19.95" customHeight="1" spans="1:19">
      <c r="A43" s="157"/>
      <c r="B43" s="335"/>
      <c r="C43" s="335"/>
      <c r="D43" s="335"/>
      <c r="E43" s="335"/>
      <c r="F43" s="342"/>
      <c r="G43" s="88"/>
      <c r="H43" s="89"/>
      <c r="J43" s="69">
        <v>6</v>
      </c>
      <c r="K43" s="101"/>
      <c r="L43" s="101"/>
      <c r="M43" s="102"/>
      <c r="N43" s="99"/>
    </row>
    <row r="44" ht="19.95" customHeight="1" spans="1:19">
      <c r="A44" s="27"/>
      <c r="B44" s="90"/>
      <c r="C44" s="26"/>
      <c r="D44" s="26"/>
      <c r="E44" s="370"/>
      <c r="F44" s="371"/>
      <c r="G44" s="131"/>
      <c r="H44" s="27"/>
      <c r="J44" s="31"/>
      <c r="K44" s="103"/>
      <c r="L44" s="31"/>
      <c r="M44" s="31"/>
      <c r="N44" s="95"/>
    </row>
    <row r="45" ht="19.95" customHeight="1" spans="1:19">
      <c r="A45" s="50" t="s">
        <v>37</v>
      </c>
      <c r="B45" s="37" t="s">
        <v>215</v>
      </c>
      <c r="C45" s="37"/>
      <c r="D45" s="92" t="s">
        <v>216</v>
      </c>
      <c r="E45" s="93" t="s">
        <v>217</v>
      </c>
      <c r="F45" s="93"/>
      <c r="G45" s="37" t="s">
        <v>41</v>
      </c>
      <c r="H45" s="38" t="s">
        <v>162</v>
      </c>
      <c r="J45" s="50" t="s">
        <v>218</v>
      </c>
      <c r="K45" s="92" t="s">
        <v>219</v>
      </c>
      <c r="L45" s="37" t="s">
        <v>220</v>
      </c>
      <c r="M45" s="38" t="s">
        <v>221</v>
      </c>
      <c r="N45" s="99"/>
    </row>
    <row r="46" ht="19.95" customHeight="1" spans="1:19">
      <c r="A46" s="57"/>
      <c r="B46" s="58"/>
      <c r="C46" s="58"/>
      <c r="D46" s="60"/>
      <c r="E46" s="60" t="s">
        <v>222</v>
      </c>
      <c r="F46" s="60" t="s">
        <v>222</v>
      </c>
      <c r="G46" s="58"/>
      <c r="H46" s="59"/>
      <c r="J46" s="57"/>
      <c r="K46" s="60"/>
      <c r="L46" s="58"/>
      <c r="M46" s="59"/>
      <c r="N46" s="99"/>
    </row>
    <row r="47" ht="19.95" customHeight="1" spans="1:19">
      <c r="A47" s="69">
        <v>1</v>
      </c>
      <c r="B47" s="71" t="s">
        <v>223</v>
      </c>
      <c r="C47" s="72"/>
      <c r="D47" s="372" t="s">
        <v>224</v>
      </c>
      <c r="E47" s="70"/>
      <c r="F47" s="98"/>
      <c r="G47" s="41" t="s">
        <v>225</v>
      </c>
      <c r="H47" s="42"/>
      <c r="J47" s="69"/>
      <c r="K47" s="41"/>
      <c r="L47" s="41"/>
      <c r="M47" s="42"/>
      <c r="N47" s="99"/>
    </row>
    <row r="48" ht="19.95" customHeight="1" spans="1:19">
      <c r="A48" s="69">
        <v>2</v>
      </c>
      <c r="B48" s="71" t="s">
        <v>226</v>
      </c>
      <c r="C48" s="72"/>
      <c r="D48" s="97" t="s">
        <v>227</v>
      </c>
      <c r="E48" s="70"/>
      <c r="F48" s="98"/>
      <c r="G48" s="41" t="s">
        <v>228</v>
      </c>
      <c r="H48" s="42"/>
      <c r="J48" s="69"/>
      <c r="K48" s="41"/>
      <c r="L48" s="41"/>
      <c r="M48" s="42"/>
      <c r="N48" s="99"/>
    </row>
    <row r="49" ht="19.95" customHeight="1" spans="1:17">
      <c r="A49" s="69">
        <v>3</v>
      </c>
      <c r="B49" s="71" t="s">
        <v>229</v>
      </c>
      <c r="C49" s="72"/>
      <c r="D49" s="97" t="s">
        <v>230</v>
      </c>
      <c r="E49" s="70"/>
      <c r="F49" s="98"/>
      <c r="G49" s="41" t="s">
        <v>228</v>
      </c>
      <c r="H49" s="42"/>
      <c r="J49" s="69"/>
      <c r="K49" s="41"/>
      <c r="L49" s="41"/>
      <c r="M49" s="42"/>
      <c r="N49" s="99"/>
    </row>
    <row r="50" ht="19.95" customHeight="1" spans="1:17">
      <c r="A50" s="69">
        <v>4</v>
      </c>
      <c r="B50" s="71" t="s">
        <v>231</v>
      </c>
      <c r="C50" s="72"/>
      <c r="D50" s="372" t="s">
        <v>232</v>
      </c>
      <c r="E50" s="70"/>
      <c r="F50" s="98"/>
      <c r="G50" s="41" t="s">
        <v>164</v>
      </c>
      <c r="H50" s="42"/>
      <c r="J50" s="69"/>
      <c r="K50" s="41"/>
      <c r="L50" s="41"/>
      <c r="M50" s="42"/>
      <c r="N50" s="99"/>
    </row>
    <row r="51" ht="19.95" customHeight="1" spans="1:17">
      <c r="A51" s="69">
        <v>5</v>
      </c>
      <c r="B51" s="71" t="s">
        <v>233</v>
      </c>
      <c r="C51" s="72"/>
      <c r="D51" s="97" t="s">
        <v>234</v>
      </c>
      <c r="E51" s="70"/>
      <c r="F51" s="98"/>
      <c r="G51" s="41" t="s">
        <v>235</v>
      </c>
      <c r="H51" s="42"/>
      <c r="J51" s="69"/>
      <c r="K51" s="41"/>
      <c r="L51" s="41"/>
      <c r="M51" s="42"/>
      <c r="N51" s="99"/>
      <c r="P51" s="27"/>
      <c r="Q51" s="27"/>
    </row>
    <row r="52" ht="19.95" customHeight="1" spans="1:17">
      <c r="A52" s="69">
        <v>6</v>
      </c>
      <c r="B52" s="71" t="s">
        <v>236</v>
      </c>
      <c r="C52" s="72"/>
      <c r="D52" s="97" t="s">
        <v>237</v>
      </c>
      <c r="E52" s="70"/>
      <c r="F52" s="98"/>
      <c r="G52" s="41" t="s">
        <v>238</v>
      </c>
      <c r="H52" s="42"/>
      <c r="J52" s="69"/>
      <c r="K52" s="41"/>
      <c r="L52" s="41"/>
      <c r="M52" s="42"/>
      <c r="N52" s="99"/>
      <c r="P52" s="27"/>
      <c r="Q52" s="27"/>
    </row>
    <row r="53" ht="19.95" customHeight="1" spans="1:17">
      <c r="A53" s="69">
        <v>7</v>
      </c>
      <c r="B53" s="71" t="s">
        <v>239</v>
      </c>
      <c r="C53" s="72"/>
      <c r="D53" s="97">
        <v>2</v>
      </c>
      <c r="E53" s="70"/>
      <c r="F53" s="98"/>
      <c r="G53" s="41" t="s">
        <v>240</v>
      </c>
      <c r="H53" s="42"/>
      <c r="J53" s="57"/>
      <c r="K53" s="58"/>
      <c r="L53" s="58"/>
      <c r="M53" s="59"/>
      <c r="N53" s="99"/>
      <c r="P53" s="27"/>
      <c r="Q53" s="27"/>
    </row>
    <row r="54" ht="19.95" customHeight="1" spans="1:17">
      <c r="A54" s="69">
        <v>8</v>
      </c>
      <c r="B54" s="71" t="s">
        <v>241</v>
      </c>
      <c r="C54" s="72"/>
      <c r="D54" s="97" t="s">
        <v>242</v>
      </c>
      <c r="E54" s="70"/>
      <c r="F54" s="98"/>
      <c r="G54" s="41" t="s">
        <v>243</v>
      </c>
      <c r="H54" s="42"/>
      <c r="J54" s="57"/>
      <c r="K54" s="58"/>
      <c r="L54" s="58"/>
      <c r="M54" s="59"/>
      <c r="N54" s="99"/>
      <c r="P54" s="27"/>
      <c r="Q54" s="27"/>
    </row>
    <row r="55" ht="19.95" customHeight="1" spans="1:17">
      <c r="A55" s="69">
        <v>9</v>
      </c>
      <c r="B55" s="71" t="s">
        <v>244</v>
      </c>
      <c r="C55" s="72"/>
      <c r="D55" s="97" t="s">
        <v>245</v>
      </c>
      <c r="E55" s="70"/>
      <c r="F55" s="98"/>
      <c r="G55" s="41"/>
      <c r="H55" s="42"/>
      <c r="J55" s="57"/>
      <c r="K55" s="58"/>
      <c r="L55" s="58"/>
      <c r="M55" s="59"/>
      <c r="N55" s="99"/>
      <c r="P55" s="27"/>
      <c r="Q55" s="27"/>
    </row>
    <row r="56" ht="19.95" customHeight="1" spans="1:17">
      <c r="A56" s="82"/>
      <c r="B56" s="84"/>
      <c r="C56" s="85"/>
      <c r="D56" s="158"/>
      <c r="E56" s="83"/>
      <c r="F56" s="178"/>
      <c r="G56" s="101"/>
      <c r="H56" s="102"/>
      <c r="J56" s="110"/>
      <c r="K56" s="45"/>
      <c r="L56" s="45"/>
      <c r="M56" s="46"/>
      <c r="N56" s="99"/>
      <c r="P56" s="27"/>
      <c r="Q56" s="27"/>
    </row>
    <row r="57" ht="19.95" customHeight="1" spans="1:17">
      <c r="A57" s="27"/>
      <c r="B57" s="26"/>
      <c r="C57" s="26"/>
      <c r="D57" s="90"/>
      <c r="E57" s="90"/>
      <c r="F57" s="182"/>
      <c r="G57" s="27"/>
      <c r="H57" s="27"/>
      <c r="J57" s="31"/>
      <c r="K57" s="31"/>
      <c r="L57" s="31"/>
      <c r="M57" s="31"/>
      <c r="N57" s="99"/>
      <c r="P57" s="26"/>
      <c r="Q57" s="26"/>
    </row>
    <row r="58" ht="19.95" customHeight="1" spans="1:17">
      <c r="A58" s="50" t="s">
        <v>37</v>
      </c>
      <c r="B58" s="37" t="s">
        <v>246</v>
      </c>
      <c r="C58" s="37"/>
      <c r="D58" s="92" t="s">
        <v>216</v>
      </c>
      <c r="E58" s="93" t="s">
        <v>217</v>
      </c>
      <c r="F58" s="93"/>
      <c r="G58" s="37" t="s">
        <v>41</v>
      </c>
      <c r="H58" s="38" t="s">
        <v>162</v>
      </c>
      <c r="J58" s="50" t="s">
        <v>172</v>
      </c>
      <c r="K58" s="37"/>
      <c r="L58" s="37"/>
      <c r="M58" s="38"/>
      <c r="N58" s="99"/>
      <c r="P58" s="26"/>
      <c r="Q58" s="26"/>
    </row>
    <row r="59" ht="19.95" customHeight="1" spans="1:17">
      <c r="A59" s="57"/>
      <c r="B59" s="58"/>
      <c r="C59" s="58"/>
      <c r="D59" s="60"/>
      <c r="E59" s="60" t="s">
        <v>222</v>
      </c>
      <c r="F59" s="60" t="s">
        <v>222</v>
      </c>
      <c r="G59" s="58"/>
      <c r="H59" s="59"/>
      <c r="J59" s="111"/>
      <c r="K59" s="112"/>
      <c r="L59" s="112"/>
      <c r="M59" s="113"/>
      <c r="N59" s="99"/>
      <c r="P59" s="27"/>
      <c r="Q59" s="27"/>
    </row>
    <row r="60" ht="19.95" customHeight="1" spans="1:17">
      <c r="A60" s="69">
        <v>1</v>
      </c>
      <c r="B60" s="71" t="s">
        <v>247</v>
      </c>
      <c r="C60" s="72"/>
      <c r="D60" s="70" t="s">
        <v>248</v>
      </c>
      <c r="E60" s="70"/>
      <c r="F60" s="98"/>
      <c r="G60" s="41"/>
      <c r="H60" s="42"/>
      <c r="J60" s="114"/>
      <c r="K60" s="115"/>
      <c r="L60" s="115"/>
      <c r="M60" s="116"/>
      <c r="N60" s="99"/>
      <c r="P60" s="27"/>
      <c r="Q60" s="27"/>
    </row>
    <row r="61" ht="19.95" customHeight="1" spans="1:17">
      <c r="A61" s="69">
        <v>2</v>
      </c>
      <c r="B61" s="71" t="s">
        <v>249</v>
      </c>
      <c r="C61" s="72"/>
      <c r="D61" s="70" t="s">
        <v>245</v>
      </c>
      <c r="E61" s="70"/>
      <c r="F61" s="98"/>
      <c r="G61" s="41"/>
      <c r="H61" s="42"/>
      <c r="J61" s="114"/>
      <c r="K61" s="115"/>
      <c r="L61" s="115"/>
      <c r="M61" s="116"/>
      <c r="N61" s="99"/>
      <c r="P61" s="27"/>
      <c r="Q61" s="27"/>
    </row>
    <row r="62" ht="19.95" customHeight="1" spans="1:17">
      <c r="A62" s="69">
        <v>3</v>
      </c>
      <c r="B62" s="71" t="s">
        <v>250</v>
      </c>
      <c r="C62" s="72"/>
      <c r="D62" s="70" t="s">
        <v>251</v>
      </c>
      <c r="E62" s="70"/>
      <c r="F62" s="98"/>
      <c r="G62" s="41"/>
      <c r="H62" s="42"/>
      <c r="J62" s="114"/>
      <c r="K62" s="115"/>
      <c r="L62" s="115"/>
      <c r="M62" s="116"/>
      <c r="N62" s="99"/>
      <c r="P62" s="27"/>
      <c r="Q62" s="27"/>
    </row>
    <row r="63" ht="19.95" customHeight="1" spans="1:17">
      <c r="A63" s="153">
        <v>4</v>
      </c>
      <c r="B63" s="194" t="s">
        <v>252</v>
      </c>
      <c r="C63" s="195"/>
      <c r="D63" s="233" t="s">
        <v>253</v>
      </c>
      <c r="E63" s="234"/>
      <c r="F63" s="234"/>
      <c r="G63" s="234"/>
      <c r="H63" s="235"/>
      <c r="J63" s="114"/>
      <c r="K63" s="115"/>
      <c r="L63" s="115"/>
      <c r="M63" s="116"/>
      <c r="N63" s="99"/>
      <c r="P63" s="27"/>
      <c r="Q63" s="27"/>
    </row>
    <row r="64" ht="19.95" customHeight="1" spans="1:17">
      <c r="A64" s="154"/>
      <c r="B64" s="239"/>
      <c r="C64" s="240"/>
      <c r="D64" s="241"/>
      <c r="E64" s="242"/>
      <c r="F64" s="242"/>
      <c r="G64" s="242"/>
      <c r="H64" s="243"/>
      <c r="J64" s="114"/>
      <c r="K64" s="115"/>
      <c r="L64" s="115"/>
      <c r="M64" s="116"/>
      <c r="N64" s="99"/>
      <c r="P64" s="27"/>
      <c r="Q64" s="27"/>
    </row>
    <row r="65" ht="19.95" customHeight="1" spans="1:17">
      <c r="A65" s="157"/>
      <c r="B65" s="244"/>
      <c r="C65" s="245"/>
      <c r="D65" s="246"/>
      <c r="E65" s="247"/>
      <c r="F65" s="247"/>
      <c r="G65" s="247"/>
      <c r="H65" s="248"/>
      <c r="J65" s="120"/>
      <c r="K65" s="121"/>
      <c r="L65" s="121"/>
      <c r="M65" s="122"/>
      <c r="N65" s="99"/>
      <c r="P65" s="27"/>
      <c r="Q65" s="27"/>
    </row>
    <row r="66" ht="18" customHeight="1" spans="1:17">
      <c r="B66" s="123"/>
      <c r="C66" s="124"/>
      <c r="D66" s="124"/>
      <c r="E66" s="124"/>
      <c r="F66" s="124"/>
      <c r="G66" s="124"/>
      <c r="H66" s="124"/>
      <c r="N66" s="99"/>
      <c r="P66" s="27"/>
      <c r="Q66" s="27"/>
    </row>
    <row r="67" ht="18" customHeight="1" spans="1:17">
      <c r="A67" s="373" t="s">
        <v>254</v>
      </c>
      <c r="B67" s="253"/>
      <c r="C67" s="253"/>
      <c r="D67" s="253"/>
      <c r="E67" s="253"/>
      <c r="F67" s="253"/>
      <c r="G67" s="253"/>
      <c r="H67" s="255"/>
      <c r="I67" s="27"/>
      <c r="J67" s="125" t="s">
        <v>255</v>
      </c>
      <c r="K67" s="92"/>
      <c r="L67" s="92" t="s">
        <v>256</v>
      </c>
      <c r="M67" s="94"/>
    </row>
    <row r="68" ht="18" customHeight="1" spans="1:17">
      <c r="A68" s="374" t="s">
        <v>182</v>
      </c>
      <c r="B68" s="375"/>
      <c r="C68" s="375"/>
      <c r="D68" s="62"/>
      <c r="E68" s="61" t="s">
        <v>257</v>
      </c>
      <c r="F68" s="375"/>
      <c r="G68" s="375"/>
      <c r="H68" s="376"/>
      <c r="J68" s="126"/>
      <c r="K68" s="60"/>
      <c r="L68" s="60"/>
      <c r="M68" s="127"/>
    </row>
    <row r="69" ht="18" customHeight="1" spans="1:17">
      <c r="A69" s="65"/>
      <c r="B69" s="377"/>
      <c r="C69" s="377"/>
      <c r="D69" s="66"/>
      <c r="E69" s="378"/>
      <c r="F69" s="377"/>
      <c r="G69" s="377"/>
      <c r="H69" s="379"/>
      <c r="J69" s="126"/>
      <c r="K69" s="60"/>
      <c r="L69" s="60"/>
      <c r="M69" s="127"/>
    </row>
    <row r="70" ht="18" customHeight="1" spans="1:17">
      <c r="A70" s="380"/>
      <c r="B70" s="27"/>
      <c r="C70" s="27"/>
      <c r="D70" s="381"/>
      <c r="E70" s="382"/>
      <c r="F70" s="27"/>
      <c r="G70" s="27"/>
      <c r="H70" s="383"/>
      <c r="J70" s="126"/>
      <c r="K70" s="60"/>
      <c r="L70" s="60"/>
      <c r="M70" s="127"/>
    </row>
    <row r="71" ht="18" customHeight="1" spans="1:17">
      <c r="A71" s="76"/>
      <c r="B71" s="384"/>
      <c r="C71" s="384"/>
      <c r="D71" s="77"/>
      <c r="E71" s="385"/>
      <c r="F71" s="384"/>
      <c r="G71" s="384"/>
      <c r="H71" s="386"/>
      <c r="J71" s="128"/>
      <c r="K71" s="129"/>
      <c r="L71" s="129"/>
      <c r="M71" s="130"/>
    </row>
    <row r="74" spans="1:17">
      <c r="D74" s="27"/>
      <c r="E74" s="27"/>
      <c r="F74" s="27"/>
      <c r="G74" s="27"/>
    </row>
    <row r="75" spans="1:17">
      <c r="B75" s="26"/>
      <c r="C75" s="26"/>
      <c r="D75" s="131"/>
      <c r="E75" s="131"/>
      <c r="F75" s="131"/>
      <c r="G75" s="131"/>
    </row>
    <row r="76" spans="1:17">
      <c r="B76" s="26"/>
      <c r="C76" s="26"/>
      <c r="D76" s="131"/>
      <c r="E76" s="131"/>
      <c r="F76" s="132"/>
      <c r="G76" s="132"/>
    </row>
    <row r="77" spans="1:17">
      <c r="B77" s="26"/>
      <c r="C77" s="26"/>
      <c r="D77" s="131"/>
      <c r="E77" s="131"/>
      <c r="F77" s="133"/>
      <c r="G77" s="133"/>
    </row>
    <row r="78" spans="1:17">
      <c r="B78" s="26"/>
      <c r="C78" s="26"/>
      <c r="D78" s="131"/>
      <c r="E78" s="131"/>
      <c r="F78" s="131"/>
      <c r="G78" s="131"/>
    </row>
    <row r="79" spans="1:17">
      <c r="B79" s="26"/>
      <c r="C79" s="26"/>
      <c r="D79" s="131"/>
      <c r="E79" s="131"/>
      <c r="F79" s="131"/>
      <c r="G79" s="131"/>
    </row>
    <row r="80" spans="1:17">
      <c r="B80" s="26"/>
      <c r="C80" s="26"/>
      <c r="D80" s="131"/>
      <c r="E80" s="131"/>
      <c r="F80" s="133"/>
      <c r="G80" s="133"/>
    </row>
    <row r="81" spans="2:7">
      <c r="B81" s="26"/>
      <c r="C81" s="26"/>
      <c r="D81" s="131"/>
      <c r="E81" s="131"/>
      <c r="F81" s="133"/>
      <c r="G81" s="133"/>
    </row>
    <row r="82" spans="2:7">
      <c r="B82" s="26"/>
      <c r="C82" s="26"/>
      <c r="D82" s="131"/>
      <c r="E82" s="131"/>
      <c r="F82" s="133"/>
      <c r="G82" s="133"/>
    </row>
    <row r="83" spans="2:7">
      <c r="B83" s="26"/>
      <c r="C83" s="26"/>
      <c r="D83" s="131"/>
      <c r="E83" s="131"/>
      <c r="F83" s="134"/>
      <c r="G83" s="134"/>
    </row>
  </sheetData>
  <mergeCells count="158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C16:D16"/>
    <mergeCell ref="E16:F16"/>
    <mergeCell ref="G16:H16"/>
    <mergeCell ref="J16:K16"/>
    <mergeCell ref="L16:M16"/>
    <mergeCell ref="J22:M22"/>
    <mergeCell ref="J23:K23"/>
    <mergeCell ref="L23:M23"/>
    <mergeCell ref="J28:M28"/>
    <mergeCell ref="J29:K29"/>
    <mergeCell ref="L29:M29"/>
    <mergeCell ref="C44:D44"/>
    <mergeCell ref="E45:F45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P57:Q57"/>
    <mergeCell ref="E58:F58"/>
    <mergeCell ref="J58:M58"/>
    <mergeCell ref="P58:Q58"/>
    <mergeCell ref="J59:M59"/>
    <mergeCell ref="B60:C60"/>
    <mergeCell ref="J60:M60"/>
    <mergeCell ref="B61:C61"/>
    <mergeCell ref="J61:M61"/>
    <mergeCell ref="B62:C62"/>
    <mergeCell ref="J62:M62"/>
    <mergeCell ref="J63:M63"/>
    <mergeCell ref="J64:M64"/>
    <mergeCell ref="J65:M65"/>
    <mergeCell ref="A67:H67"/>
    <mergeCell ref="A68:D68"/>
    <mergeCell ref="E68:H68"/>
    <mergeCell ref="D74:E74"/>
    <mergeCell ref="F74:G74"/>
    <mergeCell ref="B75:C75"/>
    <mergeCell ref="D75:E75"/>
    <mergeCell ref="F75:G75"/>
    <mergeCell ref="B76:C76"/>
    <mergeCell ref="D76:E76"/>
    <mergeCell ref="F76:G76"/>
    <mergeCell ref="B77:C77"/>
    <mergeCell ref="D77:E77"/>
    <mergeCell ref="F77:G77"/>
    <mergeCell ref="B78:C78"/>
    <mergeCell ref="D78:E78"/>
    <mergeCell ref="F78:G78"/>
    <mergeCell ref="B79:C79"/>
    <mergeCell ref="D79:E79"/>
    <mergeCell ref="F79:G79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83:C83"/>
    <mergeCell ref="D83:E83"/>
    <mergeCell ref="F83:G83"/>
    <mergeCell ref="A18:A21"/>
    <mergeCell ref="A22:A25"/>
    <mergeCell ref="A26:A29"/>
    <mergeCell ref="A30:A32"/>
    <mergeCell ref="A33:A36"/>
    <mergeCell ref="A37:A43"/>
    <mergeCell ref="A45:A46"/>
    <mergeCell ref="A58:A59"/>
    <mergeCell ref="A63:A65"/>
    <mergeCell ref="B18:B19"/>
    <mergeCell ref="C18:C19"/>
    <mergeCell ref="D45:D46"/>
    <mergeCell ref="D58:D59"/>
    <mergeCell ref="D63:D65"/>
    <mergeCell ref="E63:E65"/>
    <mergeCell ref="F63:F65"/>
    <mergeCell ref="G45:G46"/>
    <mergeCell ref="G58:G59"/>
    <mergeCell ref="G63:G65"/>
    <mergeCell ref="H45:H46"/>
    <mergeCell ref="H58:H59"/>
    <mergeCell ref="H63:H65"/>
    <mergeCell ref="J45:J46"/>
    <mergeCell ref="J47:J48"/>
    <mergeCell ref="J49:J50"/>
    <mergeCell ref="J51:J52"/>
    <mergeCell ref="J53:J54"/>
    <mergeCell ref="J55:J56"/>
    <mergeCell ref="K45:K46"/>
    <mergeCell ref="K47:K48"/>
    <mergeCell ref="K49:K50"/>
    <mergeCell ref="K51:K52"/>
    <mergeCell ref="K53:K54"/>
    <mergeCell ref="K55:K56"/>
    <mergeCell ref="L45:L46"/>
    <mergeCell ref="L47:L48"/>
    <mergeCell ref="L49:L50"/>
    <mergeCell ref="L51:L52"/>
    <mergeCell ref="L53:L54"/>
    <mergeCell ref="L55:L56"/>
    <mergeCell ref="M45:M46"/>
    <mergeCell ref="M47:M48"/>
    <mergeCell ref="M49:M50"/>
    <mergeCell ref="M51:M52"/>
    <mergeCell ref="M53:M54"/>
    <mergeCell ref="M55:M56"/>
    <mergeCell ref="J24:K27"/>
    <mergeCell ref="L24:M27"/>
    <mergeCell ref="J30:K32"/>
    <mergeCell ref="L30:M32"/>
    <mergeCell ref="B45:C46"/>
    <mergeCell ref="J67:K68"/>
    <mergeCell ref="L67:M68"/>
    <mergeCell ref="A69:D71"/>
    <mergeCell ref="E69:H71"/>
    <mergeCell ref="J69:K71"/>
    <mergeCell ref="L69:M71"/>
    <mergeCell ref="B63:C65"/>
    <mergeCell ref="B58:C59"/>
    <mergeCell ref="J17:K21"/>
    <mergeCell ref="L17:M21"/>
    <mergeCell ref="A1:B3"/>
    <mergeCell ref="C1:J3"/>
  </mergeCells>
  <conditionalFormatting sqref="Q37">
    <cfRule type="duplicateValues" dxfId="0" priority="37" stopIfTrue="1"/>
    <cfRule type="duplicateValues" dxfId="0" priority="38" stopIfTrue="1"/>
    <cfRule type="duplicateValues" dxfId="0" priority="39" stopIfTrue="1"/>
    <cfRule type="duplicateValues" dxfId="0" priority="40" stopIfTrue="1"/>
    <cfRule type="duplicateValues" dxfId="0" priority="41" stopIfTrue="1"/>
    <cfRule type="duplicateValues" dxfId="0" priority="42" stopIfTrue="1"/>
  </conditionalFormatting>
  <conditionalFormatting sqref="Q39">
    <cfRule type="duplicateValues" dxfId="0" priority="55" stopIfTrue="1"/>
    <cfRule type="duplicateValues" dxfId="0" priority="56" stopIfTrue="1"/>
    <cfRule type="duplicateValues" dxfId="0" priority="57" stopIfTrue="1"/>
    <cfRule type="duplicateValues" dxfId="0" priority="58" stopIfTrue="1"/>
    <cfRule type="duplicateValues" dxfId="0" priority="59" stopIfTrue="1"/>
    <cfRule type="duplicateValues" dxfId="0" priority="60" stopIfTrue="1"/>
  </conditionalFormatting>
  <conditionalFormatting sqref="Q40">
    <cfRule type="duplicateValues" dxfId="0" priority="43" stopIfTrue="1"/>
    <cfRule type="duplicateValues" dxfId="0" priority="44" stopIfTrue="1"/>
    <cfRule type="duplicateValues" dxfId="0" priority="45" stopIfTrue="1"/>
    <cfRule type="duplicateValues" dxfId="0" priority="46" stopIfTrue="1"/>
    <cfRule type="duplicateValues" dxfId="0" priority="47" stopIfTrue="1"/>
    <cfRule type="duplicateValues" dxfId="0" priority="48" stopIfTrue="1"/>
  </conditionalFormatting>
  <conditionalFormatting sqref="C44">
    <cfRule type="duplicateValues" dxfId="0" priority="127" stopIfTrue="1"/>
    <cfRule type="duplicateValues" dxfId="0" priority="128" stopIfTrue="1"/>
    <cfRule type="duplicateValues" dxfId="0" priority="129" stopIfTrue="1"/>
    <cfRule type="duplicateValues" dxfId="0" priority="130" stopIfTrue="1"/>
    <cfRule type="duplicateValues" dxfId="0" priority="131" stopIfTrue="1"/>
    <cfRule type="duplicateValues" dxfId="0" priority="132" stopIfTrue="1"/>
  </conditionalFormatting>
  <conditionalFormatting sqref="Q41:Q42">
    <cfRule type="duplicateValues" dxfId="0" priority="31" stopIfTrue="1"/>
    <cfRule type="duplicateValues" dxfId="0" priority="32" stopIfTrue="1"/>
    <cfRule type="duplicateValues" dxfId="0" priority="33" stopIfTrue="1"/>
    <cfRule type="duplicateValues" dxfId="0" priority="34" stopIfTrue="1"/>
    <cfRule type="duplicateValues" dxfId="0" priority="35" stopIfTrue="1"/>
    <cfRule type="duplicateValues" dxfId="0" priority="36" stopIfTrue="1"/>
  </conditionalFormatting>
  <conditionalFormatting sqref="Q35:Q36 Q38">
    <cfRule type="duplicateValues" dxfId="0" priority="49" stopIfTrue="1"/>
    <cfRule type="duplicateValues" dxfId="0" priority="50" stopIfTrue="1"/>
    <cfRule type="duplicateValues" dxfId="0" priority="51" stopIfTrue="1"/>
    <cfRule type="duplicateValues" dxfId="0" priority="52" stopIfTrue="1"/>
    <cfRule type="duplicateValues" dxfId="0" priority="53" stopIfTrue="1"/>
    <cfRule type="duplicateValues" dxfId="0" priority="54" stopIfTrue="1"/>
  </conditionalFormatting>
  <printOptions horizontalCentered="1"/>
  <pageMargins left="0.236220472440945" right="0.236220472440945" top="0.393055555555556" bottom="0.314583333333333" header="0.31496062992126" footer="0.31496062992126"/>
  <pageSetup paperSize="9" scale="61" orientation="portrait" horizontalDpi="300" verticalDpi="30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72"/>
  <sheetViews>
    <sheetView showGridLines="0" view="pageBreakPreview" zoomScale="85" zoomScalePageLayoutView="85" zoomScaleNormal="100" workbookViewId="0">
      <selection activeCell="C16" sqref="C16:D16"/>
    </sheetView>
  </sheetViews>
  <sheetFormatPr defaultColWidth="8.88888888888889" defaultRowHeight="10.8"/>
  <cols>
    <col min="1" max="1" width="4" style="1" customWidth="1"/>
    <col min="2" max="2" width="16.4444444444444" style="1" customWidth="1"/>
    <col min="3" max="3" width="12.5555555555556" style="1" customWidth="1"/>
    <col min="4" max="4" width="16.4444444444444" style="1" customWidth="1"/>
    <col min="5" max="6" width="10.4444444444444" style="1" customWidth="1"/>
    <col min="7" max="8" width="10.3333333333333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8.88888888888889" style="1" customWidth="1"/>
    <col min="14" max="14" width="8.88888888888889" style="1"/>
    <col min="15" max="15" width="9.88888888888889" style="1" customWidth="1"/>
    <col min="16" max="16" width="50.6666666666667" style="1" customWidth="1"/>
    <col min="17" max="17" width="35.5555555555556" style="1" customWidth="1"/>
    <col min="18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142</v>
      </c>
      <c r="L3" s="24"/>
      <c r="M3" s="25"/>
      <c r="P3" s="26"/>
      <c r="Q3" s="26"/>
      <c r="S3" s="305"/>
    </row>
    <row r="4" ht="15" customHeight="1" spans="1:24">
      <c r="A4" s="27"/>
      <c r="C4" s="28"/>
      <c r="P4" s="26"/>
      <c r="Q4" s="26"/>
      <c r="S4" s="305"/>
    </row>
    <row r="5" ht="15" customHeight="1" spans="1:24">
      <c r="A5" s="29" t="s">
        <v>143</v>
      </c>
      <c r="B5" s="29"/>
      <c r="C5" s="216" t="str">
        <f>'In 2'!C5</f>
        <v>26BA2HKH00565000014</v>
      </c>
      <c r="D5" s="216"/>
      <c r="E5" s="216"/>
      <c r="F5" s="216"/>
      <c r="G5" s="216"/>
      <c r="H5" s="216"/>
      <c r="I5" s="31" t="s">
        <v>3</v>
      </c>
      <c r="J5" s="31"/>
      <c r="K5" s="32" t="str">
        <f>'In 2'!K5</f>
        <v>SX2607080</v>
      </c>
      <c r="P5" s="26"/>
      <c r="Q5" s="26"/>
      <c r="S5" s="305"/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17" t="str">
        <f>'In 2'!C6</f>
        <v>XD1KH00565BP0011</v>
      </c>
      <c r="D6" s="217"/>
      <c r="E6" s="217"/>
      <c r="F6" s="217"/>
      <c r="G6" s="217"/>
      <c r="H6" s="217"/>
      <c r="I6" s="31" t="s">
        <v>200</v>
      </c>
      <c r="J6" s="31"/>
      <c r="K6" s="26" t="s">
        <v>188</v>
      </c>
      <c r="P6" s="26"/>
      <c r="Q6" s="26"/>
      <c r="S6" s="305"/>
    </row>
    <row r="7" ht="15" customHeight="1" spans="1:24">
      <c r="A7" s="33" t="s">
        <v>146</v>
      </c>
      <c r="B7" s="33"/>
      <c r="C7" s="217" t="str">
        <f>'In 2'!C7</f>
        <v>4O BTA140 SPEC CEO PUTTY FOR INTERIOR 40KG</v>
      </c>
      <c r="D7" s="217"/>
      <c r="E7" s="217"/>
      <c r="F7" s="217"/>
      <c r="G7" s="217"/>
      <c r="H7" s="217"/>
      <c r="I7" s="33" t="s">
        <v>147</v>
      </c>
      <c r="J7" s="33"/>
      <c r="K7" s="34" t="s">
        <v>148</v>
      </c>
      <c r="P7" s="26"/>
      <c r="Q7" s="26"/>
      <c r="S7" s="305"/>
    </row>
    <row r="8" ht="20.4" customHeight="1" spans="1:24">
      <c r="A8" s="33" t="s">
        <v>149</v>
      </c>
      <c r="B8" s="33"/>
      <c r="C8" s="306" t="str">
        <f>'In 2'!C8</f>
        <v>CÔNG TY 4 ORANGES CO.,LTD</v>
      </c>
      <c r="D8" s="306"/>
      <c r="E8" s="306"/>
      <c r="F8" s="306"/>
      <c r="G8" s="306"/>
      <c r="H8" s="306"/>
      <c r="I8" s="33" t="s">
        <v>150</v>
      </c>
      <c r="J8" s="33"/>
      <c r="K8" s="34" t="s">
        <v>148</v>
      </c>
      <c r="P8" s="26"/>
      <c r="Q8" s="26"/>
      <c r="S8" s="305"/>
    </row>
    <row r="9" ht="15" customHeight="1" spans="1:24">
      <c r="A9" s="26"/>
      <c r="B9" s="26"/>
      <c r="I9" s="26"/>
      <c r="K9" s="26"/>
      <c r="P9" s="26"/>
      <c r="Q9" s="26"/>
      <c r="S9" s="305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  <c r="P10" s="26"/>
      <c r="Q10" s="26"/>
      <c r="S10" s="305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  <c r="P11" s="26"/>
      <c r="Q11" s="26"/>
      <c r="S11" s="305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  <c r="P12" s="26"/>
      <c r="Q12" s="26"/>
      <c r="S12" s="305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P13" s="26"/>
      <c r="Q13" s="26"/>
      <c r="S13" s="305"/>
    </row>
    <row r="14" ht="11.55" spans="1:24">
      <c r="P14" s="26"/>
      <c r="Q14" s="26"/>
      <c r="S14" s="305"/>
    </row>
    <row r="15" ht="24" customHeight="1" spans="1:24">
      <c r="A15" s="160" t="s">
        <v>258</v>
      </c>
      <c r="B15" s="161"/>
      <c r="C15" s="161"/>
      <c r="D15" s="161"/>
      <c r="E15" s="161"/>
      <c r="F15" s="161"/>
      <c r="G15" s="161"/>
      <c r="H15" s="162"/>
      <c r="J15" s="50" t="s">
        <v>201</v>
      </c>
      <c r="K15" s="37"/>
      <c r="L15" s="37"/>
      <c r="M15" s="38"/>
      <c r="P15" s="26"/>
      <c r="Q15" s="26"/>
      <c r="S15" s="305"/>
    </row>
    <row r="16" ht="18" customHeight="1" spans="1:24">
      <c r="A16" s="51" t="s">
        <v>203</v>
      </c>
      <c r="B16" s="52"/>
      <c r="C16" s="307">
        <f>Tráng!M9</f>
        <v>2600</v>
      </c>
      <c r="D16" s="308"/>
      <c r="E16" s="309" t="s">
        <v>204</v>
      </c>
      <c r="F16" s="309"/>
      <c r="G16" s="224">
        <f>Tráng!M9</f>
        <v>2600</v>
      </c>
      <c r="H16" s="310"/>
      <c r="J16" s="57" t="s">
        <v>161</v>
      </c>
      <c r="K16" s="58"/>
      <c r="L16" s="58" t="s">
        <v>162</v>
      </c>
      <c r="M16" s="59"/>
      <c r="P16" s="30"/>
      <c r="Q16" s="30"/>
      <c r="S16" s="305"/>
    </row>
    <row r="17" ht="18" customHeight="1" spans="1:19">
      <c r="A17" s="57" t="s">
        <v>37</v>
      </c>
      <c r="B17" s="60" t="s">
        <v>38</v>
      </c>
      <c r="C17" s="60"/>
      <c r="D17" s="58" t="s">
        <v>39</v>
      </c>
      <c r="E17" s="60" t="s">
        <v>205</v>
      </c>
      <c r="F17" s="63" t="s">
        <v>6</v>
      </c>
      <c r="G17" s="63" t="s">
        <v>206</v>
      </c>
      <c r="H17" s="64" t="s">
        <v>207</v>
      </c>
      <c r="J17" s="65"/>
      <c r="K17" s="66"/>
      <c r="M17" s="67"/>
      <c r="P17" s="26"/>
      <c r="Q17" s="26"/>
      <c r="R17" s="68"/>
      <c r="S17" s="258"/>
    </row>
    <row r="18" ht="18" customHeight="1" spans="1:19">
      <c r="A18" s="69">
        <v>1</v>
      </c>
      <c r="B18" s="60"/>
      <c r="C18" s="60"/>
      <c r="D18" s="40"/>
      <c r="E18" s="73"/>
      <c r="F18" s="74"/>
      <c r="G18" s="74"/>
      <c r="H18" s="75"/>
      <c r="J18" s="76"/>
      <c r="K18" s="77"/>
      <c r="L18" s="78"/>
      <c r="M18" s="79"/>
      <c r="P18" s="26"/>
      <c r="Q18" s="30"/>
      <c r="R18" s="68"/>
      <c r="S18" s="258"/>
    </row>
    <row r="19" ht="18" customHeight="1" spans="1:19">
      <c r="A19" s="69">
        <v>2</v>
      </c>
      <c r="B19" s="60"/>
      <c r="C19" s="60"/>
      <c r="D19" s="40"/>
      <c r="E19" s="73"/>
      <c r="F19" s="74"/>
      <c r="G19" s="74"/>
      <c r="H19" s="75"/>
      <c r="P19" s="26"/>
      <c r="Q19" s="30"/>
      <c r="R19" s="68"/>
      <c r="S19" s="258"/>
    </row>
    <row r="20" ht="18" customHeight="1" spans="1:19">
      <c r="A20" s="69">
        <v>3</v>
      </c>
      <c r="B20" s="60"/>
      <c r="C20" s="60"/>
      <c r="D20" s="40"/>
      <c r="E20" s="73"/>
      <c r="F20" s="41"/>
      <c r="G20" s="74"/>
      <c r="H20" s="75"/>
      <c r="J20" s="50" t="s">
        <v>209</v>
      </c>
      <c r="K20" s="37"/>
      <c r="L20" s="37"/>
      <c r="M20" s="38"/>
      <c r="P20" s="26"/>
      <c r="Q20" s="26"/>
      <c r="S20" s="305"/>
    </row>
    <row r="21" ht="18" customHeight="1" spans="1:19">
      <c r="A21" s="69">
        <v>4</v>
      </c>
      <c r="B21" s="60"/>
      <c r="C21" s="60"/>
      <c r="D21" s="40"/>
      <c r="E21" s="73"/>
      <c r="F21" s="81"/>
      <c r="G21" s="74"/>
      <c r="H21" s="42"/>
      <c r="J21" s="57" t="s">
        <v>161</v>
      </c>
      <c r="K21" s="58"/>
      <c r="L21" s="58" t="s">
        <v>162</v>
      </c>
      <c r="M21" s="59"/>
      <c r="P21" s="26"/>
      <c r="Q21" s="26"/>
      <c r="S21" s="305"/>
    </row>
    <row r="22" ht="18" customHeight="1" spans="1:19">
      <c r="A22" s="69">
        <v>5</v>
      </c>
      <c r="B22" s="60"/>
      <c r="C22" s="60"/>
      <c r="D22" s="40"/>
      <c r="E22" s="73"/>
      <c r="F22" s="81"/>
      <c r="G22" s="74"/>
      <c r="H22" s="42"/>
      <c r="J22" s="65"/>
      <c r="K22" s="66"/>
      <c r="M22" s="67"/>
      <c r="P22" s="26"/>
      <c r="Q22" s="26"/>
      <c r="S22" s="305"/>
    </row>
    <row r="23" ht="18" customHeight="1" spans="1:19">
      <c r="A23" s="82">
        <v>6</v>
      </c>
      <c r="B23" s="129"/>
      <c r="C23" s="129"/>
      <c r="D23" s="44"/>
      <c r="E23" s="86"/>
      <c r="F23" s="87"/>
      <c r="G23" s="88"/>
      <c r="H23" s="89"/>
      <c r="J23" s="76"/>
      <c r="K23" s="77"/>
      <c r="L23" s="78"/>
      <c r="M23" s="79"/>
      <c r="P23" s="26"/>
      <c r="Q23" s="26"/>
      <c r="S23" s="305"/>
    </row>
    <row r="24" ht="18" customHeight="1" spans="1:19">
      <c r="A24" s="142"/>
      <c r="B24" s="311"/>
      <c r="C24" s="311"/>
      <c r="D24" s="144"/>
      <c r="E24" s="145"/>
      <c r="F24" s="91"/>
      <c r="G24" s="146"/>
      <c r="H24" s="146"/>
      <c r="J24" s="50" t="s">
        <v>210</v>
      </c>
      <c r="K24" s="37"/>
      <c r="L24" s="37"/>
      <c r="M24" s="38"/>
      <c r="P24" s="26"/>
      <c r="Q24" s="26"/>
      <c r="S24" s="305"/>
    </row>
    <row r="25" ht="18" customHeight="1" spans="1:19">
      <c r="A25" s="142"/>
      <c r="B25" s="311"/>
      <c r="C25" s="311"/>
      <c r="D25" s="144"/>
      <c r="E25" s="145"/>
      <c r="F25" s="91"/>
      <c r="G25" s="146"/>
      <c r="H25" s="146"/>
      <c r="J25" s="57" t="s">
        <v>161</v>
      </c>
      <c r="K25" s="58"/>
      <c r="L25" s="58" t="s">
        <v>162</v>
      </c>
      <c r="M25" s="59"/>
      <c r="P25" s="26"/>
      <c r="Q25" s="26"/>
      <c r="S25" s="305"/>
    </row>
    <row r="26" ht="18" customHeight="1" spans="1:19">
      <c r="A26" s="142"/>
      <c r="B26" s="311"/>
      <c r="C26" s="311"/>
      <c r="D26" s="144"/>
      <c r="E26" s="145"/>
      <c r="F26" s="91"/>
      <c r="G26" s="146"/>
      <c r="H26" s="146"/>
      <c r="J26" s="65"/>
      <c r="K26" s="66"/>
      <c r="M26" s="67"/>
      <c r="P26" s="26"/>
      <c r="Q26" s="26"/>
      <c r="S26" s="305"/>
    </row>
    <row r="27" ht="18" customHeight="1" spans="1:19">
      <c r="B27" s="90"/>
      <c r="C27" s="26"/>
      <c r="D27" s="68"/>
      <c r="E27" s="68"/>
      <c r="F27" s="91"/>
      <c r="G27" s="27"/>
      <c r="H27" s="27"/>
      <c r="J27" s="76"/>
      <c r="K27" s="77"/>
      <c r="L27" s="78"/>
      <c r="M27" s="79"/>
      <c r="P27" s="26"/>
      <c r="Q27" s="26"/>
      <c r="S27" s="305"/>
    </row>
    <row r="28" ht="18" customHeight="1" spans="1:19">
      <c r="A28" s="50" t="s">
        <v>37</v>
      </c>
      <c r="B28" s="37" t="s">
        <v>215</v>
      </c>
      <c r="C28" s="37"/>
      <c r="D28" s="92" t="s">
        <v>216</v>
      </c>
      <c r="E28" s="93" t="s">
        <v>217</v>
      </c>
      <c r="F28" s="93"/>
      <c r="G28" s="37" t="s">
        <v>41</v>
      </c>
      <c r="H28" s="38" t="s">
        <v>162</v>
      </c>
      <c r="J28" s="50" t="s">
        <v>37</v>
      </c>
      <c r="K28" s="37" t="s">
        <v>170</v>
      </c>
      <c r="L28" s="92" t="s">
        <v>213</v>
      </c>
      <c r="M28" s="94" t="s">
        <v>214</v>
      </c>
      <c r="N28" s="95"/>
      <c r="P28" s="26"/>
      <c r="Q28" s="26"/>
      <c r="S28" s="305"/>
    </row>
    <row r="29" ht="18" customHeight="1" spans="1:19">
      <c r="A29" s="57"/>
      <c r="B29" s="58"/>
      <c r="C29" s="58"/>
      <c r="D29" s="60"/>
      <c r="E29" s="60" t="s">
        <v>222</v>
      </c>
      <c r="F29" s="60" t="s">
        <v>222</v>
      </c>
      <c r="G29" s="58"/>
      <c r="H29" s="59"/>
      <c r="J29" s="69">
        <v>1</v>
      </c>
      <c r="K29" s="41"/>
      <c r="L29" s="41"/>
      <c r="M29" s="42"/>
      <c r="N29" s="95"/>
      <c r="P29" s="26"/>
      <c r="Q29" s="26"/>
      <c r="S29" s="305"/>
    </row>
    <row r="30" ht="19.95" customHeight="1" spans="1:19">
      <c r="A30" s="69">
        <v>1</v>
      </c>
      <c r="B30" s="71" t="s">
        <v>259</v>
      </c>
      <c r="C30" s="72"/>
      <c r="D30" s="97" t="s">
        <v>260</v>
      </c>
      <c r="E30" s="70"/>
      <c r="F30" s="98"/>
      <c r="G30" s="41" t="s">
        <v>261</v>
      </c>
      <c r="H30" s="42"/>
      <c r="J30" s="69">
        <v>2</v>
      </c>
      <c r="K30" s="41"/>
      <c r="L30" s="41"/>
      <c r="M30" s="42"/>
      <c r="N30" s="99"/>
      <c r="P30" s="26"/>
      <c r="Q30" s="26"/>
      <c r="S30" s="305"/>
    </row>
    <row r="31" ht="19.95" customHeight="1" spans="1:19">
      <c r="A31" s="69">
        <v>2</v>
      </c>
      <c r="B31" s="71" t="s">
        <v>262</v>
      </c>
      <c r="C31" s="72"/>
      <c r="D31" s="97" t="s">
        <v>263</v>
      </c>
      <c r="E31" s="70"/>
      <c r="F31" s="98"/>
      <c r="G31" s="41" t="s">
        <v>264</v>
      </c>
      <c r="H31" s="42"/>
      <c r="J31" s="69">
        <v>3</v>
      </c>
      <c r="K31" s="41"/>
      <c r="L31" s="41"/>
      <c r="M31" s="42"/>
      <c r="N31" s="99"/>
      <c r="P31" s="26"/>
      <c r="Q31" s="26"/>
      <c r="S31" s="305"/>
    </row>
    <row r="32" ht="19.95" customHeight="1" spans="1:19">
      <c r="A32" s="69">
        <v>3</v>
      </c>
      <c r="B32" s="71" t="s">
        <v>265</v>
      </c>
      <c r="C32" s="72"/>
      <c r="D32" s="97" t="s">
        <v>266</v>
      </c>
      <c r="E32" s="70"/>
      <c r="F32" s="98"/>
      <c r="G32" s="41" t="s">
        <v>235</v>
      </c>
      <c r="H32" s="42"/>
      <c r="J32" s="69">
        <v>4</v>
      </c>
      <c r="K32" s="41"/>
      <c r="L32" s="41"/>
      <c r="M32" s="42"/>
      <c r="N32" s="99"/>
      <c r="P32" s="26"/>
      <c r="Q32" s="26"/>
      <c r="S32" s="305"/>
    </row>
    <row r="33" ht="19.95" customHeight="1" spans="1:19">
      <c r="A33" s="69">
        <v>4</v>
      </c>
      <c r="B33" s="71" t="s">
        <v>267</v>
      </c>
      <c r="C33" s="72"/>
      <c r="D33" s="97" t="s">
        <v>268</v>
      </c>
      <c r="E33" s="70"/>
      <c r="F33" s="156"/>
      <c r="G33" s="41" t="s">
        <v>164</v>
      </c>
      <c r="H33" s="42"/>
      <c r="J33" s="82">
        <v>5</v>
      </c>
      <c r="K33" s="101"/>
      <c r="L33" s="101"/>
      <c r="M33" s="102"/>
      <c r="N33" s="99"/>
      <c r="P33" s="26"/>
      <c r="Q33" s="26"/>
      <c r="S33" s="305"/>
    </row>
    <row r="34" ht="19.95" customHeight="1" spans="1:19">
      <c r="A34" s="69">
        <v>5</v>
      </c>
      <c r="B34" s="71"/>
      <c r="C34" s="72"/>
      <c r="D34" s="70"/>
      <c r="E34" s="70"/>
      <c r="F34" s="156"/>
      <c r="G34" s="41"/>
      <c r="H34" s="42"/>
      <c r="J34" s="31"/>
      <c r="K34" s="103"/>
      <c r="L34" s="31"/>
      <c r="M34" s="31"/>
      <c r="N34" s="95"/>
      <c r="P34" s="26"/>
      <c r="Q34" s="26"/>
      <c r="S34" s="305"/>
    </row>
    <row r="35" ht="19.95" customHeight="1" spans="1:19">
      <c r="A35" s="69">
        <v>6</v>
      </c>
      <c r="B35" s="71"/>
      <c r="C35" s="72"/>
      <c r="D35" s="70"/>
      <c r="E35" s="70"/>
      <c r="F35" s="98"/>
      <c r="G35" s="41"/>
      <c r="H35" s="42"/>
      <c r="J35" s="50" t="s">
        <v>218</v>
      </c>
      <c r="K35" s="92" t="s">
        <v>219</v>
      </c>
      <c r="L35" s="37" t="s">
        <v>220</v>
      </c>
      <c r="M35" s="38" t="s">
        <v>221</v>
      </c>
      <c r="N35" s="99"/>
      <c r="P35" s="26"/>
      <c r="Q35" s="26"/>
      <c r="S35" s="305"/>
    </row>
    <row r="36" ht="19.95" customHeight="1" spans="1:19">
      <c r="A36" s="69">
        <v>7</v>
      </c>
      <c r="B36" s="71"/>
      <c r="C36" s="72"/>
      <c r="D36" s="70"/>
      <c r="E36" s="70"/>
      <c r="F36" s="98"/>
      <c r="G36" s="41"/>
      <c r="H36" s="42"/>
      <c r="J36" s="57"/>
      <c r="K36" s="60"/>
      <c r="L36" s="58"/>
      <c r="M36" s="59"/>
      <c r="N36" s="99"/>
      <c r="P36" s="26"/>
      <c r="Q36" s="26"/>
      <c r="S36" s="305"/>
    </row>
    <row r="37" ht="19.95" customHeight="1" spans="1:19">
      <c r="A37" s="69">
        <v>8</v>
      </c>
      <c r="B37" s="71"/>
      <c r="C37" s="72"/>
      <c r="D37" s="70"/>
      <c r="E37" s="70"/>
      <c r="F37" s="98"/>
      <c r="G37" s="41"/>
      <c r="H37" s="42"/>
      <c r="J37" s="69"/>
      <c r="K37" s="41"/>
      <c r="L37" s="41"/>
      <c r="M37" s="42"/>
      <c r="N37" s="99"/>
      <c r="P37" s="27"/>
      <c r="Q37" s="27"/>
    </row>
    <row r="38" ht="19.95" customHeight="1" spans="1:19">
      <c r="A38" s="69">
        <v>9</v>
      </c>
      <c r="B38" s="71"/>
      <c r="C38" s="72"/>
      <c r="D38" s="70"/>
      <c r="E38" s="70"/>
      <c r="F38" s="98"/>
      <c r="G38" s="41"/>
      <c r="H38" s="42"/>
      <c r="J38" s="69"/>
      <c r="K38" s="41"/>
      <c r="L38" s="41"/>
      <c r="M38" s="42"/>
      <c r="N38" s="99"/>
      <c r="P38" s="27"/>
      <c r="Q38" s="27"/>
    </row>
    <row r="39" ht="19.95" customHeight="1" spans="1:19">
      <c r="A39" s="69">
        <v>10</v>
      </c>
      <c r="B39" s="71"/>
      <c r="C39" s="72"/>
      <c r="D39" s="70"/>
      <c r="E39" s="70"/>
      <c r="F39" s="98"/>
      <c r="G39" s="41"/>
      <c r="H39" s="42"/>
      <c r="J39" s="69"/>
      <c r="K39" s="41"/>
      <c r="L39" s="41"/>
      <c r="M39" s="42"/>
      <c r="N39" s="99"/>
      <c r="P39" s="27"/>
      <c r="Q39" s="27"/>
    </row>
    <row r="40" ht="19.95" customHeight="1" spans="1:19">
      <c r="A40" s="82">
        <v>11</v>
      </c>
      <c r="B40" s="84"/>
      <c r="C40" s="85"/>
      <c r="D40" s="83"/>
      <c r="E40" s="83"/>
      <c r="F40" s="178"/>
      <c r="G40" s="101"/>
      <c r="H40" s="102"/>
      <c r="J40" s="69"/>
      <c r="K40" s="41"/>
      <c r="L40" s="41"/>
      <c r="M40" s="42"/>
      <c r="N40" s="99"/>
      <c r="P40" s="27"/>
      <c r="Q40" s="27"/>
    </row>
    <row r="41" ht="19.95" customHeight="1" spans="1:19">
      <c r="A41" s="27"/>
      <c r="B41" s="26"/>
      <c r="C41" s="26"/>
      <c r="D41" s="90"/>
      <c r="E41" s="90"/>
      <c r="F41" s="182"/>
      <c r="G41" s="27"/>
      <c r="H41" s="27"/>
      <c r="J41" s="69"/>
      <c r="K41" s="41"/>
      <c r="L41" s="41"/>
      <c r="M41" s="42"/>
      <c r="N41" s="99"/>
      <c r="P41" s="27"/>
      <c r="Q41" s="27"/>
    </row>
    <row r="42" ht="19.95" customHeight="1" spans="1:19">
      <c r="A42" s="50" t="s">
        <v>37</v>
      </c>
      <c r="B42" s="37" t="s">
        <v>246</v>
      </c>
      <c r="C42" s="37"/>
      <c r="D42" s="92" t="s">
        <v>216</v>
      </c>
      <c r="E42" s="93" t="s">
        <v>217</v>
      </c>
      <c r="F42" s="93"/>
      <c r="G42" s="37" t="s">
        <v>41</v>
      </c>
      <c r="H42" s="38" t="s">
        <v>162</v>
      </c>
      <c r="J42" s="69"/>
      <c r="K42" s="41"/>
      <c r="L42" s="41"/>
      <c r="M42" s="42"/>
      <c r="N42" s="99"/>
      <c r="P42" s="27"/>
      <c r="Q42" s="27"/>
    </row>
    <row r="43" ht="19.95" customHeight="1" spans="1:19">
      <c r="A43" s="57"/>
      <c r="B43" s="58"/>
      <c r="C43" s="58"/>
      <c r="D43" s="60"/>
      <c r="E43" s="60" t="s">
        <v>222</v>
      </c>
      <c r="F43" s="60" t="s">
        <v>222</v>
      </c>
      <c r="G43" s="58"/>
      <c r="H43" s="59"/>
      <c r="J43" s="57"/>
      <c r="K43" s="58"/>
      <c r="L43" s="58"/>
      <c r="M43" s="59"/>
      <c r="N43" s="99"/>
      <c r="P43" s="27"/>
      <c r="Q43" s="27"/>
    </row>
    <row r="44" ht="19.95" customHeight="1" spans="1:19">
      <c r="A44" s="69">
        <v>1</v>
      </c>
      <c r="B44" s="71" t="s">
        <v>269</v>
      </c>
      <c r="C44" s="72"/>
      <c r="D44" s="97">
        <v>8000</v>
      </c>
      <c r="E44" s="70"/>
      <c r="F44" s="98"/>
      <c r="G44" s="41" t="s">
        <v>185</v>
      </c>
      <c r="H44" s="42"/>
      <c r="J44" s="57"/>
      <c r="K44" s="58"/>
      <c r="L44" s="58"/>
      <c r="M44" s="59"/>
      <c r="N44" s="99"/>
      <c r="P44" s="27"/>
      <c r="Q44" s="27"/>
    </row>
    <row r="45" ht="19.95" customHeight="1" spans="1:19">
      <c r="A45" s="69">
        <v>2</v>
      </c>
      <c r="B45" s="71" t="s">
        <v>270</v>
      </c>
      <c r="C45" s="72"/>
      <c r="D45" s="97">
        <v>8000</v>
      </c>
      <c r="E45" s="70"/>
      <c r="F45" s="156"/>
      <c r="G45" s="41" t="s">
        <v>185</v>
      </c>
      <c r="H45" s="42"/>
      <c r="J45" s="57"/>
      <c r="K45" s="58"/>
      <c r="L45" s="58"/>
      <c r="M45" s="59"/>
      <c r="N45" s="99"/>
      <c r="P45" s="27"/>
      <c r="Q45" s="27"/>
    </row>
    <row r="46" ht="19.95" customHeight="1" spans="1:19">
      <c r="A46" s="69">
        <v>3</v>
      </c>
      <c r="B46" s="71" t="s">
        <v>271</v>
      </c>
      <c r="C46" s="72"/>
      <c r="D46" s="97">
        <f>O46</f>
        <v>1020</v>
      </c>
      <c r="E46" s="70"/>
      <c r="F46" s="156"/>
      <c r="G46" s="41" t="s">
        <v>164</v>
      </c>
      <c r="H46" s="42"/>
      <c r="J46" s="110"/>
      <c r="K46" s="45"/>
      <c r="L46" s="45"/>
      <c r="M46" s="46"/>
      <c r="N46" s="99"/>
      <c r="O46" s="312">
        <f>(In!M12-0.02)*1000</f>
        <v>1020</v>
      </c>
      <c r="P46" s="27"/>
      <c r="Q46" s="27"/>
    </row>
    <row r="47" ht="19.95" customHeight="1" spans="1:19">
      <c r="A47" s="153">
        <v>4</v>
      </c>
      <c r="B47" s="194" t="s">
        <v>252</v>
      </c>
      <c r="C47" s="195"/>
      <c r="D47" s="136" t="s">
        <v>272</v>
      </c>
      <c r="E47" s="136"/>
      <c r="F47" s="313"/>
      <c r="G47" s="171"/>
      <c r="H47" s="314"/>
      <c r="J47" s="31"/>
      <c r="K47" s="31"/>
      <c r="L47" s="31"/>
      <c r="M47" s="31"/>
      <c r="N47" s="99"/>
      <c r="P47" s="27"/>
      <c r="Q47" s="27"/>
    </row>
    <row r="48" ht="19.95" customHeight="1" spans="1:19">
      <c r="A48" s="154"/>
      <c r="B48" s="239"/>
      <c r="C48" s="240"/>
      <c r="D48" s="315"/>
      <c r="E48" s="315"/>
      <c r="F48" s="313"/>
      <c r="G48" s="316"/>
      <c r="H48" s="317"/>
      <c r="J48" s="50" t="s">
        <v>172</v>
      </c>
      <c r="K48" s="37"/>
      <c r="L48" s="37"/>
      <c r="M48" s="38"/>
      <c r="N48" s="99"/>
      <c r="P48" s="27"/>
      <c r="Q48" s="27"/>
    </row>
    <row r="49" ht="19.95" hidden="1" customHeight="1" spans="1:17">
      <c r="A49" s="154"/>
      <c r="B49" s="239"/>
      <c r="C49" s="240"/>
      <c r="D49" s="315"/>
      <c r="E49" s="315"/>
      <c r="F49" s="318"/>
      <c r="G49" s="316"/>
      <c r="H49" s="317"/>
      <c r="J49" s="111"/>
      <c r="K49" s="112"/>
      <c r="L49" s="112"/>
      <c r="M49" s="113"/>
      <c r="N49" s="99"/>
      <c r="P49" s="27"/>
      <c r="Q49" s="27"/>
    </row>
    <row r="50" ht="19.95" customHeight="1" spans="1:17">
      <c r="A50" s="69">
        <v>5</v>
      </c>
      <c r="B50" s="71"/>
      <c r="C50" s="72"/>
      <c r="D50" s="70"/>
      <c r="E50" s="70"/>
      <c r="F50" s="105"/>
      <c r="G50" s="80"/>
      <c r="H50" s="106"/>
      <c r="J50" s="114"/>
      <c r="K50" s="115"/>
      <c r="L50" s="115"/>
      <c r="M50" s="116"/>
      <c r="N50" s="99"/>
      <c r="P50" s="27"/>
      <c r="Q50" s="27"/>
    </row>
    <row r="51" ht="19.95" customHeight="1" spans="1:17">
      <c r="A51" s="69">
        <v>6</v>
      </c>
      <c r="B51" s="71"/>
      <c r="C51" s="72"/>
      <c r="D51" s="70"/>
      <c r="E51" s="70"/>
      <c r="F51" s="105"/>
      <c r="G51" s="80"/>
      <c r="H51" s="106"/>
      <c r="J51" s="114"/>
      <c r="K51" s="115"/>
      <c r="L51" s="115"/>
      <c r="M51" s="116"/>
      <c r="N51" s="99"/>
      <c r="P51" s="27"/>
      <c r="Q51" s="27"/>
    </row>
    <row r="52" ht="19.95" customHeight="1" spans="1:17">
      <c r="A52" s="69">
        <v>7</v>
      </c>
      <c r="B52" s="71"/>
      <c r="C52" s="72"/>
      <c r="D52" s="70"/>
      <c r="E52" s="70"/>
      <c r="F52" s="98"/>
      <c r="G52" s="41"/>
      <c r="H52" s="42"/>
      <c r="J52" s="114"/>
      <c r="K52" s="115"/>
      <c r="L52" s="115"/>
      <c r="M52" s="116"/>
      <c r="N52" s="99"/>
      <c r="P52" s="27"/>
      <c r="Q52" s="27"/>
    </row>
    <row r="53" ht="19.95" customHeight="1" spans="1:17">
      <c r="A53" s="69">
        <v>8</v>
      </c>
      <c r="B53" s="71"/>
      <c r="C53" s="72"/>
      <c r="D53" s="70"/>
      <c r="E53" s="70"/>
      <c r="F53" s="98"/>
      <c r="G53" s="41"/>
      <c r="H53" s="42"/>
      <c r="J53" s="114"/>
      <c r="K53" s="115"/>
      <c r="L53" s="115"/>
      <c r="M53" s="116"/>
      <c r="N53" s="99"/>
      <c r="P53" s="27"/>
      <c r="Q53" s="27"/>
    </row>
    <row r="54" ht="19.95" customHeight="1" spans="1:17">
      <c r="A54" s="82">
        <v>9</v>
      </c>
      <c r="B54" s="44"/>
      <c r="C54" s="44"/>
      <c r="D54" s="319"/>
      <c r="E54" s="319"/>
      <c r="F54" s="319"/>
      <c r="G54" s="319"/>
      <c r="H54" s="320"/>
      <c r="J54" s="120"/>
      <c r="K54" s="121"/>
      <c r="L54" s="121"/>
      <c r="M54" s="122"/>
      <c r="N54" s="99"/>
      <c r="P54" s="27"/>
      <c r="Q54" s="27"/>
    </row>
    <row r="55" ht="18" customHeight="1" spans="1:17">
      <c r="B55" s="123"/>
      <c r="C55" s="124"/>
      <c r="D55" s="124"/>
      <c r="E55" s="124"/>
      <c r="F55" s="124"/>
      <c r="G55" s="124"/>
      <c r="H55" s="124"/>
      <c r="N55" s="99"/>
      <c r="P55" s="27"/>
      <c r="Q55" s="27"/>
    </row>
    <row r="56" ht="18" customHeight="1" spans="1:17">
      <c r="A56" s="50" t="s">
        <v>273</v>
      </c>
      <c r="B56" s="37"/>
      <c r="C56" s="37"/>
      <c r="D56" s="37"/>
      <c r="E56" s="37"/>
      <c r="F56" s="37"/>
      <c r="G56" s="37"/>
      <c r="H56" s="38"/>
      <c r="I56" s="27"/>
      <c r="J56" s="125" t="s">
        <v>255</v>
      </c>
      <c r="K56" s="92"/>
      <c r="L56" s="92" t="s">
        <v>256</v>
      </c>
      <c r="M56" s="94"/>
    </row>
    <row r="57" ht="18" customHeight="1" spans="1:17">
      <c r="A57" s="57" t="s">
        <v>182</v>
      </c>
      <c r="B57" s="58"/>
      <c r="C57" s="58"/>
      <c r="D57" s="58"/>
      <c r="E57" s="58" t="s">
        <v>257</v>
      </c>
      <c r="F57" s="58"/>
      <c r="G57" s="58"/>
      <c r="H57" s="59"/>
      <c r="J57" s="126"/>
      <c r="K57" s="60"/>
      <c r="L57" s="60"/>
      <c r="M57" s="127"/>
    </row>
    <row r="58" ht="18" customHeight="1" spans="1:17">
      <c r="A58" s="69"/>
      <c r="B58" s="41"/>
      <c r="C58" s="41"/>
      <c r="D58" s="41"/>
      <c r="E58" s="41"/>
      <c r="F58" s="41"/>
      <c r="G58" s="41"/>
      <c r="H58" s="42"/>
      <c r="J58" s="126"/>
      <c r="K58" s="60"/>
      <c r="L58" s="60"/>
      <c r="M58" s="127"/>
    </row>
    <row r="59" ht="18" customHeight="1" spans="1:17">
      <c r="A59" s="69"/>
      <c r="B59" s="41"/>
      <c r="C59" s="41"/>
      <c r="D59" s="41"/>
      <c r="E59" s="41"/>
      <c r="F59" s="41"/>
      <c r="G59" s="41"/>
      <c r="H59" s="42"/>
      <c r="J59" s="126"/>
      <c r="K59" s="60"/>
      <c r="L59" s="60"/>
      <c r="M59" s="127"/>
    </row>
    <row r="60" ht="18" customHeight="1" spans="1:17">
      <c r="A60" s="82"/>
      <c r="B60" s="101"/>
      <c r="C60" s="101"/>
      <c r="D60" s="101"/>
      <c r="E60" s="101"/>
      <c r="F60" s="101"/>
      <c r="G60" s="101"/>
      <c r="H60" s="102"/>
      <c r="J60" s="128"/>
      <c r="K60" s="129"/>
      <c r="L60" s="129"/>
      <c r="M60" s="130"/>
    </row>
    <row r="63" spans="1:17">
      <c r="D63" s="27"/>
      <c r="E63" s="27"/>
      <c r="F63" s="27"/>
      <c r="G63" s="27"/>
    </row>
    <row r="64" spans="1:17">
      <c r="B64" s="26"/>
      <c r="C64" s="26"/>
      <c r="D64" s="131"/>
      <c r="E64" s="131"/>
      <c r="F64" s="131"/>
      <c r="G64" s="131"/>
    </row>
    <row r="65" spans="2:7">
      <c r="B65" s="26"/>
      <c r="C65" s="26"/>
      <c r="D65" s="131"/>
      <c r="E65" s="131"/>
      <c r="F65" s="132"/>
      <c r="G65" s="132"/>
    </row>
    <row r="66" spans="2:7">
      <c r="B66" s="26"/>
      <c r="C66" s="26"/>
      <c r="D66" s="131"/>
      <c r="E66" s="131"/>
      <c r="F66" s="133"/>
      <c r="G66" s="133"/>
    </row>
    <row r="67" spans="2:7">
      <c r="B67" s="26"/>
      <c r="C67" s="26"/>
      <c r="D67" s="131"/>
      <c r="E67" s="131"/>
      <c r="F67" s="131"/>
      <c r="G67" s="131"/>
    </row>
    <row r="68" spans="2:7">
      <c r="B68" s="26"/>
      <c r="C68" s="26"/>
      <c r="D68" s="131"/>
      <c r="E68" s="131"/>
      <c r="F68" s="131"/>
      <c r="G68" s="131"/>
    </row>
    <row r="69" spans="2:7">
      <c r="B69" s="26"/>
      <c r="C69" s="26"/>
      <c r="D69" s="131"/>
      <c r="E69" s="131"/>
      <c r="F69" s="133"/>
      <c r="G69" s="133"/>
    </row>
    <row r="70" spans="2:7">
      <c r="B70" s="26"/>
      <c r="C70" s="26"/>
      <c r="D70" s="131"/>
      <c r="E70" s="131"/>
      <c r="F70" s="133"/>
      <c r="G70" s="133"/>
    </row>
    <row r="71" spans="2:7">
      <c r="B71" s="26"/>
      <c r="C71" s="26"/>
      <c r="D71" s="131"/>
      <c r="E71" s="131"/>
      <c r="F71" s="133"/>
      <c r="G71" s="133"/>
    </row>
    <row r="72" spans="2:7">
      <c r="B72" s="26"/>
      <c r="C72" s="26"/>
      <c r="D72" s="131"/>
      <c r="E72" s="131"/>
      <c r="F72" s="134"/>
      <c r="G72" s="134"/>
    </row>
  </sheetData>
  <mergeCells count="157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C16:D16"/>
    <mergeCell ref="E16:F16"/>
    <mergeCell ref="G16:H16"/>
    <mergeCell ref="J16:K16"/>
    <mergeCell ref="L16:M16"/>
    <mergeCell ref="B17:C17"/>
    <mergeCell ref="B18:C18"/>
    <mergeCell ref="B19:C19"/>
    <mergeCell ref="B20:C20"/>
    <mergeCell ref="J20:M20"/>
    <mergeCell ref="B21:C21"/>
    <mergeCell ref="J21:K21"/>
    <mergeCell ref="L21:M21"/>
    <mergeCell ref="B22:C22"/>
    <mergeCell ref="B23:C23"/>
    <mergeCell ref="J24:M24"/>
    <mergeCell ref="J25:K25"/>
    <mergeCell ref="L25:M25"/>
    <mergeCell ref="D27:E27"/>
    <mergeCell ref="G27:H27"/>
    <mergeCell ref="E28:F28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E42:F42"/>
    <mergeCell ref="B44:C44"/>
    <mergeCell ref="B45:C45"/>
    <mergeCell ref="B46:C46"/>
    <mergeCell ref="J48:M48"/>
    <mergeCell ref="J49:M49"/>
    <mergeCell ref="B50:C50"/>
    <mergeCell ref="J50:M50"/>
    <mergeCell ref="B51:C51"/>
    <mergeCell ref="J51:M51"/>
    <mergeCell ref="B52:C52"/>
    <mergeCell ref="J52:M52"/>
    <mergeCell ref="B53:C53"/>
    <mergeCell ref="J53:M53"/>
    <mergeCell ref="B54:C54"/>
    <mergeCell ref="J54:M54"/>
    <mergeCell ref="A56:H56"/>
    <mergeCell ref="A57:D57"/>
    <mergeCell ref="E57:H57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A28:A29"/>
    <mergeCell ref="A42:A43"/>
    <mergeCell ref="A47:A49"/>
    <mergeCell ref="D28:D29"/>
    <mergeCell ref="D42:D43"/>
    <mergeCell ref="D47:D49"/>
    <mergeCell ref="E47:E49"/>
    <mergeCell ref="F47:F49"/>
    <mergeCell ref="G28:G29"/>
    <mergeCell ref="G42:G43"/>
    <mergeCell ref="G47:G49"/>
    <mergeCell ref="H28:H29"/>
    <mergeCell ref="H42:H43"/>
    <mergeCell ref="H47:H49"/>
    <mergeCell ref="J35:J36"/>
    <mergeCell ref="J37:J38"/>
    <mergeCell ref="J39:J40"/>
    <mergeCell ref="J41:J42"/>
    <mergeCell ref="J43:J44"/>
    <mergeCell ref="J45:J46"/>
    <mergeCell ref="K35:K36"/>
    <mergeCell ref="K37:K38"/>
    <mergeCell ref="K39:K40"/>
    <mergeCell ref="K41:K42"/>
    <mergeCell ref="K43:K44"/>
    <mergeCell ref="K45:K46"/>
    <mergeCell ref="L35:L36"/>
    <mergeCell ref="L37:L38"/>
    <mergeCell ref="L39:L40"/>
    <mergeCell ref="L41:L42"/>
    <mergeCell ref="L43:L44"/>
    <mergeCell ref="L45:L46"/>
    <mergeCell ref="M35:M36"/>
    <mergeCell ref="M37:M38"/>
    <mergeCell ref="M39:M40"/>
    <mergeCell ref="M41:M42"/>
    <mergeCell ref="M43:M44"/>
    <mergeCell ref="M45:M46"/>
    <mergeCell ref="J26:K27"/>
    <mergeCell ref="B28:C29"/>
    <mergeCell ref="B42:C43"/>
    <mergeCell ref="B47:C49"/>
    <mergeCell ref="J56:K57"/>
    <mergeCell ref="L56:M57"/>
    <mergeCell ref="A58:D60"/>
    <mergeCell ref="E58:H60"/>
    <mergeCell ref="J58:K60"/>
    <mergeCell ref="L58:M60"/>
    <mergeCell ref="J17:K18"/>
    <mergeCell ref="J22:K23"/>
    <mergeCell ref="A1:B3"/>
    <mergeCell ref="C1:J3"/>
  </mergeCells>
  <conditionalFormatting sqref="C2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printOptions horizontalCentered="1"/>
  <pageMargins left="0.236220472440945" right="0.236220472440945" top="0.393055555555556" bottom="0.314583333333333" header="0.31496062992126" footer="0.31496062992126"/>
  <pageSetup paperSize="9" scale="71" orientation="portrait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71"/>
  <sheetViews>
    <sheetView showGridLines="0" view="pageBreakPreview" zoomScalePageLayoutView="85" zoomScaleNormal="100" workbookViewId="0">
      <selection activeCell="B20" sqref="B20"/>
    </sheetView>
  </sheetViews>
  <sheetFormatPr defaultColWidth="8.88888888888889" defaultRowHeight="10.8"/>
  <cols>
    <col min="1" max="1" width="4" style="1" customWidth="1"/>
    <col min="2" max="2" width="19.2222222222222" style="1" customWidth="1"/>
    <col min="3" max="3" width="9.33333333333333" style="1" customWidth="1"/>
    <col min="4" max="4" width="10.1111111111111" style="1" customWidth="1"/>
    <col min="5" max="6" width="9" style="1" customWidth="1"/>
    <col min="7" max="8" width="10.3333333333333" style="1" customWidth="1"/>
    <col min="9" max="9" width="1.77777777777778" style="1" customWidth="1"/>
    <col min="10" max="10" width="4" style="1" customWidth="1"/>
    <col min="11" max="11" width="11.1111111111111" style="1" customWidth="1"/>
    <col min="12" max="12" width="4.77777777777778" style="1" customWidth="1"/>
    <col min="13" max="13" width="15.1111111111111" style="1" customWidth="1"/>
    <col min="14" max="15" width="8.88888888888889" style="1" customWidth="1"/>
    <col min="16" max="16" width="8" style="1" customWidth="1"/>
    <col min="17" max="17" width="8.88888888888889" style="1" customWidth="1"/>
    <col min="18" max="18" width="8.88888888888889" style="1"/>
    <col min="19" max="19" width="9.88888888888889" style="1" customWidth="1"/>
    <col min="20" max="20" width="50.6666666666667" style="1" customWidth="1"/>
    <col min="21" max="21" width="35.5555555555556" style="1" customWidth="1"/>
    <col min="22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5"/>
      <c r="K1" s="5"/>
      <c r="L1" s="5"/>
      <c r="M1" s="5"/>
      <c r="N1" s="161" t="s">
        <v>199</v>
      </c>
      <c r="O1" s="161"/>
      <c r="P1" s="161"/>
      <c r="Q1" s="162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3"/>
      <c r="K2" s="13"/>
      <c r="L2" s="13"/>
      <c r="M2" s="13"/>
      <c r="N2" s="96" t="s">
        <v>141</v>
      </c>
      <c r="O2" s="96"/>
      <c r="P2" s="96"/>
      <c r="Q2" s="220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176" t="s">
        <v>142</v>
      </c>
      <c r="O3" s="176"/>
      <c r="P3" s="176"/>
      <c r="Q3" s="249"/>
      <c r="T3" s="26"/>
    </row>
    <row r="4" ht="15" customHeight="1" spans="1:24">
      <c r="A4" s="27"/>
      <c r="C4" s="28"/>
      <c r="T4" s="26"/>
    </row>
    <row r="5" ht="15" customHeight="1" spans="1:24">
      <c r="A5" s="29" t="s">
        <v>143</v>
      </c>
      <c r="B5" s="29"/>
      <c r="C5" s="30" t="str">
        <f>'In 2'!C5</f>
        <v>26BA2HKH00565000014</v>
      </c>
      <c r="D5" s="30"/>
      <c r="E5" s="30"/>
      <c r="F5" s="30"/>
      <c r="G5" s="30"/>
      <c r="H5" s="30"/>
      <c r="I5" s="31"/>
      <c r="J5" s="31"/>
      <c r="K5" s="32"/>
      <c r="M5" s="31" t="s">
        <v>3</v>
      </c>
      <c r="N5" s="250" t="str">
        <f>'In 2'!K5</f>
        <v>SX2607080</v>
      </c>
      <c r="T5" s="26"/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6" t="str">
        <f>'In 2'!C6</f>
        <v>XD1KH00565BP0011</v>
      </c>
      <c r="D6" s="26"/>
      <c r="E6" s="26"/>
      <c r="F6" s="26"/>
      <c r="G6" s="26"/>
      <c r="H6" s="26"/>
      <c r="I6" s="31"/>
      <c r="J6" s="31"/>
      <c r="K6" s="26"/>
      <c r="M6" s="31" t="s">
        <v>200</v>
      </c>
      <c r="N6" s="1" t="s">
        <v>183</v>
      </c>
      <c r="T6" s="26"/>
    </row>
    <row r="7" ht="15" customHeight="1" spans="1:24">
      <c r="A7" s="33" t="s">
        <v>146</v>
      </c>
      <c r="B7" s="33"/>
      <c r="C7" s="26" t="str">
        <f>'In 2'!C7</f>
        <v>4O BTA140 SPEC CEO PUTTY FOR INTERIOR 40KG</v>
      </c>
      <c r="D7" s="26"/>
      <c r="E7" s="26"/>
      <c r="F7" s="26"/>
      <c r="G7" s="26"/>
      <c r="H7" s="26"/>
      <c r="I7" s="33"/>
      <c r="J7" s="33"/>
      <c r="K7" s="34"/>
      <c r="M7" s="31" t="s">
        <v>147</v>
      </c>
      <c r="N7" s="34" t="s">
        <v>148</v>
      </c>
      <c r="T7" s="26"/>
    </row>
    <row r="8" ht="20.4" customHeight="1" spans="1:24">
      <c r="A8" s="33" t="s">
        <v>149</v>
      </c>
      <c r="B8" s="33"/>
      <c r="C8" s="30" t="str">
        <f>'In 2'!C8</f>
        <v>CÔNG TY 4 ORANGES CO.,LTD</v>
      </c>
      <c r="D8" s="30"/>
      <c r="E8" s="30"/>
      <c r="F8" s="30"/>
      <c r="G8" s="30"/>
      <c r="H8" s="30"/>
      <c r="I8" s="30"/>
      <c r="J8" s="30"/>
      <c r="K8" s="30"/>
      <c r="L8" s="30"/>
      <c r="M8" s="31" t="s">
        <v>150</v>
      </c>
      <c r="N8" s="34" t="s">
        <v>148</v>
      </c>
      <c r="T8" s="26"/>
    </row>
    <row r="9" ht="15" customHeight="1" spans="1:24">
      <c r="A9" s="26"/>
      <c r="B9" s="26"/>
      <c r="C9" s="251"/>
      <c r="D9" s="251"/>
      <c r="E9" s="251"/>
      <c r="F9" s="251"/>
      <c r="G9" s="251"/>
      <c r="H9" s="251"/>
      <c r="I9" s="251"/>
      <c r="J9" s="251"/>
      <c r="K9" s="251"/>
      <c r="L9" s="251"/>
      <c r="T9" s="26"/>
    </row>
    <row r="10" ht="19.05" customHeight="1" spans="1:24">
      <c r="A10" s="35"/>
      <c r="B10" s="36"/>
      <c r="C10" s="252" t="s">
        <v>151</v>
      </c>
      <c r="D10" s="253"/>
      <c r="E10" s="253"/>
      <c r="F10" s="253"/>
      <c r="G10" s="253"/>
      <c r="H10" s="253"/>
      <c r="I10" s="253"/>
      <c r="J10" s="254"/>
      <c r="K10" s="252" t="s">
        <v>152</v>
      </c>
      <c r="L10" s="253"/>
      <c r="M10" s="253"/>
      <c r="N10" s="253"/>
      <c r="O10" s="253"/>
      <c r="P10" s="253"/>
      <c r="Q10" s="255"/>
      <c r="T10" s="26"/>
    </row>
    <row r="11" ht="19.05" customHeight="1" spans="1:24">
      <c r="A11" s="39" t="s">
        <v>153</v>
      </c>
      <c r="B11" s="40"/>
      <c r="C11" s="256" t="s">
        <v>28</v>
      </c>
      <c r="D11" s="257"/>
      <c r="E11" s="257"/>
      <c r="F11" s="257"/>
      <c r="G11" s="257"/>
      <c r="H11" s="257"/>
      <c r="I11" s="257"/>
      <c r="J11" s="258"/>
      <c r="K11" s="256" t="s">
        <v>28</v>
      </c>
      <c r="L11" s="257"/>
      <c r="M11" s="257"/>
      <c r="N11" s="257"/>
      <c r="O11" s="257"/>
      <c r="P11" s="257"/>
      <c r="Q11" s="259"/>
      <c r="T11" s="26"/>
    </row>
    <row r="12" ht="19.05" customHeight="1" spans="1:24">
      <c r="A12" s="39" t="s">
        <v>154</v>
      </c>
      <c r="B12" s="40"/>
      <c r="C12" s="256" t="s">
        <v>155</v>
      </c>
      <c r="D12" s="257"/>
      <c r="E12" s="257"/>
      <c r="F12" s="257"/>
      <c r="G12" s="257"/>
      <c r="H12" s="257"/>
      <c r="I12" s="257"/>
      <c r="J12" s="258"/>
      <c r="K12" s="256" t="s">
        <v>156</v>
      </c>
      <c r="L12" s="257"/>
      <c r="M12" s="257"/>
      <c r="N12" s="257"/>
      <c r="O12" s="257"/>
      <c r="P12" s="257"/>
      <c r="Q12" s="259"/>
      <c r="T12" s="26"/>
    </row>
    <row r="13" ht="19.05" customHeight="1" spans="1:24">
      <c r="A13" s="43" t="s">
        <v>157</v>
      </c>
      <c r="B13" s="44"/>
      <c r="C13" s="186"/>
      <c r="D13" s="260"/>
      <c r="E13" s="260"/>
      <c r="F13" s="260"/>
      <c r="G13" s="260"/>
      <c r="H13" s="260"/>
      <c r="I13" s="260"/>
      <c r="J13" s="187"/>
      <c r="K13" s="261"/>
      <c r="L13" s="262"/>
      <c r="M13" s="262"/>
      <c r="N13" s="262"/>
      <c r="O13" s="262"/>
      <c r="P13" s="262"/>
      <c r="Q13" s="263"/>
      <c r="T13" s="26"/>
    </row>
    <row r="14" ht="11.55" spans="1:24">
      <c r="T14" s="26"/>
    </row>
    <row r="15" ht="24" customHeight="1" spans="1:24">
      <c r="A15" s="47" t="s">
        <v>187</v>
      </c>
      <c r="B15" s="48"/>
      <c r="C15" s="48"/>
      <c r="D15" s="48"/>
      <c r="E15" s="48"/>
      <c r="F15" s="48"/>
      <c r="G15" s="48"/>
      <c r="H15" s="49"/>
      <c r="J15" s="50" t="s">
        <v>201</v>
      </c>
      <c r="K15" s="37"/>
      <c r="L15" s="37"/>
      <c r="M15" s="37"/>
      <c r="N15" s="37"/>
      <c r="O15" s="37"/>
      <c r="P15" s="37"/>
      <c r="Q15" s="38"/>
      <c r="T15" s="26"/>
    </row>
    <row r="16" ht="18" customHeight="1" spans="1:24">
      <c r="A16" s="51" t="s">
        <v>274</v>
      </c>
      <c r="B16" s="52"/>
      <c r="C16" s="264">
        <f>Tráng!M9</f>
        <v>2600</v>
      </c>
      <c r="D16" s="165"/>
      <c r="E16" s="165"/>
      <c r="F16" s="165" t="s">
        <v>61</v>
      </c>
      <c r="G16" s="165"/>
      <c r="H16" s="166"/>
      <c r="J16" s="126" t="s">
        <v>161</v>
      </c>
      <c r="K16" s="58"/>
      <c r="L16" s="58"/>
      <c r="M16" s="58"/>
      <c r="N16" s="58" t="s">
        <v>162</v>
      </c>
      <c r="O16" s="58"/>
      <c r="P16" s="58"/>
      <c r="Q16" s="59"/>
      <c r="T16" s="30"/>
    </row>
    <row r="17" ht="18" customHeight="1" spans="1:20">
      <c r="A17" s="51" t="s">
        <v>275</v>
      </c>
      <c r="B17" s="52"/>
      <c r="C17" s="256"/>
      <c r="D17" s="257"/>
      <c r="E17" s="257"/>
      <c r="F17" s="257"/>
      <c r="G17" s="257"/>
      <c r="H17" s="259"/>
      <c r="J17" s="69"/>
      <c r="K17" s="41"/>
      <c r="L17" s="41"/>
      <c r="M17" s="41"/>
      <c r="N17" s="41"/>
      <c r="O17" s="41"/>
      <c r="P17" s="41"/>
      <c r="Q17" s="42"/>
      <c r="T17" s="26"/>
    </row>
    <row r="18" ht="18" customHeight="1" spans="1:20">
      <c r="A18" s="51" t="s">
        <v>276</v>
      </c>
      <c r="B18" s="52"/>
      <c r="C18" s="265">
        <f>G21+G22+G23</f>
        <v>55.64</v>
      </c>
      <c r="D18" s="266"/>
      <c r="E18" s="72"/>
      <c r="F18" s="15" t="s">
        <v>57</v>
      </c>
      <c r="G18" s="16"/>
      <c r="H18" s="17"/>
      <c r="J18" s="82"/>
      <c r="K18" s="101"/>
      <c r="L18" s="101"/>
      <c r="M18" s="101"/>
      <c r="N18" s="101"/>
      <c r="O18" s="101"/>
      <c r="P18" s="101"/>
      <c r="Q18" s="102"/>
      <c r="T18" s="26"/>
    </row>
    <row r="19" ht="18" customHeight="1" spans="1:20">
      <c r="A19" s="57" t="s">
        <v>37</v>
      </c>
      <c r="B19" s="60" t="s">
        <v>38</v>
      </c>
      <c r="C19" s="58" t="s">
        <v>39</v>
      </c>
      <c r="D19" s="52"/>
      <c r="E19" s="60" t="s">
        <v>205</v>
      </c>
      <c r="F19" s="63" t="s">
        <v>6</v>
      </c>
      <c r="G19" s="63" t="s">
        <v>206</v>
      </c>
      <c r="H19" s="64" t="s">
        <v>207</v>
      </c>
      <c r="T19" s="26"/>
    </row>
    <row r="20" ht="18" customHeight="1" spans="1:20">
      <c r="A20" s="69">
        <v>2</v>
      </c>
      <c r="B20" s="80" t="str">
        <f>Tráng!C17</f>
        <v>Mành trắng K1060 ĐL75</v>
      </c>
      <c r="C20" s="71" t="str">
        <f>Tráng!D17</f>
        <v>MW07510600001</v>
      </c>
      <c r="D20" s="72"/>
      <c r="E20" s="73"/>
      <c r="F20" s="41" t="s">
        <v>57</v>
      </c>
      <c r="G20" s="74">
        <f>Tráng!G17</f>
        <v>208.65</v>
      </c>
      <c r="H20" s="75"/>
      <c r="J20" s="50" t="s">
        <v>209</v>
      </c>
      <c r="K20" s="37"/>
      <c r="L20" s="37"/>
      <c r="M20" s="37"/>
      <c r="N20" s="37"/>
      <c r="O20" s="37"/>
      <c r="P20" s="37"/>
      <c r="Q20" s="38"/>
      <c r="T20" s="26"/>
    </row>
    <row r="21" ht="18" customHeight="1" spans="1:20">
      <c r="A21" s="69">
        <v>3</v>
      </c>
      <c r="B21" s="96" t="str">
        <f>Tráng!C18</f>
        <v>F801C</v>
      </c>
      <c r="C21" s="71" t="str">
        <f>Tráng!D18</f>
        <v>NHPPNSF801C001</v>
      </c>
      <c r="D21" s="72"/>
      <c r="E21" s="267">
        <v>0.85</v>
      </c>
      <c r="F21" s="41" t="s">
        <v>57</v>
      </c>
      <c r="G21" s="74">
        <f>Tráng!G18</f>
        <v>47.294</v>
      </c>
      <c r="H21" s="42"/>
      <c r="J21" s="126" t="s">
        <v>161</v>
      </c>
      <c r="K21" s="58"/>
      <c r="L21" s="58"/>
      <c r="M21" s="58"/>
      <c r="N21" s="58" t="s">
        <v>162</v>
      </c>
      <c r="O21" s="58"/>
      <c r="P21" s="58"/>
      <c r="Q21" s="59"/>
      <c r="T21" s="26"/>
    </row>
    <row r="22" ht="18" customHeight="1" spans="1:20">
      <c r="A22" s="69">
        <v>4</v>
      </c>
      <c r="B22" s="70" t="str">
        <f>Tráng!C19</f>
        <v>Taical</v>
      </c>
      <c r="C22" s="71" t="str">
        <f>Tráng!D19</f>
        <v>NHTEFPP010511</v>
      </c>
      <c r="D22" s="72"/>
      <c r="E22" s="267">
        <v>0.07</v>
      </c>
      <c r="F22" s="41" t="s">
        <v>57</v>
      </c>
      <c r="G22" s="135">
        <f>Tráng!G19</f>
        <v>3.8948</v>
      </c>
      <c r="H22" s="42"/>
      <c r="J22" s="69"/>
      <c r="K22" s="41"/>
      <c r="L22" s="41"/>
      <c r="M22" s="41"/>
      <c r="N22" s="41"/>
      <c r="O22" s="41"/>
      <c r="P22" s="41"/>
      <c r="Q22" s="42"/>
      <c r="T22" s="26"/>
    </row>
    <row r="23" ht="18" customHeight="1" spans="1:20">
      <c r="A23" s="82">
        <v>5</v>
      </c>
      <c r="B23" s="83" t="str">
        <f>Tráng!C20</f>
        <v>Hạt màu </v>
      </c>
      <c r="C23" s="84" t="str">
        <f>Tráng!D20</f>
        <v>NHMMWD9015001</v>
      </c>
      <c r="D23" s="85"/>
      <c r="E23" s="268">
        <v>0.08</v>
      </c>
      <c r="F23" s="178" t="s">
        <v>57</v>
      </c>
      <c r="G23" s="269">
        <f>Tráng!G20</f>
        <v>4.4512</v>
      </c>
      <c r="H23" s="89"/>
      <c r="J23" s="82"/>
      <c r="K23" s="101"/>
      <c r="L23" s="101"/>
      <c r="M23" s="101"/>
      <c r="N23" s="101"/>
      <c r="O23" s="101"/>
      <c r="P23" s="101"/>
      <c r="Q23" s="102"/>
      <c r="T23" s="26"/>
    </row>
    <row r="24" ht="18" customHeight="1" spans="1:20">
      <c r="A24" s="142"/>
      <c r="B24" s="143"/>
      <c r="C24" s="144"/>
      <c r="D24" s="144"/>
      <c r="E24" s="270"/>
      <c r="F24" s="182"/>
      <c r="G24" s="271"/>
      <c r="H24" s="146"/>
      <c r="J24" s="50" t="s">
        <v>210</v>
      </c>
      <c r="K24" s="37"/>
      <c r="L24" s="37"/>
      <c r="M24" s="37"/>
      <c r="N24" s="37"/>
      <c r="O24" s="37"/>
      <c r="P24" s="37"/>
      <c r="Q24" s="38"/>
      <c r="T24" s="26"/>
    </row>
    <row r="25" ht="18" customHeight="1" spans="1:20">
      <c r="A25" s="142"/>
      <c r="B25" s="143"/>
      <c r="C25" s="144"/>
      <c r="D25" s="144"/>
      <c r="E25" s="270"/>
      <c r="F25" s="182"/>
      <c r="G25" s="271"/>
      <c r="H25" s="146"/>
      <c r="J25" s="126" t="s">
        <v>161</v>
      </c>
      <c r="K25" s="58"/>
      <c r="L25" s="58"/>
      <c r="M25" s="58"/>
      <c r="N25" s="58" t="s">
        <v>162</v>
      </c>
      <c r="O25" s="58"/>
      <c r="P25" s="58"/>
      <c r="Q25" s="59"/>
      <c r="T25" s="26"/>
    </row>
    <row r="26" ht="18" customHeight="1" spans="1:20">
      <c r="A26" s="142"/>
      <c r="B26" s="143"/>
      <c r="C26" s="144"/>
      <c r="D26" s="144"/>
      <c r="E26" s="270"/>
      <c r="F26" s="182"/>
      <c r="G26" s="271"/>
      <c r="H26" s="146"/>
      <c r="J26" s="69"/>
      <c r="K26" s="41"/>
      <c r="L26" s="41"/>
      <c r="M26" s="41"/>
      <c r="N26" s="41"/>
      <c r="O26" s="41"/>
      <c r="P26" s="41"/>
      <c r="Q26" s="42"/>
      <c r="T26" s="26"/>
    </row>
    <row r="27" ht="18" customHeight="1" spans="1:20">
      <c r="B27" s="90"/>
      <c r="C27" s="26"/>
      <c r="D27" s="68"/>
      <c r="E27" s="68"/>
      <c r="F27" s="91"/>
      <c r="G27" s="27"/>
      <c r="H27" s="27"/>
      <c r="J27" s="82"/>
      <c r="K27" s="101"/>
      <c r="L27" s="101"/>
      <c r="M27" s="101"/>
      <c r="N27" s="101"/>
      <c r="O27" s="101"/>
      <c r="P27" s="101"/>
      <c r="Q27" s="102"/>
      <c r="T27" s="26"/>
    </row>
    <row r="28" ht="18" customHeight="1" spans="1:20">
      <c r="A28" s="50" t="s">
        <v>37</v>
      </c>
      <c r="B28" s="37" t="s">
        <v>215</v>
      </c>
      <c r="C28" s="37"/>
      <c r="D28" s="92" t="s">
        <v>216</v>
      </c>
      <c r="E28" s="93" t="s">
        <v>217</v>
      </c>
      <c r="F28" s="93"/>
      <c r="G28" s="37" t="s">
        <v>41</v>
      </c>
      <c r="H28" s="38" t="s">
        <v>162</v>
      </c>
      <c r="J28" s="50" t="s">
        <v>37</v>
      </c>
      <c r="K28" s="37" t="s">
        <v>246</v>
      </c>
      <c r="L28" s="37"/>
      <c r="M28" s="92" t="s">
        <v>216</v>
      </c>
      <c r="N28" s="93" t="s">
        <v>217</v>
      </c>
      <c r="O28" s="93"/>
      <c r="P28" s="37" t="s">
        <v>41</v>
      </c>
      <c r="Q28" s="38" t="s">
        <v>162</v>
      </c>
      <c r="R28" s="95"/>
      <c r="T28" s="26"/>
    </row>
    <row r="29" ht="18" customHeight="1" spans="1:20">
      <c r="A29" s="57"/>
      <c r="B29" s="58"/>
      <c r="C29" s="58"/>
      <c r="D29" s="60"/>
      <c r="E29" s="60" t="s">
        <v>222</v>
      </c>
      <c r="F29" s="60" t="s">
        <v>222</v>
      </c>
      <c r="G29" s="58"/>
      <c r="H29" s="59"/>
      <c r="J29" s="57"/>
      <c r="K29" s="58"/>
      <c r="L29" s="58"/>
      <c r="M29" s="60"/>
      <c r="N29" s="60" t="s">
        <v>222</v>
      </c>
      <c r="O29" s="60" t="s">
        <v>222</v>
      </c>
      <c r="P29" s="58"/>
      <c r="Q29" s="59"/>
      <c r="R29" s="95"/>
      <c r="T29" s="26"/>
    </row>
    <row r="30" ht="19.95" customHeight="1" spans="1:20">
      <c r="A30" s="69">
        <v>1</v>
      </c>
      <c r="B30" s="71" t="s">
        <v>277</v>
      </c>
      <c r="C30" s="72"/>
      <c r="D30" s="184" t="s">
        <v>278</v>
      </c>
      <c r="E30" s="70"/>
      <c r="F30" s="98"/>
      <c r="G30" s="41" t="s">
        <v>238</v>
      </c>
      <c r="H30" s="42"/>
      <c r="J30" s="69">
        <v>1</v>
      </c>
      <c r="K30" s="40" t="s">
        <v>279</v>
      </c>
      <c r="L30" s="40"/>
      <c r="M30" s="734" t="s">
        <v>280</v>
      </c>
      <c r="N30" s="70"/>
      <c r="O30" s="98"/>
      <c r="P30" s="41" t="s">
        <v>164</v>
      </c>
      <c r="Q30" s="106"/>
      <c r="R30" s="99"/>
      <c r="T30" s="26"/>
    </row>
    <row r="31" ht="19.95" customHeight="1" spans="1:20">
      <c r="A31" s="69">
        <v>2</v>
      </c>
      <c r="B31" s="71" t="s">
        <v>259</v>
      </c>
      <c r="C31" s="72"/>
      <c r="D31" s="735" t="s">
        <v>281</v>
      </c>
      <c r="E31" s="70"/>
      <c r="F31" s="98"/>
      <c r="G31" s="41" t="s">
        <v>261</v>
      </c>
      <c r="H31" s="42"/>
      <c r="J31" s="69">
        <v>2</v>
      </c>
      <c r="K31" s="40" t="s">
        <v>282</v>
      </c>
      <c r="L31" s="40"/>
      <c r="M31" s="184">
        <v>1040</v>
      </c>
      <c r="N31" s="70"/>
      <c r="O31" s="98"/>
      <c r="P31" s="41" t="s">
        <v>164</v>
      </c>
      <c r="Q31" s="106"/>
      <c r="R31" s="99"/>
      <c r="T31" s="26"/>
    </row>
    <row r="32" ht="19.95" customHeight="1" spans="1:20">
      <c r="A32" s="69">
        <v>3</v>
      </c>
      <c r="B32" s="71" t="s">
        <v>226</v>
      </c>
      <c r="C32" s="72"/>
      <c r="D32" s="97" t="s">
        <v>283</v>
      </c>
      <c r="E32" s="70"/>
      <c r="F32" s="156"/>
      <c r="G32" s="41" t="s">
        <v>228</v>
      </c>
      <c r="H32" s="42"/>
      <c r="J32" s="69">
        <v>3</v>
      </c>
      <c r="K32" s="40" t="s">
        <v>284</v>
      </c>
      <c r="L32" s="40"/>
      <c r="M32" s="184" t="s">
        <v>285</v>
      </c>
      <c r="N32" s="70"/>
      <c r="O32" s="98"/>
      <c r="P32" s="41" t="s">
        <v>286</v>
      </c>
      <c r="Q32" s="106"/>
      <c r="R32" s="99"/>
      <c r="T32" s="26"/>
    </row>
    <row r="33" ht="19.95" customHeight="1" spans="1:20">
      <c r="A33" s="69">
        <v>4</v>
      </c>
      <c r="B33" s="71" t="s">
        <v>287</v>
      </c>
      <c r="C33" s="72"/>
      <c r="D33" s="97" t="s">
        <v>288</v>
      </c>
      <c r="E33" s="70"/>
      <c r="F33" s="98"/>
      <c r="G33" s="41" t="s">
        <v>289</v>
      </c>
      <c r="H33" s="42"/>
      <c r="J33" s="69">
        <v>4</v>
      </c>
      <c r="K33" s="40" t="s">
        <v>290</v>
      </c>
      <c r="L33" s="40"/>
      <c r="M33" s="97">
        <v>20</v>
      </c>
      <c r="N33" s="70"/>
      <c r="O33" s="156"/>
      <c r="P33" s="41" t="s">
        <v>286</v>
      </c>
      <c r="Q33" s="106"/>
      <c r="R33" s="99"/>
      <c r="T33" s="26"/>
    </row>
    <row r="34" ht="19.95" customHeight="1" spans="1:20">
      <c r="A34" s="69">
        <v>5</v>
      </c>
      <c r="B34" s="71" t="s">
        <v>291</v>
      </c>
      <c r="C34" s="72"/>
      <c r="D34" s="97" t="s">
        <v>292</v>
      </c>
      <c r="E34" s="70"/>
      <c r="F34" s="98"/>
      <c r="G34" s="41" t="s">
        <v>235</v>
      </c>
      <c r="H34" s="42"/>
      <c r="J34" s="69">
        <v>5</v>
      </c>
      <c r="K34" s="40" t="s">
        <v>250</v>
      </c>
      <c r="L34" s="40"/>
      <c r="M34" s="96" t="s">
        <v>293</v>
      </c>
      <c r="N34" s="70"/>
      <c r="O34" s="98"/>
      <c r="P34" s="41"/>
      <c r="Q34" s="193"/>
      <c r="R34" s="95"/>
      <c r="T34" s="26"/>
    </row>
    <row r="35" ht="19.95" customHeight="1" spans="1:20">
      <c r="A35" s="69">
        <v>6</v>
      </c>
      <c r="B35" s="71" t="s">
        <v>294</v>
      </c>
      <c r="C35" s="72"/>
      <c r="D35" s="97" t="s">
        <v>295</v>
      </c>
      <c r="E35" s="70"/>
      <c r="F35" s="98"/>
      <c r="G35" s="41" t="s">
        <v>289</v>
      </c>
      <c r="H35" s="42"/>
      <c r="J35" s="153">
        <v>6</v>
      </c>
      <c r="K35" s="40" t="s">
        <v>252</v>
      </c>
      <c r="L35" s="40"/>
      <c r="M35" s="273" t="s">
        <v>296</v>
      </c>
      <c r="N35" s="156"/>
      <c r="O35" s="156"/>
      <c r="P35" s="156"/>
      <c r="Q35" s="59"/>
      <c r="R35" s="99"/>
      <c r="T35" s="26"/>
    </row>
    <row r="36" ht="19.95" customHeight="1" spans="1:20">
      <c r="A36" s="69">
        <v>7</v>
      </c>
      <c r="B36" s="71" t="s">
        <v>297</v>
      </c>
      <c r="C36" s="72"/>
      <c r="D36" s="97" t="s">
        <v>295</v>
      </c>
      <c r="E36" s="70"/>
      <c r="F36" s="98"/>
      <c r="G36" s="41" t="s">
        <v>289</v>
      </c>
      <c r="H36" s="42"/>
      <c r="J36" s="154"/>
      <c r="K36" s="40"/>
      <c r="L36" s="40"/>
      <c r="M36" s="274"/>
      <c r="N36" s="156"/>
      <c r="O36" s="156"/>
      <c r="P36" s="156"/>
      <c r="Q36" s="59"/>
      <c r="R36" s="99"/>
      <c r="T36" s="26"/>
    </row>
    <row r="37" ht="19.95" customHeight="1" spans="1:20">
      <c r="A37" s="69">
        <v>8</v>
      </c>
      <c r="B37" s="71" t="s">
        <v>298</v>
      </c>
      <c r="C37" s="72"/>
      <c r="D37" s="97" t="s">
        <v>295</v>
      </c>
      <c r="E37" s="70"/>
      <c r="F37" s="98"/>
      <c r="G37" s="41" t="s">
        <v>289</v>
      </c>
      <c r="H37" s="42"/>
      <c r="J37" s="157"/>
      <c r="K37" s="44"/>
      <c r="L37" s="44"/>
      <c r="M37" s="275"/>
      <c r="N37" s="159"/>
      <c r="O37" s="159"/>
      <c r="P37" s="159"/>
      <c r="Q37" s="46"/>
      <c r="R37" s="99"/>
      <c r="T37" s="26"/>
    </row>
    <row r="38" ht="19.95" customHeight="1" spans="1:20">
      <c r="A38" s="69">
        <v>9</v>
      </c>
      <c r="B38" s="71" t="s">
        <v>299</v>
      </c>
      <c r="C38" s="72"/>
      <c r="D38" s="97" t="s">
        <v>295</v>
      </c>
      <c r="E38" s="70"/>
      <c r="F38" s="98"/>
      <c r="G38" s="41" t="s">
        <v>289</v>
      </c>
      <c r="H38" s="42"/>
      <c r="R38" s="99"/>
      <c r="T38" s="26"/>
    </row>
    <row r="39" ht="19.95" customHeight="1" spans="1:20">
      <c r="A39" s="69">
        <v>10</v>
      </c>
      <c r="B39" s="71" t="s">
        <v>300</v>
      </c>
      <c r="C39" s="72"/>
      <c r="D39" s="97" t="s">
        <v>295</v>
      </c>
      <c r="E39" s="70"/>
      <c r="F39" s="98"/>
      <c r="G39" s="41" t="s">
        <v>289</v>
      </c>
      <c r="H39" s="42"/>
      <c r="J39" s="276" t="s">
        <v>37</v>
      </c>
      <c r="K39" s="37" t="s">
        <v>170</v>
      </c>
      <c r="L39" s="37"/>
      <c r="M39" s="37"/>
      <c r="N39" s="37" t="s">
        <v>154</v>
      </c>
      <c r="O39" s="37"/>
      <c r="P39" s="37" t="s">
        <v>214</v>
      </c>
      <c r="Q39" s="38"/>
      <c r="R39" s="99"/>
      <c r="T39" s="26"/>
    </row>
    <row r="40" ht="19.95" customHeight="1" spans="1:20">
      <c r="A40" s="69">
        <v>11</v>
      </c>
      <c r="B40" s="71" t="s">
        <v>301</v>
      </c>
      <c r="C40" s="72"/>
      <c r="D40" s="97" t="s">
        <v>295</v>
      </c>
      <c r="E40" s="70"/>
      <c r="F40" s="98"/>
      <c r="G40" s="41" t="s">
        <v>289</v>
      </c>
      <c r="H40" s="42"/>
      <c r="J40" s="69">
        <v>1</v>
      </c>
      <c r="K40" s="58"/>
      <c r="L40" s="58"/>
      <c r="M40" s="58"/>
      <c r="N40" s="58"/>
      <c r="O40" s="58"/>
      <c r="P40" s="58"/>
      <c r="Q40" s="59"/>
      <c r="R40" s="99"/>
      <c r="T40" s="26"/>
    </row>
    <row r="41" ht="19.95" customHeight="1" spans="1:20">
      <c r="A41" s="69">
        <v>12</v>
      </c>
      <c r="B41" s="71" t="s">
        <v>302</v>
      </c>
      <c r="C41" s="72"/>
      <c r="D41" s="97" t="s">
        <v>295</v>
      </c>
      <c r="E41" s="70"/>
      <c r="F41" s="98"/>
      <c r="G41" s="41" t="s">
        <v>289</v>
      </c>
      <c r="H41" s="42"/>
      <c r="J41" s="69">
        <v>2</v>
      </c>
      <c r="K41" s="58"/>
      <c r="L41" s="58"/>
      <c r="M41" s="58"/>
      <c r="N41" s="58"/>
      <c r="O41" s="58"/>
      <c r="P41" s="58"/>
      <c r="Q41" s="59"/>
      <c r="R41" s="99"/>
      <c r="T41" s="26"/>
    </row>
    <row r="42" ht="19.95" customHeight="1" spans="1:20">
      <c r="A42" s="69">
        <v>13</v>
      </c>
      <c r="B42" s="71" t="s">
        <v>303</v>
      </c>
      <c r="C42" s="72"/>
      <c r="D42" s="97" t="s">
        <v>304</v>
      </c>
      <c r="E42" s="70"/>
      <c r="F42" s="98"/>
      <c r="G42" s="41" t="s">
        <v>289</v>
      </c>
      <c r="H42" s="42"/>
      <c r="J42" s="69">
        <v>3</v>
      </c>
      <c r="K42" s="58"/>
      <c r="L42" s="58"/>
      <c r="M42" s="58"/>
      <c r="N42" s="58"/>
      <c r="O42" s="58"/>
      <c r="P42" s="58"/>
      <c r="Q42" s="59"/>
      <c r="R42" s="99"/>
      <c r="T42" s="26"/>
    </row>
    <row r="43" ht="19.95" customHeight="1" spans="1:20">
      <c r="A43" s="69">
        <v>14</v>
      </c>
      <c r="B43" s="71" t="s">
        <v>305</v>
      </c>
      <c r="C43" s="72"/>
      <c r="D43" s="97" t="s">
        <v>306</v>
      </c>
      <c r="E43" s="70"/>
      <c r="F43" s="98"/>
      <c r="G43" s="41" t="s">
        <v>289</v>
      </c>
      <c r="H43" s="42"/>
      <c r="J43" s="69">
        <v>4</v>
      </c>
      <c r="K43" s="58"/>
      <c r="L43" s="58"/>
      <c r="M43" s="58"/>
      <c r="N43" s="58"/>
      <c r="O43" s="58"/>
      <c r="P43" s="58"/>
      <c r="Q43" s="59"/>
      <c r="R43" s="99"/>
      <c r="T43" s="26"/>
    </row>
    <row r="44" ht="19.95" customHeight="1" spans="1:20">
      <c r="A44" s="69">
        <v>15</v>
      </c>
      <c r="B44" s="71" t="s">
        <v>307</v>
      </c>
      <c r="C44" s="72"/>
      <c r="D44" s="97" t="s">
        <v>308</v>
      </c>
      <c r="E44" s="70"/>
      <c r="F44" s="277"/>
      <c r="G44" s="41" t="s">
        <v>289</v>
      </c>
      <c r="H44" s="42"/>
      <c r="J44" s="82">
        <v>5</v>
      </c>
      <c r="K44" s="45"/>
      <c r="L44" s="45"/>
      <c r="M44" s="45"/>
      <c r="N44" s="45"/>
      <c r="O44" s="45"/>
      <c r="P44" s="45"/>
      <c r="Q44" s="46"/>
      <c r="R44" s="99"/>
      <c r="T44" s="26"/>
    </row>
    <row r="45" ht="19.95" customHeight="1" spans="1:20">
      <c r="A45" s="69">
        <v>16</v>
      </c>
      <c r="B45" s="71" t="s">
        <v>309</v>
      </c>
      <c r="C45" s="72"/>
      <c r="D45" s="97" t="s">
        <v>310</v>
      </c>
      <c r="E45" s="70"/>
      <c r="F45" s="277"/>
      <c r="G45" s="41" t="s">
        <v>289</v>
      </c>
      <c r="H45" s="42"/>
      <c r="J45" s="112"/>
      <c r="K45" s="112"/>
      <c r="L45" s="112"/>
      <c r="M45" s="112"/>
      <c r="N45" s="112"/>
      <c r="O45" s="112"/>
      <c r="P45" s="112"/>
      <c r="Q45" s="112"/>
      <c r="R45" s="99"/>
      <c r="T45" s="26"/>
    </row>
    <row r="46" ht="19.95" customHeight="1" spans="1:20">
      <c r="A46" s="69">
        <v>17</v>
      </c>
      <c r="B46" s="71" t="s">
        <v>311</v>
      </c>
      <c r="C46" s="72"/>
      <c r="D46" s="97" t="s">
        <v>312</v>
      </c>
      <c r="E46" s="70"/>
      <c r="F46" s="277"/>
      <c r="G46" s="41" t="s">
        <v>289</v>
      </c>
      <c r="H46" s="42"/>
      <c r="J46" s="278" t="s">
        <v>218</v>
      </c>
      <c r="K46" s="207"/>
      <c r="L46" s="208"/>
      <c r="M46" s="279" t="s">
        <v>313</v>
      </c>
      <c r="N46" s="209" t="s">
        <v>220</v>
      </c>
      <c r="O46" s="208"/>
      <c r="P46" s="209" t="s">
        <v>221</v>
      </c>
      <c r="Q46" s="210"/>
      <c r="R46" s="99"/>
      <c r="T46" s="26"/>
    </row>
    <row r="47" ht="19.95" customHeight="1" spans="1:20">
      <c r="A47" s="69">
        <v>18</v>
      </c>
      <c r="B47" s="71" t="s">
        <v>314</v>
      </c>
      <c r="C47" s="72"/>
      <c r="D47" s="97" t="s">
        <v>315</v>
      </c>
      <c r="E47" s="70"/>
      <c r="F47" s="277"/>
      <c r="G47" s="41" t="s">
        <v>289</v>
      </c>
      <c r="H47" s="42"/>
      <c r="J47" s="211"/>
      <c r="K47" s="212"/>
      <c r="L47" s="213"/>
      <c r="M47" s="150"/>
      <c r="N47" s="214"/>
      <c r="O47" s="213"/>
      <c r="P47" s="214"/>
      <c r="Q47" s="215"/>
      <c r="R47" s="99"/>
      <c r="T47" s="26"/>
    </row>
    <row r="48" ht="19.95" customHeight="1" spans="1:20">
      <c r="A48" s="69">
        <v>19</v>
      </c>
      <c r="B48" s="71" t="s">
        <v>316</v>
      </c>
      <c r="C48" s="72"/>
      <c r="D48" s="97" t="s">
        <v>315</v>
      </c>
      <c r="E48" s="70"/>
      <c r="F48" s="277"/>
      <c r="G48" s="41" t="s">
        <v>289</v>
      </c>
      <c r="H48" s="42"/>
      <c r="J48" s="280"/>
      <c r="K48" s="281"/>
      <c r="L48" s="282"/>
      <c r="M48" s="283"/>
      <c r="N48" s="284"/>
      <c r="O48" s="282"/>
      <c r="P48" s="284"/>
      <c r="Q48" s="285"/>
      <c r="R48" s="99"/>
      <c r="T48" s="26"/>
    </row>
    <row r="49" ht="19.95" customHeight="1" spans="1:20">
      <c r="A49" s="69">
        <v>20</v>
      </c>
      <c r="B49" s="71" t="s">
        <v>317</v>
      </c>
      <c r="C49" s="72"/>
      <c r="D49" s="184" t="s">
        <v>318</v>
      </c>
      <c r="E49" s="70"/>
      <c r="F49" s="98"/>
      <c r="G49" s="41" t="s">
        <v>235</v>
      </c>
      <c r="H49" s="42"/>
      <c r="J49" s="211"/>
      <c r="K49" s="212"/>
      <c r="L49" s="213"/>
      <c r="M49" s="150"/>
      <c r="N49" s="214"/>
      <c r="O49" s="213"/>
      <c r="P49" s="214"/>
      <c r="Q49" s="215"/>
      <c r="R49" s="99"/>
      <c r="T49" s="26"/>
    </row>
    <row r="50" ht="19.95" customHeight="1" spans="1:20">
      <c r="A50" s="69">
        <v>21</v>
      </c>
      <c r="B50" s="71" t="s">
        <v>319</v>
      </c>
      <c r="C50" s="72"/>
      <c r="D50" s="736" t="s">
        <v>320</v>
      </c>
      <c r="E50" s="70"/>
      <c r="F50" s="98"/>
      <c r="G50" s="41" t="s">
        <v>321</v>
      </c>
      <c r="H50" s="42"/>
      <c r="J50" s="280"/>
      <c r="K50" s="281"/>
      <c r="L50" s="282"/>
      <c r="M50" s="283"/>
      <c r="N50" s="284"/>
      <c r="O50" s="282"/>
      <c r="P50" s="284"/>
      <c r="Q50" s="285"/>
      <c r="R50" s="99"/>
      <c r="T50" s="26"/>
    </row>
    <row r="51" ht="19.95" customHeight="1" spans="1:20">
      <c r="A51" s="69">
        <v>22</v>
      </c>
      <c r="B51" s="71" t="s">
        <v>322</v>
      </c>
      <c r="C51" s="72"/>
      <c r="D51" s="184">
        <v>1060</v>
      </c>
      <c r="E51" s="70"/>
      <c r="F51" s="98"/>
      <c r="G51" s="41" t="s">
        <v>164</v>
      </c>
      <c r="H51" s="42"/>
      <c r="J51" s="211"/>
      <c r="K51" s="212"/>
      <c r="L51" s="213"/>
      <c r="M51" s="150"/>
      <c r="N51" s="214"/>
      <c r="O51" s="213"/>
      <c r="P51" s="214"/>
      <c r="Q51" s="215"/>
      <c r="R51" s="99"/>
      <c r="T51" s="26"/>
    </row>
    <row r="52" ht="19.95" customHeight="1" spans="1:20">
      <c r="A52" s="69">
        <v>23</v>
      </c>
      <c r="B52" s="71" t="s">
        <v>323</v>
      </c>
      <c r="C52" s="72"/>
      <c r="D52" s="97">
        <v>10</v>
      </c>
      <c r="E52" s="70"/>
      <c r="F52" s="98"/>
      <c r="G52" s="41" t="s">
        <v>164</v>
      </c>
      <c r="H52" s="42"/>
      <c r="J52" s="280"/>
      <c r="K52" s="281"/>
      <c r="L52" s="282"/>
      <c r="M52" s="283"/>
      <c r="N52" s="284"/>
      <c r="O52" s="282"/>
      <c r="P52" s="284"/>
      <c r="Q52" s="285"/>
      <c r="R52" s="99"/>
      <c r="T52" s="26"/>
    </row>
    <row r="53" ht="19.95" customHeight="1" spans="1:20">
      <c r="A53" s="69">
        <v>24</v>
      </c>
      <c r="B53" s="71" t="s">
        <v>324</v>
      </c>
      <c r="C53" s="72"/>
      <c r="D53" s="97">
        <v>0.7</v>
      </c>
      <c r="E53" s="70"/>
      <c r="F53" s="98"/>
      <c r="G53" s="41" t="s">
        <v>164</v>
      </c>
      <c r="H53" s="42"/>
      <c r="J53" s="287"/>
      <c r="K53" s="288"/>
      <c r="L53" s="289"/>
      <c r="M53" s="290"/>
      <c r="N53" s="291"/>
      <c r="O53" s="289"/>
      <c r="P53" s="291"/>
      <c r="Q53" s="292"/>
      <c r="R53" s="99"/>
      <c r="T53" s="26"/>
    </row>
    <row r="54" ht="18" customHeight="1" spans="1:20">
      <c r="A54" s="69">
        <v>25</v>
      </c>
      <c r="B54" s="84" t="s">
        <v>325</v>
      </c>
      <c r="C54" s="85"/>
      <c r="D54" s="158">
        <v>8000</v>
      </c>
      <c r="E54" s="83"/>
      <c r="F54" s="178"/>
      <c r="G54" s="101" t="s">
        <v>22</v>
      </c>
      <c r="H54" s="102"/>
      <c r="R54" s="99"/>
      <c r="T54" s="26"/>
    </row>
    <row r="55" ht="18" customHeight="1" spans="1:20">
      <c r="A55" s="50" t="s">
        <v>326</v>
      </c>
      <c r="B55" s="37"/>
      <c r="C55" s="37"/>
      <c r="D55" s="37"/>
      <c r="E55" s="37"/>
      <c r="F55" s="37"/>
      <c r="G55" s="37"/>
      <c r="H55" s="38"/>
      <c r="I55" s="27"/>
      <c r="J55" s="4" t="s">
        <v>255</v>
      </c>
      <c r="K55" s="5"/>
      <c r="L55" s="5"/>
      <c r="M55" s="149"/>
      <c r="N55" s="148" t="s">
        <v>256</v>
      </c>
      <c r="O55" s="5"/>
      <c r="P55" s="5"/>
      <c r="Q55" s="6"/>
      <c r="T55" s="26"/>
    </row>
    <row r="56" ht="18" customHeight="1" spans="1:20">
      <c r="A56" s="57" t="s">
        <v>182</v>
      </c>
      <c r="B56" s="58"/>
      <c r="C56" s="58"/>
      <c r="D56" s="58"/>
      <c r="E56" s="58" t="s">
        <v>257</v>
      </c>
      <c r="F56" s="58"/>
      <c r="G56" s="58"/>
      <c r="H56" s="59"/>
      <c r="J56" s="293"/>
      <c r="K56" s="294"/>
      <c r="L56" s="294"/>
      <c r="M56" s="152"/>
      <c r="N56" s="151"/>
      <c r="O56" s="294"/>
      <c r="P56" s="294"/>
      <c r="Q56" s="295"/>
      <c r="T56" s="26"/>
    </row>
    <row r="57" ht="18" customHeight="1" spans="1:20">
      <c r="A57" s="69"/>
      <c r="B57" s="41"/>
      <c r="C57" s="41"/>
      <c r="D57" s="41"/>
      <c r="E57" s="41"/>
      <c r="F57" s="41"/>
      <c r="G57" s="41"/>
      <c r="H57" s="42"/>
      <c r="J57" s="296"/>
      <c r="K57" s="297"/>
      <c r="L57" s="297"/>
      <c r="M57" s="298"/>
      <c r="N57" s="299"/>
      <c r="O57" s="297"/>
      <c r="P57" s="297"/>
      <c r="Q57" s="300"/>
      <c r="T57" s="26"/>
    </row>
    <row r="58" ht="18" customHeight="1" spans="1:20">
      <c r="A58" s="69"/>
      <c r="B58" s="41"/>
      <c r="C58" s="41"/>
      <c r="D58" s="41"/>
      <c r="E58" s="41"/>
      <c r="F58" s="41"/>
      <c r="G58" s="41"/>
      <c r="H58" s="42"/>
      <c r="J58" s="12"/>
      <c r="K58" s="13"/>
      <c r="L58" s="13"/>
      <c r="M58" s="301"/>
      <c r="N58" s="302"/>
      <c r="O58" s="13"/>
      <c r="P58" s="13"/>
      <c r="Q58" s="14"/>
      <c r="T58" s="26"/>
    </row>
    <row r="59" ht="18" customHeight="1" spans="1:20">
      <c r="A59" s="82"/>
      <c r="B59" s="101"/>
      <c r="C59" s="101"/>
      <c r="D59" s="101"/>
      <c r="E59" s="101"/>
      <c r="F59" s="101"/>
      <c r="G59" s="101"/>
      <c r="H59" s="102"/>
      <c r="J59" s="20"/>
      <c r="K59" s="21"/>
      <c r="L59" s="21"/>
      <c r="M59" s="303"/>
      <c r="N59" s="304"/>
      <c r="O59" s="21"/>
      <c r="P59" s="21"/>
      <c r="Q59" s="22"/>
      <c r="T59" s="26"/>
    </row>
    <row r="60" spans="1:20">
      <c r="T60" s="26"/>
    </row>
    <row r="61" spans="1:20">
      <c r="T61" s="26"/>
    </row>
    <row r="62" spans="1:20">
      <c r="D62" s="27"/>
      <c r="E62" s="27"/>
      <c r="F62" s="27"/>
      <c r="G62" s="27"/>
      <c r="T62" s="26"/>
    </row>
    <row r="63" spans="1:20">
      <c r="B63" s="26"/>
      <c r="C63" s="26"/>
      <c r="D63" s="131"/>
      <c r="E63" s="131"/>
      <c r="F63" s="131"/>
      <c r="G63" s="131"/>
      <c r="T63" s="26"/>
    </row>
    <row r="64" spans="1:20">
      <c r="B64" s="26"/>
      <c r="C64" s="26"/>
      <c r="D64" s="131"/>
      <c r="E64" s="131"/>
      <c r="F64" s="132"/>
      <c r="G64" s="132"/>
      <c r="T64" s="26"/>
    </row>
    <row r="65" spans="2:20">
      <c r="B65" s="26"/>
      <c r="C65" s="26"/>
      <c r="D65" s="131"/>
      <c r="E65" s="131"/>
      <c r="F65" s="133"/>
      <c r="G65" s="133"/>
      <c r="T65" s="26"/>
    </row>
    <row r="66" spans="2:20">
      <c r="B66" s="26"/>
      <c r="C66" s="26"/>
      <c r="D66" s="131"/>
      <c r="E66" s="131"/>
      <c r="F66" s="131"/>
      <c r="G66" s="131"/>
      <c r="T66" s="26"/>
    </row>
    <row r="67" spans="2:20">
      <c r="B67" s="26"/>
      <c r="C67" s="26"/>
      <c r="D67" s="131"/>
      <c r="E67" s="131"/>
      <c r="F67" s="131"/>
      <c r="G67" s="131"/>
      <c r="T67" s="26"/>
    </row>
    <row r="68" spans="2:20">
      <c r="B68" s="26"/>
      <c r="C68" s="26"/>
      <c r="D68" s="131"/>
      <c r="E68" s="131"/>
      <c r="F68" s="133"/>
      <c r="G68" s="133"/>
      <c r="T68" s="26"/>
    </row>
    <row r="69" spans="2:20">
      <c r="B69" s="26"/>
      <c r="C69" s="26"/>
      <c r="D69" s="131"/>
      <c r="E69" s="131"/>
      <c r="F69" s="133"/>
      <c r="G69" s="133"/>
      <c r="T69" s="26"/>
    </row>
    <row r="70" spans="2:20">
      <c r="B70" s="26"/>
      <c r="C70" s="26"/>
      <c r="D70" s="131"/>
      <c r="E70" s="131"/>
      <c r="F70" s="133"/>
      <c r="G70" s="133"/>
    </row>
    <row r="71" spans="2:20">
      <c r="B71" s="26"/>
      <c r="C71" s="26"/>
      <c r="D71" s="131"/>
      <c r="E71" s="131"/>
      <c r="F71" s="134"/>
      <c r="G71" s="134"/>
    </row>
  </sheetData>
  <mergeCells count="174">
    <mergeCell ref="N1:Q1"/>
    <mergeCell ref="N2:Q2"/>
    <mergeCell ref="N3:Q3"/>
    <mergeCell ref="A5:B5"/>
    <mergeCell ref="C5:H5"/>
    <mergeCell ref="A6:B6"/>
    <mergeCell ref="C6:H6"/>
    <mergeCell ref="A7:B7"/>
    <mergeCell ref="C7:H7"/>
    <mergeCell ref="A8:B8"/>
    <mergeCell ref="C8:L8"/>
    <mergeCell ref="A10:B10"/>
    <mergeCell ref="C10:J10"/>
    <mergeCell ref="K10:Q10"/>
    <mergeCell ref="A11:B11"/>
    <mergeCell ref="C11:J11"/>
    <mergeCell ref="K11:Q11"/>
    <mergeCell ref="A12:B12"/>
    <mergeCell ref="C12:J12"/>
    <mergeCell ref="K12:Q12"/>
    <mergeCell ref="A13:B13"/>
    <mergeCell ref="C13:J13"/>
    <mergeCell ref="K13:Q13"/>
    <mergeCell ref="A15:H15"/>
    <mergeCell ref="J15:Q15"/>
    <mergeCell ref="C16:E16"/>
    <mergeCell ref="F16:H16"/>
    <mergeCell ref="J16:M16"/>
    <mergeCell ref="N16:Q16"/>
    <mergeCell ref="C17:H17"/>
    <mergeCell ref="C18:E18"/>
    <mergeCell ref="F18:H18"/>
    <mergeCell ref="C19:D19"/>
    <mergeCell ref="C20:D20"/>
    <mergeCell ref="J20:Q20"/>
    <mergeCell ref="C21:D21"/>
    <mergeCell ref="J21:M21"/>
    <mergeCell ref="N21:Q21"/>
    <mergeCell ref="C22:D22"/>
    <mergeCell ref="C23:D23"/>
    <mergeCell ref="J24:Q24"/>
    <mergeCell ref="J25:M25"/>
    <mergeCell ref="N25:Q25"/>
    <mergeCell ref="D27:E27"/>
    <mergeCell ref="G27:H27"/>
    <mergeCell ref="E28:F28"/>
    <mergeCell ref="N28:O28"/>
    <mergeCell ref="B30:C30"/>
    <mergeCell ref="K30:L30"/>
    <mergeCell ref="B31:C31"/>
    <mergeCell ref="K31:L31"/>
    <mergeCell ref="B32:C32"/>
    <mergeCell ref="K32:L32"/>
    <mergeCell ref="B33:C33"/>
    <mergeCell ref="K33:L33"/>
    <mergeCell ref="B34:C34"/>
    <mergeCell ref="K34:L34"/>
    <mergeCell ref="B35:C35"/>
    <mergeCell ref="B36:C36"/>
    <mergeCell ref="B37:C37"/>
    <mergeCell ref="B38:C38"/>
    <mergeCell ref="B39:C39"/>
    <mergeCell ref="K39:M39"/>
    <mergeCell ref="N39:O39"/>
    <mergeCell ref="P39:Q39"/>
    <mergeCell ref="B40:C40"/>
    <mergeCell ref="K40:M40"/>
    <mergeCell ref="N40:O40"/>
    <mergeCell ref="P40:Q40"/>
    <mergeCell ref="B41:C41"/>
    <mergeCell ref="K41:M41"/>
    <mergeCell ref="N41:O41"/>
    <mergeCell ref="P41:Q41"/>
    <mergeCell ref="B42:C42"/>
    <mergeCell ref="K42:M42"/>
    <mergeCell ref="N42:O42"/>
    <mergeCell ref="P42:Q42"/>
    <mergeCell ref="B43:C43"/>
    <mergeCell ref="K43:M43"/>
    <mergeCell ref="N43:O43"/>
    <mergeCell ref="P43:Q43"/>
    <mergeCell ref="B44:C44"/>
    <mergeCell ref="K44:M44"/>
    <mergeCell ref="N44:O44"/>
    <mergeCell ref="P44:Q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H55"/>
    <mergeCell ref="A56:D56"/>
    <mergeCell ref="E56:H56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A28:A29"/>
    <mergeCell ref="D28:D29"/>
    <mergeCell ref="G28:G29"/>
    <mergeCell ref="H28:H29"/>
    <mergeCell ref="J28:J29"/>
    <mergeCell ref="J35:J37"/>
    <mergeCell ref="M28:M29"/>
    <mergeCell ref="M35:M37"/>
    <mergeCell ref="M46:M47"/>
    <mergeCell ref="M48:M49"/>
    <mergeCell ref="M50:M51"/>
    <mergeCell ref="M52:M53"/>
    <mergeCell ref="N35:N37"/>
    <mergeCell ref="O35:O37"/>
    <mergeCell ref="P28:P29"/>
    <mergeCell ref="P35:P37"/>
    <mergeCell ref="Q28:Q29"/>
    <mergeCell ref="Q35:Q37"/>
    <mergeCell ref="N52:O53"/>
    <mergeCell ref="P52:Q53"/>
    <mergeCell ref="J50:L51"/>
    <mergeCell ref="J52:L53"/>
    <mergeCell ref="A1:B3"/>
    <mergeCell ref="C1:M3"/>
    <mergeCell ref="J17:M18"/>
    <mergeCell ref="N17:Q18"/>
    <mergeCell ref="J22:M23"/>
    <mergeCell ref="N22:Q23"/>
    <mergeCell ref="B28:C29"/>
    <mergeCell ref="K28:L29"/>
    <mergeCell ref="K35:L37"/>
    <mergeCell ref="J55:M56"/>
    <mergeCell ref="N55:Q56"/>
    <mergeCell ref="A57:D59"/>
    <mergeCell ref="E57:H59"/>
    <mergeCell ref="J57:M59"/>
    <mergeCell ref="N57:Q59"/>
    <mergeCell ref="J46:L47"/>
    <mergeCell ref="N46:O47"/>
    <mergeCell ref="P46:Q47"/>
    <mergeCell ref="J48:L49"/>
    <mergeCell ref="N48:O49"/>
    <mergeCell ref="P48:Q49"/>
    <mergeCell ref="N50:O51"/>
    <mergeCell ref="P50:Q51"/>
    <mergeCell ref="J26:M27"/>
    <mergeCell ref="N26:Q27"/>
  </mergeCells>
  <conditionalFormatting sqref="C2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conditionalFormatting sqref="C22:C26"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 stopIfTrue="1"/>
    <cfRule type="duplicateValues" dxfId="0" priority="11" stopIfTrue="1"/>
    <cfRule type="duplicateValues" dxfId="0" priority="12" stopIfTrue="1"/>
  </conditionalFormatting>
  <printOptions horizontalCentered="1"/>
  <pageMargins left="0.236220472440945" right="0.236220472440945" top="0.748031496062992" bottom="0.748031496062992" header="0.31496062992126" footer="0.31496062992126"/>
  <pageSetup paperSize="9" scale="65" orientation="portrait" horizontalDpi="300" verticalDpi="30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76"/>
  <sheetViews>
    <sheetView showGridLines="0" tabSelected="1" view="pageBreakPreview" zoomScalePageLayoutView="85" zoomScaleNormal="100" topLeftCell="A3" workbookViewId="0">
      <selection activeCell="D47" sqref="D45:D47"/>
    </sheetView>
  </sheetViews>
  <sheetFormatPr defaultColWidth="8.88888888888889" defaultRowHeight="10.8"/>
  <cols>
    <col min="1" max="1" width="4" style="1" customWidth="1"/>
    <col min="2" max="2" width="17.5555555555556" style="1" customWidth="1"/>
    <col min="3" max="3" width="6" style="1" customWidth="1"/>
    <col min="4" max="4" width="22.5555555555556" style="1" customWidth="1"/>
    <col min="5" max="6" width="10.4444444444444" style="1" customWidth="1"/>
    <col min="7" max="8" width="10.3333333333333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11.8888888888889" style="1" customWidth="1"/>
    <col min="14" max="14" width="8.88888888888889" style="1"/>
    <col min="15" max="15" width="9.88888888888889" style="1" customWidth="1"/>
    <col min="16" max="16" width="50.6666666666667" style="1" customWidth="1"/>
    <col min="17" max="17" width="35.5555555555556" style="1" customWidth="1"/>
    <col min="18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142</v>
      </c>
      <c r="L3" s="24"/>
      <c r="M3" s="25"/>
    </row>
    <row r="4" ht="15" customHeight="1" spans="1:24">
      <c r="A4" s="27"/>
      <c r="C4" s="28"/>
    </row>
    <row r="5" ht="15" customHeight="1" spans="1:24">
      <c r="A5" s="29" t="s">
        <v>143</v>
      </c>
      <c r="B5" s="29"/>
      <c r="C5" s="216" t="str">
        <f>'In 2'!C5</f>
        <v>26BA2HKH00565000014</v>
      </c>
      <c r="D5" s="216"/>
      <c r="E5" s="216"/>
      <c r="F5" s="216"/>
      <c r="G5" s="216"/>
      <c r="H5" s="216"/>
      <c r="I5" s="31" t="s">
        <v>3</v>
      </c>
      <c r="J5" s="31"/>
      <c r="K5" s="32" t="str">
        <f>'In 2'!K5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17" t="str">
        <f>'In 2'!C6</f>
        <v>XD1KH00565BP0011</v>
      </c>
      <c r="D6" s="217"/>
      <c r="E6" s="217"/>
      <c r="F6" s="217"/>
      <c r="G6" s="217"/>
      <c r="H6" s="217"/>
      <c r="I6" s="31" t="s">
        <v>200</v>
      </c>
      <c r="J6" s="31"/>
      <c r="K6" s="26" t="s">
        <v>183</v>
      </c>
    </row>
    <row r="7" ht="15" customHeight="1" spans="1:24">
      <c r="A7" s="33" t="s">
        <v>146</v>
      </c>
      <c r="B7" s="33"/>
      <c r="C7" s="217" t="str">
        <f>'In 2'!C7</f>
        <v>4O BTA140 SPEC CEO PUTTY FOR INTERIOR 40KG</v>
      </c>
      <c r="D7" s="217"/>
      <c r="E7" s="217"/>
      <c r="F7" s="217"/>
      <c r="G7" s="217"/>
      <c r="H7" s="217"/>
      <c r="I7" s="33" t="s">
        <v>147</v>
      </c>
      <c r="J7" s="33"/>
      <c r="K7" s="34" t="s">
        <v>148</v>
      </c>
    </row>
    <row r="8" ht="20.4" customHeight="1" spans="1:24">
      <c r="A8" s="33" t="s">
        <v>149</v>
      </c>
      <c r="B8" s="33"/>
      <c r="C8" s="216" t="str">
        <f>'In 2'!C8</f>
        <v>CÔNG TY 4 ORANGES CO.,LTD</v>
      </c>
      <c r="D8" s="216"/>
      <c r="E8" s="216"/>
      <c r="F8" s="216"/>
      <c r="G8" s="216"/>
      <c r="H8" s="216"/>
      <c r="I8" s="33" t="s">
        <v>150</v>
      </c>
      <c r="J8" s="33"/>
      <c r="K8" s="34" t="s">
        <v>148</v>
      </c>
    </row>
    <row r="9" ht="15" customHeight="1" spans="1:24">
      <c r="A9" s="26"/>
      <c r="B9" s="26"/>
      <c r="C9" s="216"/>
      <c r="D9" s="216"/>
      <c r="E9" s="216"/>
      <c r="F9" s="216"/>
      <c r="G9" s="216"/>
      <c r="H9" s="216"/>
      <c r="I9" s="26"/>
      <c r="K9" s="26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</row>
    <row r="14" ht="11.55"/>
    <row r="15" ht="24" customHeight="1" spans="1:24">
      <c r="A15" s="160" t="s">
        <v>184</v>
      </c>
      <c r="B15" s="161"/>
      <c r="C15" s="161"/>
      <c r="D15" s="161"/>
      <c r="E15" s="161"/>
      <c r="F15" s="161"/>
      <c r="G15" s="161"/>
      <c r="H15" s="162"/>
      <c r="J15" s="50" t="s">
        <v>201</v>
      </c>
      <c r="K15" s="37"/>
      <c r="L15" s="37"/>
      <c r="M15" s="38"/>
    </row>
    <row r="16" ht="18" customHeight="1" spans="1:24">
      <c r="A16" s="163" t="s">
        <v>276</v>
      </c>
      <c r="B16" s="164"/>
      <c r="C16" s="164"/>
      <c r="D16" s="218">
        <f>G18+G19</f>
        <v>8.0964</v>
      </c>
      <c r="E16" s="219"/>
      <c r="F16" s="96" t="s">
        <v>57</v>
      </c>
      <c r="G16" s="96"/>
      <c r="H16" s="220"/>
      <c r="J16" s="57" t="s">
        <v>161</v>
      </c>
      <c r="K16" s="58"/>
      <c r="L16" s="58" t="s">
        <v>162</v>
      </c>
      <c r="M16" s="59"/>
    </row>
    <row r="17" ht="18" customHeight="1" spans="1:14">
      <c r="A17" s="57" t="s">
        <v>37</v>
      </c>
      <c r="B17" s="60" t="s">
        <v>38</v>
      </c>
      <c r="C17" s="60"/>
      <c r="D17" s="58" t="s">
        <v>39</v>
      </c>
      <c r="E17" s="60" t="s">
        <v>205</v>
      </c>
      <c r="F17" s="63" t="s">
        <v>6</v>
      </c>
      <c r="G17" s="63" t="s">
        <v>206</v>
      </c>
      <c r="H17" s="64" t="s">
        <v>207</v>
      </c>
      <c r="J17" s="65"/>
      <c r="K17" s="66"/>
      <c r="M17" s="67"/>
    </row>
    <row r="18" ht="18" customHeight="1" spans="1:14">
      <c r="A18" s="69">
        <v>1</v>
      </c>
      <c r="B18" s="221" t="str">
        <f>Dán!C17</f>
        <v>F801C</v>
      </c>
      <c r="C18" s="221"/>
      <c r="D18" s="222" t="str">
        <f>Dán!D17</f>
        <v>NHPPNSF801C001</v>
      </c>
      <c r="E18" s="223">
        <v>0.5</v>
      </c>
      <c r="F18" s="224" t="s">
        <v>57</v>
      </c>
      <c r="G18" s="224">
        <f>Dán!G17</f>
        <v>4.0482</v>
      </c>
      <c r="H18" s="225"/>
      <c r="J18" s="76"/>
      <c r="K18" s="77"/>
      <c r="L18" s="78"/>
      <c r="M18" s="79"/>
    </row>
    <row r="19" ht="18" customHeight="1" spans="1:14">
      <c r="A19" s="69">
        <v>2</v>
      </c>
      <c r="B19" s="221" t="str">
        <f>Dán!C18</f>
        <v>Vistamaxx</v>
      </c>
      <c r="C19" s="221"/>
      <c r="D19" s="222" t="str">
        <f>Dán!D18</f>
        <v>NHVITAMAX0001</v>
      </c>
      <c r="E19" s="223">
        <v>0.5</v>
      </c>
      <c r="F19" s="224" t="s">
        <v>57</v>
      </c>
      <c r="G19" s="224">
        <f>Dán!G18</f>
        <v>4.0482</v>
      </c>
      <c r="H19" s="226"/>
    </row>
    <row r="20" ht="18" customHeight="1" spans="1:14">
      <c r="A20" s="69">
        <v>3</v>
      </c>
      <c r="B20" s="222" t="str">
        <f>Dán!C19</f>
        <v>Keo Acrylic</v>
      </c>
      <c r="C20" s="222"/>
      <c r="D20" s="222" t="str">
        <f>Dán!D19</f>
        <v>PKACRYLIC0001</v>
      </c>
      <c r="E20" s="223"/>
      <c r="F20" s="227"/>
      <c r="G20" s="224"/>
      <c r="H20" s="226"/>
      <c r="J20" s="50" t="s">
        <v>209</v>
      </c>
      <c r="K20" s="37"/>
      <c r="L20" s="37"/>
      <c r="M20" s="38"/>
    </row>
    <row r="21" ht="18" customHeight="1" spans="1:14">
      <c r="A21" s="69">
        <v>4</v>
      </c>
      <c r="B21" s="97"/>
      <c r="C21" s="97"/>
      <c r="D21" s="80"/>
      <c r="E21" s="73"/>
      <c r="F21" s="81"/>
      <c r="G21" s="74"/>
      <c r="H21" s="42"/>
      <c r="J21" s="57" t="s">
        <v>161</v>
      </c>
      <c r="K21" s="58"/>
      <c r="L21" s="58" t="s">
        <v>162</v>
      </c>
      <c r="M21" s="59"/>
    </row>
    <row r="22" ht="18" customHeight="1" spans="1:14">
      <c r="A22" s="69">
        <v>5</v>
      </c>
      <c r="B22" s="97"/>
      <c r="C22" s="97"/>
      <c r="D22" s="80"/>
      <c r="E22" s="73"/>
      <c r="F22" s="81"/>
      <c r="G22" s="74"/>
      <c r="H22" s="42"/>
      <c r="J22" s="65"/>
      <c r="K22" s="66"/>
      <c r="M22" s="67"/>
    </row>
    <row r="23" ht="18" customHeight="1" spans="1:14">
      <c r="A23" s="82">
        <v>6</v>
      </c>
      <c r="B23" s="158"/>
      <c r="C23" s="158"/>
      <c r="D23" s="88"/>
      <c r="E23" s="86"/>
      <c r="F23" s="87"/>
      <c r="G23" s="88"/>
      <c r="H23" s="89"/>
      <c r="J23" s="76"/>
      <c r="K23" s="77"/>
      <c r="L23" s="78"/>
      <c r="M23" s="79"/>
    </row>
    <row r="24" ht="18" customHeight="1" spans="1:14">
      <c r="A24" s="142"/>
      <c r="B24" s="228"/>
      <c r="C24" s="228"/>
      <c r="D24" s="146"/>
      <c r="E24" s="145"/>
      <c r="F24" s="91"/>
      <c r="G24" s="146"/>
      <c r="H24" s="146"/>
      <c r="J24" s="50" t="s">
        <v>210</v>
      </c>
      <c r="K24" s="37"/>
      <c r="L24" s="37"/>
      <c r="M24" s="38"/>
    </row>
    <row r="25" ht="18" customHeight="1" spans="1:14">
      <c r="A25" s="142"/>
      <c r="B25" s="228"/>
      <c r="C25" s="228"/>
      <c r="D25" s="146"/>
      <c r="E25" s="145"/>
      <c r="F25" s="91"/>
      <c r="G25" s="146"/>
      <c r="H25" s="146"/>
      <c r="J25" s="57" t="s">
        <v>161</v>
      </c>
      <c r="K25" s="58"/>
      <c r="L25" s="58" t="s">
        <v>162</v>
      </c>
      <c r="M25" s="59"/>
    </row>
    <row r="26" ht="18" customHeight="1" spans="1:14">
      <c r="A26" s="142"/>
      <c r="B26" s="228"/>
      <c r="C26" s="228"/>
      <c r="D26" s="146"/>
      <c r="E26" s="145"/>
      <c r="F26" s="91"/>
      <c r="G26" s="146"/>
      <c r="H26" s="146"/>
      <c r="J26" s="65"/>
      <c r="K26" s="66"/>
      <c r="M26" s="67"/>
    </row>
    <row r="27" ht="18" customHeight="1" spans="1:14">
      <c r="B27" s="90"/>
      <c r="C27" s="26"/>
      <c r="D27" s="68"/>
      <c r="E27" s="68"/>
      <c r="F27" s="91"/>
      <c r="G27" s="27"/>
      <c r="H27" s="27"/>
      <c r="J27" s="76"/>
      <c r="K27" s="77"/>
      <c r="L27" s="78"/>
      <c r="M27" s="79"/>
    </row>
    <row r="28" ht="18" customHeight="1" spans="1:14">
      <c r="A28" s="50" t="s">
        <v>37</v>
      </c>
      <c r="B28" s="37" t="s">
        <v>215</v>
      </c>
      <c r="C28" s="37"/>
      <c r="D28" s="92" t="s">
        <v>216</v>
      </c>
      <c r="E28" s="93" t="s">
        <v>217</v>
      </c>
      <c r="F28" s="93"/>
      <c r="G28" s="37" t="s">
        <v>41</v>
      </c>
      <c r="H28" s="38" t="s">
        <v>162</v>
      </c>
      <c r="J28" s="50" t="s">
        <v>37</v>
      </c>
      <c r="K28" s="37" t="s">
        <v>170</v>
      </c>
      <c r="L28" s="92" t="s">
        <v>213</v>
      </c>
      <c r="M28" s="94" t="s">
        <v>214</v>
      </c>
      <c r="N28" s="95"/>
    </row>
    <row r="29" ht="18" customHeight="1" spans="1:14">
      <c r="A29" s="57"/>
      <c r="B29" s="58"/>
      <c r="C29" s="58"/>
      <c r="D29" s="60"/>
      <c r="E29" s="60" t="s">
        <v>222</v>
      </c>
      <c r="F29" s="60" t="s">
        <v>222</v>
      </c>
      <c r="G29" s="58"/>
      <c r="H29" s="59"/>
      <c r="J29" s="69">
        <v>1</v>
      </c>
      <c r="K29" s="41"/>
      <c r="L29" s="41"/>
      <c r="M29" s="42"/>
      <c r="N29" s="95"/>
    </row>
    <row r="30" ht="19.95" customHeight="1" spans="1:14">
      <c r="A30" s="69">
        <v>1</v>
      </c>
      <c r="B30" s="71" t="s">
        <v>277</v>
      </c>
      <c r="C30" s="72"/>
      <c r="D30" s="184" t="s">
        <v>327</v>
      </c>
      <c r="E30" s="70"/>
      <c r="F30" s="98"/>
      <c r="G30" s="41" t="s">
        <v>238</v>
      </c>
      <c r="H30" s="42"/>
      <c r="J30" s="69">
        <v>2</v>
      </c>
      <c r="K30" s="41"/>
      <c r="L30" s="41"/>
      <c r="M30" s="42"/>
      <c r="N30" s="99"/>
    </row>
    <row r="31" ht="19.95" customHeight="1" spans="1:14">
      <c r="A31" s="69">
        <v>2</v>
      </c>
      <c r="B31" s="71" t="s">
        <v>328</v>
      </c>
      <c r="C31" s="72"/>
      <c r="D31" s="184" t="s">
        <v>329</v>
      </c>
      <c r="E31" s="70"/>
      <c r="F31" s="98"/>
      <c r="G31" s="41" t="s">
        <v>235</v>
      </c>
      <c r="H31" s="42"/>
      <c r="J31" s="69">
        <v>3</v>
      </c>
      <c r="K31" s="41"/>
      <c r="L31" s="41"/>
      <c r="M31" s="42"/>
      <c r="N31" s="99"/>
    </row>
    <row r="32" ht="19.95" customHeight="1" spans="1:14">
      <c r="A32" s="69">
        <v>3</v>
      </c>
      <c r="B32" s="71" t="s">
        <v>330</v>
      </c>
      <c r="C32" s="72"/>
      <c r="D32" s="184" t="s">
        <v>331</v>
      </c>
      <c r="E32" s="70"/>
      <c r="F32" s="98"/>
      <c r="G32" s="41" t="s">
        <v>164</v>
      </c>
      <c r="H32" s="42"/>
      <c r="J32" s="69">
        <v>4</v>
      </c>
      <c r="K32" s="41"/>
      <c r="L32" s="41"/>
      <c r="M32" s="42"/>
      <c r="N32" s="99"/>
    </row>
    <row r="33" ht="19.95" customHeight="1" spans="1:20">
      <c r="A33" s="69">
        <v>4</v>
      </c>
      <c r="B33" s="71" t="s">
        <v>332</v>
      </c>
      <c r="C33" s="72"/>
      <c r="D33" s="184" t="s">
        <v>333</v>
      </c>
      <c r="E33" s="70"/>
      <c r="F33" s="156"/>
      <c r="G33" s="41" t="s">
        <v>228</v>
      </c>
      <c r="H33" s="42"/>
      <c r="J33" s="82">
        <v>5</v>
      </c>
      <c r="K33" s="101"/>
      <c r="L33" s="101"/>
      <c r="M33" s="102"/>
      <c r="N33" s="99"/>
    </row>
    <row r="34" ht="19.95" customHeight="1" spans="1:20">
      <c r="A34" s="69">
        <v>5</v>
      </c>
      <c r="B34" s="71" t="s">
        <v>334</v>
      </c>
      <c r="C34" s="72"/>
      <c r="D34" s="184">
        <v>820</v>
      </c>
      <c r="E34" s="70"/>
      <c r="F34" s="156"/>
      <c r="G34" s="41" t="s">
        <v>164</v>
      </c>
      <c r="H34" s="42"/>
      <c r="J34" s="31"/>
      <c r="K34" s="103"/>
      <c r="L34" s="31"/>
      <c r="M34" s="31"/>
      <c r="N34" s="95"/>
    </row>
    <row r="35" ht="19.95" customHeight="1" spans="1:20">
      <c r="A35" s="69">
        <v>6</v>
      </c>
      <c r="B35" s="71" t="s">
        <v>335</v>
      </c>
      <c r="C35" s="72"/>
      <c r="D35" s="97">
        <v>7</v>
      </c>
      <c r="E35" s="70"/>
      <c r="F35" s="98"/>
      <c r="G35" s="41" t="s">
        <v>336</v>
      </c>
      <c r="H35" s="42"/>
      <c r="J35" s="50" t="s">
        <v>218</v>
      </c>
      <c r="K35" s="92" t="s">
        <v>219</v>
      </c>
      <c r="L35" s="37" t="s">
        <v>220</v>
      </c>
      <c r="M35" s="38" t="s">
        <v>221</v>
      </c>
      <c r="N35" s="99"/>
    </row>
    <row r="36" ht="19.95" customHeight="1" spans="1:20">
      <c r="A36" s="69">
        <v>7</v>
      </c>
      <c r="B36" s="71" t="s">
        <v>337</v>
      </c>
      <c r="C36" s="72"/>
      <c r="D36" s="184" t="s">
        <v>338</v>
      </c>
      <c r="E36" s="70"/>
      <c r="F36" s="98"/>
      <c r="G36" s="41" t="s">
        <v>164</v>
      </c>
      <c r="H36" s="42"/>
      <c r="J36" s="57"/>
      <c r="K36" s="60"/>
      <c r="L36" s="58"/>
      <c r="M36" s="59"/>
      <c r="N36" s="99"/>
    </row>
    <row r="37" ht="19.95" customHeight="1" spans="1:20">
      <c r="A37" s="69">
        <v>8</v>
      </c>
      <c r="B37" s="71" t="s">
        <v>339</v>
      </c>
      <c r="C37" s="72"/>
      <c r="D37" s="184" t="s">
        <v>340</v>
      </c>
      <c r="E37" s="70"/>
      <c r="F37" s="98"/>
      <c r="G37" s="41" t="s">
        <v>164</v>
      </c>
      <c r="H37" s="42"/>
      <c r="J37" s="69"/>
      <c r="K37" s="41"/>
      <c r="L37" s="41"/>
      <c r="M37" s="42"/>
      <c r="N37" s="99"/>
    </row>
    <row r="38" ht="19.95" customHeight="1" spans="1:20">
      <c r="A38" s="69">
        <v>9</v>
      </c>
      <c r="B38" s="71" t="s">
        <v>341</v>
      </c>
      <c r="C38" s="72"/>
      <c r="D38" s="97" t="s">
        <v>342</v>
      </c>
      <c r="E38" s="70"/>
      <c r="F38" s="98"/>
      <c r="G38" s="41" t="s">
        <v>289</v>
      </c>
      <c r="H38" s="42"/>
      <c r="J38" s="69"/>
      <c r="K38" s="41"/>
      <c r="L38" s="41"/>
      <c r="M38" s="42"/>
      <c r="N38" s="99"/>
    </row>
    <row r="39" ht="19.95" customHeight="1" spans="1:20">
      <c r="A39" s="69">
        <v>10</v>
      </c>
      <c r="B39" s="71" t="s">
        <v>343</v>
      </c>
      <c r="C39" s="72"/>
      <c r="D39" s="97" t="s">
        <v>344</v>
      </c>
      <c r="E39" s="70"/>
      <c r="F39" s="98"/>
      <c r="G39" s="41" t="s">
        <v>289</v>
      </c>
      <c r="H39" s="42"/>
      <c r="J39" s="69"/>
      <c r="K39" s="41"/>
      <c r="L39" s="41"/>
      <c r="M39" s="42"/>
      <c r="N39" s="99"/>
    </row>
    <row r="40" ht="19.95" customHeight="1" spans="1:20">
      <c r="A40" s="69">
        <v>11</v>
      </c>
      <c r="B40" s="71" t="s">
        <v>345</v>
      </c>
      <c r="C40" s="72"/>
      <c r="D40" s="97" t="s">
        <v>346</v>
      </c>
      <c r="E40" s="70"/>
      <c r="F40" s="98"/>
      <c r="G40" s="41" t="s">
        <v>289</v>
      </c>
      <c r="H40" s="42"/>
      <c r="J40" s="69"/>
      <c r="K40" s="41"/>
      <c r="L40" s="41"/>
      <c r="M40" s="42"/>
      <c r="N40" s="99"/>
    </row>
    <row r="41" ht="19.95" customHeight="1" spans="1:20">
      <c r="A41" s="82">
        <v>12</v>
      </c>
      <c r="B41" s="84" t="s">
        <v>347</v>
      </c>
      <c r="C41" s="85"/>
      <c r="D41" s="158" t="s">
        <v>346</v>
      </c>
      <c r="E41" s="83"/>
      <c r="F41" s="178"/>
      <c r="G41" s="101" t="s">
        <v>289</v>
      </c>
      <c r="H41" s="102"/>
      <c r="J41" s="69"/>
      <c r="K41" s="41"/>
      <c r="L41" s="41"/>
      <c r="M41" s="42"/>
      <c r="N41" s="99"/>
    </row>
    <row r="42" ht="19.95" customHeight="1" spans="1:20">
      <c r="A42" s="27"/>
      <c r="B42" s="26"/>
      <c r="C42" s="26"/>
      <c r="D42" s="68"/>
      <c r="E42" s="90"/>
      <c r="F42" s="182"/>
      <c r="G42" s="27"/>
      <c r="H42" s="27"/>
      <c r="J42" s="69"/>
      <c r="K42" s="41"/>
      <c r="L42" s="41"/>
      <c r="M42" s="42"/>
      <c r="N42" s="99"/>
    </row>
    <row r="43" ht="19.95" customHeight="1" spans="1:20">
      <c r="A43" s="50" t="s">
        <v>37</v>
      </c>
      <c r="B43" s="37" t="s">
        <v>246</v>
      </c>
      <c r="C43" s="37"/>
      <c r="D43" s="92" t="s">
        <v>216</v>
      </c>
      <c r="E43" s="93" t="s">
        <v>217</v>
      </c>
      <c r="F43" s="93"/>
      <c r="G43" s="37" t="s">
        <v>41</v>
      </c>
      <c r="H43" s="38" t="s">
        <v>162</v>
      </c>
      <c r="J43" s="57"/>
      <c r="K43" s="58"/>
      <c r="L43" s="58"/>
      <c r="M43" s="59"/>
      <c r="N43" s="99"/>
    </row>
    <row r="44" ht="19.95" customHeight="1" spans="1:20">
      <c r="A44" s="57"/>
      <c r="B44" s="58"/>
      <c r="C44" s="58"/>
      <c r="D44" s="60"/>
      <c r="E44" s="60" t="s">
        <v>222</v>
      </c>
      <c r="F44" s="60" t="s">
        <v>222</v>
      </c>
      <c r="G44" s="58"/>
      <c r="H44" s="59"/>
      <c r="J44" s="57"/>
      <c r="K44" s="58"/>
      <c r="L44" s="58"/>
      <c r="M44" s="59"/>
      <c r="N44" s="99"/>
    </row>
    <row r="45" ht="19.95" customHeight="1" spans="1:20">
      <c r="A45" s="69">
        <v>1</v>
      </c>
      <c r="B45" s="40" t="s">
        <v>348</v>
      </c>
      <c r="C45" s="40"/>
      <c r="D45" s="184" t="s">
        <v>349</v>
      </c>
      <c r="E45" s="70"/>
      <c r="F45" s="98"/>
      <c r="G45" s="41" t="s">
        <v>164</v>
      </c>
      <c r="H45" s="42"/>
      <c r="J45" s="57"/>
      <c r="K45" s="58"/>
      <c r="L45" s="58"/>
      <c r="M45" s="59"/>
      <c r="N45" s="99"/>
      <c r="P45" s="27"/>
      <c r="Q45" s="27"/>
    </row>
    <row r="46" ht="19.95" customHeight="1" spans="1:20">
      <c r="A46" s="69">
        <v>2</v>
      </c>
      <c r="B46" s="40" t="s">
        <v>350</v>
      </c>
      <c r="C46" s="40"/>
      <c r="D46" s="184" t="s">
        <v>351</v>
      </c>
      <c r="E46" s="70"/>
      <c r="F46" s="98"/>
      <c r="G46" s="41" t="s">
        <v>164</v>
      </c>
      <c r="H46" s="42"/>
      <c r="J46" s="110"/>
      <c r="K46" s="45"/>
      <c r="L46" s="45"/>
      <c r="M46" s="46"/>
      <c r="N46" s="99"/>
      <c r="P46" s="27"/>
      <c r="Q46" s="27"/>
    </row>
    <row r="47" ht="19.95" customHeight="1" spans="1:20">
      <c r="A47" s="69">
        <v>3</v>
      </c>
      <c r="B47" s="40" t="s">
        <v>352</v>
      </c>
      <c r="C47" s="40"/>
      <c r="D47" s="184" t="s">
        <v>353</v>
      </c>
      <c r="E47" s="70"/>
      <c r="F47" s="98"/>
      <c r="G47" s="41" t="s">
        <v>164</v>
      </c>
      <c r="H47" s="42"/>
      <c r="J47" s="31"/>
      <c r="K47" s="31"/>
      <c r="L47" s="31"/>
      <c r="M47" s="31"/>
      <c r="N47" s="99"/>
      <c r="O47" s="40" t="s">
        <v>354</v>
      </c>
      <c r="P47" s="40"/>
      <c r="Q47" s="97" t="s">
        <v>355</v>
      </c>
      <c r="R47" s="70"/>
      <c r="S47" s="98"/>
      <c r="T47" s="41" t="s">
        <v>164</v>
      </c>
    </row>
    <row r="48" ht="19.95" customHeight="1" spans="1:20">
      <c r="A48" s="69">
        <v>4</v>
      </c>
      <c r="B48" s="40" t="s">
        <v>279</v>
      </c>
      <c r="C48" s="40"/>
      <c r="D48" s="734" t="s">
        <v>280</v>
      </c>
      <c r="E48" s="70"/>
      <c r="F48" s="98"/>
      <c r="G48" s="41" t="s">
        <v>164</v>
      </c>
      <c r="H48" s="42"/>
      <c r="J48" s="50" t="s">
        <v>172</v>
      </c>
      <c r="K48" s="37"/>
      <c r="L48" s="37"/>
      <c r="M48" s="38"/>
      <c r="N48" s="99"/>
      <c r="P48" s="27"/>
      <c r="Q48" s="27"/>
    </row>
    <row r="49" ht="19.95" customHeight="1" spans="1:17">
      <c r="A49" s="69">
        <v>5</v>
      </c>
      <c r="B49" s="40" t="s">
        <v>356</v>
      </c>
      <c r="C49" s="40"/>
      <c r="D49" s="97" t="s">
        <v>357</v>
      </c>
      <c r="E49" s="70"/>
      <c r="F49" s="98"/>
      <c r="G49" s="41" t="s">
        <v>164</v>
      </c>
      <c r="H49" s="42"/>
      <c r="J49" s="111"/>
      <c r="K49" s="112"/>
      <c r="L49" s="112"/>
      <c r="M49" s="113"/>
      <c r="N49" s="99"/>
      <c r="P49" s="27"/>
      <c r="Q49" s="27"/>
    </row>
    <row r="50" ht="19.95" customHeight="1" spans="1:17">
      <c r="A50" s="69">
        <v>6</v>
      </c>
      <c r="B50" s="40" t="s">
        <v>358</v>
      </c>
      <c r="C50" s="40"/>
      <c r="D50" s="97" t="s">
        <v>359</v>
      </c>
      <c r="E50" s="70"/>
      <c r="F50" s="98"/>
      <c r="G50" s="41" t="s">
        <v>164</v>
      </c>
      <c r="H50" s="42"/>
      <c r="J50" s="114"/>
      <c r="K50" s="115"/>
      <c r="L50" s="115"/>
      <c r="M50" s="116"/>
      <c r="N50" s="99"/>
      <c r="P50" s="27"/>
      <c r="Q50" s="27"/>
    </row>
    <row r="51" ht="19.95" customHeight="1" spans="1:17">
      <c r="A51" s="153">
        <v>7</v>
      </c>
      <c r="B51" s="194" t="s">
        <v>360</v>
      </c>
      <c r="C51" s="195"/>
      <c r="D51" s="136" t="s">
        <v>361</v>
      </c>
      <c r="E51" s="229"/>
      <c r="F51" s="98"/>
      <c r="G51" s="199" t="s">
        <v>164</v>
      </c>
      <c r="H51" s="230"/>
      <c r="J51" s="114"/>
      <c r="K51" s="115"/>
      <c r="L51" s="115"/>
      <c r="M51" s="116"/>
      <c r="N51" s="99"/>
      <c r="P51" s="27"/>
      <c r="Q51" s="27"/>
    </row>
    <row r="52" ht="19.95" customHeight="1" spans="1:17">
      <c r="A52" s="155"/>
      <c r="B52" s="202"/>
      <c r="C52" s="203"/>
      <c r="D52" s="139"/>
      <c r="E52" s="231"/>
      <c r="F52" s="98"/>
      <c r="G52" s="205"/>
      <c r="H52" s="232"/>
      <c r="J52" s="114"/>
      <c r="K52" s="115"/>
      <c r="L52" s="115"/>
      <c r="M52" s="116"/>
      <c r="N52" s="99"/>
      <c r="P52" s="27"/>
      <c r="Q52" s="27"/>
    </row>
    <row r="53" ht="19.95" customHeight="1" spans="1:17">
      <c r="A53" s="69">
        <v>8</v>
      </c>
      <c r="B53" s="40" t="s">
        <v>354</v>
      </c>
      <c r="C53" s="40"/>
      <c r="D53" s="97" t="s">
        <v>362</v>
      </c>
      <c r="E53" s="70"/>
      <c r="F53" s="98"/>
      <c r="G53" s="41" t="s">
        <v>164</v>
      </c>
      <c r="H53" s="42"/>
      <c r="J53" s="114"/>
      <c r="K53" s="115"/>
      <c r="L53" s="115"/>
      <c r="M53" s="116"/>
      <c r="N53" s="99"/>
      <c r="P53" s="27"/>
      <c r="Q53" s="27"/>
    </row>
    <row r="54" ht="19.95" customHeight="1" spans="1:17">
      <c r="A54" s="153">
        <v>9</v>
      </c>
      <c r="B54" s="194" t="s">
        <v>363</v>
      </c>
      <c r="C54" s="195"/>
      <c r="D54" s="233" t="s">
        <v>364</v>
      </c>
      <c r="E54" s="234"/>
      <c r="F54" s="234"/>
      <c r="G54" s="234"/>
      <c r="H54" s="235"/>
      <c r="J54" s="114"/>
      <c r="K54" s="115"/>
      <c r="L54" s="115"/>
      <c r="M54" s="116"/>
      <c r="N54" s="99"/>
      <c r="P54" s="27"/>
      <c r="Q54" s="27"/>
    </row>
    <row r="55" ht="19.95" customHeight="1" spans="1:17">
      <c r="A55" s="155"/>
      <c r="B55" s="202"/>
      <c r="C55" s="203"/>
      <c r="D55" s="236"/>
      <c r="E55" s="237"/>
      <c r="F55" s="237"/>
      <c r="G55" s="237"/>
      <c r="H55" s="238"/>
      <c r="J55" s="114"/>
      <c r="K55" s="115"/>
      <c r="L55" s="115"/>
      <c r="M55" s="116"/>
      <c r="N55" s="99"/>
      <c r="P55" s="27"/>
      <c r="Q55" s="27"/>
    </row>
    <row r="56" ht="19.95" customHeight="1" spans="1:17">
      <c r="A56" s="153">
        <v>10</v>
      </c>
      <c r="B56" s="194" t="s">
        <v>252</v>
      </c>
      <c r="C56" s="195"/>
      <c r="D56" s="233" t="s">
        <v>365</v>
      </c>
      <c r="E56" s="234"/>
      <c r="F56" s="234"/>
      <c r="G56" s="234"/>
      <c r="H56" s="235"/>
      <c r="J56" s="114"/>
      <c r="K56" s="115"/>
      <c r="L56" s="115"/>
      <c r="M56" s="116"/>
      <c r="N56" s="99"/>
      <c r="P56" s="27"/>
      <c r="Q56" s="27"/>
    </row>
    <row r="57" ht="19.95" customHeight="1" spans="1:17">
      <c r="A57" s="154"/>
      <c r="B57" s="239"/>
      <c r="C57" s="240"/>
      <c r="D57" s="241"/>
      <c r="E57" s="242"/>
      <c r="F57" s="242"/>
      <c r="G57" s="242"/>
      <c r="H57" s="243"/>
      <c r="J57" s="114"/>
      <c r="K57" s="115"/>
      <c r="L57" s="115"/>
      <c r="M57" s="116"/>
      <c r="N57" s="99"/>
      <c r="P57" s="27"/>
      <c r="Q57" s="27"/>
    </row>
    <row r="58" ht="19.95" customHeight="1" spans="1:17">
      <c r="A58" s="157"/>
      <c r="B58" s="244"/>
      <c r="C58" s="245"/>
      <c r="D58" s="246"/>
      <c r="E58" s="247"/>
      <c r="F58" s="247"/>
      <c r="G58" s="247"/>
      <c r="H58" s="248"/>
      <c r="J58" s="120"/>
      <c r="K58" s="121"/>
      <c r="L58" s="121"/>
      <c r="M58" s="122"/>
      <c r="N58" s="99"/>
      <c r="P58" s="27"/>
      <c r="Q58" s="27"/>
    </row>
    <row r="59" ht="18" customHeight="1" spans="1:17">
      <c r="B59" s="123"/>
      <c r="C59" s="124"/>
      <c r="D59" s="124"/>
      <c r="E59" s="124"/>
      <c r="F59" s="124"/>
      <c r="G59" s="124"/>
      <c r="H59" s="124"/>
      <c r="N59" s="99"/>
      <c r="P59" s="27"/>
      <c r="Q59" s="27"/>
    </row>
    <row r="60" ht="18" customHeight="1" spans="1:17">
      <c r="A60" s="4" t="s">
        <v>366</v>
      </c>
      <c r="B60" s="207"/>
      <c r="C60" s="207"/>
      <c r="D60" s="208"/>
      <c r="E60" s="209" t="s">
        <v>367</v>
      </c>
      <c r="F60" s="207"/>
      <c r="G60" s="207"/>
      <c r="H60" s="210"/>
      <c r="I60" s="27"/>
      <c r="J60" s="125" t="s">
        <v>255</v>
      </c>
      <c r="K60" s="92"/>
      <c r="L60" s="92" t="s">
        <v>256</v>
      </c>
      <c r="M60" s="94"/>
    </row>
    <row r="61" ht="18" customHeight="1" spans="1:17">
      <c r="A61" s="211"/>
      <c r="B61" s="212"/>
      <c r="C61" s="212"/>
      <c r="D61" s="213"/>
      <c r="E61" s="214"/>
      <c r="F61" s="212"/>
      <c r="G61" s="212"/>
      <c r="H61" s="215"/>
      <c r="J61" s="126"/>
      <c r="K61" s="60"/>
      <c r="L61" s="60"/>
      <c r="M61" s="127"/>
    </row>
    <row r="62" ht="18" customHeight="1" spans="1:17">
      <c r="A62" s="69"/>
      <c r="B62" s="41"/>
      <c r="C62" s="41"/>
      <c r="D62" s="41"/>
      <c r="E62" s="41"/>
      <c r="F62" s="41"/>
      <c r="G62" s="41"/>
      <c r="H62" s="42"/>
      <c r="J62" s="126"/>
      <c r="K62" s="60"/>
      <c r="L62" s="60"/>
      <c r="M62" s="127"/>
    </row>
    <row r="63" ht="18" customHeight="1" spans="1:17">
      <c r="A63" s="69"/>
      <c r="B63" s="41"/>
      <c r="C63" s="41"/>
      <c r="D63" s="41"/>
      <c r="E63" s="41"/>
      <c r="F63" s="41"/>
      <c r="G63" s="41"/>
      <c r="H63" s="42"/>
      <c r="J63" s="126"/>
      <c r="K63" s="60"/>
      <c r="L63" s="60"/>
      <c r="M63" s="127"/>
    </row>
    <row r="64" ht="18" customHeight="1" spans="1:17">
      <c r="A64" s="82"/>
      <c r="B64" s="101"/>
      <c r="C64" s="101"/>
      <c r="D64" s="101"/>
      <c r="E64" s="101"/>
      <c r="F64" s="101"/>
      <c r="G64" s="101"/>
      <c r="H64" s="102"/>
      <c r="J64" s="128"/>
      <c r="K64" s="129"/>
      <c r="L64" s="129"/>
      <c r="M64" s="130"/>
    </row>
    <row r="67" spans="2:7">
      <c r="D67" s="27"/>
      <c r="E67" s="27"/>
      <c r="F67" s="27"/>
      <c r="G67" s="27"/>
    </row>
    <row r="68" spans="2:7">
      <c r="B68" s="26"/>
      <c r="C68" s="26"/>
      <c r="D68" s="131"/>
      <c r="E68" s="131"/>
      <c r="F68" s="131"/>
      <c r="G68" s="131"/>
    </row>
    <row r="69" spans="2:7">
      <c r="B69" s="26"/>
      <c r="C69" s="26"/>
      <c r="D69" s="131"/>
      <c r="E69" s="131"/>
      <c r="F69" s="132"/>
      <c r="G69" s="132"/>
    </row>
    <row r="70" spans="2:7">
      <c r="B70" s="26"/>
      <c r="C70" s="26"/>
      <c r="D70" s="131"/>
      <c r="E70" s="131"/>
      <c r="F70" s="133"/>
      <c r="G70" s="133"/>
    </row>
    <row r="71" spans="2:7">
      <c r="B71" s="26"/>
      <c r="C71" s="26"/>
      <c r="D71" s="131"/>
      <c r="E71" s="131"/>
      <c r="F71" s="131"/>
      <c r="G71" s="131"/>
    </row>
    <row r="72" spans="2:7">
      <c r="B72" s="26"/>
      <c r="C72" s="26"/>
      <c r="D72" s="131"/>
      <c r="E72" s="131"/>
      <c r="F72" s="131"/>
      <c r="G72" s="131"/>
    </row>
    <row r="73" spans="2:7">
      <c r="B73" s="26"/>
      <c r="C73" s="26"/>
      <c r="D73" s="131"/>
      <c r="E73" s="131"/>
      <c r="F73" s="133"/>
      <c r="G73" s="133"/>
    </row>
    <row r="74" spans="2:7">
      <c r="B74" s="26"/>
      <c r="C74" s="26"/>
      <c r="D74" s="131"/>
      <c r="E74" s="131"/>
      <c r="F74" s="133"/>
      <c r="G74" s="133"/>
    </row>
    <row r="75" spans="2:7">
      <c r="B75" s="26"/>
      <c r="C75" s="26"/>
      <c r="D75" s="131"/>
      <c r="E75" s="131"/>
      <c r="F75" s="133"/>
      <c r="G75" s="133"/>
    </row>
    <row r="76" spans="2:7">
      <c r="B76" s="26"/>
      <c r="C76" s="26"/>
      <c r="D76" s="131"/>
      <c r="E76" s="131"/>
      <c r="F76" s="134"/>
      <c r="G76" s="134"/>
    </row>
  </sheetData>
  <mergeCells count="176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A16:C16"/>
    <mergeCell ref="D16:E16"/>
    <mergeCell ref="F16:H16"/>
    <mergeCell ref="J16:K16"/>
    <mergeCell ref="L16:M16"/>
    <mergeCell ref="B17:C17"/>
    <mergeCell ref="B18:C18"/>
    <mergeCell ref="B19:C19"/>
    <mergeCell ref="B20:C20"/>
    <mergeCell ref="J20:M20"/>
    <mergeCell ref="B21:C21"/>
    <mergeCell ref="J21:K21"/>
    <mergeCell ref="L21:M21"/>
    <mergeCell ref="B22:C22"/>
    <mergeCell ref="B23:C23"/>
    <mergeCell ref="J24:M24"/>
    <mergeCell ref="J25:K25"/>
    <mergeCell ref="L25:M25"/>
    <mergeCell ref="D27:E27"/>
    <mergeCell ref="G27:H27"/>
    <mergeCell ref="E28:F28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E43:F43"/>
    <mergeCell ref="B45:C45"/>
    <mergeCell ref="B46:C46"/>
    <mergeCell ref="B47:C47"/>
    <mergeCell ref="O47:P47"/>
    <mergeCell ref="B48:C48"/>
    <mergeCell ref="J48:M48"/>
    <mergeCell ref="B49:C49"/>
    <mergeCell ref="J49:M49"/>
    <mergeCell ref="B50:C50"/>
    <mergeCell ref="J50:M50"/>
    <mergeCell ref="J51:M51"/>
    <mergeCell ref="J52:M52"/>
    <mergeCell ref="B53:C53"/>
    <mergeCell ref="J53:M53"/>
    <mergeCell ref="J54:M54"/>
    <mergeCell ref="J55:M55"/>
    <mergeCell ref="J56:M56"/>
    <mergeCell ref="J57:M57"/>
    <mergeCell ref="J58:M58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73:C73"/>
    <mergeCell ref="D73:E73"/>
    <mergeCell ref="F73:G73"/>
    <mergeCell ref="B74:C74"/>
    <mergeCell ref="D74:E74"/>
    <mergeCell ref="F74:G74"/>
    <mergeCell ref="B75:C75"/>
    <mergeCell ref="D75:E75"/>
    <mergeCell ref="F75:G75"/>
    <mergeCell ref="B76:C76"/>
    <mergeCell ref="D76:E76"/>
    <mergeCell ref="F76:G76"/>
    <mergeCell ref="A28:A29"/>
    <mergeCell ref="A43:A44"/>
    <mergeCell ref="A51:A52"/>
    <mergeCell ref="A54:A55"/>
    <mergeCell ref="A56:A58"/>
    <mergeCell ref="D28:D29"/>
    <mergeCell ref="D43:D44"/>
    <mergeCell ref="D51:D52"/>
    <mergeCell ref="D54:D55"/>
    <mergeCell ref="D56:D58"/>
    <mergeCell ref="E51:E52"/>
    <mergeCell ref="E54:E55"/>
    <mergeCell ref="E56:E58"/>
    <mergeCell ref="F51:F52"/>
    <mergeCell ref="F54:F55"/>
    <mergeCell ref="F56:F58"/>
    <mergeCell ref="G28:G29"/>
    <mergeCell ref="G43:G44"/>
    <mergeCell ref="G51:G52"/>
    <mergeCell ref="G54:G55"/>
    <mergeCell ref="G56:G58"/>
    <mergeCell ref="H28:H29"/>
    <mergeCell ref="H43:H44"/>
    <mergeCell ref="H51:H52"/>
    <mergeCell ref="H54:H55"/>
    <mergeCell ref="H56:H58"/>
    <mergeCell ref="J35:J36"/>
    <mergeCell ref="J37:J38"/>
    <mergeCell ref="J39:J40"/>
    <mergeCell ref="J41:J42"/>
    <mergeCell ref="J43:J44"/>
    <mergeCell ref="J45:J46"/>
    <mergeCell ref="K35:K36"/>
    <mergeCell ref="K37:K38"/>
    <mergeCell ref="K39:K40"/>
    <mergeCell ref="K41:K42"/>
    <mergeCell ref="K43:K44"/>
    <mergeCell ref="K45:K46"/>
    <mergeCell ref="L35:L36"/>
    <mergeCell ref="L37:L38"/>
    <mergeCell ref="L39:L40"/>
    <mergeCell ref="L41:L42"/>
    <mergeCell ref="L43:L44"/>
    <mergeCell ref="L45:L46"/>
    <mergeCell ref="M35:M36"/>
    <mergeCell ref="M37:M38"/>
    <mergeCell ref="M39:M40"/>
    <mergeCell ref="M41:M42"/>
    <mergeCell ref="M43:M44"/>
    <mergeCell ref="M45:M46"/>
    <mergeCell ref="J26:K27"/>
    <mergeCell ref="A62:D64"/>
    <mergeCell ref="E62:H64"/>
    <mergeCell ref="J62:K64"/>
    <mergeCell ref="L62:M64"/>
    <mergeCell ref="B56:C58"/>
    <mergeCell ref="A60:D61"/>
    <mergeCell ref="E60:H61"/>
    <mergeCell ref="J60:K61"/>
    <mergeCell ref="L60:M61"/>
    <mergeCell ref="B28:C29"/>
    <mergeCell ref="B43:C44"/>
    <mergeCell ref="B51:C52"/>
    <mergeCell ref="B54:C55"/>
    <mergeCell ref="J17:K18"/>
    <mergeCell ref="J22:K23"/>
    <mergeCell ref="C8:H9"/>
    <mergeCell ref="A1:B3"/>
    <mergeCell ref="C1:J3"/>
  </mergeCells>
  <conditionalFormatting sqref="C2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printOptions horizontalCentered="1"/>
  <pageMargins left="0.236220472440945" right="0.236220472440945" top="0.393055555555556" bottom="0.275" header="0.31496062992126" footer="0.31496062992126"/>
  <pageSetup paperSize="9" scale="65" orientation="portrait" horizontalDpi="300" verticalDpi="3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73"/>
  <sheetViews>
    <sheetView showGridLines="0" view="pageBreakPreview" zoomScale="85" zoomScalePageLayoutView="85" zoomScaleNormal="100" workbookViewId="0">
      <selection activeCell="C1" sqref="C1:J3"/>
    </sheetView>
  </sheetViews>
  <sheetFormatPr defaultColWidth="8.88888888888889" defaultRowHeight="10.8"/>
  <cols>
    <col min="1" max="1" width="4" style="1" customWidth="1"/>
    <col min="2" max="2" width="16.4444444444444" style="1" customWidth="1"/>
    <col min="3" max="3" width="5.44444444444444" style="1" customWidth="1"/>
    <col min="4" max="4" width="20.1111111111111" style="1" customWidth="1"/>
    <col min="5" max="6" width="10.4444444444444" style="1" customWidth="1"/>
    <col min="7" max="8" width="10.3333333333333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8.88888888888889" style="1" customWidth="1"/>
    <col min="14" max="14" width="8.88888888888889" style="1"/>
    <col min="15" max="15" width="9.88888888888889" style="1" customWidth="1"/>
    <col min="16" max="16" width="17.1111111111111" style="1" customWidth="1"/>
    <col min="17" max="17" width="2" style="1" hidden="1" customWidth="1"/>
    <col min="18" max="18" width="51.1111111111111" style="1" customWidth="1"/>
    <col min="19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179</v>
      </c>
      <c r="L3" s="24"/>
      <c r="M3" s="25"/>
    </row>
    <row r="4" ht="15" customHeight="1" spans="1:24">
      <c r="A4" s="27"/>
      <c r="C4" s="28"/>
    </row>
    <row r="5" ht="15" customHeight="1" spans="1:24">
      <c r="A5" s="29" t="s">
        <v>143</v>
      </c>
      <c r="B5" s="29"/>
      <c r="C5" s="30" t="str">
        <f>'In 2'!C5</f>
        <v>26BA2HKH00565000014</v>
      </c>
      <c r="D5" s="30"/>
      <c r="E5" s="30"/>
      <c r="F5" s="30"/>
      <c r="G5" s="30"/>
      <c r="H5" s="30"/>
      <c r="I5" s="31" t="s">
        <v>3</v>
      </c>
      <c r="J5" s="31"/>
      <c r="K5" s="32" t="str">
        <f>'In 2'!K5</f>
        <v>SX2607080</v>
      </c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6" t="str">
        <f>'In 2'!C6</f>
        <v>XD1KH00565BP0011</v>
      </c>
      <c r="D6" s="26"/>
      <c r="E6" s="26"/>
      <c r="F6" s="26"/>
      <c r="G6" s="26"/>
      <c r="H6" s="26"/>
      <c r="I6" s="31" t="s">
        <v>200</v>
      </c>
      <c r="J6" s="31"/>
      <c r="K6" s="26" t="s">
        <v>180</v>
      </c>
    </row>
    <row r="7" ht="15" customHeight="1" spans="1:24">
      <c r="A7" s="33" t="s">
        <v>146</v>
      </c>
      <c r="B7" s="33"/>
      <c r="C7" s="26" t="str">
        <f>'In 2'!C7</f>
        <v>4O BTA140 SPEC CEO PUTTY FOR INTERIOR 40KG</v>
      </c>
      <c r="D7" s="26"/>
      <c r="E7" s="26"/>
      <c r="F7" s="26"/>
      <c r="G7" s="26"/>
      <c r="H7" s="26"/>
      <c r="I7" s="33" t="s">
        <v>147</v>
      </c>
      <c r="J7" s="33"/>
      <c r="K7" s="34" t="s">
        <v>148</v>
      </c>
    </row>
    <row r="8" ht="20.4" customHeight="1" spans="1:24">
      <c r="A8" s="33" t="s">
        <v>149</v>
      </c>
      <c r="B8" s="33"/>
      <c r="C8" s="30" t="str">
        <f>'In 2'!C8</f>
        <v>CÔNG TY 4 ORANGES CO.,LTD</v>
      </c>
      <c r="D8" s="30"/>
      <c r="E8" s="30"/>
      <c r="F8" s="30"/>
      <c r="G8" s="30"/>
      <c r="H8" s="30"/>
      <c r="I8" s="33" t="s">
        <v>150</v>
      </c>
      <c r="J8" s="33"/>
      <c r="K8" s="34" t="s">
        <v>148</v>
      </c>
    </row>
    <row r="9" ht="15" customHeight="1" spans="1:24">
      <c r="A9" s="26"/>
      <c r="B9" s="26"/>
      <c r="C9" s="26"/>
      <c r="D9" s="26"/>
      <c r="E9" s="26"/>
      <c r="I9" s="26"/>
      <c r="K9" s="26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</row>
    <row r="14" ht="11.55"/>
    <row r="15" ht="24" customHeight="1" spans="1:24">
      <c r="A15" s="160" t="s">
        <v>181</v>
      </c>
      <c r="B15" s="161"/>
      <c r="C15" s="161"/>
      <c r="D15" s="161"/>
      <c r="E15" s="161"/>
      <c r="F15" s="161"/>
      <c r="G15" s="161"/>
      <c r="H15" s="162"/>
      <c r="J15" s="50" t="s">
        <v>201</v>
      </c>
      <c r="K15" s="37"/>
      <c r="L15" s="37"/>
      <c r="M15" s="38"/>
    </row>
    <row r="16" ht="18" customHeight="1" spans="1:24">
      <c r="A16" s="163" t="s">
        <v>276</v>
      </c>
      <c r="B16" s="164"/>
      <c r="C16" s="164"/>
      <c r="D16" s="53">
        <f>G18+G19</f>
        <v>160.65</v>
      </c>
      <c r="E16" s="54"/>
      <c r="F16" s="165" t="s">
        <v>57</v>
      </c>
      <c r="G16" s="165"/>
      <c r="H16" s="166"/>
      <c r="J16" s="57" t="s">
        <v>161</v>
      </c>
      <c r="K16" s="58"/>
      <c r="L16" s="58" t="s">
        <v>162</v>
      </c>
      <c r="M16" s="59"/>
    </row>
    <row r="17" ht="18" customHeight="1" spans="1:14">
      <c r="A17" s="57" t="s">
        <v>37</v>
      </c>
      <c r="B17" s="60" t="s">
        <v>38</v>
      </c>
      <c r="C17" s="60"/>
      <c r="D17" s="58" t="s">
        <v>39</v>
      </c>
      <c r="E17" s="60" t="s">
        <v>205</v>
      </c>
      <c r="F17" s="63" t="s">
        <v>6</v>
      </c>
      <c r="G17" s="63" t="s">
        <v>206</v>
      </c>
      <c r="H17" s="64" t="s">
        <v>207</v>
      </c>
      <c r="J17" s="65"/>
      <c r="K17" s="66"/>
      <c r="M17" s="67"/>
    </row>
    <row r="18" ht="18" customHeight="1" spans="1:14">
      <c r="A18" s="57">
        <v>1</v>
      </c>
      <c r="B18" s="96" t="str">
        <f>Thổi!C17</f>
        <v>LDPE </v>
      </c>
      <c r="C18" s="96"/>
      <c r="D18" s="40" t="str">
        <f>Thổi!D17</f>
        <v>NHLLDPEFD21HN</v>
      </c>
      <c r="E18" s="167">
        <v>0.893</v>
      </c>
      <c r="F18" s="74" t="s">
        <v>57</v>
      </c>
      <c r="G18" s="168">
        <f>Thổi!G17</f>
        <v>143.46045</v>
      </c>
      <c r="H18" s="169"/>
      <c r="J18" s="76"/>
      <c r="K18" s="77"/>
      <c r="L18" s="78"/>
      <c r="M18" s="79"/>
    </row>
    <row r="19" ht="18" customHeight="1" spans="1:14">
      <c r="A19" s="69">
        <v>2</v>
      </c>
      <c r="B19" s="96" t="str">
        <f>Thổi!C18</f>
        <v>Hạt taical trắng EFPE 75T</v>
      </c>
      <c r="C19" s="96"/>
      <c r="D19" s="40" t="str">
        <f>Thổi!D18</f>
        <v>NHTEFPE75T01</v>
      </c>
      <c r="E19" s="170">
        <v>0.107</v>
      </c>
      <c r="F19" s="74" t="s">
        <v>57</v>
      </c>
      <c r="G19" s="168">
        <f>Thổi!G18</f>
        <v>17.18955</v>
      </c>
      <c r="H19" s="169"/>
    </row>
    <row r="20" ht="18" customHeight="1" spans="1:14">
      <c r="A20" s="69">
        <v>3</v>
      </c>
      <c r="B20" s="137" t="str">
        <f>Thổi!C19</f>
        <v>Túi PE thường 50x100, 50gr, đáy ngắn</v>
      </c>
      <c r="C20" s="138"/>
      <c r="D20" s="171" t="str">
        <f>Thổi!D19</f>
        <v>TEA050050010002</v>
      </c>
      <c r="E20" s="73"/>
      <c r="F20" s="74" t="s">
        <v>57</v>
      </c>
      <c r="G20" s="168">
        <f>Thổi!G19</f>
        <v>160.65</v>
      </c>
      <c r="H20" s="169"/>
      <c r="J20" s="50" t="s">
        <v>209</v>
      </c>
      <c r="K20" s="37"/>
      <c r="L20" s="37"/>
      <c r="M20" s="38"/>
    </row>
    <row r="21" ht="18" customHeight="1" spans="1:14">
      <c r="A21" s="69">
        <v>4</v>
      </c>
      <c r="B21" s="140"/>
      <c r="C21" s="141"/>
      <c r="D21" s="172"/>
      <c r="E21" s="73"/>
      <c r="F21" s="81" t="s">
        <v>91</v>
      </c>
      <c r="G21" s="173">
        <f>Thổi!G20</f>
        <v>3150</v>
      </c>
      <c r="H21" s="174"/>
      <c r="J21" s="57" t="s">
        <v>161</v>
      </c>
      <c r="K21" s="58"/>
      <c r="L21" s="58" t="s">
        <v>162</v>
      </c>
      <c r="M21" s="59"/>
    </row>
    <row r="22" ht="18" customHeight="1" spans="1:14">
      <c r="A22" s="69">
        <v>5</v>
      </c>
      <c r="B22" s="96"/>
      <c r="C22" s="96"/>
      <c r="D22" s="40"/>
      <c r="E22" s="175"/>
      <c r="F22" s="81"/>
      <c r="G22" s="173"/>
      <c r="H22" s="174"/>
      <c r="J22" s="65"/>
      <c r="K22" s="66"/>
      <c r="M22" s="67"/>
    </row>
    <row r="23" ht="18" customHeight="1" spans="1:14">
      <c r="A23" s="82">
        <v>6</v>
      </c>
      <c r="B23" s="176"/>
      <c r="C23" s="176"/>
      <c r="D23" s="44"/>
      <c r="E23" s="177"/>
      <c r="F23" s="178"/>
      <c r="G23" s="44"/>
      <c r="H23" s="179"/>
      <c r="J23" s="76"/>
      <c r="K23" s="77"/>
      <c r="L23" s="78"/>
      <c r="M23" s="79"/>
    </row>
    <row r="24" ht="18" customHeight="1" spans="1:14">
      <c r="A24" s="142"/>
      <c r="B24" s="180"/>
      <c r="C24" s="180"/>
      <c r="D24" s="144"/>
      <c r="E24" s="181"/>
      <c r="F24" s="182"/>
      <c r="G24" s="144"/>
      <c r="H24" s="144"/>
      <c r="J24" s="50" t="s">
        <v>210</v>
      </c>
      <c r="K24" s="37"/>
      <c r="L24" s="37"/>
      <c r="M24" s="38"/>
    </row>
    <row r="25" ht="18" customHeight="1" spans="1:14">
      <c r="A25" s="142"/>
      <c r="B25" s="180"/>
      <c r="C25" s="180"/>
      <c r="D25" s="144"/>
      <c r="E25" s="181"/>
      <c r="F25" s="182"/>
      <c r="G25" s="144"/>
      <c r="H25" s="144"/>
      <c r="J25" s="57" t="s">
        <v>161</v>
      </c>
      <c r="K25" s="58"/>
      <c r="L25" s="58" t="s">
        <v>162</v>
      </c>
      <c r="M25" s="59"/>
    </row>
    <row r="26" ht="18" customHeight="1" spans="1:14">
      <c r="A26" s="142"/>
      <c r="B26" s="180"/>
      <c r="C26" s="180"/>
      <c r="D26" s="144"/>
      <c r="E26" s="181"/>
      <c r="F26" s="182"/>
      <c r="G26" s="144"/>
      <c r="H26" s="144"/>
      <c r="J26" s="65"/>
      <c r="K26" s="66"/>
      <c r="M26" s="67"/>
    </row>
    <row r="27" ht="18" customHeight="1" spans="1:14">
      <c r="B27" s="90"/>
      <c r="C27" s="26"/>
      <c r="D27" s="68"/>
      <c r="E27" s="68"/>
      <c r="F27" s="91"/>
      <c r="G27" s="27"/>
      <c r="H27" s="27"/>
      <c r="J27" s="76"/>
      <c r="K27" s="77"/>
      <c r="L27" s="78"/>
      <c r="M27" s="79"/>
    </row>
    <row r="28" ht="18" customHeight="1" spans="1:14">
      <c r="A28" s="50" t="s">
        <v>37</v>
      </c>
      <c r="B28" s="37" t="s">
        <v>215</v>
      </c>
      <c r="C28" s="37"/>
      <c r="D28" s="92" t="s">
        <v>216</v>
      </c>
      <c r="E28" s="93" t="s">
        <v>217</v>
      </c>
      <c r="F28" s="93"/>
      <c r="G28" s="37" t="s">
        <v>41</v>
      </c>
      <c r="H28" s="38" t="s">
        <v>162</v>
      </c>
      <c r="J28" s="50" t="s">
        <v>37</v>
      </c>
      <c r="K28" s="37" t="s">
        <v>170</v>
      </c>
      <c r="L28" s="92" t="s">
        <v>213</v>
      </c>
      <c r="M28" s="94" t="s">
        <v>214</v>
      </c>
      <c r="N28" s="95"/>
    </row>
    <row r="29" ht="18" customHeight="1" spans="1:14">
      <c r="A29" s="57"/>
      <c r="B29" s="58"/>
      <c r="C29" s="58"/>
      <c r="D29" s="60"/>
      <c r="E29" s="60" t="s">
        <v>222</v>
      </c>
      <c r="F29" s="60" t="s">
        <v>222</v>
      </c>
      <c r="G29" s="58"/>
      <c r="H29" s="59"/>
      <c r="J29" s="69">
        <v>1</v>
      </c>
      <c r="K29" s="41"/>
      <c r="L29" s="41"/>
      <c r="M29" s="42"/>
      <c r="N29" s="95"/>
    </row>
    <row r="30" ht="19.95" customHeight="1" spans="1:14">
      <c r="A30" s="69">
        <v>1</v>
      </c>
      <c r="B30" s="96" t="s">
        <v>368</v>
      </c>
      <c r="C30" s="96"/>
      <c r="D30" s="96" t="s">
        <v>369</v>
      </c>
      <c r="E30" s="97"/>
      <c r="F30" s="97"/>
      <c r="G30" s="41" t="s">
        <v>264</v>
      </c>
      <c r="H30" s="42"/>
      <c r="J30" s="69">
        <v>2</v>
      </c>
      <c r="K30" s="41"/>
      <c r="L30" s="41"/>
      <c r="M30" s="42"/>
      <c r="N30" s="99"/>
    </row>
    <row r="31" ht="19.95" customHeight="1" spans="1:14">
      <c r="A31" s="69"/>
      <c r="B31" s="96"/>
      <c r="C31" s="96"/>
      <c r="D31" s="96"/>
      <c r="E31" s="97"/>
      <c r="F31" s="97"/>
      <c r="G31" s="41"/>
      <c r="H31" s="42"/>
      <c r="J31" s="69">
        <v>3</v>
      </c>
      <c r="K31" s="41"/>
      <c r="L31" s="41"/>
      <c r="M31" s="42"/>
      <c r="N31" s="99"/>
    </row>
    <row r="32" ht="19.95" customHeight="1" spans="1:14">
      <c r="A32" s="69"/>
      <c r="B32" s="96"/>
      <c r="C32" s="96"/>
      <c r="D32" s="96"/>
      <c r="E32" s="97"/>
      <c r="F32" s="97"/>
      <c r="G32" s="41"/>
      <c r="H32" s="42"/>
      <c r="J32" s="69">
        <v>4</v>
      </c>
      <c r="K32" s="41"/>
      <c r="L32" s="41"/>
      <c r="M32" s="42"/>
      <c r="N32" s="99"/>
    </row>
    <row r="33" ht="19.95" customHeight="1" spans="1:15">
      <c r="A33" s="69"/>
      <c r="B33" s="96"/>
      <c r="C33" s="96"/>
      <c r="D33" s="96"/>
      <c r="E33" s="97"/>
      <c r="F33" s="97"/>
      <c r="G33" s="41"/>
      <c r="H33" s="42"/>
      <c r="J33" s="82">
        <v>5</v>
      </c>
      <c r="K33" s="101"/>
      <c r="L33" s="101"/>
      <c r="M33" s="102"/>
      <c r="N33" s="99"/>
    </row>
    <row r="34" ht="19.95" customHeight="1" spans="1:15">
      <c r="A34" s="69">
        <v>2</v>
      </c>
      <c r="B34" s="96" t="s">
        <v>370</v>
      </c>
      <c r="C34" s="96"/>
      <c r="D34" s="97">
        <v>130</v>
      </c>
      <c r="E34" s="70"/>
      <c r="F34" s="183"/>
      <c r="G34" s="41" t="s">
        <v>289</v>
      </c>
      <c r="H34" s="106"/>
      <c r="J34" s="31"/>
      <c r="K34" s="103"/>
      <c r="L34" s="31"/>
      <c r="M34" s="31"/>
      <c r="N34" s="95"/>
    </row>
    <row r="35" ht="19.95" customHeight="1" spans="1:15">
      <c r="A35" s="69">
        <v>3</v>
      </c>
      <c r="B35" s="96" t="s">
        <v>371</v>
      </c>
      <c r="C35" s="96"/>
      <c r="D35" s="97">
        <v>140</v>
      </c>
      <c r="E35" s="70"/>
      <c r="F35" s="183"/>
      <c r="G35" s="41" t="s">
        <v>289</v>
      </c>
      <c r="H35" s="106"/>
      <c r="J35" s="50" t="s">
        <v>218</v>
      </c>
      <c r="K35" s="92" t="s">
        <v>219</v>
      </c>
      <c r="L35" s="37" t="s">
        <v>220</v>
      </c>
      <c r="M35" s="38" t="s">
        <v>221</v>
      </c>
      <c r="N35" s="99"/>
    </row>
    <row r="36" ht="19.95" customHeight="1" spans="1:15">
      <c r="A36" s="69">
        <v>4</v>
      </c>
      <c r="B36" s="96" t="s">
        <v>372</v>
      </c>
      <c r="C36" s="96"/>
      <c r="D36" s="97">
        <v>150</v>
      </c>
      <c r="E36" s="70"/>
      <c r="F36" s="183"/>
      <c r="G36" s="41" t="s">
        <v>289</v>
      </c>
      <c r="H36" s="106"/>
      <c r="J36" s="57"/>
      <c r="K36" s="60"/>
      <c r="L36" s="58"/>
      <c r="M36" s="59"/>
      <c r="N36" s="99"/>
    </row>
    <row r="37" ht="19.95" customHeight="1" spans="1:15">
      <c r="A37" s="69">
        <v>5</v>
      </c>
      <c r="B37" s="96" t="s">
        <v>373</v>
      </c>
      <c r="C37" s="96"/>
      <c r="D37" s="97">
        <v>170</v>
      </c>
      <c r="E37" s="70"/>
      <c r="F37" s="183"/>
      <c r="G37" s="41" t="s">
        <v>289</v>
      </c>
      <c r="H37" s="106"/>
      <c r="J37" s="69"/>
      <c r="K37" s="41"/>
      <c r="L37" s="41"/>
      <c r="M37" s="42"/>
      <c r="N37" s="99"/>
    </row>
    <row r="38" ht="19.95" customHeight="1" spans="1:15">
      <c r="A38" s="69">
        <v>6</v>
      </c>
      <c r="B38" s="96" t="s">
        <v>374</v>
      </c>
      <c r="C38" s="96"/>
      <c r="D38" s="97">
        <v>170</v>
      </c>
      <c r="E38" s="70"/>
      <c r="F38" s="183"/>
      <c r="G38" s="41" t="s">
        <v>289</v>
      </c>
      <c r="H38" s="106"/>
      <c r="J38" s="69"/>
      <c r="K38" s="41"/>
      <c r="L38" s="41"/>
      <c r="M38" s="42"/>
      <c r="N38" s="99"/>
      <c r="O38" s="1">
        <f>50*100*2*0.93</f>
        <v>9300</v>
      </c>
    </row>
    <row r="39" ht="19.95" customHeight="1" spans="1:15">
      <c r="A39" s="69">
        <v>7</v>
      </c>
      <c r="B39" s="96" t="s">
        <v>317</v>
      </c>
      <c r="C39" s="96"/>
      <c r="D39" s="184" t="s">
        <v>375</v>
      </c>
      <c r="E39" s="70"/>
      <c r="F39" s="183"/>
      <c r="G39" s="41" t="s">
        <v>235</v>
      </c>
      <c r="H39" s="106"/>
      <c r="J39" s="69"/>
      <c r="K39" s="41"/>
      <c r="L39" s="41"/>
      <c r="M39" s="42"/>
      <c r="N39" s="99"/>
      <c r="O39" s="1">
        <f>50*10000/O38</f>
        <v>53.7634408602151</v>
      </c>
    </row>
    <row r="40" ht="19.95" customHeight="1" spans="1:15">
      <c r="A40" s="69">
        <v>8</v>
      </c>
      <c r="B40" s="96" t="s">
        <v>376</v>
      </c>
      <c r="C40" s="96"/>
      <c r="D40" s="184" t="s">
        <v>377</v>
      </c>
      <c r="E40" s="70"/>
      <c r="F40" s="183"/>
      <c r="G40" s="41" t="s">
        <v>235</v>
      </c>
      <c r="H40" s="106"/>
      <c r="J40" s="69"/>
      <c r="K40" s="41"/>
      <c r="L40" s="41"/>
      <c r="M40" s="42"/>
      <c r="N40" s="99"/>
    </row>
    <row r="41" ht="19.95" customHeight="1" spans="1:15">
      <c r="A41" s="185"/>
      <c r="B41" s="186"/>
      <c r="C41" s="187"/>
      <c r="D41" s="188"/>
      <c r="E41" s="189"/>
      <c r="F41" s="189"/>
      <c r="G41" s="190"/>
      <c r="H41" s="191"/>
      <c r="J41" s="69"/>
      <c r="K41" s="41"/>
      <c r="L41" s="41"/>
      <c r="M41" s="42"/>
      <c r="N41" s="99"/>
    </row>
    <row r="42" ht="19.95" customHeight="1" spans="1:15">
      <c r="A42" s="31"/>
      <c r="B42" s="31"/>
      <c r="C42" s="31"/>
      <c r="D42" s="103"/>
      <c r="E42" s="103"/>
      <c r="F42" s="103"/>
      <c r="G42" s="31"/>
      <c r="H42" s="31"/>
      <c r="J42" s="69"/>
      <c r="K42" s="41"/>
      <c r="L42" s="41"/>
      <c r="M42" s="42"/>
      <c r="N42" s="99"/>
    </row>
    <row r="43" ht="19.95" customHeight="1" spans="1:15">
      <c r="A43" s="50" t="s">
        <v>37</v>
      </c>
      <c r="B43" s="37" t="s">
        <v>215</v>
      </c>
      <c r="C43" s="37"/>
      <c r="D43" s="92" t="s">
        <v>216</v>
      </c>
      <c r="E43" s="93" t="s">
        <v>217</v>
      </c>
      <c r="F43" s="93"/>
      <c r="G43" s="37" t="s">
        <v>41</v>
      </c>
      <c r="H43" s="38" t="s">
        <v>162</v>
      </c>
      <c r="J43" s="57"/>
      <c r="K43" s="58"/>
      <c r="L43" s="58"/>
      <c r="M43" s="59"/>
      <c r="N43" s="99"/>
    </row>
    <row r="44" ht="19.95" customHeight="1" spans="1:15">
      <c r="A44" s="57"/>
      <c r="B44" s="58"/>
      <c r="C44" s="58"/>
      <c r="D44" s="60"/>
      <c r="E44" s="60" t="s">
        <v>222</v>
      </c>
      <c r="F44" s="60" t="s">
        <v>222</v>
      </c>
      <c r="G44" s="58"/>
      <c r="H44" s="59"/>
      <c r="J44" s="57"/>
      <c r="K44" s="58"/>
      <c r="L44" s="58"/>
      <c r="M44" s="59"/>
      <c r="N44" s="99"/>
    </row>
    <row r="45" ht="19.95" customHeight="1" spans="1:15">
      <c r="A45" s="69">
        <v>1</v>
      </c>
      <c r="B45" s="71" t="s">
        <v>350</v>
      </c>
      <c r="C45" s="72"/>
      <c r="D45" s="184" t="s">
        <v>378</v>
      </c>
      <c r="E45" s="192"/>
      <c r="F45" s="192"/>
      <c r="G45" s="41" t="s">
        <v>164</v>
      </c>
      <c r="H45" s="193"/>
      <c r="J45" s="57"/>
      <c r="K45" s="58"/>
      <c r="L45" s="58"/>
      <c r="M45" s="59"/>
      <c r="N45" s="99"/>
    </row>
    <row r="46" ht="19.95" customHeight="1" spans="1:15">
      <c r="A46" s="69">
        <v>2</v>
      </c>
      <c r="B46" s="71" t="s">
        <v>348</v>
      </c>
      <c r="C46" s="72"/>
      <c r="D46" s="184" t="s">
        <v>379</v>
      </c>
      <c r="E46" s="192"/>
      <c r="F46" s="192"/>
      <c r="G46" s="41" t="s">
        <v>164</v>
      </c>
      <c r="H46" s="193"/>
      <c r="J46" s="110"/>
      <c r="K46" s="45"/>
      <c r="L46" s="45"/>
      <c r="M46" s="46"/>
      <c r="N46" s="99"/>
    </row>
    <row r="47" ht="19.95" customHeight="1" spans="1:15">
      <c r="A47" s="69">
        <v>3</v>
      </c>
      <c r="B47" s="71" t="s">
        <v>380</v>
      </c>
      <c r="C47" s="72"/>
      <c r="D47" s="184" t="s">
        <v>381</v>
      </c>
      <c r="E47" s="192"/>
      <c r="F47" s="192"/>
      <c r="G47" s="41" t="s">
        <v>164</v>
      </c>
      <c r="H47" s="193"/>
      <c r="J47" s="31"/>
      <c r="K47" s="31"/>
      <c r="L47" s="31"/>
      <c r="M47" s="31"/>
      <c r="N47" s="99"/>
    </row>
    <row r="48" ht="19.95" customHeight="1" spans="1:15">
      <c r="A48" s="69">
        <v>4</v>
      </c>
      <c r="B48" s="71" t="s">
        <v>382</v>
      </c>
      <c r="C48" s="72"/>
      <c r="D48" s="184" t="s">
        <v>383</v>
      </c>
      <c r="E48" s="192"/>
      <c r="F48" s="192"/>
      <c r="G48" s="41" t="s">
        <v>384</v>
      </c>
      <c r="H48" s="193"/>
      <c r="J48" s="50" t="s">
        <v>172</v>
      </c>
      <c r="K48" s="37"/>
      <c r="L48" s="37"/>
      <c r="M48" s="38"/>
      <c r="N48" s="99"/>
    </row>
    <row r="49" ht="19.95" customHeight="1" spans="1:14">
      <c r="A49" s="69">
        <v>5</v>
      </c>
      <c r="B49" s="71" t="s">
        <v>385</v>
      </c>
      <c r="C49" s="72"/>
      <c r="D49" s="184" t="s">
        <v>386</v>
      </c>
      <c r="E49" s="192"/>
      <c r="F49" s="192"/>
      <c r="G49" s="41" t="s">
        <v>387</v>
      </c>
      <c r="H49" s="193"/>
      <c r="J49" s="111"/>
      <c r="K49" s="112"/>
      <c r="L49" s="112"/>
      <c r="M49" s="113"/>
      <c r="N49" s="99"/>
    </row>
    <row r="50" ht="19.95" customHeight="1" spans="1:14">
      <c r="A50" s="69">
        <v>6</v>
      </c>
      <c r="B50" s="194" t="s">
        <v>388</v>
      </c>
      <c r="C50" s="195"/>
      <c r="D50" s="196"/>
      <c r="E50" s="197"/>
      <c r="F50" s="197"/>
      <c r="G50" s="41" t="s">
        <v>286</v>
      </c>
      <c r="H50" s="198"/>
      <c r="J50" s="111"/>
      <c r="K50" s="112"/>
      <c r="L50" s="112"/>
      <c r="M50" s="113"/>
      <c r="N50" s="99"/>
    </row>
    <row r="51" ht="33" customHeight="1" spans="1:14">
      <c r="A51" s="69">
        <v>7</v>
      </c>
      <c r="B51" s="194" t="s">
        <v>389</v>
      </c>
      <c r="C51" s="195"/>
      <c r="D51" s="196" t="s">
        <v>390</v>
      </c>
      <c r="E51" s="197"/>
      <c r="F51" s="197"/>
      <c r="G51" s="199"/>
      <c r="H51" s="198"/>
      <c r="J51" s="111"/>
      <c r="K51" s="112"/>
      <c r="L51" s="112"/>
      <c r="M51" s="113"/>
      <c r="N51" s="99"/>
    </row>
    <row r="52" ht="19.95" customHeight="1" spans="1:14">
      <c r="A52" s="153">
        <v>8</v>
      </c>
      <c r="B52" s="194" t="s">
        <v>252</v>
      </c>
      <c r="C52" s="195"/>
      <c r="D52" s="136" t="s">
        <v>391</v>
      </c>
      <c r="E52" s="200"/>
      <c r="F52" s="200"/>
      <c r="G52" s="199"/>
      <c r="H52" s="201"/>
      <c r="J52" s="114"/>
      <c r="K52" s="115"/>
      <c r="L52" s="115"/>
      <c r="M52" s="116"/>
      <c r="N52" s="99"/>
    </row>
    <row r="53" ht="19.95" customHeight="1" spans="1:14">
      <c r="A53" s="155"/>
      <c r="B53" s="202"/>
      <c r="C53" s="203"/>
      <c r="D53" s="139"/>
      <c r="E53" s="204"/>
      <c r="F53" s="204"/>
      <c r="G53" s="205"/>
      <c r="H53" s="206"/>
      <c r="J53" s="114"/>
      <c r="K53" s="115"/>
      <c r="L53" s="115"/>
      <c r="M53" s="116"/>
      <c r="N53" s="99"/>
    </row>
    <row r="54" ht="19.95" customHeight="1" spans="1:14">
      <c r="A54" s="51"/>
      <c r="B54" s="61"/>
      <c r="C54" s="62"/>
      <c r="D54" s="192"/>
      <c r="E54" s="192"/>
      <c r="F54" s="192"/>
      <c r="G54" s="52"/>
      <c r="H54" s="193"/>
      <c r="J54" s="114"/>
      <c r="K54" s="115"/>
      <c r="L54" s="115"/>
      <c r="M54" s="116"/>
      <c r="N54" s="99"/>
    </row>
    <row r="55" ht="19.95" customHeight="1" spans="1:14">
      <c r="A55" s="185"/>
      <c r="B55" s="186"/>
      <c r="C55" s="187"/>
      <c r="D55" s="188"/>
      <c r="E55" s="188"/>
      <c r="F55" s="188"/>
      <c r="G55" s="190"/>
      <c r="H55" s="191"/>
      <c r="J55" s="120"/>
      <c r="K55" s="121"/>
      <c r="L55" s="121"/>
      <c r="M55" s="122"/>
      <c r="N55" s="99"/>
    </row>
    <row r="56" ht="18" customHeight="1" spans="1:14">
      <c r="B56" s="123"/>
      <c r="C56" s="124"/>
      <c r="D56" s="124"/>
      <c r="E56" s="124"/>
      <c r="F56" s="124"/>
      <c r="G56" s="124"/>
      <c r="H56" s="124"/>
      <c r="N56" s="99"/>
    </row>
    <row r="57" ht="18" customHeight="1" spans="1:14">
      <c r="A57" s="4" t="s">
        <v>182</v>
      </c>
      <c r="B57" s="207"/>
      <c r="C57" s="207"/>
      <c r="D57" s="208"/>
      <c r="E57" s="209" t="s">
        <v>392</v>
      </c>
      <c r="F57" s="207"/>
      <c r="G57" s="207"/>
      <c r="H57" s="210"/>
      <c r="I57" s="27"/>
      <c r="J57" s="125" t="s">
        <v>255</v>
      </c>
      <c r="K57" s="92"/>
      <c r="L57" s="92" t="s">
        <v>256</v>
      </c>
      <c r="M57" s="94"/>
    </row>
    <row r="58" ht="18" customHeight="1" spans="1:14">
      <c r="A58" s="211"/>
      <c r="B58" s="212"/>
      <c r="C58" s="212"/>
      <c r="D58" s="213"/>
      <c r="E58" s="214"/>
      <c r="F58" s="212"/>
      <c r="G58" s="212"/>
      <c r="H58" s="215"/>
      <c r="J58" s="126"/>
      <c r="K58" s="60"/>
      <c r="L58" s="60"/>
      <c r="M58" s="127"/>
    </row>
    <row r="59" ht="18" customHeight="1" spans="1:14">
      <c r="A59" s="69"/>
      <c r="B59" s="41"/>
      <c r="C59" s="41"/>
      <c r="D59" s="41"/>
      <c r="E59" s="41"/>
      <c r="F59" s="41"/>
      <c r="G59" s="41"/>
      <c r="H59" s="42"/>
      <c r="J59" s="126"/>
      <c r="K59" s="60"/>
      <c r="L59" s="60"/>
      <c r="M59" s="127"/>
    </row>
    <row r="60" ht="18" customHeight="1" spans="1:14">
      <c r="A60" s="69"/>
      <c r="B60" s="41"/>
      <c r="C60" s="41"/>
      <c r="D60" s="41"/>
      <c r="E60" s="41"/>
      <c r="F60" s="41"/>
      <c r="G60" s="41"/>
      <c r="H60" s="42"/>
      <c r="J60" s="126"/>
      <c r="K60" s="60"/>
      <c r="L60" s="60"/>
      <c r="M60" s="127"/>
    </row>
    <row r="61" ht="18" customHeight="1" spans="1:14">
      <c r="A61" s="82"/>
      <c r="B61" s="101"/>
      <c r="C61" s="101"/>
      <c r="D61" s="101"/>
      <c r="E61" s="101"/>
      <c r="F61" s="101"/>
      <c r="G61" s="101"/>
      <c r="H61" s="102"/>
      <c r="J61" s="128"/>
      <c r="K61" s="129"/>
      <c r="L61" s="129"/>
      <c r="M61" s="130"/>
    </row>
    <row r="64" spans="1:14">
      <c r="D64" s="27"/>
      <c r="E64" s="27"/>
      <c r="F64" s="27"/>
      <c r="G64" s="27"/>
    </row>
    <row r="65" spans="2:7">
      <c r="B65" s="26"/>
      <c r="C65" s="26"/>
      <c r="D65" s="131"/>
      <c r="E65" s="131"/>
      <c r="F65" s="131"/>
      <c r="G65" s="131"/>
    </row>
    <row r="66" spans="2:7">
      <c r="B66" s="26"/>
      <c r="C66" s="26"/>
      <c r="D66" s="131"/>
      <c r="E66" s="131"/>
      <c r="F66" s="132"/>
      <c r="G66" s="132"/>
    </row>
    <row r="67" spans="2:7">
      <c r="B67" s="26"/>
      <c r="C67" s="26"/>
      <c r="D67" s="131"/>
      <c r="E67" s="131"/>
      <c r="F67" s="133"/>
      <c r="G67" s="133"/>
    </row>
    <row r="68" spans="2:7">
      <c r="B68" s="26"/>
      <c r="C68" s="26"/>
      <c r="D68" s="131"/>
      <c r="E68" s="131"/>
      <c r="F68" s="131"/>
      <c r="G68" s="131"/>
    </row>
    <row r="69" spans="2:7">
      <c r="B69" s="26"/>
      <c r="C69" s="26"/>
      <c r="D69" s="131"/>
      <c r="E69" s="131"/>
      <c r="F69" s="131"/>
      <c r="G69" s="131"/>
    </row>
    <row r="70" spans="2:7">
      <c r="B70" s="26"/>
      <c r="C70" s="26"/>
      <c r="D70" s="131"/>
      <c r="E70" s="131"/>
      <c r="F70" s="133"/>
      <c r="G70" s="133"/>
    </row>
    <row r="71" spans="2:7">
      <c r="B71" s="26"/>
      <c r="C71" s="26"/>
      <c r="D71" s="131"/>
      <c r="E71" s="131"/>
      <c r="F71" s="133"/>
      <c r="G71" s="133"/>
    </row>
    <row r="72" spans="2:7">
      <c r="B72" s="26"/>
      <c r="C72" s="26"/>
      <c r="D72" s="131"/>
      <c r="E72" s="131"/>
      <c r="F72" s="133"/>
      <c r="G72" s="133"/>
    </row>
    <row r="73" spans="2:7">
      <c r="B73" s="26"/>
      <c r="C73" s="26"/>
      <c r="D73" s="131"/>
      <c r="E73" s="131"/>
      <c r="F73" s="134"/>
      <c r="G73" s="134"/>
    </row>
  </sheetData>
  <mergeCells count="159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C8:H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A16:C16"/>
    <mergeCell ref="D16:E16"/>
    <mergeCell ref="F16:H16"/>
    <mergeCell ref="J16:K16"/>
    <mergeCell ref="L16:M16"/>
    <mergeCell ref="B17:C17"/>
    <mergeCell ref="B18:C18"/>
    <mergeCell ref="B19:C19"/>
    <mergeCell ref="J20:M20"/>
    <mergeCell ref="J21:K21"/>
    <mergeCell ref="L21:M21"/>
    <mergeCell ref="B22:C22"/>
    <mergeCell ref="B23:C23"/>
    <mergeCell ref="J24:M24"/>
    <mergeCell ref="J25:K25"/>
    <mergeCell ref="L25:M25"/>
    <mergeCell ref="D27:E27"/>
    <mergeCell ref="G27:H27"/>
    <mergeCell ref="E28:F28"/>
    <mergeCell ref="B34:C34"/>
    <mergeCell ref="B35:C35"/>
    <mergeCell ref="B36:C36"/>
    <mergeCell ref="B37:C37"/>
    <mergeCell ref="B38:C38"/>
    <mergeCell ref="B39:C39"/>
    <mergeCell ref="B40:C40"/>
    <mergeCell ref="B41:C41"/>
    <mergeCell ref="E43:F43"/>
    <mergeCell ref="B45:C45"/>
    <mergeCell ref="B46:C46"/>
    <mergeCell ref="B47:C47"/>
    <mergeCell ref="B48:C48"/>
    <mergeCell ref="J48:M48"/>
    <mergeCell ref="B49:C49"/>
    <mergeCell ref="J49:M49"/>
    <mergeCell ref="J52:M52"/>
    <mergeCell ref="J53:M53"/>
    <mergeCell ref="B54:C54"/>
    <mergeCell ref="J54:M54"/>
    <mergeCell ref="B55:C55"/>
    <mergeCell ref="J55:M55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B73:C73"/>
    <mergeCell ref="D73:E73"/>
    <mergeCell ref="F73:G73"/>
    <mergeCell ref="A28:A29"/>
    <mergeCell ref="A30:A33"/>
    <mergeCell ref="A43:A44"/>
    <mergeCell ref="A52:A53"/>
    <mergeCell ref="D20:D21"/>
    <mergeCell ref="D28:D29"/>
    <mergeCell ref="D30:D33"/>
    <mergeCell ref="D43:D44"/>
    <mergeCell ref="D52:D53"/>
    <mergeCell ref="E20:E21"/>
    <mergeCell ref="E30:E33"/>
    <mergeCell ref="E52:E53"/>
    <mergeCell ref="F30:F33"/>
    <mergeCell ref="F52:F53"/>
    <mergeCell ref="G28:G29"/>
    <mergeCell ref="G30:G33"/>
    <mergeCell ref="G43:G44"/>
    <mergeCell ref="G52:G53"/>
    <mergeCell ref="H28:H29"/>
    <mergeCell ref="H30:H33"/>
    <mergeCell ref="H43:H44"/>
    <mergeCell ref="H52:H53"/>
    <mergeCell ref="J35:J36"/>
    <mergeCell ref="J37:J38"/>
    <mergeCell ref="J39:J40"/>
    <mergeCell ref="J41:J42"/>
    <mergeCell ref="J43:J44"/>
    <mergeCell ref="J45:J46"/>
    <mergeCell ref="K35:K36"/>
    <mergeCell ref="K37:K38"/>
    <mergeCell ref="K39:K40"/>
    <mergeCell ref="K41:K42"/>
    <mergeCell ref="K43:K44"/>
    <mergeCell ref="K45:K46"/>
    <mergeCell ref="L35:L36"/>
    <mergeCell ref="L37:L38"/>
    <mergeCell ref="L39:L40"/>
    <mergeCell ref="L41:L42"/>
    <mergeCell ref="L43:L44"/>
    <mergeCell ref="L45:L46"/>
    <mergeCell ref="M35:M36"/>
    <mergeCell ref="M37:M38"/>
    <mergeCell ref="M39:M40"/>
    <mergeCell ref="M41:M42"/>
    <mergeCell ref="M43:M44"/>
    <mergeCell ref="M45:M46"/>
    <mergeCell ref="J57:K58"/>
    <mergeCell ref="L57:M58"/>
    <mergeCell ref="A59:D61"/>
    <mergeCell ref="E59:H61"/>
    <mergeCell ref="J59:K61"/>
    <mergeCell ref="L59:M61"/>
    <mergeCell ref="B28:C29"/>
    <mergeCell ref="B30:C33"/>
    <mergeCell ref="A57:D58"/>
    <mergeCell ref="E57:H58"/>
    <mergeCell ref="B52:C53"/>
    <mergeCell ref="B43:C44"/>
    <mergeCell ref="J17:K18"/>
    <mergeCell ref="J22:K23"/>
    <mergeCell ref="B20:C21"/>
    <mergeCell ref="J26:K27"/>
    <mergeCell ref="A1:B3"/>
    <mergeCell ref="C1:J3"/>
  </mergeCells>
  <conditionalFormatting sqref="C2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printOptions horizontalCentered="1"/>
  <pageMargins left="0.236220472440945" right="0.236220472440945" top="0.354166666666667" bottom="0.275" header="0.31496062992126" footer="0.31496062992126"/>
  <pageSetup paperSize="9" scale="68" orientation="portrait" horizontalDpi="300" verticalDpi="3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72"/>
  <sheetViews>
    <sheetView showGridLines="0" view="pageBreakPreview" zoomScalePageLayoutView="85" zoomScaleNormal="100" topLeftCell="C4" workbookViewId="0">
      <selection activeCell="C16" sqref="C16:E16"/>
    </sheetView>
  </sheetViews>
  <sheetFormatPr defaultColWidth="8.88888888888889" defaultRowHeight="10.8"/>
  <cols>
    <col min="1" max="1" width="4" style="1" customWidth="1"/>
    <col min="2" max="2" width="20.7777777777778" style="1" customWidth="1"/>
    <col min="3" max="3" width="6.66666666666667" style="1" customWidth="1"/>
    <col min="4" max="4" width="13.5555555555556" style="1" customWidth="1"/>
    <col min="5" max="6" width="10.4444444444444" style="1" customWidth="1"/>
    <col min="7" max="8" width="10.3333333333333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12.4444444444444" style="1" customWidth="1"/>
    <col min="14" max="14" width="8.88888888888889" style="1"/>
    <col min="15" max="15" width="9.88888888888889" style="1" customWidth="1"/>
    <col min="16" max="16" width="50.6666666666667" style="1" customWidth="1"/>
    <col min="17" max="17" width="35.5555555555556" style="1" customWidth="1"/>
    <col min="18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142</v>
      </c>
      <c r="L3" s="24"/>
      <c r="M3" s="25"/>
      <c r="P3" s="26"/>
      <c r="Q3" s="26"/>
    </row>
    <row r="4" ht="15" customHeight="1" spans="1:24">
      <c r="A4" s="27"/>
      <c r="C4" s="28"/>
      <c r="P4" s="26"/>
      <c r="Q4" s="26"/>
    </row>
    <row r="5" ht="15" customHeight="1" spans="1:24">
      <c r="A5" s="29" t="s">
        <v>143</v>
      </c>
      <c r="B5" s="29"/>
      <c r="C5" s="30" t="str">
        <f>'In 2'!C5</f>
        <v>26BA2HKH00565000014</v>
      </c>
      <c r="D5" s="30"/>
      <c r="E5" s="30"/>
      <c r="F5" s="30"/>
      <c r="G5" s="30"/>
      <c r="H5" s="30"/>
      <c r="I5" s="31" t="s">
        <v>3</v>
      </c>
      <c r="J5" s="31"/>
      <c r="K5" s="32" t="str">
        <f>'In 2'!K5</f>
        <v>SX2607080</v>
      </c>
      <c r="P5" s="26"/>
      <c r="Q5" s="26"/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6" t="str">
        <f>'In 2'!C6</f>
        <v>XD1KH00565BP0011</v>
      </c>
      <c r="D6" s="26"/>
      <c r="E6" s="26"/>
      <c r="F6" s="26"/>
      <c r="G6" s="26"/>
      <c r="H6" s="26"/>
      <c r="I6" s="31" t="s">
        <v>200</v>
      </c>
      <c r="J6" s="31"/>
      <c r="K6" s="26" t="s">
        <v>128</v>
      </c>
      <c r="P6" s="26"/>
      <c r="Q6" s="26"/>
    </row>
    <row r="7" ht="15" customHeight="1" spans="1:24">
      <c r="A7" s="33" t="s">
        <v>146</v>
      </c>
      <c r="B7" s="33"/>
      <c r="C7" s="26" t="str">
        <f>'In 2'!C7</f>
        <v>4O BTA140 SPEC CEO PUTTY FOR INTERIOR 40KG</v>
      </c>
      <c r="D7" s="26"/>
      <c r="E7" s="26"/>
      <c r="F7" s="26"/>
      <c r="G7" s="26"/>
      <c r="H7" s="26"/>
      <c r="I7" s="33" t="s">
        <v>147</v>
      </c>
      <c r="J7" s="33"/>
      <c r="K7" s="34" t="s">
        <v>148</v>
      </c>
      <c r="P7" s="26"/>
      <c r="Q7" s="26"/>
    </row>
    <row r="8" ht="20.4" customHeight="1" spans="1:24">
      <c r="A8" s="33" t="s">
        <v>149</v>
      </c>
      <c r="B8" s="33"/>
      <c r="C8" s="30" t="str">
        <f>'In 2'!C8</f>
        <v>CÔNG TY 4 ORANGES CO.,LTD</v>
      </c>
      <c r="D8" s="30"/>
      <c r="E8" s="30"/>
      <c r="F8" s="30"/>
      <c r="G8" s="30"/>
      <c r="H8" s="30"/>
      <c r="I8" s="33" t="s">
        <v>150</v>
      </c>
      <c r="J8" s="33"/>
      <c r="K8" s="34" t="s">
        <v>148</v>
      </c>
      <c r="P8" s="26"/>
      <c r="Q8" s="26"/>
    </row>
    <row r="9" ht="15" customHeight="1" spans="1:24">
      <c r="A9" s="26"/>
      <c r="B9" s="26"/>
      <c r="C9" s="30"/>
      <c r="D9" s="30"/>
      <c r="E9" s="30"/>
      <c r="F9" s="30"/>
      <c r="G9" s="30"/>
      <c r="H9" s="30"/>
      <c r="I9" s="26"/>
      <c r="K9" s="26"/>
      <c r="P9" s="26"/>
      <c r="Q9" s="26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  <c r="P10" s="26"/>
      <c r="Q10" s="26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  <c r="P11" s="26"/>
      <c r="Q11" s="26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  <c r="P12" s="26"/>
      <c r="Q12" s="26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P13" s="26"/>
      <c r="Q13" s="26"/>
    </row>
    <row r="14" ht="11.55" spans="1:24">
      <c r="P14" s="26"/>
      <c r="Q14" s="26"/>
    </row>
    <row r="15" ht="24" customHeight="1" spans="1:24">
      <c r="A15" s="47" t="s">
        <v>393</v>
      </c>
      <c r="B15" s="48"/>
      <c r="C15" s="48"/>
      <c r="D15" s="48"/>
      <c r="E15" s="48"/>
      <c r="F15" s="48"/>
      <c r="G15" s="48"/>
      <c r="H15" s="49"/>
      <c r="J15" s="50" t="s">
        <v>201</v>
      </c>
      <c r="K15" s="37"/>
      <c r="L15" s="37"/>
      <c r="M15" s="38"/>
      <c r="P15" s="26"/>
      <c r="Q15" s="26"/>
    </row>
    <row r="16" ht="18" customHeight="1" spans="1:24">
      <c r="A16" s="51" t="s">
        <v>394</v>
      </c>
      <c r="B16" s="52"/>
      <c r="C16" s="53">
        <f>In!M6</f>
        <v>3000</v>
      </c>
      <c r="D16" s="54"/>
      <c r="E16" s="54"/>
      <c r="F16" s="55" t="s">
        <v>395</v>
      </c>
      <c r="G16" s="55"/>
      <c r="H16" s="56"/>
      <c r="J16" s="57" t="s">
        <v>161</v>
      </c>
      <c r="K16" s="58"/>
      <c r="L16" s="58" t="s">
        <v>162</v>
      </c>
      <c r="M16" s="59"/>
      <c r="P16" s="30"/>
      <c r="Q16" s="30"/>
    </row>
    <row r="17" ht="18" customHeight="1" spans="1:18">
      <c r="A17" s="57" t="s">
        <v>37</v>
      </c>
      <c r="B17" s="60" t="s">
        <v>38</v>
      </c>
      <c r="C17" s="61" t="s">
        <v>39</v>
      </c>
      <c r="D17" s="62"/>
      <c r="E17" s="63" t="s">
        <v>6</v>
      </c>
      <c r="F17" s="63" t="s">
        <v>396</v>
      </c>
      <c r="G17" s="63" t="s">
        <v>206</v>
      </c>
      <c r="H17" s="64" t="s">
        <v>208</v>
      </c>
      <c r="J17" s="65"/>
      <c r="K17" s="66"/>
      <c r="M17" s="67"/>
      <c r="P17" s="26"/>
      <c r="Q17" s="26"/>
      <c r="R17" s="68"/>
    </row>
    <row r="18" ht="18" customHeight="1" spans="1:18">
      <c r="A18" s="69">
        <v>1</v>
      </c>
      <c r="B18" s="70" t="str">
        <f>May!C17</f>
        <v>Chỉ may trắng</v>
      </c>
      <c r="C18" s="71" t="str">
        <f>May!D17</f>
        <v>VC10000000001</v>
      </c>
      <c r="D18" s="72"/>
      <c r="E18" s="74" t="s">
        <v>57</v>
      </c>
      <c r="F18" s="135">
        <f>May!G17</f>
        <v>2.4</v>
      </c>
      <c r="G18" s="74"/>
      <c r="H18" s="75"/>
      <c r="J18" s="76"/>
      <c r="K18" s="77"/>
      <c r="L18" s="78"/>
      <c r="M18" s="79"/>
      <c r="P18" s="26"/>
      <c r="Q18" s="30"/>
      <c r="R18" s="68"/>
    </row>
    <row r="19" ht="18" customHeight="1" spans="1:18">
      <c r="A19" s="69">
        <v>2</v>
      </c>
      <c r="B19" s="136" t="str">
        <f>May!C19</f>
        <v>Túi PE thường 50x100, 50gr, đáy ngắn</v>
      </c>
      <c r="C19" s="137" t="str">
        <f>May!D19</f>
        <v>TEA050050010002</v>
      </c>
      <c r="D19" s="138"/>
      <c r="E19" s="74" t="s">
        <v>57</v>
      </c>
      <c r="F19" s="74">
        <f>May!G19</f>
        <v>0</v>
      </c>
      <c r="G19" s="74"/>
      <c r="H19" s="42"/>
      <c r="P19" s="26"/>
      <c r="Q19" s="30"/>
      <c r="R19" s="68"/>
    </row>
    <row r="20" ht="29.4" customHeight="1" spans="1:18">
      <c r="A20" s="69">
        <v>3</v>
      </c>
      <c r="B20" s="139"/>
      <c r="C20" s="140"/>
      <c r="D20" s="141"/>
      <c r="E20" s="74" t="s">
        <v>91</v>
      </c>
      <c r="F20" s="74">
        <f>May!G20</f>
        <v>3150</v>
      </c>
      <c r="G20" s="74"/>
      <c r="H20" s="42"/>
      <c r="J20" s="50" t="s">
        <v>209</v>
      </c>
      <c r="K20" s="37"/>
      <c r="L20" s="37"/>
      <c r="M20" s="38"/>
      <c r="P20" s="26"/>
      <c r="Q20" s="26"/>
    </row>
    <row r="21" ht="28.05" customHeight="1" spans="1:18">
      <c r="A21" s="69">
        <v>4</v>
      </c>
      <c r="B21" s="70"/>
      <c r="C21" s="15"/>
      <c r="D21" s="104"/>
      <c r="E21" s="74"/>
      <c r="F21" s="74"/>
      <c r="G21" s="74">
        <f>May!G21</f>
        <v>0</v>
      </c>
      <c r="H21" s="42"/>
      <c r="J21" s="57" t="s">
        <v>161</v>
      </c>
      <c r="K21" s="58"/>
      <c r="L21" s="58" t="s">
        <v>162</v>
      </c>
      <c r="M21" s="59"/>
      <c r="P21" s="26"/>
      <c r="Q21" s="26"/>
    </row>
    <row r="22" ht="18" customHeight="1" spans="1:18">
      <c r="A22" s="69">
        <v>5</v>
      </c>
      <c r="B22" s="70"/>
      <c r="C22" s="15"/>
      <c r="D22" s="104"/>
      <c r="E22" s="73"/>
      <c r="F22" s="74"/>
      <c r="G22" s="74"/>
      <c r="H22" s="42"/>
      <c r="J22" s="65"/>
      <c r="K22" s="66"/>
      <c r="M22" s="67"/>
      <c r="P22" s="26"/>
      <c r="Q22" s="26"/>
    </row>
    <row r="23" ht="18" customHeight="1" spans="1:18">
      <c r="A23" s="82">
        <v>6</v>
      </c>
      <c r="B23" s="83"/>
      <c r="C23" s="84"/>
      <c r="D23" s="85"/>
      <c r="E23" s="86"/>
      <c r="F23" s="87"/>
      <c r="G23" s="88"/>
      <c r="H23" s="89"/>
      <c r="J23" s="76"/>
      <c r="K23" s="77"/>
      <c r="L23" s="78"/>
      <c r="M23" s="79"/>
      <c r="P23" s="26"/>
      <c r="Q23" s="26"/>
    </row>
    <row r="24" ht="18" customHeight="1" spans="1:18">
      <c r="A24" s="142"/>
      <c r="B24" s="143"/>
      <c r="C24" s="144"/>
      <c r="D24" s="144"/>
      <c r="E24" s="145"/>
      <c r="F24" s="91"/>
      <c r="G24" s="146"/>
      <c r="H24" s="146"/>
      <c r="J24" s="50" t="s">
        <v>210</v>
      </c>
      <c r="K24" s="37"/>
      <c r="L24" s="37"/>
      <c r="M24" s="38"/>
      <c r="P24" s="26"/>
      <c r="Q24" s="26"/>
    </row>
    <row r="25" ht="18" customHeight="1" spans="1:18">
      <c r="A25" s="142"/>
      <c r="B25" s="143"/>
      <c r="C25" s="144"/>
      <c r="D25" s="144"/>
      <c r="E25" s="145"/>
      <c r="F25" s="91"/>
      <c r="G25" s="146"/>
      <c r="H25" s="146"/>
      <c r="J25" s="57" t="s">
        <v>161</v>
      </c>
      <c r="K25" s="58"/>
      <c r="L25" s="58" t="s">
        <v>162</v>
      </c>
      <c r="M25" s="59"/>
      <c r="P25" s="26"/>
      <c r="Q25" s="26"/>
    </row>
    <row r="26" ht="18" customHeight="1" spans="1:18">
      <c r="A26" s="142"/>
      <c r="B26" s="143"/>
      <c r="C26" s="144"/>
      <c r="D26" s="144"/>
      <c r="E26" s="145"/>
      <c r="F26" s="91"/>
      <c r="G26" s="146"/>
      <c r="H26" s="146"/>
      <c r="J26" s="65"/>
      <c r="K26" s="66"/>
      <c r="M26" s="67"/>
      <c r="P26" s="26"/>
      <c r="Q26" s="26"/>
    </row>
    <row r="27" ht="18" customHeight="1" spans="1:18">
      <c r="B27" s="90"/>
      <c r="C27" s="26"/>
      <c r="D27" s="68"/>
      <c r="E27" s="68"/>
      <c r="F27" s="91"/>
      <c r="G27" s="27"/>
      <c r="H27" s="27"/>
      <c r="J27" s="76"/>
      <c r="K27" s="77"/>
      <c r="L27" s="78"/>
      <c r="M27" s="79"/>
      <c r="P27" s="26"/>
      <c r="Q27" s="26"/>
    </row>
    <row r="28" ht="18" customHeight="1" spans="1:18">
      <c r="A28" s="50" t="s">
        <v>37</v>
      </c>
      <c r="B28" s="147" t="s">
        <v>7</v>
      </c>
      <c r="C28" s="148" t="s">
        <v>216</v>
      </c>
      <c r="D28" s="149"/>
      <c r="E28" s="93" t="s">
        <v>217</v>
      </c>
      <c r="F28" s="93"/>
      <c r="G28" s="37" t="s">
        <v>41</v>
      </c>
      <c r="H28" s="38" t="s">
        <v>162</v>
      </c>
      <c r="J28" s="50" t="s">
        <v>37</v>
      </c>
      <c r="K28" s="37" t="s">
        <v>170</v>
      </c>
      <c r="L28" s="92" t="s">
        <v>213</v>
      </c>
      <c r="M28" s="94" t="s">
        <v>214</v>
      </c>
      <c r="N28" s="95"/>
      <c r="P28" s="26"/>
      <c r="Q28" s="26"/>
    </row>
    <row r="29" ht="18" customHeight="1" spans="1:18">
      <c r="A29" s="57"/>
      <c r="B29" s="150"/>
      <c r="C29" s="151"/>
      <c r="D29" s="152"/>
      <c r="E29" s="60" t="s">
        <v>222</v>
      </c>
      <c r="F29" s="60" t="s">
        <v>222</v>
      </c>
      <c r="G29" s="58"/>
      <c r="H29" s="59"/>
      <c r="J29" s="69">
        <v>1</v>
      </c>
      <c r="K29" s="41"/>
      <c r="L29" s="41"/>
      <c r="M29" s="42"/>
      <c r="N29" s="95"/>
      <c r="P29" s="26"/>
      <c r="Q29" s="26"/>
    </row>
    <row r="30" ht="19.95" customHeight="1" spans="1:18">
      <c r="A30" s="153">
        <v>1</v>
      </c>
      <c r="B30" s="40" t="s">
        <v>128</v>
      </c>
      <c r="C30" s="96" t="s">
        <v>397</v>
      </c>
      <c r="D30" s="96"/>
      <c r="E30" s="97"/>
      <c r="F30" s="98"/>
      <c r="G30" s="41"/>
      <c r="H30" s="42"/>
      <c r="J30" s="69">
        <v>2</v>
      </c>
      <c r="K30" s="41"/>
      <c r="L30" s="41"/>
      <c r="M30" s="42"/>
      <c r="N30" s="99"/>
      <c r="P30" s="26"/>
      <c r="Q30" s="26"/>
    </row>
    <row r="31" ht="19.95" customHeight="1" spans="1:18">
      <c r="A31" s="154"/>
      <c r="B31" s="40"/>
      <c r="C31" s="96"/>
      <c r="D31" s="96"/>
      <c r="E31" s="97"/>
      <c r="F31" s="98"/>
      <c r="G31" s="41"/>
      <c r="H31" s="42"/>
      <c r="J31" s="69">
        <v>3</v>
      </c>
      <c r="K31" s="41"/>
      <c r="L31" s="41"/>
      <c r="M31" s="42"/>
      <c r="N31" s="99"/>
      <c r="P31" s="30" t="s">
        <v>398</v>
      </c>
      <c r="Q31" s="26"/>
    </row>
    <row r="32" ht="19.95" customHeight="1" spans="1:18">
      <c r="A32" s="155"/>
      <c r="B32" s="40"/>
      <c r="C32" s="96"/>
      <c r="D32" s="96"/>
      <c r="E32" s="97"/>
      <c r="F32" s="98"/>
      <c r="G32" s="41"/>
      <c r="H32" s="42"/>
      <c r="J32" s="69">
        <v>4</v>
      </c>
      <c r="K32" s="41"/>
      <c r="L32" s="41"/>
      <c r="M32" s="42"/>
      <c r="N32" s="99"/>
      <c r="P32" s="26" t="s">
        <v>399</v>
      </c>
      <c r="Q32" s="26"/>
    </row>
    <row r="33" ht="19.95" customHeight="1" spans="1:17">
      <c r="A33" s="153">
        <v>2</v>
      </c>
      <c r="B33" s="40" t="s">
        <v>400</v>
      </c>
      <c r="C33" s="70" t="s">
        <v>398</v>
      </c>
      <c r="D33" s="70"/>
      <c r="E33" s="97"/>
      <c r="F33" s="156"/>
      <c r="G33" s="41"/>
      <c r="H33" s="42"/>
      <c r="J33" s="82">
        <v>5</v>
      </c>
      <c r="K33" s="101"/>
      <c r="L33" s="101"/>
      <c r="M33" s="102"/>
      <c r="N33" s="99"/>
      <c r="P33" s="26"/>
      <c r="Q33" s="26"/>
    </row>
    <row r="34" ht="19.95" customHeight="1" spans="1:17">
      <c r="A34" s="155"/>
      <c r="B34" s="40"/>
      <c r="C34" s="70"/>
      <c r="D34" s="70"/>
      <c r="E34" s="97"/>
      <c r="F34" s="156"/>
      <c r="G34" s="41"/>
      <c r="H34" s="42"/>
      <c r="J34" s="31"/>
      <c r="K34" s="103"/>
      <c r="L34" s="31"/>
      <c r="M34" s="31"/>
      <c r="N34" s="95"/>
      <c r="P34" s="26"/>
      <c r="Q34" s="26"/>
    </row>
    <row r="35" ht="19.95" customHeight="1" spans="1:17">
      <c r="A35" s="153">
        <v>3</v>
      </c>
      <c r="B35" s="40" t="s">
        <v>401</v>
      </c>
      <c r="C35" s="70" t="s">
        <v>402</v>
      </c>
      <c r="D35" s="70"/>
      <c r="E35" s="97"/>
      <c r="F35" s="156"/>
      <c r="G35" s="41"/>
      <c r="H35" s="42"/>
      <c r="J35" s="50" t="s">
        <v>218</v>
      </c>
      <c r="K35" s="92" t="s">
        <v>219</v>
      </c>
      <c r="L35" s="37" t="s">
        <v>220</v>
      </c>
      <c r="M35" s="38" t="s">
        <v>221</v>
      </c>
      <c r="N35" s="99"/>
      <c r="P35" s="70" t="s">
        <v>403</v>
      </c>
      <c r="Q35" s="70"/>
    </row>
    <row r="36" ht="19.95" customHeight="1" spans="1:17">
      <c r="A36" s="155"/>
      <c r="B36" s="40"/>
      <c r="C36" s="70"/>
      <c r="D36" s="70"/>
      <c r="E36" s="97"/>
      <c r="F36" s="156"/>
      <c r="G36" s="41"/>
      <c r="H36" s="42"/>
      <c r="J36" s="57"/>
      <c r="K36" s="60"/>
      <c r="L36" s="58"/>
      <c r="M36" s="59"/>
      <c r="N36" s="99"/>
      <c r="P36" s="70"/>
      <c r="Q36" s="70"/>
    </row>
    <row r="37" ht="19.95" customHeight="1" spans="1:17">
      <c r="A37" s="153">
        <v>4</v>
      </c>
      <c r="B37" s="40" t="s">
        <v>404</v>
      </c>
      <c r="C37" s="70" t="s">
        <v>405</v>
      </c>
      <c r="D37" s="70"/>
      <c r="E37" s="97"/>
      <c r="F37" s="156"/>
      <c r="G37" s="41"/>
      <c r="H37" s="42"/>
      <c r="J37" s="69"/>
      <c r="K37" s="41"/>
      <c r="L37" s="41"/>
      <c r="M37" s="42"/>
      <c r="N37" s="99"/>
      <c r="P37" s="27"/>
      <c r="Q37" s="27"/>
    </row>
    <row r="38" ht="19.95" customHeight="1" spans="1:17">
      <c r="A38" s="155"/>
      <c r="B38" s="40"/>
      <c r="C38" s="70"/>
      <c r="D38" s="70"/>
      <c r="E38" s="97"/>
      <c r="F38" s="156"/>
      <c r="G38" s="41"/>
      <c r="H38" s="42"/>
      <c r="J38" s="69"/>
      <c r="K38" s="41"/>
      <c r="L38" s="41"/>
      <c r="M38" s="42"/>
      <c r="N38" s="99"/>
      <c r="P38" s="27"/>
      <c r="Q38" s="27"/>
    </row>
    <row r="39" ht="19.95" customHeight="1" spans="1:17">
      <c r="A39" s="153"/>
      <c r="B39" s="40"/>
      <c r="C39" s="96"/>
      <c r="D39" s="96"/>
      <c r="E39" s="97"/>
      <c r="F39" s="156"/>
      <c r="G39" s="41"/>
      <c r="H39" s="42"/>
      <c r="J39" s="69"/>
      <c r="K39" s="41"/>
      <c r="L39" s="41"/>
      <c r="M39" s="42"/>
      <c r="N39" s="99"/>
      <c r="P39" s="27"/>
      <c r="Q39" s="27"/>
    </row>
    <row r="40" ht="19.95" customHeight="1" spans="1:17">
      <c r="A40" s="155"/>
      <c r="B40" s="40"/>
      <c r="C40" s="96"/>
      <c r="D40" s="96"/>
      <c r="E40" s="97"/>
      <c r="F40" s="156"/>
      <c r="G40" s="41"/>
      <c r="H40" s="42"/>
      <c r="J40" s="69"/>
      <c r="K40" s="41"/>
      <c r="L40" s="41"/>
      <c r="M40" s="42"/>
      <c r="N40" s="99"/>
      <c r="P40" s="27"/>
      <c r="Q40" s="27"/>
    </row>
    <row r="41" ht="19.95" customHeight="1" spans="1:17">
      <c r="A41" s="153"/>
      <c r="B41" s="40"/>
      <c r="C41" s="96"/>
      <c r="D41" s="96"/>
      <c r="E41" s="97"/>
      <c r="F41" s="156"/>
      <c r="G41" s="41"/>
      <c r="H41" s="42"/>
      <c r="J41" s="69"/>
      <c r="K41" s="41"/>
      <c r="L41" s="41"/>
      <c r="M41" s="42"/>
      <c r="N41" s="99"/>
      <c r="P41" s="27"/>
      <c r="Q41" s="27"/>
    </row>
    <row r="42" ht="19.95" customHeight="1" spans="1:17">
      <c r="A42" s="155"/>
      <c r="B42" s="40"/>
      <c r="C42" s="96"/>
      <c r="D42" s="96"/>
      <c r="E42" s="97"/>
      <c r="F42" s="156"/>
      <c r="G42" s="41"/>
      <c r="H42" s="42"/>
      <c r="J42" s="69"/>
      <c r="K42" s="41"/>
      <c r="L42" s="41"/>
      <c r="M42" s="42"/>
      <c r="N42" s="99"/>
      <c r="P42" s="27"/>
      <c r="Q42" s="27"/>
    </row>
    <row r="43" ht="19.95" customHeight="1" spans="1:17">
      <c r="A43" s="153"/>
      <c r="B43" s="41"/>
      <c r="C43" s="70"/>
      <c r="D43" s="70"/>
      <c r="E43" s="97"/>
      <c r="F43" s="156"/>
      <c r="G43" s="41"/>
      <c r="H43" s="42"/>
      <c r="J43" s="57"/>
      <c r="K43" s="58"/>
      <c r="L43" s="58"/>
      <c r="M43" s="59"/>
      <c r="N43" s="99"/>
      <c r="P43" s="27"/>
      <c r="Q43" s="27"/>
    </row>
    <row r="44" ht="19.95" customHeight="1" spans="1:17">
      <c r="A44" s="155"/>
      <c r="B44" s="41"/>
      <c r="C44" s="70"/>
      <c r="D44" s="70"/>
      <c r="E44" s="97"/>
      <c r="F44" s="156"/>
      <c r="G44" s="41"/>
      <c r="H44" s="42"/>
      <c r="J44" s="57"/>
      <c r="K44" s="58"/>
      <c r="L44" s="58"/>
      <c r="M44" s="59"/>
      <c r="N44" s="99"/>
      <c r="P44" s="27"/>
      <c r="Q44" s="27"/>
    </row>
    <row r="45" ht="19.95" customHeight="1" spans="1:17">
      <c r="A45" s="153"/>
      <c r="B45" s="41"/>
      <c r="C45" s="70"/>
      <c r="D45" s="70"/>
      <c r="E45" s="97"/>
      <c r="F45" s="156"/>
      <c r="G45" s="41"/>
      <c r="H45" s="42"/>
      <c r="J45" s="57"/>
      <c r="K45" s="58"/>
      <c r="L45" s="58"/>
      <c r="M45" s="59"/>
      <c r="N45" s="99"/>
      <c r="P45" s="27"/>
      <c r="Q45" s="27"/>
    </row>
    <row r="46" ht="19.95" customHeight="1" spans="1:17">
      <c r="A46" s="155"/>
      <c r="B46" s="41"/>
      <c r="C46" s="70"/>
      <c r="D46" s="70"/>
      <c r="E46" s="97"/>
      <c r="F46" s="156"/>
      <c r="G46" s="41"/>
      <c r="H46" s="42"/>
      <c r="J46" s="110"/>
      <c r="K46" s="45"/>
      <c r="L46" s="45"/>
      <c r="M46" s="46"/>
      <c r="N46" s="99"/>
      <c r="P46" s="27"/>
      <c r="Q46" s="27"/>
    </row>
    <row r="47" ht="19.95" customHeight="1" spans="1:17">
      <c r="A47" s="153"/>
      <c r="B47" s="41"/>
      <c r="C47" s="70"/>
      <c r="D47" s="70"/>
      <c r="E47" s="97"/>
      <c r="F47" s="156"/>
      <c r="G47" s="41"/>
      <c r="H47" s="42"/>
      <c r="J47" s="31"/>
      <c r="K47" s="31"/>
      <c r="L47" s="31"/>
      <c r="M47" s="31"/>
      <c r="N47" s="99"/>
      <c r="P47" s="27"/>
      <c r="Q47" s="27"/>
    </row>
    <row r="48" ht="19.95" customHeight="1" spans="1:17">
      <c r="A48" s="155"/>
      <c r="B48" s="41"/>
      <c r="C48" s="70"/>
      <c r="D48" s="70"/>
      <c r="E48" s="97"/>
      <c r="F48" s="156"/>
      <c r="G48" s="41"/>
      <c r="H48" s="42"/>
      <c r="J48" s="50" t="s">
        <v>172</v>
      </c>
      <c r="K48" s="37"/>
      <c r="L48" s="37"/>
      <c r="M48" s="38"/>
      <c r="N48" s="99"/>
      <c r="P48" s="27"/>
      <c r="Q48" s="27"/>
    </row>
    <row r="49" ht="19.95" customHeight="1" spans="1:17">
      <c r="A49" s="153"/>
      <c r="B49" s="41"/>
      <c r="C49" s="70"/>
      <c r="D49" s="70"/>
      <c r="E49" s="97"/>
      <c r="F49" s="156"/>
      <c r="G49" s="41"/>
      <c r="H49" s="42"/>
      <c r="J49" s="111"/>
      <c r="K49" s="112"/>
      <c r="L49" s="112"/>
      <c r="M49" s="113"/>
      <c r="N49" s="99"/>
      <c r="P49" s="27"/>
      <c r="Q49" s="27"/>
    </row>
    <row r="50" ht="19.95" customHeight="1" spans="1:17">
      <c r="A50" s="155"/>
      <c r="B50" s="41"/>
      <c r="C50" s="70"/>
      <c r="D50" s="70"/>
      <c r="E50" s="97"/>
      <c r="F50" s="156"/>
      <c r="G50" s="41"/>
      <c r="H50" s="42"/>
      <c r="J50" s="114"/>
      <c r="K50" s="115"/>
      <c r="L50" s="115"/>
      <c r="M50" s="116"/>
      <c r="N50" s="99"/>
      <c r="P50" s="27"/>
      <c r="Q50" s="27"/>
    </row>
    <row r="51" ht="19.95" customHeight="1" spans="1:17">
      <c r="A51" s="153"/>
      <c r="B51" s="41"/>
      <c r="C51" s="70"/>
      <c r="D51" s="70"/>
      <c r="E51" s="97"/>
      <c r="F51" s="156"/>
      <c r="G51" s="41"/>
      <c r="H51" s="42"/>
      <c r="J51" s="114"/>
      <c r="K51" s="115"/>
      <c r="L51" s="115"/>
      <c r="M51" s="116"/>
      <c r="N51" s="99"/>
      <c r="P51" s="27"/>
      <c r="Q51" s="27"/>
    </row>
    <row r="52" ht="19.95" customHeight="1" spans="1:17">
      <c r="A52" s="155"/>
      <c r="B52" s="41"/>
      <c r="C52" s="70"/>
      <c r="D52" s="70"/>
      <c r="E52" s="97"/>
      <c r="F52" s="156"/>
      <c r="G52" s="41"/>
      <c r="H52" s="42"/>
      <c r="J52" s="114"/>
      <c r="K52" s="115"/>
      <c r="L52" s="115"/>
      <c r="M52" s="116"/>
      <c r="N52" s="99"/>
      <c r="P52" s="27"/>
      <c r="Q52" s="27"/>
    </row>
    <row r="53" ht="19.95" customHeight="1" spans="1:17">
      <c r="A53" s="153"/>
      <c r="B53" s="41"/>
      <c r="C53" s="70"/>
      <c r="D53" s="70"/>
      <c r="E53" s="97"/>
      <c r="F53" s="156"/>
      <c r="G53" s="41"/>
      <c r="H53" s="42"/>
      <c r="J53" s="114"/>
      <c r="K53" s="115"/>
      <c r="L53" s="115"/>
      <c r="M53" s="116"/>
      <c r="N53" s="99"/>
      <c r="P53" s="27"/>
      <c r="Q53" s="27"/>
    </row>
    <row r="54" ht="19.95" customHeight="1" spans="1:17">
      <c r="A54" s="157"/>
      <c r="B54" s="101"/>
      <c r="C54" s="83"/>
      <c r="D54" s="83"/>
      <c r="E54" s="158"/>
      <c r="F54" s="159"/>
      <c r="G54" s="101"/>
      <c r="H54" s="102"/>
      <c r="J54" s="120"/>
      <c r="K54" s="121"/>
      <c r="L54" s="121"/>
      <c r="M54" s="122"/>
      <c r="N54" s="99"/>
      <c r="P54" s="27"/>
      <c r="Q54" s="27"/>
    </row>
    <row r="55" ht="18" customHeight="1" spans="1:17">
      <c r="B55" s="123"/>
      <c r="C55" s="124"/>
      <c r="D55" s="124"/>
      <c r="E55" s="124"/>
      <c r="F55" s="124"/>
      <c r="G55" s="124"/>
      <c r="H55" s="124"/>
      <c r="N55" s="99"/>
      <c r="P55" s="27"/>
      <c r="Q55" s="27"/>
    </row>
    <row r="56" ht="18" customHeight="1" spans="1:17">
      <c r="A56" s="50" t="s">
        <v>406</v>
      </c>
      <c r="B56" s="37"/>
      <c r="C56" s="37"/>
      <c r="D56" s="37"/>
      <c r="E56" s="37"/>
      <c r="F56" s="37"/>
      <c r="G56" s="37"/>
      <c r="H56" s="38"/>
      <c r="I56" s="27"/>
      <c r="J56" s="125" t="s">
        <v>255</v>
      </c>
      <c r="K56" s="92"/>
      <c r="L56" s="92" t="s">
        <v>256</v>
      </c>
      <c r="M56" s="94"/>
    </row>
    <row r="57" ht="18" customHeight="1" spans="1:17">
      <c r="A57" s="57" t="s">
        <v>182</v>
      </c>
      <c r="B57" s="58"/>
      <c r="C57" s="58"/>
      <c r="D57" s="58"/>
      <c r="E57" s="58" t="s">
        <v>407</v>
      </c>
      <c r="F57" s="58"/>
      <c r="G57" s="58"/>
      <c r="H57" s="59"/>
      <c r="J57" s="126"/>
      <c r="K57" s="60"/>
      <c r="L57" s="60"/>
      <c r="M57" s="127"/>
    </row>
    <row r="58" ht="18" customHeight="1" spans="1:17">
      <c r="A58" s="69"/>
      <c r="B58" s="41"/>
      <c r="C58" s="41"/>
      <c r="D58" s="41"/>
      <c r="E58" s="41"/>
      <c r="F58" s="41"/>
      <c r="G58" s="41"/>
      <c r="H58" s="42"/>
      <c r="J58" s="126"/>
      <c r="K58" s="60"/>
      <c r="L58" s="60"/>
      <c r="M58" s="127"/>
    </row>
    <row r="59" ht="18" customHeight="1" spans="1:17">
      <c r="A59" s="69"/>
      <c r="B59" s="41"/>
      <c r="C59" s="41"/>
      <c r="D59" s="41"/>
      <c r="E59" s="41"/>
      <c r="F59" s="41"/>
      <c r="G59" s="41"/>
      <c r="H59" s="42"/>
      <c r="J59" s="126"/>
      <c r="K59" s="60"/>
      <c r="L59" s="60"/>
      <c r="M59" s="127"/>
    </row>
    <row r="60" ht="18" customHeight="1" spans="1:17">
      <c r="A60" s="82"/>
      <c r="B60" s="101"/>
      <c r="C60" s="101"/>
      <c r="D60" s="101"/>
      <c r="E60" s="101"/>
      <c r="F60" s="101"/>
      <c r="G60" s="101"/>
      <c r="H60" s="102"/>
      <c r="J60" s="128"/>
      <c r="K60" s="129"/>
      <c r="L60" s="129"/>
      <c r="M60" s="130"/>
    </row>
    <row r="63" spans="1:17">
      <c r="D63" s="27"/>
      <c r="E63" s="27"/>
      <c r="F63" s="27"/>
      <c r="G63" s="27"/>
    </row>
    <row r="64" spans="1:17">
      <c r="B64" s="26"/>
      <c r="C64" s="26"/>
      <c r="D64" s="131"/>
      <c r="E64" s="131"/>
      <c r="F64" s="131"/>
      <c r="G64" s="131"/>
    </row>
    <row r="65" spans="2:7">
      <c r="B65" s="26"/>
      <c r="C65" s="26"/>
      <c r="D65" s="131"/>
      <c r="E65" s="131"/>
      <c r="F65" s="132"/>
      <c r="G65" s="132"/>
    </row>
    <row r="66" spans="2:7">
      <c r="B66" s="26"/>
      <c r="C66" s="26"/>
      <c r="D66" s="131"/>
      <c r="E66" s="131"/>
      <c r="F66" s="133"/>
      <c r="G66" s="133"/>
    </row>
    <row r="67" spans="2:7">
      <c r="B67" s="26"/>
      <c r="C67" s="26"/>
      <c r="D67" s="131"/>
      <c r="E67" s="131"/>
      <c r="F67" s="131"/>
      <c r="G67" s="131"/>
    </row>
    <row r="68" spans="2:7">
      <c r="B68" s="26"/>
      <c r="C68" s="26"/>
      <c r="D68" s="131"/>
      <c r="E68" s="131"/>
      <c r="F68" s="131"/>
      <c r="G68" s="131"/>
    </row>
    <row r="69" spans="2:7">
      <c r="B69" s="26"/>
      <c r="C69" s="26"/>
      <c r="D69" s="131"/>
      <c r="E69" s="131"/>
      <c r="F69" s="133"/>
      <c r="G69" s="133"/>
    </row>
    <row r="70" spans="2:7">
      <c r="B70" s="26"/>
      <c r="C70" s="26"/>
      <c r="D70" s="131"/>
      <c r="E70" s="131"/>
      <c r="F70" s="133"/>
      <c r="G70" s="133"/>
    </row>
    <row r="71" spans="2:7">
      <c r="B71" s="26"/>
      <c r="C71" s="26"/>
      <c r="D71" s="131"/>
      <c r="E71" s="131"/>
      <c r="F71" s="133"/>
      <c r="G71" s="133"/>
    </row>
    <row r="72" spans="2:7">
      <c r="B72" s="26"/>
      <c r="C72" s="26"/>
      <c r="D72" s="131"/>
      <c r="E72" s="131"/>
      <c r="F72" s="134"/>
      <c r="G72" s="134"/>
    </row>
  </sheetData>
  <mergeCells count="209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C16:E16"/>
    <mergeCell ref="F16:H16"/>
    <mergeCell ref="J16:K16"/>
    <mergeCell ref="L16:M16"/>
    <mergeCell ref="C17:D17"/>
    <mergeCell ref="C18:D18"/>
    <mergeCell ref="J20:M20"/>
    <mergeCell ref="C21:D21"/>
    <mergeCell ref="J21:K21"/>
    <mergeCell ref="L21:M21"/>
    <mergeCell ref="C22:D22"/>
    <mergeCell ref="C23:D23"/>
    <mergeCell ref="J24:M24"/>
    <mergeCell ref="J25:K25"/>
    <mergeCell ref="L25:M25"/>
    <mergeCell ref="D27:E27"/>
    <mergeCell ref="G27:H27"/>
    <mergeCell ref="E28:F28"/>
    <mergeCell ref="J48:M48"/>
    <mergeCell ref="J49:M49"/>
    <mergeCell ref="J50:M50"/>
    <mergeCell ref="J51:M51"/>
    <mergeCell ref="J52:M52"/>
    <mergeCell ref="J53:M53"/>
    <mergeCell ref="J54:M54"/>
    <mergeCell ref="A56:H56"/>
    <mergeCell ref="A57:D57"/>
    <mergeCell ref="E57:H57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B67:C67"/>
    <mergeCell ref="D67:E67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B71:C71"/>
    <mergeCell ref="D71:E71"/>
    <mergeCell ref="F71:G71"/>
    <mergeCell ref="B72:C72"/>
    <mergeCell ref="D72:E72"/>
    <mergeCell ref="F72:G72"/>
    <mergeCell ref="A28:A29"/>
    <mergeCell ref="A30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B19:B20"/>
    <mergeCell ref="B28:B29"/>
    <mergeCell ref="B30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E30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F30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G28:G29"/>
    <mergeCell ref="G30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H28:H29"/>
    <mergeCell ref="H30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J35:J36"/>
    <mergeCell ref="J37:J38"/>
    <mergeCell ref="J39:J40"/>
    <mergeCell ref="J41:J42"/>
    <mergeCell ref="J43:J44"/>
    <mergeCell ref="J45:J46"/>
    <mergeCell ref="K35:K36"/>
    <mergeCell ref="K37:K38"/>
    <mergeCell ref="K39:K40"/>
    <mergeCell ref="K41:K42"/>
    <mergeCell ref="K43:K44"/>
    <mergeCell ref="K45:K46"/>
    <mergeCell ref="L35:L36"/>
    <mergeCell ref="L37:L38"/>
    <mergeCell ref="L39:L40"/>
    <mergeCell ref="L41:L42"/>
    <mergeCell ref="L43:L44"/>
    <mergeCell ref="L45:L46"/>
    <mergeCell ref="M35:M36"/>
    <mergeCell ref="M37:M38"/>
    <mergeCell ref="M39:M40"/>
    <mergeCell ref="M41:M42"/>
    <mergeCell ref="M43:M44"/>
    <mergeCell ref="M45:M46"/>
    <mergeCell ref="J26:K27"/>
    <mergeCell ref="P35:Q36"/>
    <mergeCell ref="C8:H9"/>
    <mergeCell ref="A1:B3"/>
    <mergeCell ref="C1:J3"/>
    <mergeCell ref="J17:K18"/>
    <mergeCell ref="J22:K23"/>
    <mergeCell ref="C28:D29"/>
    <mergeCell ref="C30:D32"/>
    <mergeCell ref="C33:D34"/>
    <mergeCell ref="C35:D36"/>
    <mergeCell ref="C37:D38"/>
    <mergeCell ref="C39:D40"/>
    <mergeCell ref="C41:D42"/>
    <mergeCell ref="C43:D44"/>
    <mergeCell ref="C45:D46"/>
    <mergeCell ref="C47:D48"/>
    <mergeCell ref="C49:D50"/>
    <mergeCell ref="C51:D52"/>
    <mergeCell ref="C53:D54"/>
    <mergeCell ref="J56:K57"/>
    <mergeCell ref="L56:M57"/>
    <mergeCell ref="A58:D60"/>
    <mergeCell ref="E58:H60"/>
    <mergeCell ref="J58:K60"/>
    <mergeCell ref="L58:M60"/>
    <mergeCell ref="C19:D20"/>
  </mergeCells>
  <conditionalFormatting sqref="C27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conditionalFormatting sqref="C23:C26"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 stopIfTrue="1"/>
    <cfRule type="duplicateValues" dxfId="0" priority="11" stopIfTrue="1"/>
    <cfRule type="duplicateValues" dxfId="0" priority="12" stopIfTrue="1"/>
  </conditionalFormatting>
  <printOptions horizontalCentered="1"/>
  <pageMargins left="0.236111111111111" right="0.236220472440945" top="0.354166666666667" bottom="0.314583333333333" header="0.31496062992126" footer="0.31496062992126"/>
  <pageSetup paperSize="9" scale="68" orientation="portrait" horizontalDpi="300" verticalDpi="30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66"/>
  <sheetViews>
    <sheetView showGridLines="0" view="pageBreakPreview" zoomScalePageLayoutView="85" zoomScaleNormal="100" topLeftCell="A23" workbookViewId="0">
      <selection activeCell="C16" sqref="C16:E16"/>
    </sheetView>
  </sheetViews>
  <sheetFormatPr defaultColWidth="8.88888888888889" defaultRowHeight="10.8"/>
  <cols>
    <col min="1" max="1" width="4" style="1" customWidth="1"/>
    <col min="2" max="2" width="16.4444444444444" style="1" customWidth="1"/>
    <col min="3" max="3" width="14.8888888888889" style="1" customWidth="1"/>
    <col min="4" max="4" width="13" style="1" customWidth="1"/>
    <col min="5" max="6" width="10.4444444444444" style="1" customWidth="1"/>
    <col min="7" max="8" width="10.3333333333333" style="1" customWidth="1"/>
    <col min="9" max="9" width="1.77777777777778" style="1" customWidth="1"/>
    <col min="10" max="10" width="10.1111111111111" style="1" customWidth="1"/>
    <col min="11" max="11" width="11.1111111111111" style="1" customWidth="1"/>
    <col min="12" max="12" width="9.88888888888889" style="1" customWidth="1"/>
    <col min="13" max="13" width="13.3333333333333" style="1" customWidth="1"/>
    <col min="14" max="14" width="8.88888888888889" style="1"/>
    <col min="15" max="15" width="9.88888888888889" style="1" customWidth="1"/>
    <col min="16" max="16" width="50.6666666666667" style="1" customWidth="1"/>
    <col min="17" max="17" width="35.5555555555556" style="1" customWidth="1"/>
    <col min="18" max="16384" width="8.88888888888889" style="1"/>
  </cols>
  <sheetData>
    <row r="1" ht="19.05" customHeight="1" spans="1:24">
      <c r="A1" s="2"/>
      <c r="B1" s="3"/>
      <c r="C1" s="4" t="s">
        <v>198</v>
      </c>
      <c r="D1" s="5"/>
      <c r="E1" s="5"/>
      <c r="F1" s="5"/>
      <c r="G1" s="5"/>
      <c r="H1" s="5"/>
      <c r="I1" s="5"/>
      <c r="J1" s="6"/>
      <c r="K1" s="7" t="s">
        <v>199</v>
      </c>
      <c r="L1" s="8"/>
      <c r="M1" s="9"/>
    </row>
    <row r="2" ht="19.05" customHeight="1" spans="1:24">
      <c r="A2" s="10"/>
      <c r="B2" s="11"/>
      <c r="C2" s="12"/>
      <c r="D2" s="13"/>
      <c r="E2" s="13"/>
      <c r="F2" s="13"/>
      <c r="G2" s="13"/>
      <c r="H2" s="13"/>
      <c r="I2" s="13"/>
      <c r="J2" s="14"/>
      <c r="K2" s="15" t="s">
        <v>141</v>
      </c>
      <c r="L2" s="16"/>
      <c r="M2" s="17"/>
    </row>
    <row r="3" ht="19.05" customHeight="1" spans="1:24">
      <c r="A3" s="18"/>
      <c r="B3" s="19"/>
      <c r="C3" s="20"/>
      <c r="D3" s="21"/>
      <c r="E3" s="21"/>
      <c r="F3" s="21"/>
      <c r="G3" s="21"/>
      <c r="H3" s="21"/>
      <c r="I3" s="21"/>
      <c r="J3" s="22"/>
      <c r="K3" s="23" t="s">
        <v>142</v>
      </c>
      <c r="L3" s="24"/>
      <c r="M3" s="25"/>
      <c r="P3" s="26"/>
      <c r="Q3" s="26"/>
    </row>
    <row r="4" ht="15" customHeight="1" spans="1:24">
      <c r="A4" s="27"/>
      <c r="C4" s="28"/>
      <c r="P4" s="26"/>
      <c r="Q4" s="26"/>
    </row>
    <row r="5" ht="15" customHeight="1" spans="1:24">
      <c r="A5" s="29" t="s">
        <v>143</v>
      </c>
      <c r="B5" s="29"/>
      <c r="C5" s="30" t="str">
        <f>'In 2'!C5</f>
        <v>26BA2HKH00565000014</v>
      </c>
      <c r="D5" s="30"/>
      <c r="E5" s="30"/>
      <c r="F5" s="30"/>
      <c r="G5" s="30"/>
      <c r="H5" s="30"/>
      <c r="I5" s="31" t="s">
        <v>3</v>
      </c>
      <c r="J5" s="31"/>
      <c r="K5" s="32" t="str">
        <f>'In 2'!K5</f>
        <v>SX2607080</v>
      </c>
      <c r="P5" s="26"/>
      <c r="Q5" s="26"/>
      <c r="U5" s="1" t="s">
        <v>98</v>
      </c>
      <c r="V5" s="1" t="s">
        <v>99</v>
      </c>
      <c r="W5" s="1" t="s">
        <v>100</v>
      </c>
      <c r="X5" s="1" t="s">
        <v>101</v>
      </c>
    </row>
    <row r="6" ht="15" customHeight="1" spans="1:24">
      <c r="A6" s="33" t="s">
        <v>144</v>
      </c>
      <c r="B6" s="33"/>
      <c r="C6" s="26" t="str">
        <f>'In 2'!C6</f>
        <v>XD1KH00565BP0011</v>
      </c>
      <c r="D6" s="26"/>
      <c r="E6" s="26"/>
      <c r="F6" s="26"/>
      <c r="G6" s="26"/>
      <c r="H6" s="26"/>
      <c r="I6" s="31" t="s">
        <v>200</v>
      </c>
      <c r="J6" s="31"/>
      <c r="K6" s="26" t="s">
        <v>128</v>
      </c>
      <c r="P6" s="26"/>
      <c r="Q6" s="26"/>
    </row>
    <row r="7" ht="15" customHeight="1" spans="1:24">
      <c r="A7" s="33" t="s">
        <v>146</v>
      </c>
      <c r="B7" s="33"/>
      <c r="C7" s="26" t="str">
        <f>'In 2'!C7</f>
        <v>4O BTA140 SPEC CEO PUTTY FOR INTERIOR 40KG</v>
      </c>
      <c r="D7" s="26"/>
      <c r="E7" s="26"/>
      <c r="F7" s="26"/>
      <c r="G7" s="26"/>
      <c r="H7" s="26"/>
      <c r="I7" s="33" t="s">
        <v>147</v>
      </c>
      <c r="J7" s="33"/>
      <c r="K7" s="34" t="s">
        <v>148</v>
      </c>
      <c r="P7" s="26"/>
      <c r="Q7" s="26"/>
    </row>
    <row r="8" ht="20.4" customHeight="1" spans="1:24">
      <c r="A8" s="33" t="s">
        <v>149</v>
      </c>
      <c r="B8" s="33"/>
      <c r="C8" s="30" t="str">
        <f>'In 2'!C8</f>
        <v>CÔNG TY 4 ORANGES CO.,LTD</v>
      </c>
      <c r="D8" s="30"/>
      <c r="E8" s="30"/>
      <c r="F8" s="30"/>
      <c r="G8" s="30"/>
      <c r="H8" s="30"/>
      <c r="I8" s="33" t="s">
        <v>150</v>
      </c>
      <c r="J8" s="33"/>
      <c r="K8" s="34" t="s">
        <v>148</v>
      </c>
      <c r="P8" s="26"/>
      <c r="Q8" s="26"/>
    </row>
    <row r="9" ht="15" customHeight="1" spans="1:24">
      <c r="A9" s="26"/>
      <c r="B9" s="26"/>
      <c r="C9" s="30"/>
      <c r="D9" s="30"/>
      <c r="E9" s="30"/>
      <c r="F9" s="30"/>
      <c r="G9" s="30"/>
      <c r="H9" s="30"/>
      <c r="I9" s="26"/>
      <c r="K9" s="26"/>
      <c r="P9" s="26"/>
      <c r="Q9" s="26"/>
    </row>
    <row r="10" ht="19.05" customHeight="1" spans="1:24">
      <c r="A10" s="35"/>
      <c r="B10" s="36"/>
      <c r="C10" s="37" t="s">
        <v>151</v>
      </c>
      <c r="D10" s="37"/>
      <c r="E10" s="37"/>
      <c r="F10" s="37"/>
      <c r="G10" s="37"/>
      <c r="H10" s="37" t="s">
        <v>152</v>
      </c>
      <c r="I10" s="37"/>
      <c r="J10" s="37"/>
      <c r="K10" s="37"/>
      <c r="L10" s="37"/>
      <c r="M10" s="38"/>
      <c r="P10" s="26"/>
      <c r="Q10" s="26"/>
    </row>
    <row r="11" ht="19.05" customHeight="1" spans="1:24">
      <c r="A11" s="39" t="s">
        <v>153</v>
      </c>
      <c r="B11" s="40"/>
      <c r="C11" s="41" t="s">
        <v>28</v>
      </c>
      <c r="D11" s="41"/>
      <c r="E11" s="41"/>
      <c r="F11" s="41"/>
      <c r="G11" s="41"/>
      <c r="H11" s="41" t="s">
        <v>28</v>
      </c>
      <c r="I11" s="41"/>
      <c r="J11" s="41"/>
      <c r="K11" s="41"/>
      <c r="L11" s="41"/>
      <c r="M11" s="42"/>
      <c r="P11" s="26"/>
      <c r="Q11" s="26"/>
    </row>
    <row r="12" ht="19.05" customHeight="1" spans="1:24">
      <c r="A12" s="39" t="s">
        <v>154</v>
      </c>
      <c r="B12" s="40"/>
      <c r="C12" s="41" t="s">
        <v>155</v>
      </c>
      <c r="D12" s="41"/>
      <c r="E12" s="41"/>
      <c r="F12" s="41"/>
      <c r="G12" s="41"/>
      <c r="H12" s="41" t="s">
        <v>156</v>
      </c>
      <c r="I12" s="41"/>
      <c r="J12" s="41"/>
      <c r="K12" s="41"/>
      <c r="L12" s="41"/>
      <c r="M12" s="42"/>
      <c r="P12" s="26"/>
      <c r="Q12" s="26"/>
    </row>
    <row r="13" ht="19.05" customHeight="1" spans="1:24">
      <c r="A13" s="43" t="s">
        <v>157</v>
      </c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/>
      <c r="P13" s="26"/>
      <c r="Q13" s="26"/>
    </row>
    <row r="14" ht="11.55" spans="1:24">
      <c r="P14" s="26"/>
      <c r="Q14" s="26"/>
    </row>
    <row r="15" ht="24" customHeight="1" spans="1:24">
      <c r="A15" s="47" t="s">
        <v>408</v>
      </c>
      <c r="B15" s="48"/>
      <c r="C15" s="48"/>
      <c r="D15" s="48"/>
      <c r="E15" s="48"/>
      <c r="F15" s="48"/>
      <c r="G15" s="48"/>
      <c r="H15" s="49"/>
      <c r="J15" s="50" t="s">
        <v>201</v>
      </c>
      <c r="K15" s="37"/>
      <c r="L15" s="37"/>
      <c r="M15" s="38"/>
      <c r="P15" s="26"/>
      <c r="Q15" s="26"/>
    </row>
    <row r="16" ht="18" customHeight="1" spans="1:24">
      <c r="A16" s="51" t="s">
        <v>394</v>
      </c>
      <c r="B16" s="52"/>
      <c r="C16" s="53">
        <f>In!M6</f>
        <v>3000</v>
      </c>
      <c r="D16" s="54"/>
      <c r="E16" s="54"/>
      <c r="F16" s="55" t="s">
        <v>395</v>
      </c>
      <c r="G16" s="55"/>
      <c r="H16" s="56"/>
      <c r="J16" s="57" t="s">
        <v>161</v>
      </c>
      <c r="K16" s="58"/>
      <c r="L16" s="58" t="s">
        <v>162</v>
      </c>
      <c r="M16" s="59"/>
      <c r="P16" s="30"/>
      <c r="Q16" s="30"/>
    </row>
    <row r="17" ht="18" customHeight="1" spans="1:18">
      <c r="A17" s="57" t="s">
        <v>37</v>
      </c>
      <c r="B17" s="60" t="s">
        <v>38</v>
      </c>
      <c r="C17" s="61" t="s">
        <v>39</v>
      </c>
      <c r="D17" s="62"/>
      <c r="E17" s="60" t="s">
        <v>205</v>
      </c>
      <c r="F17" s="63" t="s">
        <v>6</v>
      </c>
      <c r="G17" s="63" t="s">
        <v>206</v>
      </c>
      <c r="H17" s="64" t="s">
        <v>207</v>
      </c>
      <c r="J17" s="65"/>
      <c r="K17" s="66"/>
      <c r="M17" s="67"/>
      <c r="P17" s="26"/>
      <c r="Q17" s="26"/>
      <c r="R17" s="68"/>
    </row>
    <row r="18" ht="18" customHeight="1" spans="1:18">
      <c r="A18" s="69">
        <v>1</v>
      </c>
      <c r="B18" s="70" t="str">
        <f>May!C18</f>
        <v>Dây bó bao xám</v>
      </c>
      <c r="C18" s="71" t="str">
        <f>May!D18</f>
        <v>VC40000000001</v>
      </c>
      <c r="D18" s="72"/>
      <c r="E18" s="73"/>
      <c r="F18" s="74" t="s">
        <v>57</v>
      </c>
      <c r="G18" s="74">
        <f>May!G18</f>
        <v>1</v>
      </c>
      <c r="H18" s="75"/>
      <c r="J18" s="76"/>
      <c r="K18" s="77"/>
      <c r="L18" s="78"/>
      <c r="M18" s="79"/>
      <c r="P18" s="26"/>
      <c r="Q18" s="30"/>
      <c r="R18" s="68"/>
    </row>
    <row r="19" ht="18" customHeight="1" spans="1:18">
      <c r="A19" s="69">
        <v>2</v>
      </c>
      <c r="B19" s="70"/>
      <c r="C19" s="71"/>
      <c r="D19" s="72"/>
      <c r="E19" s="73"/>
      <c r="F19" s="74"/>
      <c r="G19" s="74"/>
      <c r="H19" s="75"/>
      <c r="P19" s="26"/>
      <c r="Q19" s="30"/>
      <c r="R19" s="68"/>
    </row>
    <row r="20" ht="18" customHeight="1" spans="1:18">
      <c r="A20" s="69">
        <v>3</v>
      </c>
      <c r="B20" s="80"/>
      <c r="C20" s="71"/>
      <c r="D20" s="72"/>
      <c r="E20" s="73"/>
      <c r="F20" s="41"/>
      <c r="G20" s="74"/>
      <c r="H20" s="75"/>
      <c r="J20" s="50" t="s">
        <v>209</v>
      </c>
      <c r="K20" s="37"/>
      <c r="L20" s="37"/>
      <c r="M20" s="38"/>
      <c r="P20" s="26"/>
      <c r="Q20" s="26"/>
    </row>
    <row r="21" ht="18" customHeight="1" spans="1:18">
      <c r="A21" s="69">
        <v>4</v>
      </c>
      <c r="B21" s="70"/>
      <c r="C21" s="71"/>
      <c r="D21" s="72"/>
      <c r="E21" s="73"/>
      <c r="F21" s="81"/>
      <c r="G21" s="74"/>
      <c r="H21" s="42"/>
      <c r="J21" s="57" t="s">
        <v>161</v>
      </c>
      <c r="K21" s="58"/>
      <c r="L21" s="58" t="s">
        <v>162</v>
      </c>
      <c r="M21" s="59"/>
      <c r="P21" s="26"/>
      <c r="Q21" s="26"/>
    </row>
    <row r="22" ht="18" customHeight="1" spans="1:18">
      <c r="A22" s="69">
        <v>5</v>
      </c>
      <c r="B22" s="70"/>
      <c r="C22" s="71"/>
      <c r="D22" s="72"/>
      <c r="E22" s="73"/>
      <c r="F22" s="81"/>
      <c r="G22" s="74"/>
      <c r="H22" s="42"/>
      <c r="J22" s="65"/>
      <c r="K22" s="66"/>
      <c r="M22" s="67"/>
      <c r="P22" s="26"/>
      <c r="Q22" s="26"/>
    </row>
    <row r="23" ht="18" customHeight="1" spans="1:18">
      <c r="A23" s="82">
        <v>6</v>
      </c>
      <c r="B23" s="83"/>
      <c r="C23" s="84"/>
      <c r="D23" s="85"/>
      <c r="E23" s="86"/>
      <c r="F23" s="87"/>
      <c r="G23" s="88"/>
      <c r="H23" s="89"/>
      <c r="J23" s="76"/>
      <c r="K23" s="77"/>
      <c r="L23" s="78"/>
      <c r="M23" s="79"/>
      <c r="P23" s="26"/>
      <c r="Q23" s="26"/>
    </row>
    <row r="24" ht="18" customHeight="1" spans="1:18">
      <c r="B24" s="90"/>
      <c r="C24" s="26"/>
      <c r="D24" s="68"/>
      <c r="E24" s="68"/>
      <c r="F24" s="91"/>
      <c r="G24" s="27"/>
      <c r="H24" s="27"/>
      <c r="J24" s="27"/>
      <c r="K24" s="27"/>
      <c r="L24" s="27"/>
      <c r="M24" s="27"/>
      <c r="P24" s="26"/>
      <c r="Q24" s="26"/>
    </row>
    <row r="25" ht="18" customHeight="1" spans="1:18">
      <c r="A25" s="50" t="s">
        <v>37</v>
      </c>
      <c r="B25" s="37" t="s">
        <v>7</v>
      </c>
      <c r="C25" s="92" t="s">
        <v>216</v>
      </c>
      <c r="D25" s="92"/>
      <c r="E25" s="93" t="s">
        <v>217</v>
      </c>
      <c r="F25" s="93"/>
      <c r="G25" s="37" t="s">
        <v>41</v>
      </c>
      <c r="H25" s="38" t="s">
        <v>162</v>
      </c>
      <c r="J25" s="50" t="s">
        <v>37</v>
      </c>
      <c r="K25" s="37" t="s">
        <v>170</v>
      </c>
      <c r="L25" s="92" t="s">
        <v>213</v>
      </c>
      <c r="M25" s="94" t="s">
        <v>214</v>
      </c>
      <c r="N25" s="95"/>
      <c r="P25" s="26"/>
      <c r="Q25" s="26"/>
    </row>
    <row r="26" ht="18" customHeight="1" spans="1:18">
      <c r="A26" s="57"/>
      <c r="B26" s="58"/>
      <c r="C26" s="60"/>
      <c r="D26" s="60"/>
      <c r="E26" s="60" t="s">
        <v>222</v>
      </c>
      <c r="F26" s="60" t="s">
        <v>222</v>
      </c>
      <c r="G26" s="58"/>
      <c r="H26" s="59"/>
      <c r="J26" s="69">
        <v>1</v>
      </c>
      <c r="K26" s="41"/>
      <c r="L26" s="41"/>
      <c r="M26" s="42"/>
      <c r="N26" s="95"/>
      <c r="P26" s="26"/>
      <c r="Q26" s="26"/>
    </row>
    <row r="27" ht="19.95" customHeight="1" spans="1:18">
      <c r="A27" s="69">
        <v>1</v>
      </c>
      <c r="B27" s="40" t="s">
        <v>409</v>
      </c>
      <c r="C27" s="737" t="s">
        <v>410</v>
      </c>
      <c r="D27" s="40"/>
      <c r="E27" s="97"/>
      <c r="F27" s="98"/>
      <c r="G27" s="41"/>
      <c r="H27" s="42"/>
      <c r="J27" s="69">
        <v>2</v>
      </c>
      <c r="K27" s="41"/>
      <c r="L27" s="41"/>
      <c r="M27" s="42"/>
      <c r="N27" s="99"/>
      <c r="P27" s="26"/>
      <c r="Q27" s="26"/>
    </row>
    <row r="28" ht="19.95" customHeight="1" spans="1:18">
      <c r="A28" s="69"/>
      <c r="B28" s="40"/>
      <c r="C28" s="40"/>
      <c r="D28" s="40"/>
      <c r="E28" s="97"/>
      <c r="F28" s="98"/>
      <c r="G28" s="41"/>
      <c r="H28" s="42"/>
      <c r="J28" s="69">
        <v>3</v>
      </c>
      <c r="K28" s="41"/>
      <c r="L28" s="41"/>
      <c r="M28" s="42"/>
      <c r="N28" s="99"/>
      <c r="P28" s="26"/>
      <c r="Q28" s="26"/>
    </row>
    <row r="29" ht="19.95" customHeight="1" spans="1:18">
      <c r="A29" s="69">
        <v>2</v>
      </c>
      <c r="B29" s="40" t="s">
        <v>411</v>
      </c>
      <c r="C29" s="96" t="s">
        <v>412</v>
      </c>
      <c r="D29" s="96"/>
      <c r="E29" s="97"/>
      <c r="F29" s="97"/>
      <c r="G29" s="97"/>
      <c r="H29" s="100"/>
      <c r="J29" s="69">
        <v>4</v>
      </c>
      <c r="K29" s="41"/>
      <c r="L29" s="41"/>
      <c r="M29" s="42"/>
      <c r="N29" s="99"/>
      <c r="P29" s="26"/>
      <c r="Q29" s="26"/>
    </row>
    <row r="30" ht="19.95" customHeight="1" spans="1:18">
      <c r="A30" s="69"/>
      <c r="B30" s="40"/>
      <c r="C30" s="96"/>
      <c r="D30" s="96"/>
      <c r="E30" s="97"/>
      <c r="F30" s="97"/>
      <c r="G30" s="97"/>
      <c r="H30" s="100"/>
      <c r="J30" s="82">
        <v>5</v>
      </c>
      <c r="K30" s="101"/>
      <c r="L30" s="101"/>
      <c r="M30" s="102"/>
      <c r="N30" s="99"/>
      <c r="P30" s="26"/>
      <c r="Q30" s="26"/>
    </row>
    <row r="31" ht="19.95" customHeight="1" spans="1:18">
      <c r="A31" s="69"/>
      <c r="B31" s="40"/>
      <c r="C31" s="96"/>
      <c r="D31" s="96"/>
      <c r="E31" s="97"/>
      <c r="F31" s="97"/>
      <c r="G31" s="97"/>
      <c r="H31" s="100"/>
      <c r="J31" s="31"/>
      <c r="K31" s="103"/>
      <c r="L31" s="31"/>
      <c r="M31" s="31"/>
      <c r="N31" s="95"/>
      <c r="P31" s="26"/>
      <c r="Q31" s="26"/>
    </row>
    <row r="32" ht="19.95" customHeight="1" spans="1:18">
      <c r="A32" s="69">
        <v>3</v>
      </c>
      <c r="B32" s="80" t="s">
        <v>404</v>
      </c>
      <c r="C32" s="15" t="s">
        <v>413</v>
      </c>
      <c r="D32" s="104"/>
      <c r="E32" s="70"/>
      <c r="F32" s="105"/>
      <c r="G32" s="80"/>
      <c r="H32" s="106"/>
      <c r="J32" s="50" t="s">
        <v>218</v>
      </c>
      <c r="K32" s="92" t="s">
        <v>219</v>
      </c>
      <c r="L32" s="37" t="s">
        <v>220</v>
      </c>
      <c r="M32" s="38" t="s">
        <v>221</v>
      </c>
      <c r="N32" s="99"/>
      <c r="P32" s="26"/>
      <c r="Q32" s="26"/>
    </row>
    <row r="33" ht="19.95" customHeight="1" spans="1:17">
      <c r="A33" s="107"/>
      <c r="B33" s="80"/>
      <c r="C33" s="108"/>
      <c r="D33" s="109"/>
      <c r="E33" s="70"/>
      <c r="F33" s="105"/>
      <c r="G33" s="80"/>
      <c r="H33" s="106"/>
      <c r="J33" s="57"/>
      <c r="K33" s="60"/>
      <c r="L33" s="58"/>
      <c r="M33" s="59"/>
      <c r="N33" s="99"/>
      <c r="P33" s="26"/>
      <c r="Q33" s="26"/>
    </row>
    <row r="34" ht="19.95" customHeight="1" spans="1:17">
      <c r="A34" s="107"/>
      <c r="B34" s="80"/>
      <c r="C34" s="108"/>
      <c r="D34" s="109"/>
      <c r="E34" s="70"/>
      <c r="F34" s="105"/>
      <c r="G34" s="80"/>
      <c r="H34" s="106"/>
      <c r="J34" s="69"/>
      <c r="K34" s="41"/>
      <c r="L34" s="41"/>
      <c r="M34" s="42"/>
      <c r="N34" s="99"/>
      <c r="P34" s="27"/>
      <c r="Q34" s="27"/>
    </row>
    <row r="35" ht="19.95" customHeight="1" spans="1:17">
      <c r="A35" s="107"/>
      <c r="B35" s="80"/>
      <c r="C35" s="108"/>
      <c r="D35" s="109"/>
      <c r="E35" s="70"/>
      <c r="F35" s="105"/>
      <c r="G35" s="80"/>
      <c r="H35" s="106"/>
      <c r="J35" s="69"/>
      <c r="K35" s="41"/>
      <c r="L35" s="41"/>
      <c r="M35" s="42"/>
      <c r="N35" s="99"/>
      <c r="P35" s="27"/>
      <c r="Q35" s="27"/>
    </row>
    <row r="36" ht="19.95" customHeight="1" spans="1:17">
      <c r="A36" s="107"/>
      <c r="B36" s="80"/>
      <c r="C36" s="108"/>
      <c r="D36" s="109"/>
      <c r="E36" s="70"/>
      <c r="F36" s="105"/>
      <c r="G36" s="80"/>
      <c r="H36" s="106"/>
      <c r="J36" s="69"/>
      <c r="K36" s="41"/>
      <c r="L36" s="41"/>
      <c r="M36" s="42"/>
      <c r="N36" s="99"/>
      <c r="P36" s="27"/>
      <c r="Q36" s="27"/>
    </row>
    <row r="37" ht="19.95" customHeight="1" spans="1:17">
      <c r="A37" s="107"/>
      <c r="B37" s="80"/>
      <c r="C37" s="108"/>
      <c r="D37" s="109"/>
      <c r="E37" s="70"/>
      <c r="F37" s="105"/>
      <c r="G37" s="80"/>
      <c r="H37" s="106"/>
      <c r="J37" s="69"/>
      <c r="K37" s="41"/>
      <c r="L37" s="41"/>
      <c r="M37" s="42"/>
      <c r="N37" s="99"/>
      <c r="P37" s="27"/>
      <c r="Q37" s="27"/>
    </row>
    <row r="38" ht="19.95" customHeight="1" spans="1:17">
      <c r="A38" s="107"/>
      <c r="B38" s="80"/>
      <c r="C38" s="108"/>
      <c r="D38" s="109"/>
      <c r="E38" s="70"/>
      <c r="F38" s="105"/>
      <c r="G38" s="80"/>
      <c r="H38" s="106"/>
      <c r="J38" s="57"/>
      <c r="K38" s="58"/>
      <c r="L38" s="58"/>
      <c r="M38" s="59"/>
      <c r="N38" s="99"/>
      <c r="P38" s="27"/>
      <c r="Q38" s="27"/>
    </row>
    <row r="39" ht="19.95" customHeight="1" spans="1:17">
      <c r="A39" s="107"/>
      <c r="B39" s="80"/>
      <c r="C39" s="108"/>
      <c r="D39" s="109"/>
      <c r="E39" s="70"/>
      <c r="F39" s="105"/>
      <c r="G39" s="80"/>
      <c r="H39" s="106"/>
      <c r="J39" s="57"/>
      <c r="K39" s="58"/>
      <c r="L39" s="58"/>
      <c r="M39" s="59"/>
      <c r="N39" s="99"/>
      <c r="P39" s="27"/>
      <c r="Q39" s="27"/>
    </row>
    <row r="40" ht="19.95" customHeight="1" spans="1:17">
      <c r="A40" s="107"/>
      <c r="B40" s="80"/>
      <c r="C40" s="108"/>
      <c r="D40" s="109"/>
      <c r="E40" s="70"/>
      <c r="F40" s="105"/>
      <c r="G40" s="80"/>
      <c r="H40" s="106"/>
      <c r="J40" s="57"/>
      <c r="K40" s="58"/>
      <c r="L40" s="58"/>
      <c r="M40" s="59"/>
      <c r="N40" s="99"/>
      <c r="P40" s="27"/>
      <c r="Q40" s="27"/>
    </row>
    <row r="41" ht="19.95" customHeight="1" spans="1:17">
      <c r="A41" s="107"/>
      <c r="B41" s="80"/>
      <c r="C41" s="108"/>
      <c r="D41" s="109"/>
      <c r="E41" s="70"/>
      <c r="F41" s="105"/>
      <c r="G41" s="80"/>
      <c r="H41" s="106"/>
      <c r="J41" s="110"/>
      <c r="K41" s="45"/>
      <c r="L41" s="45"/>
      <c r="M41" s="46"/>
      <c r="N41" s="99"/>
      <c r="P41" s="27"/>
      <c r="Q41" s="27"/>
    </row>
    <row r="42" ht="19.95" customHeight="1" spans="1:17">
      <c r="A42" s="107"/>
      <c r="B42" s="80"/>
      <c r="C42" s="108"/>
      <c r="D42" s="109"/>
      <c r="E42" s="70"/>
      <c r="F42" s="105"/>
      <c r="G42" s="80"/>
      <c r="H42" s="106"/>
      <c r="J42" s="31"/>
      <c r="K42" s="31"/>
      <c r="L42" s="31"/>
      <c r="M42" s="31"/>
      <c r="N42" s="99"/>
      <c r="P42" s="27"/>
      <c r="Q42" s="27"/>
    </row>
    <row r="43" ht="19.95" customHeight="1" spans="1:17">
      <c r="A43" s="107"/>
      <c r="B43" s="80"/>
      <c r="C43" s="108"/>
      <c r="D43" s="109"/>
      <c r="E43" s="70"/>
      <c r="F43" s="105"/>
      <c r="G43" s="80"/>
      <c r="H43" s="106"/>
      <c r="J43" s="50" t="s">
        <v>172</v>
      </c>
      <c r="K43" s="37"/>
      <c r="L43" s="37"/>
      <c r="M43" s="38"/>
      <c r="N43" s="99"/>
      <c r="P43" s="27"/>
      <c r="Q43" s="27"/>
    </row>
    <row r="44" ht="19.95" customHeight="1" spans="1:17">
      <c r="A44" s="107"/>
      <c r="B44" s="80"/>
      <c r="C44" s="108"/>
      <c r="D44" s="109"/>
      <c r="E44" s="70"/>
      <c r="F44" s="105"/>
      <c r="G44" s="80"/>
      <c r="H44" s="106"/>
      <c r="J44" s="111"/>
      <c r="K44" s="112"/>
      <c r="L44" s="112"/>
      <c r="M44" s="113"/>
      <c r="N44" s="99"/>
      <c r="P44" s="27"/>
      <c r="Q44" s="27"/>
    </row>
    <row r="45" ht="19.95" customHeight="1" spans="1:17">
      <c r="A45" s="107"/>
      <c r="B45" s="80"/>
      <c r="C45" s="108"/>
      <c r="D45" s="109"/>
      <c r="E45" s="70"/>
      <c r="F45" s="105"/>
      <c r="G45" s="80"/>
      <c r="H45" s="106"/>
      <c r="J45" s="114"/>
      <c r="K45" s="115"/>
      <c r="L45" s="115"/>
      <c r="M45" s="116"/>
      <c r="N45" s="99"/>
      <c r="P45" s="27"/>
      <c r="Q45" s="27"/>
    </row>
    <row r="46" ht="19.95" customHeight="1" spans="1:17">
      <c r="A46" s="107"/>
      <c r="B46" s="80"/>
      <c r="C46" s="108"/>
      <c r="D46" s="109"/>
      <c r="E46" s="70"/>
      <c r="F46" s="105"/>
      <c r="G46" s="80"/>
      <c r="H46" s="106"/>
      <c r="J46" s="114"/>
      <c r="K46" s="115"/>
      <c r="L46" s="115"/>
      <c r="M46" s="116"/>
      <c r="N46" s="99"/>
      <c r="P46" s="27"/>
      <c r="Q46" s="27"/>
    </row>
    <row r="47" ht="19.95" customHeight="1" spans="1:17">
      <c r="A47" s="107"/>
      <c r="B47" s="80"/>
      <c r="C47" s="108"/>
      <c r="D47" s="109"/>
      <c r="E47" s="70"/>
      <c r="F47" s="105"/>
      <c r="G47" s="80"/>
      <c r="H47" s="106"/>
      <c r="J47" s="114"/>
      <c r="K47" s="115"/>
      <c r="L47" s="115"/>
      <c r="M47" s="116"/>
      <c r="N47" s="99"/>
      <c r="P47" s="27"/>
      <c r="Q47" s="27"/>
    </row>
    <row r="48" ht="19.95" customHeight="1" spans="1:17">
      <c r="A48" s="117"/>
      <c r="B48" s="88"/>
      <c r="C48" s="118"/>
      <c r="D48" s="119"/>
      <c r="E48" s="83"/>
      <c r="F48" s="87"/>
      <c r="G48" s="88"/>
      <c r="H48" s="89"/>
      <c r="J48" s="120"/>
      <c r="K48" s="121"/>
      <c r="L48" s="121"/>
      <c r="M48" s="122"/>
      <c r="N48" s="99"/>
      <c r="P48" s="27"/>
      <c r="Q48" s="27"/>
    </row>
    <row r="49" ht="18" customHeight="1" spans="1:17">
      <c r="B49" s="123"/>
      <c r="C49" s="124"/>
      <c r="D49" s="124"/>
      <c r="E49" s="124"/>
      <c r="F49" s="124"/>
      <c r="G49" s="124"/>
      <c r="H49" s="124"/>
      <c r="N49" s="99"/>
      <c r="P49" s="27"/>
      <c r="Q49" s="27"/>
    </row>
    <row r="50" ht="18" customHeight="1" spans="1:17">
      <c r="A50" s="50" t="s">
        <v>414</v>
      </c>
      <c r="B50" s="37"/>
      <c r="C50" s="37"/>
      <c r="D50" s="37"/>
      <c r="E50" s="37"/>
      <c r="F50" s="37"/>
      <c r="G50" s="37"/>
      <c r="H50" s="38"/>
      <c r="I50" s="27"/>
      <c r="J50" s="125" t="s">
        <v>255</v>
      </c>
      <c r="K50" s="92"/>
      <c r="L50" s="92" t="s">
        <v>256</v>
      </c>
      <c r="M50" s="94"/>
    </row>
    <row r="51" ht="18" customHeight="1" spans="1:17">
      <c r="A51" s="57" t="s">
        <v>182</v>
      </c>
      <c r="B51" s="58"/>
      <c r="C51" s="58"/>
      <c r="D51" s="58" t="s">
        <v>415</v>
      </c>
      <c r="E51" s="58"/>
      <c r="F51" s="58" t="s">
        <v>407</v>
      </c>
      <c r="G51" s="58"/>
      <c r="H51" s="59"/>
      <c r="J51" s="126"/>
      <c r="K51" s="60"/>
      <c r="L51" s="60"/>
      <c r="M51" s="127"/>
    </row>
    <row r="52" ht="18" customHeight="1" spans="1:17">
      <c r="A52" s="69"/>
      <c r="B52" s="41"/>
      <c r="C52" s="41"/>
      <c r="D52" s="41"/>
      <c r="E52" s="41"/>
      <c r="F52" s="41"/>
      <c r="G52" s="41"/>
      <c r="H52" s="42"/>
      <c r="J52" s="126"/>
      <c r="K52" s="60"/>
      <c r="L52" s="60"/>
      <c r="M52" s="127"/>
    </row>
    <row r="53" ht="18" customHeight="1" spans="1:17">
      <c r="A53" s="69"/>
      <c r="B53" s="41"/>
      <c r="C53" s="41"/>
      <c r="D53" s="41"/>
      <c r="E53" s="41"/>
      <c r="F53" s="41"/>
      <c r="G53" s="41"/>
      <c r="H53" s="42"/>
      <c r="J53" s="126"/>
      <c r="K53" s="60"/>
      <c r="L53" s="60"/>
      <c r="M53" s="127"/>
    </row>
    <row r="54" ht="18" customHeight="1" spans="1:17">
      <c r="A54" s="82"/>
      <c r="B54" s="101"/>
      <c r="C54" s="101"/>
      <c r="D54" s="101"/>
      <c r="E54" s="101"/>
      <c r="F54" s="101"/>
      <c r="G54" s="101"/>
      <c r="H54" s="102"/>
      <c r="J54" s="128"/>
      <c r="K54" s="129"/>
      <c r="L54" s="129"/>
      <c r="M54" s="130"/>
    </row>
    <row r="57" spans="1:17">
      <c r="D57" s="27"/>
      <c r="E57" s="27"/>
      <c r="F57" s="27"/>
      <c r="G57" s="27"/>
    </row>
    <row r="58" spans="1:17">
      <c r="B58" s="26"/>
      <c r="C58" s="26"/>
      <c r="D58" s="131"/>
      <c r="E58" s="131"/>
      <c r="F58" s="131"/>
      <c r="G58" s="131"/>
    </row>
    <row r="59" spans="1:17">
      <c r="B59" s="26"/>
      <c r="C59" s="26"/>
      <c r="D59" s="131"/>
      <c r="E59" s="131"/>
      <c r="F59" s="132"/>
      <c r="G59" s="132"/>
    </row>
    <row r="60" spans="1:17">
      <c r="B60" s="26"/>
      <c r="C60" s="26"/>
      <c r="D60" s="131"/>
      <c r="E60" s="131"/>
      <c r="F60" s="133"/>
      <c r="G60" s="133"/>
    </row>
    <row r="61" spans="1:17">
      <c r="B61" s="26"/>
      <c r="C61" s="26"/>
      <c r="D61" s="131"/>
      <c r="E61" s="131"/>
      <c r="F61" s="131"/>
      <c r="G61" s="131"/>
    </row>
    <row r="62" spans="1:17">
      <c r="B62" s="26"/>
      <c r="C62" s="26"/>
      <c r="D62" s="131"/>
      <c r="E62" s="131"/>
      <c r="F62" s="131"/>
      <c r="G62" s="131"/>
    </row>
    <row r="63" spans="1:17">
      <c r="B63" s="26"/>
      <c r="C63" s="26"/>
      <c r="D63" s="131"/>
      <c r="E63" s="131"/>
      <c r="F63" s="133"/>
      <c r="G63" s="133"/>
    </row>
    <row r="64" spans="1:17">
      <c r="B64" s="26"/>
      <c r="C64" s="26"/>
      <c r="D64" s="131"/>
      <c r="E64" s="131"/>
      <c r="F64" s="133"/>
      <c r="G64" s="133"/>
    </row>
    <row r="65" spans="2:7">
      <c r="B65" s="26"/>
      <c r="C65" s="26"/>
      <c r="D65" s="131"/>
      <c r="E65" s="131"/>
      <c r="F65" s="133"/>
      <c r="G65" s="133"/>
    </row>
    <row r="66" spans="2:7">
      <c r="B66" s="26"/>
      <c r="C66" s="26"/>
      <c r="D66" s="131"/>
      <c r="E66" s="131"/>
      <c r="F66" s="134"/>
      <c r="G66" s="134"/>
    </row>
  </sheetData>
  <mergeCells count="148">
    <mergeCell ref="K1:M1"/>
    <mergeCell ref="K2:M2"/>
    <mergeCell ref="K3:M3"/>
    <mergeCell ref="A5:B5"/>
    <mergeCell ref="C5:H5"/>
    <mergeCell ref="A6:B6"/>
    <mergeCell ref="C6:H6"/>
    <mergeCell ref="A7:B7"/>
    <mergeCell ref="C7:H7"/>
    <mergeCell ref="A8:B8"/>
    <mergeCell ref="A10:B10"/>
    <mergeCell ref="C10:G10"/>
    <mergeCell ref="H10:M10"/>
    <mergeCell ref="A11:B11"/>
    <mergeCell ref="C11:G11"/>
    <mergeCell ref="H11:M11"/>
    <mergeCell ref="A12:B12"/>
    <mergeCell ref="C12:G12"/>
    <mergeCell ref="H12:M12"/>
    <mergeCell ref="A13:B13"/>
    <mergeCell ref="C13:G13"/>
    <mergeCell ref="H13:M13"/>
    <mergeCell ref="A15:H15"/>
    <mergeCell ref="J15:M15"/>
    <mergeCell ref="C16:E16"/>
    <mergeCell ref="F16:H16"/>
    <mergeCell ref="J16:K16"/>
    <mergeCell ref="L16:M16"/>
    <mergeCell ref="C17:D17"/>
    <mergeCell ref="C18:D18"/>
    <mergeCell ref="C19:D19"/>
    <mergeCell ref="C20:D20"/>
    <mergeCell ref="J20:M20"/>
    <mergeCell ref="C21:D21"/>
    <mergeCell ref="J21:K21"/>
    <mergeCell ref="L21:M21"/>
    <mergeCell ref="C22:D22"/>
    <mergeCell ref="C23:D23"/>
    <mergeCell ref="D24:E24"/>
    <mergeCell ref="G24:H24"/>
    <mergeCell ref="E25:F25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C48:D48"/>
    <mergeCell ref="J48:M48"/>
    <mergeCell ref="A50:H50"/>
    <mergeCell ref="A51:C51"/>
    <mergeCell ref="D51:E51"/>
    <mergeCell ref="F51:H51"/>
    <mergeCell ref="D57:E57"/>
    <mergeCell ref="F57:G57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  <mergeCell ref="F63:G63"/>
    <mergeCell ref="B64:C64"/>
    <mergeCell ref="D64:E64"/>
    <mergeCell ref="F64:G64"/>
    <mergeCell ref="B65:C65"/>
    <mergeCell ref="D65:E65"/>
    <mergeCell ref="F65:G65"/>
    <mergeCell ref="B66:C66"/>
    <mergeCell ref="D66:E66"/>
    <mergeCell ref="F66:G66"/>
    <mergeCell ref="A25:A26"/>
    <mergeCell ref="A27:A28"/>
    <mergeCell ref="A29:A31"/>
    <mergeCell ref="B25:B26"/>
    <mergeCell ref="B27:B28"/>
    <mergeCell ref="B29:B31"/>
    <mergeCell ref="E27:E28"/>
    <mergeCell ref="E29:E31"/>
    <mergeCell ref="F27:F28"/>
    <mergeCell ref="F29:F31"/>
    <mergeCell ref="G25:G26"/>
    <mergeCell ref="G27:G28"/>
    <mergeCell ref="G29:G31"/>
    <mergeCell ref="H25:H26"/>
    <mergeCell ref="H27:H28"/>
    <mergeCell ref="H29:H31"/>
    <mergeCell ref="J32:J33"/>
    <mergeCell ref="J34:J35"/>
    <mergeCell ref="J36:J37"/>
    <mergeCell ref="J38:J39"/>
    <mergeCell ref="J40:J41"/>
    <mergeCell ref="K32:K33"/>
    <mergeCell ref="K34:K35"/>
    <mergeCell ref="K36:K37"/>
    <mergeCell ref="K38:K39"/>
    <mergeCell ref="K40:K41"/>
    <mergeCell ref="L32:L33"/>
    <mergeCell ref="L34:L35"/>
    <mergeCell ref="L36:L37"/>
    <mergeCell ref="L38:L39"/>
    <mergeCell ref="L40:L41"/>
    <mergeCell ref="M32:M33"/>
    <mergeCell ref="M34:M35"/>
    <mergeCell ref="M36:M37"/>
    <mergeCell ref="M38:M39"/>
    <mergeCell ref="M40:M41"/>
    <mergeCell ref="D52:E54"/>
    <mergeCell ref="J52:K54"/>
    <mergeCell ref="L52:M54"/>
    <mergeCell ref="F52:H54"/>
    <mergeCell ref="C8:H9"/>
    <mergeCell ref="C25:D26"/>
    <mergeCell ref="C27:D28"/>
    <mergeCell ref="C29:D31"/>
    <mergeCell ref="A52:C54"/>
    <mergeCell ref="J50:K51"/>
    <mergeCell ref="L50:M51"/>
    <mergeCell ref="J17:K18"/>
    <mergeCell ref="J22:K23"/>
    <mergeCell ref="A1:B3"/>
    <mergeCell ref="C1:J3"/>
  </mergeCells>
  <conditionalFormatting sqref="C24">
    <cfRule type="duplicateValues" dxfId="0" priority="1" stopIfTrue="1"/>
    <cfRule type="duplicateValues" dxfId="0" priority="2" stopIfTrue="1"/>
    <cfRule type="duplicateValues" dxfId="0" priority="3" stopIfTrue="1"/>
    <cfRule type="duplicateValues" dxfId="0" priority="4" stopIfTrue="1"/>
    <cfRule type="duplicateValues" dxfId="0" priority="5" stopIfTrue="1"/>
    <cfRule type="duplicateValues" dxfId="0" priority="6" stopIfTrue="1"/>
  </conditionalFormatting>
  <conditionalFormatting sqref="C22:C23">
    <cfRule type="duplicateValues" dxfId="0" priority="7" stopIfTrue="1"/>
    <cfRule type="duplicateValues" dxfId="0" priority="8" stopIfTrue="1"/>
    <cfRule type="duplicateValues" dxfId="0" priority="9" stopIfTrue="1"/>
    <cfRule type="duplicateValues" dxfId="0" priority="10" stopIfTrue="1"/>
    <cfRule type="duplicateValues" dxfId="0" priority="11" stopIfTrue="1"/>
    <cfRule type="duplicateValues" dxfId="0" priority="12" stopIfTrue="1"/>
  </conditionalFormatting>
  <printOptions horizontalCentered="1"/>
  <pageMargins left="0.236220472440945" right="0.236111111111111" top="0.354166666666667" bottom="0.314583333333333" header="0.31496062992126" footer="0.31496062992126"/>
  <pageSetup paperSize="9" scale="72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In</vt:lpstr>
      <vt:lpstr>Tráng</vt:lpstr>
      <vt:lpstr>Dán</vt:lpstr>
      <vt:lpstr>Thổi</vt:lpstr>
      <vt:lpstr>May</vt:lpstr>
      <vt:lpstr>X</vt:lpstr>
      <vt:lpstr>Đóng gói 1</vt:lpstr>
      <vt:lpstr>May 1</vt:lpstr>
      <vt:lpstr>Thổi 1</vt:lpstr>
      <vt:lpstr>Dán 1</vt:lpstr>
      <vt:lpstr>Tráng 1</vt:lpstr>
      <vt:lpstr>Chia biên 1</vt:lpstr>
      <vt:lpstr>In 1</vt:lpstr>
      <vt:lpstr>Ghép 1</vt:lpstr>
      <vt:lpstr>Bồi 1</vt:lpstr>
      <vt:lpstr>XX</vt:lpstr>
      <vt:lpstr>In 2</vt:lpstr>
      <vt:lpstr>Chia biên 2</vt:lpstr>
      <vt:lpstr>Tráng 2</vt:lpstr>
      <vt:lpstr>Dán 2</vt:lpstr>
      <vt:lpstr>Thổi 2</vt:lpstr>
      <vt:lpstr>May 2</vt:lpstr>
      <vt:lpstr>Đóng gói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Vinh</cp:lastModifiedBy>
  <dcterms:created xsi:type="dcterms:W3CDTF">2021-08-27T13:03:00Z</dcterms:created>
  <cp:lastPrinted>2026-07-27T01:34:00Z</cp:lastPrinted>
  <dcterms:modified xsi:type="dcterms:W3CDTF">2026-07-29T04:06:16Z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78ED9557BB134E20A550513DF73E2407_13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