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ovartisnam-my.sharepoint.com/personal/dicksca3_novartis_net/Documents/K-RAS/ti_papers/G10_water_fep/"/>
    </mc:Choice>
  </mc:AlternateContent>
  <xr:revisionPtr revIDLastSave="173" documentId="8_{C9D48657-EA57-4EA6-9494-D42B554C3DAD}" xr6:coauthVersionLast="47" xr6:coauthVersionMax="47" xr10:uidLastSave="{013BB047-7E31-4C82-854B-FA679BE8088C}"/>
  <bookViews>
    <workbookView xWindow="2980" yWindow="1770" windowWidth="19200" windowHeight="10060" xr2:uid="{47A359E5-B58F-4804-BD84-4E9B7EC99927}"/>
  </bookViews>
  <sheets>
    <sheet name="Total" sheetId="1" r:id="rId1"/>
    <sheet name="SSTMap" sheetId="2" r:id="rId2"/>
    <sheet name="WaterMap" sheetId="3" r:id="rId3"/>
    <sheet name="GCM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J4" i="1"/>
  <c r="I4" i="1"/>
  <c r="H4" i="1"/>
  <c r="AC26" i="2"/>
  <c r="AC27" i="2"/>
  <c r="AC30" i="2"/>
  <c r="V30" i="2"/>
  <c r="R30" i="2"/>
  <c r="N30" i="2"/>
  <c r="G30" i="2"/>
  <c r="AC29" i="2"/>
  <c r="AD29" i="2" s="1"/>
  <c r="V29" i="2"/>
  <c r="R29" i="2"/>
  <c r="N29" i="2"/>
  <c r="G29" i="2"/>
  <c r="L5" i="1"/>
  <c r="I5" i="1"/>
  <c r="G3" i="4"/>
  <c r="D3" i="4"/>
  <c r="C3" i="4"/>
  <c r="C2" i="4"/>
  <c r="B5" i="4"/>
  <c r="L3" i="1"/>
  <c r="F5" i="1"/>
  <c r="C5" i="1"/>
  <c r="G4" i="1"/>
  <c r="F4" i="1"/>
  <c r="E4" i="1"/>
  <c r="C4" i="1"/>
  <c r="AD18" i="2"/>
  <c r="AD8" i="2"/>
  <c r="AC8" i="2"/>
  <c r="D4" i="1"/>
  <c r="B4" i="1"/>
  <c r="J3" i="1"/>
  <c r="I3" i="1"/>
  <c r="H3" i="1"/>
  <c r="G3" i="1"/>
  <c r="D3" i="1"/>
  <c r="K12" i="3"/>
  <c r="K7" i="3"/>
  <c r="K4" i="3"/>
  <c r="F3" i="1"/>
  <c r="C3" i="1"/>
  <c r="E3" i="1"/>
  <c r="B3" i="1"/>
  <c r="AC25" i="2"/>
  <c r="R19" i="2"/>
  <c r="R18" i="2"/>
  <c r="R9" i="2"/>
  <c r="R8" i="2"/>
  <c r="AC19" i="2"/>
  <c r="V19" i="2"/>
  <c r="N19" i="2"/>
  <c r="G19" i="2"/>
  <c r="AC18" i="2"/>
  <c r="V18" i="2"/>
  <c r="N18" i="2"/>
  <c r="G18" i="2"/>
  <c r="AC15" i="2"/>
  <c r="AC16" i="2"/>
  <c r="AC14" i="2"/>
  <c r="AC5" i="2"/>
  <c r="AC6" i="2"/>
  <c r="AC4" i="2"/>
  <c r="AC9" i="2" s="1"/>
  <c r="V9" i="2"/>
  <c r="V8" i="2"/>
  <c r="N9" i="2"/>
  <c r="N8" i="2"/>
  <c r="G9" i="2"/>
  <c r="G8" i="2"/>
</calcChain>
</file>

<file path=xl/sharedStrings.xml><?xml version="1.0" encoding="utf-8"?>
<sst xmlns="http://schemas.openxmlformats.org/spreadsheetml/2006/main" count="155" uniqueCount="72">
  <si>
    <t>WaterMap</t>
  </si>
  <si>
    <t>SSTMap</t>
  </si>
  <si>
    <t>GCMC</t>
  </si>
  <si>
    <t>186 bound</t>
  </si>
  <si>
    <t>W1 dG</t>
  </si>
  <si>
    <t>W1 HB</t>
  </si>
  <si>
    <t>W2 dG</t>
  </si>
  <si>
    <t>W2 HB</t>
  </si>
  <si>
    <t>197 bound</t>
  </si>
  <si>
    <t>run_1</t>
  </si>
  <si>
    <t>run_2</t>
  </si>
  <si>
    <t>run_3</t>
  </si>
  <si>
    <t>index</t>
  </si>
  <si>
    <t>x</t>
  </si>
  <si>
    <t>y</t>
  </si>
  <si>
    <t>z</t>
  </si>
  <si>
    <t>nwat</t>
  </si>
  <si>
    <t>occupancy</t>
  </si>
  <si>
    <t>Esw</t>
  </si>
  <si>
    <t>EswLJ</t>
  </si>
  <si>
    <t>EswElec</t>
  </si>
  <si>
    <t>Eww</t>
  </si>
  <si>
    <t>EwwLJ</t>
  </si>
  <si>
    <t>EwwElec</t>
  </si>
  <si>
    <t>Etot</t>
  </si>
  <si>
    <t>Ewwnbr</t>
  </si>
  <si>
    <t>TSsw_trans</t>
  </si>
  <si>
    <t>TSsw_orient</t>
  </si>
  <si>
    <t>TStot</t>
  </si>
  <si>
    <t>Nnbrs</t>
  </si>
  <si>
    <t>Nhbww</t>
  </si>
  <si>
    <t>Nhbsw</t>
  </si>
  <si>
    <t>Nhbtot</t>
  </si>
  <si>
    <t>f_hb_ww</t>
  </si>
  <si>
    <t>f_enc</t>
  </si>
  <si>
    <t>Acc_ww</t>
  </si>
  <si>
    <t>Don_ww</t>
  </si>
  <si>
    <t>Acc_sw</t>
  </si>
  <si>
    <t>Don_sw</t>
  </si>
  <si>
    <t>W1</t>
  </si>
  <si>
    <t>W2</t>
  </si>
  <si>
    <t>AVG</t>
  </si>
  <si>
    <t>STD</t>
  </si>
  <si>
    <t>dG_calc</t>
  </si>
  <si>
    <t>Site</t>
  </si>
  <si>
    <t>Entry ID</t>
  </si>
  <si>
    <t>Occupancy</t>
  </si>
  <si>
    <t>Overlap</t>
  </si>
  <si>
    <t>dH</t>
  </si>
  <si>
    <t>dG</t>
  </si>
  <si>
    <t>#HB(WW)</t>
  </si>
  <si>
    <t>#HB(PW)</t>
  </si>
  <si>
    <t>#HB(LW)</t>
  </si>
  <si>
    <t>(-)TdS</t>
  </si>
  <si>
    <t>W1 Occ</t>
  </si>
  <si>
    <t>W2 Occ</t>
  </si>
  <si>
    <t>HB_Tot</t>
  </si>
  <si>
    <t>0.86 +/- 0.09</t>
  </si>
  <si>
    <t>3.15 +/- 0.15</t>
  </si>
  <si>
    <t>dG_rel</t>
  </si>
  <si>
    <t>5.35 +/- 0.16</t>
  </si>
  <si>
    <t>0.83 +/- 0.09</t>
  </si>
  <si>
    <t>5.5 +/- 0.16</t>
  </si>
  <si>
    <t>2.12 +/- 0.37</t>
  </si>
  <si>
    <t>err 0.143</t>
  </si>
  <si>
    <t>err 0.178</t>
  </si>
  <si>
    <t>gcmc err</t>
  </si>
  <si>
    <t>186-&gt;197</t>
  </si>
  <si>
    <t>err 0.09</t>
  </si>
  <si>
    <t>0.91 +/- 0.03</t>
  </si>
  <si>
    <t>2.21 +/- 0.15</t>
  </si>
  <si>
    <t>6.93 +/- 0.21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</si>
</sst>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84373-25D7-47A4-AD1D-D25B3D246DCB}">
  <dimension ref="A1:L8"/>
  <sheetViews>
    <sheetView tabSelected="1" workbookViewId="0">
      <selection activeCell="H4" sqref="H4:J4"/>
    </sheetView>
  </sheetViews>
  <sheetFormatPr defaultRowHeight="12.5" x14ac:dyDescent="0.25"/>
  <cols>
    <col min="1" max="1" width="12.81640625" customWidth="1"/>
    <col min="2" max="2" width="14.08984375" customWidth="1"/>
    <col min="3" max="3" width="15.1796875" customWidth="1"/>
    <col min="4" max="4" width="16.08984375" customWidth="1"/>
    <col min="5" max="5" width="13.26953125" customWidth="1"/>
    <col min="6" max="6" width="13.453125" customWidth="1"/>
    <col min="7" max="7" width="11" customWidth="1"/>
    <col min="8" max="8" width="12.36328125" customWidth="1"/>
    <col min="9" max="9" width="11.36328125" customWidth="1"/>
  </cols>
  <sheetData>
    <row r="1" spans="1:12" x14ac:dyDescent="0.25">
      <c r="B1" t="s">
        <v>3</v>
      </c>
      <c r="H1" t="s">
        <v>8</v>
      </c>
      <c r="L1" t="s">
        <v>67</v>
      </c>
    </row>
    <row r="2" spans="1:12" x14ac:dyDescent="0.25">
      <c r="B2" t="s">
        <v>54</v>
      </c>
      <c r="C2" t="s">
        <v>4</v>
      </c>
      <c r="D2" t="s">
        <v>5</v>
      </c>
      <c r="E2" t="s">
        <v>55</v>
      </c>
      <c r="F2" t="s">
        <v>6</v>
      </c>
      <c r="G2" t="s">
        <v>7</v>
      </c>
      <c r="H2" t="s">
        <v>54</v>
      </c>
      <c r="I2" t="s">
        <v>4</v>
      </c>
      <c r="J2" t="s">
        <v>5</v>
      </c>
    </row>
    <row r="3" spans="1:12" x14ac:dyDescent="0.25">
      <c r="A3" t="s">
        <v>0</v>
      </c>
      <c r="B3">
        <f>WaterMap!C4</f>
        <v>0.99</v>
      </c>
      <c r="C3">
        <f>WaterMap!G4</f>
        <v>5.34</v>
      </c>
      <c r="D3">
        <f>WaterMap!K4</f>
        <v>2.59</v>
      </c>
      <c r="E3">
        <f>WaterMap!C7</f>
        <v>0.99</v>
      </c>
      <c r="F3">
        <f>WaterMap!G7</f>
        <v>9.23</v>
      </c>
      <c r="G3">
        <f>WaterMap!K7</f>
        <v>1.25</v>
      </c>
      <c r="H3">
        <f>WaterMap!C12</f>
        <v>0.98</v>
      </c>
      <c r="I3">
        <f>WaterMap!G12</f>
        <v>9.11</v>
      </c>
      <c r="J3">
        <f>WaterMap!K12</f>
        <v>1.96</v>
      </c>
      <c r="L3">
        <f>(I3-C3)-F3</f>
        <v>-5.4600000000000009</v>
      </c>
    </row>
    <row r="4" spans="1:12" x14ac:dyDescent="0.25">
      <c r="A4" t="s">
        <v>1</v>
      </c>
      <c r="B4" s="1" t="str">
        <f>SSTMap!G10</f>
        <v>0.86 +/- 0.09</v>
      </c>
      <c r="C4" s="1" t="str">
        <f>SSTMap!AD10</f>
        <v>5.35 +/- 0.16</v>
      </c>
      <c r="D4" s="1" t="str">
        <f>SSTMap!V10</f>
        <v>3.15 +/- 0.15</v>
      </c>
      <c r="E4" s="1" t="str">
        <f>SSTMap!G20</f>
        <v>0.83 +/- 0.09</v>
      </c>
      <c r="F4" s="1" t="str">
        <f>SSTMap!AD20</f>
        <v>5.5 +/- 0.16</v>
      </c>
      <c r="G4" s="1" t="str">
        <f>SSTMap!V20</f>
        <v>2.12 +/- 0.37</v>
      </c>
      <c r="H4" s="1" t="str">
        <f>SSTMap!G31</f>
        <v>0.91 +/- 0.03</v>
      </c>
      <c r="I4" s="1" t="str">
        <f>SSTMap!AD31</f>
        <v>6.93 +/- 0.21</v>
      </c>
      <c r="J4" s="1" t="str">
        <f>SSTMap!V31</f>
        <v>2.21 +/- 0.15</v>
      </c>
      <c r="L4">
        <f>6.93-5.35-5.5</f>
        <v>-3.92</v>
      </c>
    </row>
    <row r="5" spans="1:12" x14ac:dyDescent="0.25">
      <c r="A5" t="s">
        <v>2</v>
      </c>
      <c r="C5">
        <f>-2.776 - (-6.2)</f>
        <v>3.4240000000000004</v>
      </c>
      <c r="F5">
        <f>-1.514 - (-6.2)</f>
        <v>4.6859999999999999</v>
      </c>
      <c r="I5">
        <f>GCMC!G3</f>
        <v>5.141</v>
      </c>
      <c r="L5">
        <f>(I5-C5)-F5</f>
        <v>-2.9690000000000003</v>
      </c>
    </row>
    <row r="8" spans="1:12" x14ac:dyDescent="0.25">
      <c r="A8" t="s">
        <v>66</v>
      </c>
      <c r="C8" t="s">
        <v>64</v>
      </c>
      <c r="F8" t="s">
        <v>65</v>
      </c>
      <c r="I8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AE4D-A832-4BF8-BB4F-A0EA711075FD}">
  <dimension ref="A1:AD31"/>
  <sheetViews>
    <sheetView topLeftCell="L13" workbookViewId="0">
      <selection activeCell="AD32" sqref="AD32"/>
    </sheetView>
  </sheetViews>
  <sheetFormatPr defaultRowHeight="12.5" x14ac:dyDescent="0.25"/>
  <cols>
    <col min="1" max="16384" width="8.7265625" style="1"/>
  </cols>
  <sheetData>
    <row r="1" spans="1:30" x14ac:dyDescent="0.25">
      <c r="A1" s="1" t="s">
        <v>39</v>
      </c>
      <c r="B1" s="1" t="s">
        <v>3</v>
      </c>
    </row>
    <row r="3" spans="1:30" x14ac:dyDescent="0.25"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1" t="s">
        <v>22</v>
      </c>
      <c r="M3" s="1" t="s">
        <v>23</v>
      </c>
      <c r="N3" s="1" t="s">
        <v>24</v>
      </c>
      <c r="O3" s="1" t="s">
        <v>25</v>
      </c>
      <c r="P3" s="1" t="s">
        <v>26</v>
      </c>
      <c r="Q3" s="1" t="s">
        <v>27</v>
      </c>
      <c r="R3" s="1" t="s">
        <v>28</v>
      </c>
      <c r="S3" s="1" t="s">
        <v>29</v>
      </c>
      <c r="T3" s="1" t="s">
        <v>30</v>
      </c>
      <c r="U3" s="1" t="s">
        <v>31</v>
      </c>
      <c r="V3" s="1" t="s">
        <v>32</v>
      </c>
      <c r="W3" s="1" t="s">
        <v>33</v>
      </c>
      <c r="X3" s="1" t="s">
        <v>34</v>
      </c>
      <c r="Y3" s="1" t="s">
        <v>35</v>
      </c>
      <c r="Z3" s="1" t="s">
        <v>36</v>
      </c>
      <c r="AA3" s="1" t="s">
        <v>37</v>
      </c>
      <c r="AB3" s="1" t="s">
        <v>38</v>
      </c>
      <c r="AC3" s="1" t="s">
        <v>43</v>
      </c>
      <c r="AD3" s="1" t="s">
        <v>59</v>
      </c>
    </row>
    <row r="4" spans="1:30" x14ac:dyDescent="0.25">
      <c r="A4" s="1" t="s">
        <v>9</v>
      </c>
      <c r="B4" s="1">
        <v>4</v>
      </c>
      <c r="C4" s="1">
        <v>-22.12</v>
      </c>
      <c r="D4" s="1">
        <v>-0.99</v>
      </c>
      <c r="E4" s="1">
        <v>-19.88</v>
      </c>
      <c r="F4" s="1">
        <v>34025</v>
      </c>
      <c r="G4" s="1">
        <v>0.85</v>
      </c>
      <c r="H4" s="1">
        <v>-7.2210419999999997</v>
      </c>
      <c r="I4" s="1">
        <v>-0.464449</v>
      </c>
      <c r="J4" s="1">
        <v>-6.7565929999999996</v>
      </c>
      <c r="K4" s="1">
        <v>-1.8934219999999999</v>
      </c>
      <c r="L4" s="1">
        <v>0.56105399999999905</v>
      </c>
      <c r="M4" s="1">
        <v>-2.4544759999999899</v>
      </c>
      <c r="N4" s="1">
        <v>-9.1144639999999999</v>
      </c>
      <c r="O4" s="1">
        <v>-2.0682130000000001</v>
      </c>
      <c r="P4" s="1">
        <v>-2.8133430000000001</v>
      </c>
      <c r="Q4" s="1">
        <v>-2.1181299999999998</v>
      </c>
      <c r="R4" s="1">
        <v>-4.9314730000000004</v>
      </c>
      <c r="S4" s="1">
        <v>1.0253049999999999</v>
      </c>
      <c r="T4" s="1">
        <v>0.920704999999999</v>
      </c>
      <c r="U4" s="1">
        <v>2.2536079999999998</v>
      </c>
      <c r="V4" s="1">
        <v>3.1743130000000002</v>
      </c>
      <c r="W4" s="1">
        <v>0.83935300000000002</v>
      </c>
      <c r="Y4" s="1">
        <v>0.849082</v>
      </c>
      <c r="Z4" s="1">
        <v>7.1623999999999993E-2</v>
      </c>
      <c r="AA4" s="1">
        <v>0.46574599999999999</v>
      </c>
      <c r="AB4" s="1">
        <v>1.7878619999999901</v>
      </c>
      <c r="AC4" s="1">
        <f>N4-R4</f>
        <v>-4.1829909999999995</v>
      </c>
    </row>
    <row r="5" spans="1:30" x14ac:dyDescent="0.25">
      <c r="A5" s="1" t="s">
        <v>10</v>
      </c>
      <c r="B5" s="1">
        <v>1</v>
      </c>
      <c r="C5" s="1">
        <v>-21.95</v>
      </c>
      <c r="D5" s="1">
        <v>-1.04</v>
      </c>
      <c r="E5" s="1">
        <v>-19.989999999999998</v>
      </c>
      <c r="F5" s="1">
        <v>39082</v>
      </c>
      <c r="G5" s="1">
        <v>0.98</v>
      </c>
      <c r="H5" s="1">
        <v>-7.884169</v>
      </c>
      <c r="I5" s="1">
        <v>-0.29842399999999902</v>
      </c>
      <c r="J5" s="1">
        <v>-7.5857460000000003</v>
      </c>
      <c r="K5" s="1">
        <v>-1.6431</v>
      </c>
      <c r="L5" s="1">
        <v>0.64882700000000004</v>
      </c>
      <c r="M5" s="1">
        <v>-2.291928</v>
      </c>
      <c r="N5" s="1">
        <v>-9.5272699999999997</v>
      </c>
      <c r="O5" s="1">
        <v>-2.2364009999999999</v>
      </c>
      <c r="P5" s="1">
        <v>-3.0361639999999999</v>
      </c>
      <c r="Q5" s="1">
        <v>-2.49877799999999</v>
      </c>
      <c r="R5" s="1">
        <v>-5.5349430000000002</v>
      </c>
      <c r="S5" s="1">
        <v>1.0036080000000001</v>
      </c>
      <c r="T5" s="1">
        <v>0.94887699999999997</v>
      </c>
      <c r="U5" s="1">
        <v>2.3816850000000001</v>
      </c>
      <c r="V5" s="1">
        <v>3.3305609999999999</v>
      </c>
      <c r="W5" s="1">
        <v>0.94416900000000004</v>
      </c>
      <c r="Y5" s="1">
        <v>0.94644599999999901</v>
      </c>
      <c r="Z5" s="1">
        <v>2.431E-3</v>
      </c>
      <c r="AA5" s="1">
        <v>0.47433599999999998</v>
      </c>
      <c r="AB5" s="1">
        <v>1.907349</v>
      </c>
      <c r="AC5" s="1">
        <f t="shared" ref="AC5:AC6" si="0">N5-R5</f>
        <v>-3.9923269999999995</v>
      </c>
    </row>
    <row r="6" spans="1:30" x14ac:dyDescent="0.25">
      <c r="A6" s="1" t="s">
        <v>11</v>
      </c>
      <c r="B6" s="1">
        <v>4</v>
      </c>
      <c r="C6" s="1">
        <v>-22.42</v>
      </c>
      <c r="D6" s="1">
        <v>-0.98</v>
      </c>
      <c r="E6" s="1">
        <v>-20.04</v>
      </c>
      <c r="F6" s="1">
        <v>30350</v>
      </c>
      <c r="G6" s="1">
        <v>0.76</v>
      </c>
      <c r="H6" s="1">
        <v>-7.2235240000000003</v>
      </c>
      <c r="I6" s="1">
        <v>-0.578932</v>
      </c>
      <c r="J6" s="1">
        <v>-6.6445919999999896</v>
      </c>
      <c r="K6" s="1">
        <v>-2.214242</v>
      </c>
      <c r="L6" s="1">
        <v>0.59238199999999996</v>
      </c>
      <c r="M6" s="1">
        <v>-2.8066239999999998</v>
      </c>
      <c r="N6" s="1">
        <v>-9.4377659999999999</v>
      </c>
      <c r="O6" s="1">
        <v>-2.0488819999999999</v>
      </c>
      <c r="P6" s="1">
        <v>-2.9208769999999999</v>
      </c>
      <c r="Q6" s="1">
        <v>-2.139958</v>
      </c>
      <c r="R6" s="1">
        <v>-5.060835</v>
      </c>
      <c r="S6" s="1">
        <v>1.1028340000000001</v>
      </c>
      <c r="T6" s="1">
        <v>0.94886299999999901</v>
      </c>
      <c r="U6" s="1">
        <v>2.0048430000000002</v>
      </c>
      <c r="V6" s="1">
        <v>2.9537070000000001</v>
      </c>
      <c r="W6" s="1">
        <v>0.84375599999999995</v>
      </c>
      <c r="Y6" s="1">
        <v>0.92023099999999902</v>
      </c>
      <c r="Z6" s="1">
        <v>2.8632999999999999E-2</v>
      </c>
      <c r="AA6" s="1">
        <v>0.18385499999999999</v>
      </c>
      <c r="AB6" s="1">
        <v>1.8209880000000001</v>
      </c>
      <c r="AC6" s="1">
        <f t="shared" si="0"/>
        <v>-4.3769309999999999</v>
      </c>
    </row>
    <row r="8" spans="1:30" x14ac:dyDescent="0.25">
      <c r="A8" s="1" t="s">
        <v>41</v>
      </c>
      <c r="G8" s="1">
        <f>AVERAGE(G4:G6)</f>
        <v>0.86333333333333329</v>
      </c>
      <c r="N8" s="1">
        <f>AVERAGE(N4:N6)</f>
        <v>-9.3598333333333326</v>
      </c>
      <c r="R8" s="1">
        <f>AVERAGE(R4:R6)</f>
        <v>-5.1757503333333332</v>
      </c>
      <c r="V8" s="1">
        <f>AVERAGE(V4:V6)</f>
        <v>3.1528603333333334</v>
      </c>
      <c r="AC8" s="1">
        <f>AVERAGE(AC4:AC6)</f>
        <v>-4.1840830000000002</v>
      </c>
      <c r="AD8" s="1">
        <f>AC8-(-9.53)</f>
        <v>5.3459169999999991</v>
      </c>
    </row>
    <row r="9" spans="1:30" x14ac:dyDescent="0.25">
      <c r="A9" s="1" t="s">
        <v>42</v>
      </c>
      <c r="G9" s="1">
        <f>_xlfn.STDEV.P(G4:G6)</f>
        <v>9.0308114560960662E-2</v>
      </c>
      <c r="N9" s="1">
        <f>_xlfn.STDEV.P(N4:N6)</f>
        <v>0.1773082510005918</v>
      </c>
      <c r="R9" s="1">
        <f>_xlfn.STDEV.P(R4:R6)</f>
        <v>0.25942007195709083</v>
      </c>
      <c r="V9" s="1">
        <f>_xlfn.STDEV.P(V4:V6)</f>
        <v>0.15459602627349622</v>
      </c>
      <c r="AC9" s="1">
        <f>_xlfn.STDEV.P(AC4:AC6)</f>
        <v>0.15701582415370344</v>
      </c>
    </row>
    <row r="10" spans="1:30" x14ac:dyDescent="0.25">
      <c r="G10" s="1" t="s">
        <v>57</v>
      </c>
      <c r="V10" s="1" t="s">
        <v>58</v>
      </c>
      <c r="AD10" s="1" t="s">
        <v>60</v>
      </c>
    </row>
    <row r="11" spans="1:30" x14ac:dyDescent="0.25">
      <c r="A11" s="1" t="s">
        <v>40</v>
      </c>
      <c r="B11" s="1" t="s">
        <v>3</v>
      </c>
    </row>
    <row r="13" spans="1:30" x14ac:dyDescent="0.25">
      <c r="B13" s="1" t="s">
        <v>12</v>
      </c>
      <c r="C13" s="1" t="s">
        <v>13</v>
      </c>
      <c r="D13" s="1" t="s">
        <v>14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J13" s="1" t="s">
        <v>20</v>
      </c>
      <c r="K13" s="1" t="s">
        <v>21</v>
      </c>
      <c r="L13" s="1" t="s">
        <v>22</v>
      </c>
      <c r="M13" s="1" t="s">
        <v>23</v>
      </c>
      <c r="N13" s="1" t="s">
        <v>24</v>
      </c>
      <c r="O13" s="1" t="s">
        <v>25</v>
      </c>
      <c r="P13" s="1" t="s">
        <v>26</v>
      </c>
      <c r="Q13" s="1" t="s">
        <v>27</v>
      </c>
      <c r="R13" s="1" t="s">
        <v>28</v>
      </c>
      <c r="S13" s="1" t="s">
        <v>29</v>
      </c>
      <c r="T13" s="1" t="s">
        <v>30</v>
      </c>
      <c r="U13" s="1" t="s">
        <v>31</v>
      </c>
      <c r="V13" s="1" t="s">
        <v>32</v>
      </c>
      <c r="W13" s="1" t="s">
        <v>33</v>
      </c>
      <c r="X13" s="1" t="s">
        <v>34</v>
      </c>
      <c r="Y13" s="1" t="s">
        <v>35</v>
      </c>
      <c r="Z13" s="1" t="s">
        <v>36</v>
      </c>
      <c r="AA13" s="1" t="s">
        <v>37</v>
      </c>
      <c r="AB13" s="1" t="s">
        <v>38</v>
      </c>
      <c r="AC13" s="1" t="s">
        <v>43</v>
      </c>
    </row>
    <row r="14" spans="1:30" x14ac:dyDescent="0.25">
      <c r="A14" s="1" t="s">
        <v>9</v>
      </c>
      <c r="B14" s="1">
        <v>6</v>
      </c>
      <c r="C14" s="1">
        <v>-20.53</v>
      </c>
      <c r="D14" s="1">
        <v>-1.28</v>
      </c>
      <c r="E14" s="1">
        <v>-22.11</v>
      </c>
      <c r="F14" s="1">
        <v>30085</v>
      </c>
      <c r="G14" s="1">
        <v>0.75</v>
      </c>
      <c r="H14" s="1">
        <v>-3.0172819999999998</v>
      </c>
      <c r="I14" s="1">
        <v>-1.416372</v>
      </c>
      <c r="J14" s="1">
        <v>-1.6009100000000001</v>
      </c>
      <c r="K14" s="1">
        <v>-5.5318339999999999</v>
      </c>
      <c r="L14" s="1">
        <v>1.4479739999999901</v>
      </c>
      <c r="M14" s="1">
        <v>-6.9798070000000001</v>
      </c>
      <c r="N14" s="1">
        <v>-8.5491159999999997</v>
      </c>
      <c r="O14" s="1">
        <v>-2.1950949999999998</v>
      </c>
      <c r="P14" s="1">
        <v>-2.5549729999999999</v>
      </c>
      <c r="Q14" s="1">
        <v>-1.8233759999999899</v>
      </c>
      <c r="R14" s="1">
        <v>-4.378349</v>
      </c>
      <c r="S14" s="1">
        <v>2.5420639999999999</v>
      </c>
      <c r="T14" s="1">
        <v>2.220774</v>
      </c>
      <c r="U14" s="1">
        <v>4.5205000000000002E-2</v>
      </c>
      <c r="V14" s="1">
        <v>2.2659799999999999</v>
      </c>
      <c r="W14" s="1">
        <v>0.70826</v>
      </c>
      <c r="Y14" s="1">
        <v>0.48927999999999999</v>
      </c>
      <c r="Z14" s="1">
        <v>1.7314939999999901</v>
      </c>
      <c r="AA14" s="1">
        <v>1.6487000000000002E-2</v>
      </c>
      <c r="AB14" s="1">
        <v>2.8719000000000001E-2</v>
      </c>
      <c r="AC14" s="1">
        <f>N14-R14</f>
        <v>-4.1707669999999997</v>
      </c>
    </row>
    <row r="15" spans="1:30" x14ac:dyDescent="0.25">
      <c r="A15" s="1" t="s">
        <v>10</v>
      </c>
      <c r="B15" s="1">
        <v>2</v>
      </c>
      <c r="C15" s="1">
        <v>-20.34</v>
      </c>
      <c r="D15" s="1">
        <v>-1.36</v>
      </c>
      <c r="E15" s="1">
        <v>-22.22</v>
      </c>
      <c r="F15" s="1">
        <v>38465</v>
      </c>
      <c r="G15" s="1">
        <v>0.96</v>
      </c>
      <c r="H15" s="1">
        <v>-3.1668310000000002</v>
      </c>
      <c r="I15" s="1">
        <v>-1.500613</v>
      </c>
      <c r="J15" s="1">
        <v>-1.666218</v>
      </c>
      <c r="K15" s="1">
        <v>-6.0269599999999999</v>
      </c>
      <c r="L15" s="1">
        <v>1.7850269999999999</v>
      </c>
      <c r="M15" s="1">
        <v>-7.8119869999999896</v>
      </c>
      <c r="N15" s="1">
        <v>-9.1937909999999992</v>
      </c>
      <c r="O15" s="1">
        <v>-2.2114419999999999</v>
      </c>
      <c r="P15" s="1">
        <v>-2.8183569999999998</v>
      </c>
      <c r="Q15" s="1">
        <v>-2.2652809999999999</v>
      </c>
      <c r="R15" s="1">
        <v>-5.0836379999999997</v>
      </c>
      <c r="S15" s="1">
        <v>2.9015209999999998</v>
      </c>
      <c r="T15" s="1">
        <v>2.4808789999999998</v>
      </c>
      <c r="U15" s="1">
        <v>4.31599999999999E-3</v>
      </c>
      <c r="V15" s="1">
        <v>2.4851939999999999</v>
      </c>
      <c r="W15" s="1">
        <v>0.61253100000000005</v>
      </c>
      <c r="Y15" s="1">
        <v>0.600078</v>
      </c>
      <c r="Z15" s="1">
        <v>1.8808009999999999</v>
      </c>
      <c r="AA15" s="1">
        <v>2.1320000000000002E-3</v>
      </c>
      <c r="AB15" s="1">
        <v>2.1840000000000002E-3</v>
      </c>
      <c r="AC15" s="1">
        <f t="shared" ref="AC15:AC16" si="1">N15-R15</f>
        <v>-4.1101529999999995</v>
      </c>
    </row>
    <row r="16" spans="1:30" x14ac:dyDescent="0.25">
      <c r="A16" s="1" t="s">
        <v>11</v>
      </c>
      <c r="B16" s="1">
        <v>3</v>
      </c>
      <c r="C16" s="1">
        <v>-20.54</v>
      </c>
      <c r="D16" s="1">
        <v>-1.67</v>
      </c>
      <c r="E16" s="1">
        <v>-21.98</v>
      </c>
      <c r="F16" s="1">
        <v>31570</v>
      </c>
      <c r="G16" s="1">
        <v>0.79</v>
      </c>
      <c r="H16" s="1">
        <v>-4.2304519999999997</v>
      </c>
      <c r="I16" s="1">
        <v>-1.445139</v>
      </c>
      <c r="J16" s="1">
        <v>-2.7853129999999999</v>
      </c>
      <c r="K16" s="1">
        <v>-3.239649</v>
      </c>
      <c r="L16" s="1">
        <v>0.93503199999999997</v>
      </c>
      <c r="M16" s="1">
        <v>-4.1746809999999996</v>
      </c>
      <c r="N16" s="1">
        <v>-7.4701009999999997</v>
      </c>
      <c r="O16" s="1">
        <v>-2.1721339999999998</v>
      </c>
      <c r="P16" s="1">
        <v>-2.4539330000000001</v>
      </c>
      <c r="Q16" s="1">
        <v>-1.2082059999999999</v>
      </c>
      <c r="R16" s="1">
        <v>-3.6621389999999998</v>
      </c>
      <c r="S16" s="1">
        <v>1.5799179999999999</v>
      </c>
      <c r="T16" s="1">
        <v>1.4281600000000001</v>
      </c>
      <c r="U16" s="1">
        <v>0.19189100000000001</v>
      </c>
      <c r="V16" s="1">
        <v>1.6200509999999999</v>
      </c>
      <c r="W16" s="1">
        <v>0.85562199999999899</v>
      </c>
      <c r="Y16" s="1">
        <v>7.8809000000000004E-2</v>
      </c>
      <c r="Z16" s="1">
        <v>1.349351</v>
      </c>
      <c r="AA16" s="1">
        <v>0.17513499999999901</v>
      </c>
      <c r="AB16" s="1">
        <v>1.6756E-2</v>
      </c>
      <c r="AC16" s="1">
        <f t="shared" si="1"/>
        <v>-3.8079619999999998</v>
      </c>
    </row>
    <row r="18" spans="1:30" x14ac:dyDescent="0.25">
      <c r="A18" s="1" t="s">
        <v>41</v>
      </c>
      <c r="G18" s="1">
        <f>AVERAGE(G14:G16)</f>
        <v>0.83333333333333337</v>
      </c>
      <c r="N18" s="1">
        <f>AVERAGE(N14:N16)</f>
        <v>-8.4043359999999989</v>
      </c>
      <c r="R18" s="1">
        <f>AVERAGE(R14:R16)</f>
        <v>-4.3747086666666668</v>
      </c>
      <c r="V18" s="1">
        <f>AVERAGE(V14:V16)</f>
        <v>2.1237416666666666</v>
      </c>
      <c r="AC18" s="1">
        <f>AVERAGE(AC14:AC16)</f>
        <v>-4.029627333333333</v>
      </c>
      <c r="AD18" s="1">
        <f>AC18-(-9.53)</f>
        <v>5.5003726666666664</v>
      </c>
    </row>
    <row r="19" spans="1:30" x14ac:dyDescent="0.25">
      <c r="A19" s="1" t="s">
        <v>42</v>
      </c>
      <c r="G19" s="1">
        <f>_xlfn.STDEV.P(G14:G16)</f>
        <v>9.1043335224984548E-2</v>
      </c>
      <c r="N19" s="1">
        <f>_xlfn.STDEV.P(N14:N16)</f>
        <v>0.71110137126619744</v>
      </c>
      <c r="R19" s="1">
        <f>_xlfn.STDEV.P(R14:R16)</f>
        <v>0.58033024550413015</v>
      </c>
      <c r="V19" s="1">
        <f>_xlfn.STDEV.P(V14:V16)</f>
        <v>0.36723463000678791</v>
      </c>
      <c r="AC19" s="1">
        <f>_xlfn.STDEV.P(AC14:AC16)</f>
        <v>0.15868239610478385</v>
      </c>
    </row>
    <row r="20" spans="1:30" x14ac:dyDescent="0.25">
      <c r="G20" s="1" t="s">
        <v>61</v>
      </c>
      <c r="V20" s="1" t="s">
        <v>63</v>
      </c>
      <c r="AD20" s="1" t="s">
        <v>62</v>
      </c>
    </row>
    <row r="22" spans="1:30" x14ac:dyDescent="0.25">
      <c r="A22" s="1" t="s">
        <v>39</v>
      </c>
      <c r="B22" s="1" t="s">
        <v>8</v>
      </c>
    </row>
    <row r="24" spans="1:30" x14ac:dyDescent="0.25">
      <c r="B24" s="1" t="s">
        <v>12</v>
      </c>
      <c r="C24" s="1" t="s">
        <v>13</v>
      </c>
      <c r="D24" s="1" t="s">
        <v>14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J24" s="1" t="s">
        <v>20</v>
      </c>
      <c r="K24" s="1" t="s">
        <v>21</v>
      </c>
      <c r="L24" s="1" t="s">
        <v>22</v>
      </c>
      <c r="M24" s="1" t="s">
        <v>23</v>
      </c>
      <c r="N24" s="1" t="s">
        <v>24</v>
      </c>
      <c r="O24" s="1" t="s">
        <v>25</v>
      </c>
      <c r="P24" s="1" t="s">
        <v>26</v>
      </c>
      <c r="Q24" s="1" t="s">
        <v>27</v>
      </c>
      <c r="R24" s="1" t="s">
        <v>28</v>
      </c>
      <c r="S24" s="1" t="s">
        <v>29</v>
      </c>
      <c r="T24" s="1" t="s">
        <v>30</v>
      </c>
      <c r="U24" s="1" t="s">
        <v>31</v>
      </c>
      <c r="V24" s="1" t="s">
        <v>32</v>
      </c>
      <c r="W24" s="1" t="s">
        <v>33</v>
      </c>
      <c r="X24" s="1" t="s">
        <v>34</v>
      </c>
      <c r="Y24" s="1" t="s">
        <v>35</v>
      </c>
      <c r="Z24" s="1" t="s">
        <v>36</v>
      </c>
      <c r="AA24" s="1" t="s">
        <v>37</v>
      </c>
      <c r="AB24" s="1" t="s">
        <v>38</v>
      </c>
      <c r="AC24" s="1" t="s">
        <v>43</v>
      </c>
    </row>
    <row r="25" spans="1:30" x14ac:dyDescent="0.25">
      <c r="A25" s="1" t="s">
        <v>9</v>
      </c>
      <c r="B25" s="1">
        <v>2</v>
      </c>
      <c r="C25" s="1">
        <v>-22.7</v>
      </c>
      <c r="D25" s="1">
        <v>-0.51</v>
      </c>
      <c r="E25" s="1">
        <v>-20.170000000000002</v>
      </c>
      <c r="F25" s="1">
        <v>35233</v>
      </c>
      <c r="G25" s="1">
        <v>0.88</v>
      </c>
      <c r="H25" s="1">
        <v>-7.3244920000000002</v>
      </c>
      <c r="I25" s="1">
        <v>-0.57273699999999905</v>
      </c>
      <c r="J25" s="1">
        <v>-6.7517539999999903</v>
      </c>
      <c r="K25" s="1">
        <v>-0.536748</v>
      </c>
      <c r="L25" s="1">
        <v>-3.6464999999999997E-2</v>
      </c>
      <c r="M25" s="1">
        <v>-0.50028300000000003</v>
      </c>
      <c r="N25" s="1">
        <v>-7.8612399999999996</v>
      </c>
      <c r="O25" s="1">
        <v>-1.552881</v>
      </c>
      <c r="P25" s="1">
        <v>-2.870749</v>
      </c>
      <c r="Q25" s="1">
        <v>-2.128323</v>
      </c>
      <c r="R25" s="1">
        <v>-4.999072</v>
      </c>
      <c r="S25" s="1">
        <v>0.25331399999999998</v>
      </c>
      <c r="T25" s="1">
        <v>0.130389</v>
      </c>
      <c r="U25" s="1">
        <v>1.8797429999999999</v>
      </c>
      <c r="V25" s="1">
        <v>2.0101330000000002</v>
      </c>
      <c r="W25" s="1">
        <v>0.114353</v>
      </c>
      <c r="Y25" s="1">
        <v>9.9764000000000005E-2</v>
      </c>
      <c r="Z25" s="1">
        <v>3.0624999999999999E-2</v>
      </c>
      <c r="AA25" s="1">
        <v>2.7616000000000002E-2</v>
      </c>
      <c r="AB25" s="1">
        <v>1.8521270000000001</v>
      </c>
      <c r="AC25" s="1">
        <f>N25-R25</f>
        <v>-2.8621679999999996</v>
      </c>
    </row>
    <row r="26" spans="1:30" x14ac:dyDescent="0.25">
      <c r="A26" s="1" t="s">
        <v>10</v>
      </c>
      <c r="B26">
        <v>1</v>
      </c>
      <c r="C26">
        <v>-22.42</v>
      </c>
      <c r="D26">
        <v>-0.76</v>
      </c>
      <c r="E26">
        <v>-19.96</v>
      </c>
      <c r="F26">
        <v>36549</v>
      </c>
      <c r="G26">
        <v>0.91</v>
      </c>
      <c r="H26">
        <v>-7.8012229999999896</v>
      </c>
      <c r="I26">
        <v>-0.10540099999999999</v>
      </c>
      <c r="J26">
        <v>-7.6958219999999997</v>
      </c>
      <c r="K26">
        <v>-0.13620099999999999</v>
      </c>
      <c r="L26">
        <v>-6.6291999999999907E-2</v>
      </c>
      <c r="M26">
        <v>-6.9908999999999999E-2</v>
      </c>
      <c r="N26">
        <v>-7.937424</v>
      </c>
      <c r="O26">
        <v>-1.29806</v>
      </c>
      <c r="P26">
        <v>-2.9942839999999999</v>
      </c>
      <c r="Q26">
        <v>-2.3520059999999998</v>
      </c>
      <c r="R26">
        <v>-5.3462889999999996</v>
      </c>
      <c r="S26">
        <v>6.8319000000000005E-2</v>
      </c>
      <c r="T26">
        <v>2.8153999999999998E-2</v>
      </c>
      <c r="U26">
        <v>2.2129470000000002</v>
      </c>
      <c r="V26">
        <v>2.241101</v>
      </c>
      <c r="W26">
        <v>2.5637E-2</v>
      </c>
      <c r="X26"/>
      <c r="Y26">
        <v>2.5253999999999999E-2</v>
      </c>
      <c r="Z26">
        <v>2.8999999999999998E-3</v>
      </c>
      <c r="AA26">
        <v>0.26766799999999902</v>
      </c>
      <c r="AB26">
        <v>1.945279</v>
      </c>
      <c r="AC26" s="1">
        <f t="shared" ref="AC26:AC27" si="2">N26-R26</f>
        <v>-2.5911350000000004</v>
      </c>
    </row>
    <row r="27" spans="1:30" x14ac:dyDescent="0.25">
      <c r="A27" s="1" t="s">
        <v>11</v>
      </c>
      <c r="B27">
        <v>2</v>
      </c>
      <c r="C27">
        <v>-22.21</v>
      </c>
      <c r="D27">
        <v>-0.93</v>
      </c>
      <c r="E27">
        <v>-19.71</v>
      </c>
      <c r="F27">
        <v>38149</v>
      </c>
      <c r="G27">
        <v>0.95</v>
      </c>
      <c r="H27">
        <v>-7.6302869999999903</v>
      </c>
      <c r="I27">
        <v>-2.6402999999999899E-2</v>
      </c>
      <c r="J27">
        <v>-7.6038839999999999</v>
      </c>
      <c r="K27">
        <v>-0.13972399999999999</v>
      </c>
      <c r="L27">
        <v>-7.5916999999999998E-2</v>
      </c>
      <c r="M27">
        <v>-6.3807000000000003E-2</v>
      </c>
      <c r="N27">
        <v>-7.7700110000000002</v>
      </c>
      <c r="O27">
        <v>-0.886911</v>
      </c>
      <c r="P27">
        <v>-3.0484830000000001</v>
      </c>
      <c r="Q27">
        <v>-2.3792209999999998</v>
      </c>
      <c r="R27">
        <v>-5.4277040000000003</v>
      </c>
      <c r="S27">
        <v>1.4968E-2</v>
      </c>
      <c r="T27">
        <v>3.3289999999999999E-3</v>
      </c>
      <c r="U27">
        <v>2.37253899999999</v>
      </c>
      <c r="V27">
        <v>2.3758680000000001</v>
      </c>
      <c r="W27">
        <v>3.0669999999999998E-3</v>
      </c>
      <c r="X27"/>
      <c r="Y27">
        <v>2.9879999999999898E-3</v>
      </c>
      <c r="Z27">
        <v>3.4099999999999999E-4</v>
      </c>
      <c r="AA27">
        <v>0.440247</v>
      </c>
      <c r="AB27">
        <v>1.9322919999999999</v>
      </c>
      <c r="AC27" s="1">
        <f t="shared" si="2"/>
        <v>-2.3423069999999999</v>
      </c>
    </row>
    <row r="29" spans="1:30" x14ac:dyDescent="0.25">
      <c r="A29" s="1" t="s">
        <v>41</v>
      </c>
      <c r="G29" s="1">
        <f>AVERAGE(G25:G27)</f>
        <v>0.91333333333333344</v>
      </c>
      <c r="N29" s="1">
        <f>AVERAGE(N25:N27)</f>
        <v>-7.8562249999999993</v>
      </c>
      <c r="R29" s="1">
        <f>AVERAGE(R25:R27)</f>
        <v>-5.2576883333333333</v>
      </c>
      <c r="V29" s="1">
        <f>AVERAGE(V25:V27)</f>
        <v>2.2090340000000004</v>
      </c>
      <c r="AC29" s="1">
        <f>AVERAGE(AC25:AC27)</f>
        <v>-2.5985366666666665</v>
      </c>
      <c r="AD29" s="1">
        <f>AC29-(-9.53)</f>
        <v>6.9314633333333333</v>
      </c>
    </row>
    <row r="30" spans="1:30" x14ac:dyDescent="0.25">
      <c r="A30" s="1" t="s">
        <v>42</v>
      </c>
      <c r="G30" s="1">
        <f>_xlfn.STDEV.P(G25:G27)</f>
        <v>2.8674417556808735E-2</v>
      </c>
      <c r="N30" s="1">
        <f>_xlfn.STDEV.P(N25:N27)</f>
        <v>6.8438005089764664E-2</v>
      </c>
      <c r="R30" s="1">
        <f>_xlfn.STDEV.P(R25:R27)</f>
        <v>0.18586537503676034</v>
      </c>
      <c r="V30" s="1">
        <f>_xlfn.STDEV.P(V25:V27)</f>
        <v>0.15102260740917783</v>
      </c>
      <c r="AC30" s="1">
        <f>_xlfn.STDEV.P(AC25:AC27)</f>
        <v>0.21229688855049703</v>
      </c>
    </row>
    <row r="31" spans="1:30" x14ac:dyDescent="0.25">
      <c r="G31" s="1" t="s">
        <v>69</v>
      </c>
      <c r="V31" s="1" t="s">
        <v>70</v>
      </c>
      <c r="AD31" s="1" t="s">
        <v>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A407-A753-45AD-8F19-B946D385A427}">
  <dimension ref="A1:K12"/>
  <sheetViews>
    <sheetView workbookViewId="0">
      <selection activeCell="K14" sqref="K14"/>
    </sheetView>
  </sheetViews>
  <sheetFormatPr defaultRowHeight="12.5" x14ac:dyDescent="0.25"/>
  <sheetData>
    <row r="1" spans="1:11" x14ac:dyDescent="0.25">
      <c r="A1" t="s">
        <v>39</v>
      </c>
      <c r="B1" t="s">
        <v>3</v>
      </c>
    </row>
    <row r="3" spans="1:11" x14ac:dyDescent="0.25">
      <c r="A3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53</v>
      </c>
      <c r="G3" t="s">
        <v>49</v>
      </c>
      <c r="H3" t="s">
        <v>50</v>
      </c>
      <c r="I3" t="s">
        <v>51</v>
      </c>
      <c r="J3" t="s">
        <v>52</v>
      </c>
      <c r="K3" t="s">
        <v>56</v>
      </c>
    </row>
    <row r="4" spans="1:11" x14ac:dyDescent="0.25">
      <c r="A4">
        <v>9</v>
      </c>
      <c r="B4">
        <v>3</v>
      </c>
      <c r="C4">
        <v>0.99</v>
      </c>
      <c r="D4">
        <v>0</v>
      </c>
      <c r="E4">
        <v>0.7</v>
      </c>
      <c r="F4">
        <v>4.6399999999999997</v>
      </c>
      <c r="G4">
        <v>5.34</v>
      </c>
      <c r="H4">
        <v>0.61</v>
      </c>
      <c r="I4">
        <v>1.98</v>
      </c>
      <c r="J4">
        <v>0</v>
      </c>
      <c r="K4">
        <f>SUM(H4:J4)</f>
        <v>2.59</v>
      </c>
    </row>
    <row r="6" spans="1:11" x14ac:dyDescent="0.25">
      <c r="A6" t="s">
        <v>40</v>
      </c>
      <c r="B6" t="s">
        <v>3</v>
      </c>
    </row>
    <row r="7" spans="1:11" x14ac:dyDescent="0.25">
      <c r="A7">
        <v>10</v>
      </c>
      <c r="B7">
        <v>3</v>
      </c>
      <c r="C7">
        <v>0.99</v>
      </c>
      <c r="D7">
        <v>0</v>
      </c>
      <c r="E7">
        <v>5.61</v>
      </c>
      <c r="F7">
        <v>3.62</v>
      </c>
      <c r="G7">
        <v>9.23</v>
      </c>
      <c r="H7">
        <v>0.61</v>
      </c>
      <c r="I7">
        <v>0.64</v>
      </c>
      <c r="J7">
        <v>0</v>
      </c>
      <c r="K7">
        <f>SUM(H7:J7)</f>
        <v>1.25</v>
      </c>
    </row>
    <row r="11" spans="1:11" x14ac:dyDescent="0.25">
      <c r="A11" t="s">
        <v>39</v>
      </c>
      <c r="B11" t="s">
        <v>8</v>
      </c>
    </row>
    <row r="12" spans="1:11" x14ac:dyDescent="0.25">
      <c r="A12">
        <v>10</v>
      </c>
      <c r="B12">
        <v>3</v>
      </c>
      <c r="C12">
        <v>0.98</v>
      </c>
      <c r="D12">
        <v>0</v>
      </c>
      <c r="E12">
        <v>4.58</v>
      </c>
      <c r="F12">
        <v>4.53</v>
      </c>
      <c r="G12">
        <v>9.11</v>
      </c>
      <c r="H12">
        <v>0</v>
      </c>
      <c r="I12">
        <v>1.96</v>
      </c>
      <c r="J12">
        <v>0</v>
      </c>
      <c r="K12">
        <f>SUM(H12:J12)</f>
        <v>1.96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79BEB-0BB2-4225-B181-FE37972FCF6D}">
  <dimension ref="A1:G5"/>
  <sheetViews>
    <sheetView workbookViewId="0">
      <selection activeCell="G3" sqref="G3"/>
    </sheetView>
  </sheetViews>
  <sheetFormatPr defaultRowHeight="12.5" x14ac:dyDescent="0.25"/>
  <sheetData>
    <row r="1" spans="1:7" x14ac:dyDescent="0.25">
      <c r="B1" t="s">
        <v>3</v>
      </c>
      <c r="F1">
        <v>197</v>
      </c>
    </row>
    <row r="2" spans="1:7" x14ac:dyDescent="0.25">
      <c r="A2" t="s">
        <v>39</v>
      </c>
      <c r="B2">
        <v>-2.7759999999999998</v>
      </c>
      <c r="C2">
        <f>B2-(-6.2)</f>
        <v>3.4240000000000004</v>
      </c>
      <c r="F2" t="s">
        <v>39</v>
      </c>
    </row>
    <row r="3" spans="1:7" x14ac:dyDescent="0.25">
      <c r="A3" t="s">
        <v>40</v>
      </c>
      <c r="B3">
        <v>-1.514</v>
      </c>
      <c r="C3">
        <f>B3-(-6.2)</f>
        <v>4.6859999999999999</v>
      </c>
      <c r="D3">
        <f>SUM(C2:C3)</f>
        <v>8.11</v>
      </c>
      <c r="F3">
        <v>-1.0589999999999999</v>
      </c>
      <c r="G3">
        <f>F3-(-6.2)</f>
        <v>5.141</v>
      </c>
    </row>
    <row r="5" spans="1:7" x14ac:dyDescent="0.25">
      <c r="B5">
        <f>SUM(B2:B3)</f>
        <v>-4.29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SSTMap</vt:lpstr>
      <vt:lpstr>WaterMap</vt:lpstr>
      <vt:lpstr>GCMC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Dickson, Callum</dc:creator>
  <cp:lastModifiedBy>Dickson, Callum</cp:lastModifiedBy>
  <dcterms:created xsi:type="dcterms:W3CDTF">2025-02-17T16:42:41Z</dcterms:created>
  <dcterms:modified xsi:type="dcterms:W3CDTF">2025-02-21T19:26:22Z</dcterms:modified>
</cp:coreProperties>
</file>