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0" documentId="8_{64943198-02CD-488A-9973-B16AB8C5B0F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8" i="1"/>
  <c r="Y8" i="1"/>
  <c r="T8" i="1" l="1"/>
  <c r="S8" i="1"/>
  <c r="T9" i="1" l="1"/>
  <c r="V8" i="1"/>
  <c r="O5" i="1"/>
  <c r="D45" i="1"/>
  <c r="B44" i="1"/>
  <c r="D37" i="1"/>
  <c r="B39" i="1" s="1"/>
  <c r="D36" i="1"/>
  <c r="D28" i="1"/>
  <c r="B31" i="1" s="1"/>
  <c r="E20" i="1"/>
  <c r="B21" i="1"/>
  <c r="B23" i="1" s="1"/>
  <c r="B12" i="1"/>
  <c r="B11" i="1"/>
  <c r="B13" i="1" s="1"/>
  <c r="B47" i="1" l="1"/>
  <c r="M7" i="1"/>
  <c r="L7" i="1"/>
  <c r="T10" i="1"/>
  <c r="S9" i="1"/>
  <c r="M8" i="1"/>
  <c r="K7" i="1"/>
  <c r="J7" i="1" s="1"/>
  <c r="L8" i="1" s="1"/>
  <c r="S10" i="1" l="1"/>
  <c r="T11" i="1"/>
  <c r="M9" i="1"/>
  <c r="K8" i="1"/>
  <c r="J8" i="1" s="1"/>
  <c r="L9" i="1" s="1"/>
  <c r="T12" i="1" l="1"/>
  <c r="V9" i="1"/>
  <c r="S11" i="1"/>
  <c r="M10" i="1"/>
  <c r="K9" i="1"/>
  <c r="J9" i="1" s="1"/>
  <c r="L10" i="1" s="1"/>
  <c r="V10" i="1" l="1"/>
  <c r="S12" i="1"/>
  <c r="T13" i="1"/>
  <c r="M11" i="1"/>
  <c r="K10" i="1"/>
  <c r="J10" i="1" s="1"/>
  <c r="L11" i="1" s="1"/>
  <c r="T14" i="1" l="1"/>
  <c r="V11" i="1"/>
  <c r="S13" i="1"/>
  <c r="M12" i="1"/>
  <c r="K11" i="1"/>
  <c r="J11" i="1" s="1"/>
  <c r="L12" i="1" s="1"/>
  <c r="V12" i="1" l="1"/>
  <c r="S14" i="1"/>
  <c r="T15" i="1"/>
  <c r="M13" i="1"/>
  <c r="K12" i="1"/>
  <c r="J12" i="1" s="1"/>
  <c r="L13" i="1" s="1"/>
  <c r="T16" i="1" l="1"/>
  <c r="V13" i="1"/>
  <c r="S15" i="1"/>
  <c r="M14" i="1"/>
  <c r="K13" i="1"/>
  <c r="J13" i="1" s="1"/>
  <c r="L14" i="1" s="1"/>
  <c r="V14" i="1" l="1"/>
  <c r="S16" i="1"/>
  <c r="T17" i="1"/>
  <c r="M15" i="1"/>
  <c r="K14" i="1"/>
  <c r="J14" i="1" s="1"/>
  <c r="L15" i="1" s="1"/>
  <c r="T18" i="1" l="1"/>
  <c r="V15" i="1"/>
  <c r="S17" i="1"/>
  <c r="M16" i="1"/>
  <c r="K15" i="1"/>
  <c r="J15" i="1" s="1"/>
  <c r="L16" i="1" s="1"/>
  <c r="V16" i="1" l="1"/>
  <c r="S18" i="1"/>
  <c r="T19" i="1"/>
  <c r="M17" i="1"/>
  <c r="K16" i="1"/>
  <c r="J16" i="1" s="1"/>
  <c r="L17" i="1" s="1"/>
  <c r="T20" i="1" l="1"/>
  <c r="V17" i="1"/>
  <c r="S19" i="1"/>
  <c r="M18" i="1"/>
  <c r="K17" i="1"/>
  <c r="J17" i="1" s="1"/>
  <c r="L18" i="1" s="1"/>
  <c r="V18" i="1" l="1"/>
  <c r="S20" i="1"/>
  <c r="T21" i="1"/>
  <c r="M19" i="1"/>
  <c r="K18" i="1"/>
  <c r="J18" i="1" s="1"/>
  <c r="L19" i="1" s="1"/>
  <c r="T22" i="1" l="1"/>
  <c r="V19" i="1"/>
  <c r="S21" i="1"/>
  <c r="M20" i="1"/>
  <c r="K19" i="1"/>
  <c r="J19" i="1" s="1"/>
  <c r="L20" i="1" s="1"/>
  <c r="V20" i="1" l="1"/>
  <c r="S22" i="1"/>
  <c r="T23" i="1"/>
  <c r="M21" i="1"/>
  <c r="K20" i="1"/>
  <c r="J20" i="1" s="1"/>
  <c r="L21" i="1" s="1"/>
  <c r="T24" i="1" l="1"/>
  <c r="V21" i="1"/>
  <c r="S23" i="1"/>
  <c r="M22" i="1"/>
  <c r="K21" i="1"/>
  <c r="J21" i="1" s="1"/>
  <c r="L22" i="1" s="1"/>
  <c r="V22" i="1" l="1"/>
  <c r="S24" i="1"/>
  <c r="T25" i="1"/>
  <c r="M23" i="1"/>
  <c r="K22" i="1"/>
  <c r="J22" i="1" s="1"/>
  <c r="L23" i="1" s="1"/>
  <c r="T26" i="1" l="1"/>
  <c r="V23" i="1"/>
  <c r="S25" i="1"/>
  <c r="M24" i="1"/>
  <c r="K23" i="1"/>
  <c r="J23" i="1" s="1"/>
  <c r="L24" i="1" s="1"/>
  <c r="V24" i="1" l="1"/>
  <c r="S26" i="1"/>
  <c r="T27" i="1"/>
  <c r="M25" i="1"/>
  <c r="K24" i="1"/>
  <c r="J24" i="1" s="1"/>
  <c r="L25" i="1" s="1"/>
  <c r="T28" i="1" l="1"/>
  <c r="V25" i="1"/>
  <c r="S27" i="1"/>
  <c r="M26" i="1"/>
  <c r="K25" i="1"/>
  <c r="J25" i="1" s="1"/>
  <c r="L26" i="1" s="1"/>
  <c r="V26" i="1" l="1"/>
  <c r="S28" i="1"/>
  <c r="T29" i="1"/>
  <c r="M27" i="1"/>
  <c r="K26" i="1"/>
  <c r="J26" i="1" s="1"/>
  <c r="L27" i="1" s="1"/>
  <c r="T30" i="1" l="1"/>
  <c r="V27" i="1"/>
  <c r="S29" i="1"/>
  <c r="M28" i="1"/>
  <c r="K27" i="1"/>
  <c r="J27" i="1" s="1"/>
  <c r="L28" i="1" s="1"/>
  <c r="V28" i="1" l="1"/>
  <c r="S30" i="1"/>
  <c r="T31" i="1"/>
  <c r="M29" i="1"/>
  <c r="K28" i="1"/>
  <c r="J28" i="1" s="1"/>
  <c r="L29" i="1" s="1"/>
  <c r="T32" i="1" l="1"/>
  <c r="V29" i="1"/>
  <c r="S31" i="1"/>
  <c r="M30" i="1"/>
  <c r="K29" i="1"/>
  <c r="J29" i="1" s="1"/>
  <c r="L30" i="1" s="1"/>
  <c r="V30" i="1" l="1"/>
  <c r="S32" i="1"/>
  <c r="T33" i="1"/>
  <c r="M31" i="1"/>
  <c r="K30" i="1"/>
  <c r="J30" i="1" s="1"/>
  <c r="L31" i="1" s="1"/>
  <c r="T34" i="1" l="1"/>
  <c r="V31" i="1"/>
  <c r="S33" i="1"/>
  <c r="M32" i="1"/>
  <c r="K31" i="1"/>
  <c r="J31" i="1" s="1"/>
  <c r="L32" i="1" s="1"/>
  <c r="V32" i="1" l="1"/>
  <c r="S34" i="1"/>
  <c r="T35" i="1"/>
  <c r="M33" i="1"/>
  <c r="K32" i="1"/>
  <c r="J32" i="1" s="1"/>
  <c r="L33" i="1" s="1"/>
  <c r="T36" i="1" l="1"/>
  <c r="V33" i="1"/>
  <c r="S35" i="1"/>
  <c r="M34" i="1"/>
  <c r="K33" i="1"/>
  <c r="J33" i="1" s="1"/>
  <c r="L34" i="1" s="1"/>
  <c r="V34" i="1" l="1"/>
  <c r="S36" i="1"/>
  <c r="T37" i="1"/>
  <c r="M35" i="1"/>
  <c r="K34" i="1"/>
  <c r="J34" i="1" s="1"/>
  <c r="L35" i="1" s="1"/>
  <c r="T38" i="1" l="1"/>
  <c r="V35" i="1"/>
  <c r="S37" i="1"/>
  <c r="M36" i="1"/>
  <c r="K35" i="1"/>
  <c r="J35" i="1" s="1"/>
  <c r="L36" i="1" s="1"/>
  <c r="V36" i="1" l="1"/>
  <c r="S38" i="1"/>
  <c r="T39" i="1"/>
  <c r="M37" i="1"/>
  <c r="K36" i="1"/>
  <c r="J36" i="1" s="1"/>
  <c r="L37" i="1" s="1"/>
  <c r="T40" i="1" l="1"/>
  <c r="V37" i="1"/>
  <c r="S39" i="1"/>
  <c r="M38" i="1"/>
  <c r="K37" i="1"/>
  <c r="J37" i="1" s="1"/>
  <c r="L38" i="1" s="1"/>
  <c r="V38" i="1" l="1"/>
  <c r="S40" i="1"/>
  <c r="T41" i="1"/>
  <c r="M39" i="1"/>
  <c r="K38" i="1"/>
  <c r="J38" i="1" s="1"/>
  <c r="L39" i="1" s="1"/>
  <c r="T42" i="1" l="1"/>
  <c r="V39" i="1"/>
  <c r="S41" i="1"/>
  <c r="M40" i="1"/>
  <c r="K39" i="1"/>
  <c r="J39" i="1" s="1"/>
  <c r="L40" i="1" s="1"/>
  <c r="V40" i="1" l="1"/>
  <c r="S42" i="1"/>
  <c r="T43" i="1"/>
  <c r="M41" i="1"/>
  <c r="K40" i="1"/>
  <c r="J40" i="1" s="1"/>
  <c r="L41" i="1" s="1"/>
  <c r="T44" i="1" l="1"/>
  <c r="V41" i="1"/>
  <c r="S43" i="1"/>
  <c r="M42" i="1"/>
  <c r="K41" i="1"/>
  <c r="J41" i="1" s="1"/>
  <c r="L42" i="1" s="1"/>
  <c r="V42" i="1" l="1"/>
  <c r="S44" i="1"/>
  <c r="T45" i="1"/>
  <c r="M43" i="1"/>
  <c r="K42" i="1"/>
  <c r="J42" i="1" s="1"/>
  <c r="L43" i="1" s="1"/>
  <c r="T46" i="1" l="1"/>
  <c r="V43" i="1"/>
  <c r="S45" i="1"/>
  <c r="M44" i="1"/>
  <c r="K43" i="1"/>
  <c r="J43" i="1" s="1"/>
  <c r="L44" i="1" s="1"/>
  <c r="V44" i="1" l="1"/>
  <c r="S46" i="1"/>
  <c r="T47" i="1"/>
  <c r="M45" i="1"/>
  <c r="K44" i="1"/>
  <c r="J44" i="1" s="1"/>
  <c r="L45" i="1" s="1"/>
  <c r="T48" i="1" l="1"/>
  <c r="V45" i="1"/>
  <c r="S47" i="1"/>
  <c r="M46" i="1"/>
  <c r="K45" i="1"/>
  <c r="J45" i="1" s="1"/>
  <c r="L46" i="1" s="1"/>
  <c r="V46" i="1" l="1"/>
  <c r="S48" i="1"/>
  <c r="T49" i="1"/>
  <c r="M47" i="1"/>
  <c r="K46" i="1"/>
  <c r="J46" i="1" s="1"/>
  <c r="L47" i="1" s="1"/>
  <c r="T50" i="1" l="1"/>
  <c r="V47" i="1"/>
  <c r="S49" i="1"/>
  <c r="M48" i="1"/>
  <c r="K47" i="1"/>
  <c r="J47" i="1" s="1"/>
  <c r="L48" i="1" s="1"/>
  <c r="V48" i="1" l="1"/>
  <c r="S50" i="1"/>
  <c r="T51" i="1"/>
  <c r="M49" i="1"/>
  <c r="K48" i="1"/>
  <c r="J48" i="1" s="1"/>
  <c r="L49" i="1" s="1"/>
  <c r="T52" i="1" l="1"/>
  <c r="V49" i="1"/>
  <c r="S51" i="1"/>
  <c r="M50" i="1"/>
  <c r="K49" i="1"/>
  <c r="J49" i="1" s="1"/>
  <c r="L50" i="1" s="1"/>
  <c r="V50" i="1" l="1"/>
  <c r="S52" i="1"/>
  <c r="T53" i="1"/>
  <c r="M51" i="1"/>
  <c r="K50" i="1"/>
  <c r="J50" i="1" s="1"/>
  <c r="L51" i="1" s="1"/>
  <c r="T54" i="1" l="1"/>
  <c r="V51" i="1"/>
  <c r="S53" i="1"/>
  <c r="M52" i="1"/>
  <c r="K51" i="1"/>
  <c r="J51" i="1" s="1"/>
  <c r="L52" i="1" s="1"/>
  <c r="V52" i="1" l="1"/>
  <c r="S54" i="1"/>
  <c r="T55" i="1"/>
  <c r="M53" i="1"/>
  <c r="K52" i="1"/>
  <c r="J52" i="1" s="1"/>
  <c r="L53" i="1" s="1"/>
  <c r="T56" i="1" l="1"/>
  <c r="V53" i="1"/>
  <c r="S55" i="1"/>
  <c r="M54" i="1"/>
  <c r="K53" i="1"/>
  <c r="J53" i="1" s="1"/>
  <c r="L54" i="1" s="1"/>
  <c r="V54" i="1" l="1"/>
  <c r="S56" i="1"/>
  <c r="T57" i="1"/>
  <c r="M55" i="1"/>
  <c r="K54" i="1"/>
  <c r="J54" i="1" s="1"/>
  <c r="L55" i="1" s="1"/>
  <c r="T58" i="1" l="1"/>
  <c r="V55" i="1"/>
  <c r="S57" i="1"/>
  <c r="M56" i="1"/>
  <c r="K55" i="1"/>
  <c r="J55" i="1" s="1"/>
  <c r="L56" i="1" s="1"/>
  <c r="V56" i="1" l="1"/>
  <c r="S58" i="1"/>
  <c r="T59" i="1"/>
  <c r="M57" i="1"/>
  <c r="K56" i="1"/>
  <c r="J56" i="1" s="1"/>
  <c r="L57" i="1" s="1"/>
  <c r="T60" i="1" l="1"/>
  <c r="V57" i="1"/>
  <c r="S59" i="1"/>
  <c r="M58" i="1"/>
  <c r="K57" i="1"/>
  <c r="J57" i="1" s="1"/>
  <c r="L58" i="1" s="1"/>
  <c r="V58" i="1" l="1"/>
  <c r="S60" i="1"/>
  <c r="T61" i="1"/>
  <c r="M59" i="1"/>
  <c r="K58" i="1"/>
  <c r="J58" i="1" s="1"/>
  <c r="L59" i="1" s="1"/>
  <c r="T62" i="1" l="1"/>
  <c r="V59" i="1"/>
  <c r="S61" i="1"/>
  <c r="M60" i="1"/>
  <c r="K59" i="1"/>
  <c r="J59" i="1" s="1"/>
  <c r="L60" i="1" s="1"/>
  <c r="V60" i="1" l="1"/>
  <c r="S62" i="1"/>
  <c r="T63" i="1"/>
  <c r="M61" i="1"/>
  <c r="K60" i="1"/>
  <c r="J60" i="1" s="1"/>
  <c r="L61" i="1" s="1"/>
  <c r="T64" i="1" l="1"/>
  <c r="V61" i="1"/>
  <c r="S63" i="1"/>
  <c r="M62" i="1"/>
  <c r="K61" i="1"/>
  <c r="J61" i="1" s="1"/>
  <c r="L62" i="1" s="1"/>
  <c r="V62" i="1" l="1"/>
  <c r="S64" i="1"/>
  <c r="T65" i="1"/>
  <c r="M63" i="1"/>
  <c r="K62" i="1"/>
  <c r="J62" i="1" s="1"/>
  <c r="L63" i="1" s="1"/>
  <c r="T66" i="1" l="1"/>
  <c r="V63" i="1"/>
  <c r="S65" i="1"/>
  <c r="M64" i="1"/>
  <c r="K63" i="1"/>
  <c r="J63" i="1" s="1"/>
  <c r="L64" i="1" s="1"/>
  <c r="V64" i="1" l="1"/>
  <c r="S66" i="1"/>
  <c r="T67" i="1"/>
  <c r="M65" i="1"/>
  <c r="K64" i="1"/>
  <c r="J64" i="1" s="1"/>
  <c r="L65" i="1" s="1"/>
  <c r="T68" i="1" l="1"/>
  <c r="V65" i="1"/>
  <c r="S67" i="1"/>
  <c r="M66" i="1"/>
  <c r="K65" i="1"/>
  <c r="J65" i="1" s="1"/>
  <c r="L66" i="1" s="1"/>
  <c r="V66" i="1" l="1"/>
  <c r="S68" i="1"/>
  <c r="T69" i="1"/>
  <c r="M67" i="1"/>
  <c r="K66" i="1"/>
  <c r="J66" i="1" s="1"/>
  <c r="L67" i="1" s="1"/>
  <c r="T70" i="1" l="1"/>
  <c r="V67" i="1"/>
  <c r="S69" i="1"/>
  <c r="M68" i="1"/>
  <c r="K67" i="1"/>
  <c r="J67" i="1" s="1"/>
  <c r="L68" i="1" s="1"/>
  <c r="V68" i="1" l="1"/>
  <c r="S70" i="1"/>
  <c r="T71" i="1"/>
  <c r="M69" i="1"/>
  <c r="K68" i="1"/>
  <c r="J68" i="1" s="1"/>
  <c r="L69" i="1" s="1"/>
  <c r="T72" i="1" l="1"/>
  <c r="V69" i="1"/>
  <c r="S71" i="1"/>
  <c r="M70" i="1"/>
  <c r="K69" i="1"/>
  <c r="J69" i="1" s="1"/>
  <c r="L70" i="1" s="1"/>
  <c r="V70" i="1" l="1"/>
  <c r="S72" i="1"/>
  <c r="T73" i="1"/>
  <c r="M71" i="1"/>
  <c r="K70" i="1"/>
  <c r="J70" i="1" s="1"/>
  <c r="L71" i="1" s="1"/>
  <c r="T74" i="1" l="1"/>
  <c r="V71" i="1"/>
  <c r="S73" i="1"/>
  <c r="M72" i="1"/>
  <c r="K71" i="1"/>
  <c r="J71" i="1" s="1"/>
  <c r="L72" i="1" s="1"/>
  <c r="V72" i="1" l="1"/>
  <c r="S74" i="1"/>
  <c r="T75" i="1"/>
  <c r="M73" i="1"/>
  <c r="K72" i="1"/>
  <c r="J72" i="1" s="1"/>
  <c r="L73" i="1" s="1"/>
  <c r="T76" i="1" l="1"/>
  <c r="V73" i="1"/>
  <c r="S75" i="1"/>
  <c r="M74" i="1"/>
  <c r="K73" i="1"/>
  <c r="J73" i="1" s="1"/>
  <c r="L74" i="1" s="1"/>
  <c r="V74" i="1" l="1"/>
  <c r="S76" i="1"/>
  <c r="T77" i="1"/>
  <c r="M75" i="1"/>
  <c r="K74" i="1"/>
  <c r="J74" i="1" s="1"/>
  <c r="L75" i="1" s="1"/>
  <c r="T78" i="1" l="1"/>
  <c r="V75" i="1"/>
  <c r="S77" i="1"/>
  <c r="M76" i="1"/>
  <c r="K75" i="1"/>
  <c r="J75" i="1" s="1"/>
  <c r="L76" i="1" s="1"/>
  <c r="V76" i="1" l="1"/>
  <c r="S78" i="1"/>
  <c r="T79" i="1"/>
  <c r="M77" i="1"/>
  <c r="K76" i="1"/>
  <c r="J76" i="1" s="1"/>
  <c r="L77" i="1" s="1"/>
  <c r="T80" i="1" l="1"/>
  <c r="V77" i="1"/>
  <c r="S79" i="1"/>
  <c r="M78" i="1"/>
  <c r="K77" i="1"/>
  <c r="J77" i="1" s="1"/>
  <c r="L78" i="1" s="1"/>
  <c r="V78" i="1" l="1"/>
  <c r="S80" i="1"/>
  <c r="T81" i="1"/>
  <c r="M79" i="1"/>
  <c r="K78" i="1"/>
  <c r="J78" i="1" s="1"/>
  <c r="L79" i="1" s="1"/>
  <c r="T82" i="1" l="1"/>
  <c r="V79" i="1"/>
  <c r="S81" i="1"/>
  <c r="M80" i="1"/>
  <c r="K79" i="1"/>
  <c r="J79" i="1" s="1"/>
  <c r="L80" i="1" s="1"/>
  <c r="V80" i="1" l="1"/>
  <c r="S82" i="1"/>
  <c r="T83" i="1"/>
  <c r="M81" i="1"/>
  <c r="K80" i="1"/>
  <c r="J80" i="1" s="1"/>
  <c r="L81" i="1" s="1"/>
  <c r="T84" i="1" l="1"/>
  <c r="V81" i="1"/>
  <c r="S83" i="1"/>
  <c r="M82" i="1"/>
  <c r="K81" i="1"/>
  <c r="J81" i="1" s="1"/>
  <c r="L82" i="1" s="1"/>
  <c r="V82" i="1" l="1"/>
  <c r="S84" i="1"/>
  <c r="T85" i="1"/>
  <c r="M83" i="1"/>
  <c r="K82" i="1"/>
  <c r="J82" i="1" s="1"/>
  <c r="L83" i="1" s="1"/>
  <c r="T86" i="1" l="1"/>
  <c r="V83" i="1"/>
  <c r="S85" i="1"/>
  <c r="M84" i="1"/>
  <c r="K83" i="1"/>
  <c r="J83" i="1" s="1"/>
  <c r="L84" i="1" s="1"/>
  <c r="V84" i="1" l="1"/>
  <c r="S86" i="1"/>
  <c r="T87" i="1"/>
  <c r="M85" i="1"/>
  <c r="K84" i="1"/>
  <c r="J84" i="1" s="1"/>
  <c r="L85" i="1" s="1"/>
  <c r="T88" i="1" l="1"/>
  <c r="V85" i="1"/>
  <c r="S87" i="1"/>
  <c r="M86" i="1"/>
  <c r="K85" i="1"/>
  <c r="J85" i="1" s="1"/>
  <c r="L86" i="1" s="1"/>
  <c r="V86" i="1" l="1"/>
  <c r="S88" i="1"/>
  <c r="T89" i="1"/>
  <c r="M87" i="1"/>
  <c r="K86" i="1"/>
  <c r="J86" i="1" s="1"/>
  <c r="L87" i="1" s="1"/>
  <c r="T90" i="1" l="1"/>
  <c r="V87" i="1"/>
  <c r="S89" i="1"/>
  <c r="M88" i="1"/>
  <c r="K87" i="1"/>
  <c r="J87" i="1" s="1"/>
  <c r="L88" i="1" s="1"/>
  <c r="V88" i="1" l="1"/>
  <c r="S90" i="1"/>
  <c r="T91" i="1"/>
  <c r="M89" i="1"/>
  <c r="K88" i="1"/>
  <c r="J88" i="1" s="1"/>
  <c r="L89" i="1" s="1"/>
  <c r="T92" i="1" l="1"/>
  <c r="V89" i="1"/>
  <c r="S91" i="1"/>
  <c r="M90" i="1"/>
  <c r="K89" i="1"/>
  <c r="J89" i="1" s="1"/>
  <c r="L90" i="1" s="1"/>
  <c r="V90" i="1" l="1"/>
  <c r="S92" i="1"/>
  <c r="T93" i="1"/>
  <c r="M91" i="1"/>
  <c r="K90" i="1"/>
  <c r="J90" i="1" s="1"/>
  <c r="L91" i="1" s="1"/>
  <c r="T94" i="1" l="1"/>
  <c r="V91" i="1"/>
  <c r="S93" i="1"/>
  <c r="M92" i="1"/>
  <c r="K91" i="1"/>
  <c r="J91" i="1" s="1"/>
  <c r="L92" i="1" s="1"/>
  <c r="V92" i="1" l="1"/>
  <c r="S94" i="1"/>
  <c r="T95" i="1"/>
  <c r="M93" i="1"/>
  <c r="K92" i="1"/>
  <c r="J92" i="1" s="1"/>
  <c r="L93" i="1" s="1"/>
  <c r="T96" i="1" l="1"/>
  <c r="V93" i="1"/>
  <c r="S95" i="1"/>
  <c r="M94" i="1"/>
  <c r="K93" i="1"/>
  <c r="J93" i="1" s="1"/>
  <c r="L94" i="1" s="1"/>
  <c r="V94" i="1" l="1"/>
  <c r="S96" i="1"/>
  <c r="T97" i="1"/>
  <c r="M95" i="1"/>
  <c r="K94" i="1"/>
  <c r="J94" i="1" s="1"/>
  <c r="L95" i="1" s="1"/>
  <c r="V95" i="1" l="1"/>
  <c r="S97" i="1"/>
  <c r="M96" i="1"/>
  <c r="K95" i="1"/>
  <c r="J95" i="1" s="1"/>
  <c r="L96" i="1" s="1"/>
  <c r="V97" i="1" l="1"/>
  <c r="V96" i="1"/>
  <c r="U98" i="1"/>
  <c r="M97" i="1"/>
  <c r="K96" i="1"/>
  <c r="J96" i="1" s="1"/>
  <c r="L97" i="1" s="1"/>
  <c r="M98" i="1" l="1"/>
  <c r="K97" i="1"/>
  <c r="J97" i="1" s="1"/>
  <c r="L98" i="1" s="1"/>
  <c r="M99" i="1" l="1"/>
  <c r="K98" i="1"/>
  <c r="J98" i="1" s="1"/>
  <c r="L99" i="1" s="1"/>
  <c r="M100" i="1" l="1"/>
  <c r="K99" i="1"/>
  <c r="J99" i="1" s="1"/>
  <c r="L100" i="1" s="1"/>
  <c r="M101" i="1" l="1"/>
  <c r="K100" i="1"/>
  <c r="J100" i="1" s="1"/>
  <c r="L101" i="1" s="1"/>
  <c r="M102" i="1" l="1"/>
  <c r="K101" i="1"/>
  <c r="J101" i="1" s="1"/>
  <c r="L102" i="1" s="1"/>
  <c r="M103" i="1" l="1"/>
  <c r="K102" i="1"/>
  <c r="J102" i="1" s="1"/>
  <c r="L103" i="1" s="1"/>
  <c r="M104" i="1" l="1"/>
  <c r="K103" i="1"/>
  <c r="J103" i="1" s="1"/>
  <c r="L104" i="1" s="1"/>
  <c r="M105" i="1" l="1"/>
  <c r="K104" i="1"/>
  <c r="J104" i="1" s="1"/>
  <c r="L105" i="1" s="1"/>
  <c r="M106" i="1" l="1"/>
  <c r="K105" i="1"/>
  <c r="J105" i="1" s="1"/>
  <c r="L106" i="1" s="1"/>
  <c r="K106" i="1" l="1"/>
  <c r="J106" i="1" s="1"/>
</calcChain>
</file>

<file path=xl/sharedStrings.xml><?xml version="1.0" encoding="utf-8"?>
<sst xmlns="http://schemas.openxmlformats.org/spreadsheetml/2006/main" count="63" uniqueCount="39">
  <si>
    <t>Exercícios por João Pedro Libonati prova 2 João Pedro Libonati</t>
  </si>
  <si>
    <t>respostas em azul:</t>
  </si>
  <si>
    <t>ex 7</t>
  </si>
  <si>
    <t>ex 8</t>
  </si>
  <si>
    <t>ex 1</t>
  </si>
  <si>
    <t>saldo devedor</t>
  </si>
  <si>
    <t>amortização</t>
  </si>
  <si>
    <t>juros</t>
  </si>
  <si>
    <t>parcela</t>
  </si>
  <si>
    <t>i =</t>
  </si>
  <si>
    <t>salario bruto</t>
  </si>
  <si>
    <t>IR</t>
  </si>
  <si>
    <t>alíquota</t>
  </si>
  <si>
    <t xml:space="preserve">i = </t>
  </si>
  <si>
    <t>INSS</t>
  </si>
  <si>
    <t xml:space="preserve">salario bruto = </t>
  </si>
  <si>
    <t>INSS =</t>
  </si>
  <si>
    <t>RESULTADO =</t>
  </si>
  <si>
    <t>ex 2</t>
  </si>
  <si>
    <t>questão teórica</t>
  </si>
  <si>
    <t>ex 3</t>
  </si>
  <si>
    <t>m</t>
  </si>
  <si>
    <t>c</t>
  </si>
  <si>
    <t>t</t>
  </si>
  <si>
    <t>anos</t>
  </si>
  <si>
    <t>=</t>
  </si>
  <si>
    <t xml:space="preserve">j = </t>
  </si>
  <si>
    <t>j = c * t * i</t>
  </si>
  <si>
    <t>ex 4</t>
  </si>
  <si>
    <t>?</t>
  </si>
  <si>
    <t>i</t>
  </si>
  <si>
    <t>ao dia</t>
  </si>
  <si>
    <t>m = c * (1+i)^t</t>
  </si>
  <si>
    <t>ex 5</t>
  </si>
  <si>
    <t>dias</t>
  </si>
  <si>
    <t>ao ano</t>
  </si>
  <si>
    <t>c = m * (1+i)^t</t>
  </si>
  <si>
    <t>ex 6</t>
  </si>
  <si>
    <t>ex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</si>
</sst>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2" fontId="0" fillId="0" borderId="0" xfId="0" applyNumberFormat="1"/>
    <xf numFmtId="2" fontId="2" fillId="0" borderId="0" xfId="0" applyNumberFormat="1" applyFont="1"/>
    <xf numFmtId="2" fontId="0" fillId="2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7"/>
  <sheetViews>
    <sheetView tabSelected="1" workbookViewId="0">
      <selection activeCell="U8" sqref="U8"/>
    </sheetView>
  </sheetViews>
  <sheetFormatPr defaultRowHeight="15"/>
  <cols>
    <col min="1" max="1" width="14.140625" customWidth="1"/>
    <col min="2" max="2" width="10.7109375" customWidth="1"/>
    <col min="10" max="10" width="13.85546875" bestFit="1" customWidth="1"/>
    <col min="11" max="11" width="11.85546875" bestFit="1" customWidth="1"/>
    <col min="12" max="12" width="9.140625" customWidth="1"/>
    <col min="19" max="19" width="13.85546875" bestFit="1" customWidth="1"/>
  </cols>
  <sheetData>
    <row r="1" spans="1:25">
      <c r="A1" t="s">
        <v>0</v>
      </c>
    </row>
    <row r="2" spans="1:25">
      <c r="A2" t="s">
        <v>1</v>
      </c>
      <c r="C2" s="1"/>
    </row>
    <row r="3" spans="1:25">
      <c r="H3" s="2" t="s">
        <v>2</v>
      </c>
      <c r="Q3" s="2" t="s">
        <v>3</v>
      </c>
    </row>
    <row r="5" spans="1:25">
      <c r="A5" s="2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>
        <f>(1+0.08)^(1/12)-1</f>
        <v>6.4340301100034303E-3</v>
      </c>
    </row>
    <row r="6" spans="1:25">
      <c r="A6" t="s">
        <v>10</v>
      </c>
      <c r="B6">
        <v>5600</v>
      </c>
      <c r="I6">
        <v>0</v>
      </c>
      <c r="J6" s="3">
        <v>300000</v>
      </c>
      <c r="K6" s="3"/>
      <c r="L6" s="3"/>
      <c r="M6" s="3"/>
      <c r="S6" t="s">
        <v>5</v>
      </c>
      <c r="T6" t="s">
        <v>6</v>
      </c>
      <c r="U6" t="s">
        <v>7</v>
      </c>
      <c r="V6" t="s">
        <v>8</v>
      </c>
    </row>
    <row r="7" spans="1:25">
      <c r="A7" t="s">
        <v>11</v>
      </c>
      <c r="B7" t="s">
        <v>12</v>
      </c>
      <c r="C7">
        <v>0.27500000000000002</v>
      </c>
      <c r="I7">
        <v>1</v>
      </c>
      <c r="J7" s="3">
        <f>J6-K7</f>
        <v>299787.01510422089</v>
      </c>
      <c r="K7" s="3">
        <f>M7-L7</f>
        <v>212.9848957791005</v>
      </c>
      <c r="L7" s="3">
        <f>J6*$O$5</f>
        <v>1930.2090330010292</v>
      </c>
      <c r="M7" s="3">
        <f>-PMT(O5,360,J6)</f>
        <v>2143.1939287801297</v>
      </c>
      <c r="R7">
        <v>0</v>
      </c>
      <c r="S7" s="3">
        <v>220000</v>
      </c>
      <c r="T7" s="3"/>
      <c r="U7" s="3"/>
      <c r="V7" s="3"/>
    </row>
    <row r="8" spans="1:25">
      <c r="B8" t="s">
        <v>8</v>
      </c>
      <c r="C8">
        <v>869.36</v>
      </c>
      <c r="I8">
        <v>2</v>
      </c>
      <c r="J8" s="3">
        <f>J7-K8</f>
        <v>299572.65985720936</v>
      </c>
      <c r="K8" s="3">
        <f>M8-L8</f>
        <v>214.3552470115194</v>
      </c>
      <c r="L8" s="3">
        <f t="shared" ref="L8:L71" si="0">J7*$O$5</f>
        <v>1928.8386817686103</v>
      </c>
      <c r="M8" s="3">
        <f>M7</f>
        <v>2143.1939287801297</v>
      </c>
      <c r="R8">
        <v>1</v>
      </c>
      <c r="S8" s="3">
        <f>S7-T8</f>
        <v>217555.55555555556</v>
      </c>
      <c r="T8" s="3">
        <f>S7/90</f>
        <v>2444.4444444444443</v>
      </c>
      <c r="U8" s="3">
        <f>S7*$Y$8</f>
        <v>1754.3108943588281</v>
      </c>
      <c r="V8" s="3">
        <f>T8+U8</f>
        <v>4198.755338803272</v>
      </c>
      <c r="X8" t="s">
        <v>13</v>
      </c>
      <c r="Y8">
        <f>(1+0.1)^(1/12)-1</f>
        <v>7.9741404289037643E-3</v>
      </c>
    </row>
    <row r="9" spans="1:25">
      <c r="A9" t="s">
        <v>14</v>
      </c>
      <c r="B9">
        <v>0.14000000000000001</v>
      </c>
      <c r="I9">
        <v>3</v>
      </c>
      <c r="J9" s="3">
        <f t="shared" ref="J9:J72" si="1">J8-K9</f>
        <v>299356.92544208432</v>
      </c>
      <c r="K9" s="3">
        <f t="shared" ref="K9:K72" si="2">M9-L9</f>
        <v>215.73441512502882</v>
      </c>
      <c r="L9" s="3">
        <f t="shared" si="0"/>
        <v>1927.4595136551009</v>
      </c>
      <c r="M9" s="3">
        <f t="shared" ref="M9:M72" si="3">M8</f>
        <v>2143.1939287801297</v>
      </c>
      <c r="R9">
        <v>2</v>
      </c>
      <c r="S9" s="3">
        <f t="shared" ref="S9:S72" si="4">S8-T9</f>
        <v>215111.11111111112</v>
      </c>
      <c r="T9" s="3">
        <f>T8</f>
        <v>2444.4444444444443</v>
      </c>
      <c r="U9" s="3">
        <f t="shared" ref="U9:U72" si="5">S8*$Y$8</f>
        <v>1734.8185510881744</v>
      </c>
      <c r="V9" s="3">
        <f t="shared" ref="V9:V72" si="6">T9+U9</f>
        <v>4179.2629955326192</v>
      </c>
    </row>
    <row r="10" spans="1:25">
      <c r="I10">
        <v>4</v>
      </c>
      <c r="J10" s="3">
        <f t="shared" si="1"/>
        <v>299139.80298523663</v>
      </c>
      <c r="K10" s="3">
        <f t="shared" si="2"/>
        <v>217.12245684770733</v>
      </c>
      <c r="L10" s="3">
        <f t="shared" si="0"/>
        <v>1926.0714719324224</v>
      </c>
      <c r="M10" s="3">
        <f t="shared" si="3"/>
        <v>2143.1939287801297</v>
      </c>
      <c r="R10">
        <v>3</v>
      </c>
      <c r="S10" s="3">
        <f t="shared" si="4"/>
        <v>212666.66666666669</v>
      </c>
      <c r="T10" s="3">
        <f t="shared" ref="T10:T73" si="7">T9</f>
        <v>2444.4444444444443</v>
      </c>
      <c r="U10" s="3">
        <f t="shared" si="5"/>
        <v>1715.326207817521</v>
      </c>
      <c r="V10" s="3">
        <f t="shared" si="6"/>
        <v>4159.7706522619656</v>
      </c>
    </row>
    <row r="11" spans="1:25">
      <c r="A11" t="s">
        <v>15</v>
      </c>
      <c r="B11">
        <f>(B6*C7)-C8</f>
        <v>670.64000000000021</v>
      </c>
      <c r="I11">
        <v>5</v>
      </c>
      <c r="J11" s="3">
        <f t="shared" si="1"/>
        <v>298921.28355596401</v>
      </c>
      <c r="K11" s="3">
        <f t="shared" si="2"/>
        <v>218.51942927262326</v>
      </c>
      <c r="L11" s="3">
        <f t="shared" si="0"/>
        <v>1924.6744995075064</v>
      </c>
      <c r="M11" s="3">
        <f t="shared" si="3"/>
        <v>2143.1939287801297</v>
      </c>
      <c r="R11">
        <v>4</v>
      </c>
      <c r="S11" s="3">
        <f t="shared" si="4"/>
        <v>210222.22222222225</v>
      </c>
      <c r="T11" s="3">
        <f t="shared" si="7"/>
        <v>2444.4444444444443</v>
      </c>
      <c r="U11" s="3">
        <f t="shared" si="5"/>
        <v>1695.8338645468673</v>
      </c>
      <c r="V11" s="3">
        <f t="shared" si="6"/>
        <v>4140.2783089913119</v>
      </c>
    </row>
    <row r="12" spans="1:25">
      <c r="A12" t="s">
        <v>16</v>
      </c>
      <c r="B12">
        <f>B6*B9</f>
        <v>784.00000000000011</v>
      </c>
      <c r="I12">
        <v>6</v>
      </c>
      <c r="J12" s="3">
        <f t="shared" si="1"/>
        <v>298701.35816610383</v>
      </c>
      <c r="K12" s="3">
        <f t="shared" si="2"/>
        <v>219.92538986018394</v>
      </c>
      <c r="L12" s="3">
        <f t="shared" si="0"/>
        <v>1923.2685389199457</v>
      </c>
      <c r="M12" s="3">
        <f t="shared" si="3"/>
        <v>2143.1939287801297</v>
      </c>
      <c r="R12">
        <v>5</v>
      </c>
      <c r="S12" s="3">
        <f t="shared" si="4"/>
        <v>207777.77777777781</v>
      </c>
      <c r="T12" s="3">
        <f t="shared" si="7"/>
        <v>2444.4444444444443</v>
      </c>
      <c r="U12" s="3">
        <f t="shared" si="5"/>
        <v>1676.3415212762138</v>
      </c>
      <c r="V12" s="3">
        <f t="shared" si="6"/>
        <v>4120.7859657206582</v>
      </c>
    </row>
    <row r="13" spans="1:25">
      <c r="A13" t="s">
        <v>17</v>
      </c>
      <c r="B13" s="1">
        <f>B6-B11-B12</f>
        <v>4145.3599999999997</v>
      </c>
      <c r="I13">
        <v>7</v>
      </c>
      <c r="J13" s="3">
        <f t="shared" si="1"/>
        <v>298480.01776966336</v>
      </c>
      <c r="K13" s="3">
        <f t="shared" si="2"/>
        <v>221.34039644049858</v>
      </c>
      <c r="L13" s="3">
        <f t="shared" si="0"/>
        <v>1921.8535323396311</v>
      </c>
      <c r="M13" s="3">
        <f t="shared" si="3"/>
        <v>2143.1939287801297</v>
      </c>
      <c r="R13">
        <v>6</v>
      </c>
      <c r="S13" s="3">
        <f t="shared" si="4"/>
        <v>205333.33333333337</v>
      </c>
      <c r="T13" s="3">
        <f t="shared" si="7"/>
        <v>2444.4444444444443</v>
      </c>
      <c r="U13" s="3">
        <f t="shared" si="5"/>
        <v>1656.8491780055601</v>
      </c>
      <c r="V13" s="3">
        <f t="shared" si="6"/>
        <v>4101.2936224500045</v>
      </c>
    </row>
    <row r="14" spans="1:25">
      <c r="I14">
        <v>8</v>
      </c>
      <c r="J14" s="3">
        <f t="shared" si="1"/>
        <v>298257.2532624476</v>
      </c>
      <c r="K14" s="3">
        <f t="shared" si="2"/>
        <v>222.76450721575679</v>
      </c>
      <c r="L14" s="3">
        <f t="shared" si="0"/>
        <v>1920.4294215643729</v>
      </c>
      <c r="M14" s="3">
        <f t="shared" si="3"/>
        <v>2143.1939287801297</v>
      </c>
      <c r="R14">
        <v>7</v>
      </c>
      <c r="S14" s="3">
        <f t="shared" si="4"/>
        <v>202888.88888888893</v>
      </c>
      <c r="T14" s="3">
        <f t="shared" si="7"/>
        <v>2444.4444444444443</v>
      </c>
      <c r="U14" s="3">
        <f t="shared" si="5"/>
        <v>1637.3568347349067</v>
      </c>
      <c r="V14" s="3">
        <f t="shared" si="6"/>
        <v>4081.8012791793508</v>
      </c>
    </row>
    <row r="15" spans="1:25">
      <c r="A15" s="2" t="s">
        <v>18</v>
      </c>
      <c r="B15" s="1" t="s">
        <v>19</v>
      </c>
      <c r="I15">
        <v>9</v>
      </c>
      <c r="J15" s="3">
        <f t="shared" si="1"/>
        <v>298033.05548168498</v>
      </c>
      <c r="K15" s="3">
        <f t="shared" si="2"/>
        <v>224.19778076262287</v>
      </c>
      <c r="L15" s="3">
        <f t="shared" si="0"/>
        <v>1918.9961480175068</v>
      </c>
      <c r="M15" s="3">
        <f t="shared" si="3"/>
        <v>2143.1939287801297</v>
      </c>
      <c r="R15">
        <v>8</v>
      </c>
      <c r="S15" s="3">
        <f t="shared" si="4"/>
        <v>200444.4444444445</v>
      </c>
      <c r="T15" s="3">
        <f t="shared" si="7"/>
        <v>2444.4444444444443</v>
      </c>
      <c r="U15" s="3">
        <f t="shared" si="5"/>
        <v>1617.864491464253</v>
      </c>
      <c r="V15" s="3">
        <f t="shared" si="6"/>
        <v>4062.3089359086971</v>
      </c>
    </row>
    <row r="16" spans="1:25">
      <c r="I16">
        <v>10</v>
      </c>
      <c r="J16" s="3">
        <f t="shared" si="1"/>
        <v>297807.41520565032</v>
      </c>
      <c r="K16" s="3">
        <f t="shared" si="2"/>
        <v>225.64027603464569</v>
      </c>
      <c r="L16" s="3">
        <f t="shared" si="0"/>
        <v>1917.553652745484</v>
      </c>
      <c r="M16" s="3">
        <f t="shared" si="3"/>
        <v>2143.1939287801297</v>
      </c>
      <c r="R16">
        <v>9</v>
      </c>
      <c r="S16" s="3">
        <f t="shared" si="4"/>
        <v>198000.00000000006</v>
      </c>
      <c r="T16" s="3">
        <f t="shared" si="7"/>
        <v>2444.4444444444443</v>
      </c>
      <c r="U16" s="3">
        <f t="shared" si="5"/>
        <v>1598.3721481935993</v>
      </c>
      <c r="V16" s="3">
        <f t="shared" si="6"/>
        <v>4042.8165926380434</v>
      </c>
    </row>
    <row r="17" spans="1:22">
      <c r="A17" s="2" t="s">
        <v>20</v>
      </c>
      <c r="I17">
        <v>11</v>
      </c>
      <c r="J17" s="3">
        <f t="shared" si="1"/>
        <v>297580.32315328566</v>
      </c>
      <c r="K17" s="3">
        <f t="shared" si="2"/>
        <v>227.0920523646821</v>
      </c>
      <c r="L17" s="3">
        <f t="shared" si="0"/>
        <v>1916.1018764154476</v>
      </c>
      <c r="M17" s="3">
        <f t="shared" si="3"/>
        <v>2143.1939287801297</v>
      </c>
      <c r="R17">
        <v>10</v>
      </c>
      <c r="S17" s="3">
        <f t="shared" si="4"/>
        <v>195555.55555555562</v>
      </c>
      <c r="T17" s="3">
        <f t="shared" si="7"/>
        <v>2444.4444444444443</v>
      </c>
      <c r="U17" s="3">
        <f t="shared" si="5"/>
        <v>1578.8798049229458</v>
      </c>
      <c r="V17" s="3">
        <f t="shared" si="6"/>
        <v>4023.3242493673902</v>
      </c>
    </row>
    <row r="18" spans="1:22">
      <c r="A18" t="s">
        <v>21</v>
      </c>
      <c r="B18">
        <v>100000</v>
      </c>
      <c r="I18">
        <v>12</v>
      </c>
      <c r="J18" s="3">
        <f t="shared" si="1"/>
        <v>297351.76998381835</v>
      </c>
      <c r="K18" s="3">
        <f t="shared" si="2"/>
        <v>228.55316946733888</v>
      </c>
      <c r="L18" s="3">
        <f t="shared" si="0"/>
        <v>1914.6407593127908</v>
      </c>
      <c r="M18" s="3">
        <f t="shared" si="3"/>
        <v>2143.1939287801297</v>
      </c>
      <c r="R18">
        <v>11</v>
      </c>
      <c r="S18" s="3">
        <f t="shared" si="4"/>
        <v>193111.11111111118</v>
      </c>
      <c r="T18" s="3">
        <f t="shared" si="7"/>
        <v>2444.4444444444443</v>
      </c>
      <c r="U18" s="3">
        <f t="shared" si="5"/>
        <v>1559.3874616522921</v>
      </c>
      <c r="V18" s="3">
        <f t="shared" si="6"/>
        <v>4003.8319060967365</v>
      </c>
    </row>
    <row r="19" spans="1:22">
      <c r="A19" t="s">
        <v>22</v>
      </c>
      <c r="B19">
        <v>50000</v>
      </c>
      <c r="I19">
        <v>13</v>
      </c>
      <c r="J19" s="3">
        <f t="shared" si="1"/>
        <v>297121.74629637692</v>
      </c>
      <c r="K19" s="3">
        <f t="shared" si="2"/>
        <v>230.02368744142814</v>
      </c>
      <c r="L19" s="3">
        <f t="shared" si="0"/>
        <v>1913.1702413387015</v>
      </c>
      <c r="M19" s="3">
        <f t="shared" si="3"/>
        <v>2143.1939287801297</v>
      </c>
      <c r="R19">
        <v>12</v>
      </c>
      <c r="S19" s="3">
        <f t="shared" si="4"/>
        <v>190666.66666666674</v>
      </c>
      <c r="T19" s="3">
        <f t="shared" si="7"/>
        <v>2444.4444444444443</v>
      </c>
      <c r="U19" s="3">
        <f t="shared" si="5"/>
        <v>1539.8951183816387</v>
      </c>
      <c r="V19" s="3">
        <f t="shared" si="6"/>
        <v>3984.3395628260832</v>
      </c>
    </row>
    <row r="20" spans="1:22">
      <c r="A20" t="s">
        <v>23</v>
      </c>
      <c r="B20">
        <v>10</v>
      </c>
      <c r="C20" t="s">
        <v>24</v>
      </c>
      <c r="D20" t="s">
        <v>25</v>
      </c>
      <c r="E20">
        <f>B20*12</f>
        <v>120</v>
      </c>
      <c r="I20">
        <v>14</v>
      </c>
      <c r="J20" s="3">
        <f t="shared" si="1"/>
        <v>296890.24262960447</v>
      </c>
      <c r="K20" s="3">
        <f t="shared" si="2"/>
        <v>231.50366677244028</v>
      </c>
      <c r="L20" s="3">
        <f t="shared" si="0"/>
        <v>1911.6902620076894</v>
      </c>
      <c r="M20" s="3">
        <f t="shared" si="3"/>
        <v>2143.1939287801297</v>
      </c>
      <c r="R20">
        <v>13</v>
      </c>
      <c r="S20" s="3">
        <f t="shared" si="4"/>
        <v>188222.22222222231</v>
      </c>
      <c r="T20" s="3">
        <f t="shared" si="7"/>
        <v>2444.4444444444443</v>
      </c>
      <c r="U20" s="3">
        <f t="shared" si="5"/>
        <v>1520.402775110985</v>
      </c>
      <c r="V20" s="3">
        <f t="shared" si="6"/>
        <v>3964.8472195554295</v>
      </c>
    </row>
    <row r="21" spans="1:22">
      <c r="A21" t="s">
        <v>26</v>
      </c>
      <c r="B21">
        <f>B18-B19</f>
        <v>50000</v>
      </c>
      <c r="I21">
        <v>15</v>
      </c>
      <c r="J21" s="3">
        <f t="shared" si="1"/>
        <v>296657.24946126941</v>
      </c>
      <c r="K21" s="3">
        <f t="shared" si="2"/>
        <v>232.99316833503053</v>
      </c>
      <c r="L21" s="3">
        <f t="shared" si="0"/>
        <v>1910.2007604450991</v>
      </c>
      <c r="M21" s="3">
        <f t="shared" si="3"/>
        <v>2143.1939287801297</v>
      </c>
      <c r="R21">
        <v>14</v>
      </c>
      <c r="S21" s="3">
        <f t="shared" si="4"/>
        <v>185777.77777777787</v>
      </c>
      <c r="T21" s="3">
        <f t="shared" si="7"/>
        <v>2444.4444444444443</v>
      </c>
      <c r="U21" s="3">
        <f t="shared" si="5"/>
        <v>1500.9104318403315</v>
      </c>
      <c r="V21" s="3">
        <f t="shared" si="6"/>
        <v>3945.3548762847759</v>
      </c>
    </row>
    <row r="22" spans="1:22">
      <c r="I22">
        <v>16</v>
      </c>
      <c r="J22" s="3">
        <f t="shared" si="1"/>
        <v>296422.75720787392</v>
      </c>
      <c r="K22" s="3">
        <f t="shared" si="2"/>
        <v>234.49225339552345</v>
      </c>
      <c r="L22" s="3">
        <f t="shared" si="0"/>
        <v>1908.7016753846062</v>
      </c>
      <c r="M22" s="3">
        <f t="shared" si="3"/>
        <v>2143.1939287801297</v>
      </c>
      <c r="R22">
        <v>15</v>
      </c>
      <c r="S22" s="3">
        <f t="shared" si="4"/>
        <v>183333.33333333343</v>
      </c>
      <c r="T22" s="3">
        <f t="shared" si="7"/>
        <v>2444.4444444444443</v>
      </c>
      <c r="U22" s="3">
        <f t="shared" si="5"/>
        <v>1481.4180885696778</v>
      </c>
      <c r="V22" s="3">
        <f t="shared" si="6"/>
        <v>3925.8625330141222</v>
      </c>
    </row>
    <row r="23" spans="1:22">
      <c r="A23" t="s">
        <v>27</v>
      </c>
      <c r="B23" s="1">
        <f>B21/(E20*B19)</f>
        <v>8.3333333333333332E-3</v>
      </c>
      <c r="I23">
        <v>17</v>
      </c>
      <c r="J23" s="3">
        <f t="shared" si="1"/>
        <v>296186.7562242595</v>
      </c>
      <c r="K23" s="3">
        <f t="shared" si="2"/>
        <v>236.00098361443247</v>
      </c>
      <c r="L23" s="3">
        <f t="shared" si="0"/>
        <v>1907.1929451656972</v>
      </c>
      <c r="M23" s="3">
        <f t="shared" si="3"/>
        <v>2143.1939287801297</v>
      </c>
      <c r="R23">
        <v>16</v>
      </c>
      <c r="S23" s="3">
        <f t="shared" si="4"/>
        <v>180888.88888888899</v>
      </c>
      <c r="T23" s="3">
        <f t="shared" si="7"/>
        <v>2444.4444444444443</v>
      </c>
      <c r="U23" s="3">
        <f t="shared" si="5"/>
        <v>1461.9257452990241</v>
      </c>
      <c r="V23" s="3">
        <f t="shared" si="6"/>
        <v>3906.3701897434685</v>
      </c>
    </row>
    <row r="24" spans="1:22">
      <c r="I24">
        <v>18</v>
      </c>
      <c r="J24" s="3">
        <f t="shared" si="1"/>
        <v>295949.23680321052</v>
      </c>
      <c r="K24" s="3">
        <f t="shared" si="2"/>
        <v>237.51942104899808</v>
      </c>
      <c r="L24" s="3">
        <f t="shared" si="0"/>
        <v>1905.6745077311316</v>
      </c>
      <c r="M24" s="3">
        <f t="shared" si="3"/>
        <v>2143.1939287801297</v>
      </c>
      <c r="R24">
        <v>17</v>
      </c>
      <c r="S24" s="3">
        <f t="shared" si="4"/>
        <v>178444.44444444455</v>
      </c>
      <c r="T24" s="3">
        <f t="shared" si="7"/>
        <v>2444.4444444444443</v>
      </c>
      <c r="U24" s="3">
        <f t="shared" si="5"/>
        <v>1442.4334020283707</v>
      </c>
      <c r="V24" s="3">
        <f t="shared" si="6"/>
        <v>3886.8778464728148</v>
      </c>
    </row>
    <row r="25" spans="1:22">
      <c r="A25" s="2" t="s">
        <v>28</v>
      </c>
      <c r="I25">
        <v>19</v>
      </c>
      <c r="J25" s="3">
        <f t="shared" si="1"/>
        <v>295710.18917505478</v>
      </c>
      <c r="K25" s="3">
        <f t="shared" si="2"/>
        <v>239.04762815573781</v>
      </c>
      <c r="L25" s="3">
        <f t="shared" si="0"/>
        <v>1904.1463006243919</v>
      </c>
      <c r="M25" s="3">
        <f t="shared" si="3"/>
        <v>2143.1939287801297</v>
      </c>
      <c r="R25">
        <v>18</v>
      </c>
      <c r="S25" s="3">
        <f t="shared" si="4"/>
        <v>176000.00000000012</v>
      </c>
      <c r="T25" s="3">
        <f t="shared" si="7"/>
        <v>2444.4444444444443</v>
      </c>
      <c r="U25" s="3">
        <f t="shared" si="5"/>
        <v>1422.941058757717</v>
      </c>
      <c r="V25" s="3">
        <f t="shared" si="6"/>
        <v>3867.3855032021611</v>
      </c>
    </row>
    <row r="26" spans="1:22">
      <c r="A26" t="s">
        <v>21</v>
      </c>
      <c r="B26">
        <v>500000</v>
      </c>
      <c r="I26">
        <v>20</v>
      </c>
      <c r="J26" s="3">
        <f t="shared" si="1"/>
        <v>295469.60350726178</v>
      </c>
      <c r="K26" s="3">
        <f t="shared" si="2"/>
        <v>240.58566779301668</v>
      </c>
      <c r="L26" s="3">
        <f t="shared" si="0"/>
        <v>1902.608260987113</v>
      </c>
      <c r="M26" s="3">
        <f t="shared" si="3"/>
        <v>2143.1939287801297</v>
      </c>
      <c r="R26">
        <v>19</v>
      </c>
      <c r="S26" s="3">
        <f t="shared" si="4"/>
        <v>173555.55555555568</v>
      </c>
      <c r="T26" s="3">
        <f t="shared" si="7"/>
        <v>2444.4444444444443</v>
      </c>
      <c r="U26" s="3">
        <f t="shared" si="5"/>
        <v>1403.4487154870635</v>
      </c>
      <c r="V26" s="3">
        <f t="shared" si="6"/>
        <v>3847.8931599315079</v>
      </c>
    </row>
    <row r="27" spans="1:22">
      <c r="A27" t="s">
        <v>22</v>
      </c>
      <c r="B27" t="s">
        <v>29</v>
      </c>
      <c r="I27">
        <v>21</v>
      </c>
      <c r="J27" s="3">
        <f t="shared" si="1"/>
        <v>295227.46990403812</v>
      </c>
      <c r="K27" s="3">
        <f t="shared" si="2"/>
        <v>242.13360322363224</v>
      </c>
      <c r="L27" s="3">
        <f t="shared" si="0"/>
        <v>1901.0603255564974</v>
      </c>
      <c r="M27" s="3">
        <f t="shared" si="3"/>
        <v>2143.1939287801297</v>
      </c>
      <c r="R27">
        <v>20</v>
      </c>
      <c r="S27" s="3">
        <f t="shared" si="4"/>
        <v>171111.11111111124</v>
      </c>
      <c r="T27" s="3">
        <f t="shared" si="7"/>
        <v>2444.4444444444443</v>
      </c>
      <c r="U27" s="3">
        <f t="shared" si="5"/>
        <v>1383.9563722164098</v>
      </c>
      <c r="V27" s="3">
        <f t="shared" si="6"/>
        <v>3828.4008166608542</v>
      </c>
    </row>
    <row r="28" spans="1:22">
      <c r="A28" t="s">
        <v>23</v>
      </c>
      <c r="B28">
        <v>5</v>
      </c>
      <c r="C28" t="s">
        <v>24</v>
      </c>
      <c r="D28">
        <f>B28*12*30</f>
        <v>1800</v>
      </c>
      <c r="I28">
        <v>22</v>
      </c>
      <c r="J28" s="3">
        <f t="shared" si="1"/>
        <v>294983.77840592072</v>
      </c>
      <c r="K28" s="3">
        <f t="shared" si="2"/>
        <v>243.69149811741681</v>
      </c>
      <c r="L28" s="3">
        <f t="shared" si="0"/>
        <v>1899.5024306627129</v>
      </c>
      <c r="M28" s="3">
        <f t="shared" si="3"/>
        <v>2143.1939287801297</v>
      </c>
      <c r="R28">
        <v>21</v>
      </c>
      <c r="S28" s="3">
        <f t="shared" si="4"/>
        <v>168666.6666666668</v>
      </c>
      <c r="T28" s="3">
        <f t="shared" si="7"/>
        <v>2444.4444444444443</v>
      </c>
      <c r="U28" s="3">
        <f t="shared" si="5"/>
        <v>1364.4640289457564</v>
      </c>
      <c r="V28" s="3">
        <f t="shared" si="6"/>
        <v>3808.9084733902009</v>
      </c>
    </row>
    <row r="29" spans="1:22">
      <c r="A29" t="s">
        <v>30</v>
      </c>
      <c r="B29">
        <v>5.0000000000000001E-4</v>
      </c>
      <c r="C29" t="s">
        <v>31</v>
      </c>
      <c r="I29">
        <v>23</v>
      </c>
      <c r="J29" s="3">
        <f t="shared" si="1"/>
        <v>294738.51898936689</v>
      </c>
      <c r="K29" s="3">
        <f t="shared" si="2"/>
        <v>245.259416553856</v>
      </c>
      <c r="L29" s="3">
        <f t="shared" si="0"/>
        <v>1897.9345122262737</v>
      </c>
      <c r="M29" s="3">
        <f t="shared" si="3"/>
        <v>2143.1939287801297</v>
      </c>
      <c r="R29">
        <v>22</v>
      </c>
      <c r="S29" s="3">
        <f t="shared" si="4"/>
        <v>166222.22222222236</v>
      </c>
      <c r="T29" s="3">
        <f t="shared" si="7"/>
        <v>2444.4444444444443</v>
      </c>
      <c r="U29" s="3">
        <f t="shared" si="5"/>
        <v>1344.9716856751027</v>
      </c>
      <c r="V29" s="3">
        <f t="shared" si="6"/>
        <v>3789.4161301195472</v>
      </c>
    </row>
    <row r="30" spans="1:22">
      <c r="I30">
        <v>24</v>
      </c>
      <c r="J30" s="3">
        <f t="shared" si="1"/>
        <v>294491.68156634219</v>
      </c>
      <c r="K30" s="3">
        <f t="shared" si="2"/>
        <v>246.83742302472524</v>
      </c>
      <c r="L30" s="3">
        <f t="shared" si="0"/>
        <v>1896.3565057554044</v>
      </c>
      <c r="M30" s="3">
        <f t="shared" si="3"/>
        <v>2143.1939287801297</v>
      </c>
      <c r="R30">
        <v>23</v>
      </c>
      <c r="S30" s="3">
        <f t="shared" si="4"/>
        <v>163777.77777777793</v>
      </c>
      <c r="T30" s="3">
        <f t="shared" si="7"/>
        <v>2444.4444444444443</v>
      </c>
      <c r="U30" s="3">
        <f t="shared" si="5"/>
        <v>1325.479342404449</v>
      </c>
      <c r="V30" s="3">
        <f t="shared" si="6"/>
        <v>3769.9237868488935</v>
      </c>
    </row>
    <row r="31" spans="1:22">
      <c r="A31" t="s">
        <v>32</v>
      </c>
      <c r="B31" s="1">
        <f>B26/(1+B29)^D28</f>
        <v>203330.5588589875</v>
      </c>
      <c r="I31">
        <v>25</v>
      </c>
      <c r="J31" s="3">
        <f t="shared" si="1"/>
        <v>294243.25598390546</v>
      </c>
      <c r="K31" s="3">
        <f t="shared" si="2"/>
        <v>248.42558243674193</v>
      </c>
      <c r="L31" s="3">
        <f t="shared" si="0"/>
        <v>1894.7683463433877</v>
      </c>
      <c r="M31" s="3">
        <f t="shared" si="3"/>
        <v>2143.1939287801297</v>
      </c>
      <c r="R31">
        <v>24</v>
      </c>
      <c r="S31" s="3">
        <f t="shared" si="4"/>
        <v>161333.33333333349</v>
      </c>
      <c r="T31" s="3">
        <f t="shared" si="7"/>
        <v>2444.4444444444443</v>
      </c>
      <c r="U31" s="3">
        <f t="shared" si="5"/>
        <v>1305.9869991337955</v>
      </c>
      <c r="V31" s="3">
        <f t="shared" si="6"/>
        <v>3750.4314435782399</v>
      </c>
    </row>
    <row r="32" spans="1:22">
      <c r="I32">
        <v>26</v>
      </c>
      <c r="J32" s="3">
        <f t="shared" si="1"/>
        <v>293993.23202379124</v>
      </c>
      <c r="K32" s="3">
        <f t="shared" si="2"/>
        <v>250.02396011423502</v>
      </c>
      <c r="L32" s="3">
        <f t="shared" si="0"/>
        <v>1893.1699686658947</v>
      </c>
      <c r="M32" s="3">
        <f t="shared" si="3"/>
        <v>2143.1939287801297</v>
      </c>
      <c r="R32">
        <v>25</v>
      </c>
      <c r="S32" s="3">
        <f t="shared" si="4"/>
        <v>158888.88888888905</v>
      </c>
      <c r="T32" s="3">
        <f t="shared" si="7"/>
        <v>2444.4444444444443</v>
      </c>
      <c r="U32" s="3">
        <f t="shared" si="5"/>
        <v>1286.4946558631418</v>
      </c>
      <c r="V32" s="3">
        <f t="shared" si="6"/>
        <v>3730.9391003075862</v>
      </c>
    </row>
    <row r="33" spans="1:22">
      <c r="A33" s="2" t="s">
        <v>33</v>
      </c>
      <c r="I33">
        <v>27</v>
      </c>
      <c r="J33" s="3">
        <f t="shared" si="1"/>
        <v>293741.59940198943</v>
      </c>
      <c r="K33" s="3">
        <f t="shared" si="2"/>
        <v>251.6326218018321</v>
      </c>
      <c r="L33" s="3">
        <f t="shared" si="0"/>
        <v>1891.5613069782976</v>
      </c>
      <c r="M33" s="3">
        <f t="shared" si="3"/>
        <v>2143.1939287801297</v>
      </c>
      <c r="R33">
        <v>26</v>
      </c>
      <c r="S33" s="3">
        <f t="shared" si="4"/>
        <v>156444.44444444461</v>
      </c>
      <c r="T33" s="3">
        <f t="shared" si="7"/>
        <v>2444.4444444444443</v>
      </c>
      <c r="U33" s="3">
        <f t="shared" si="5"/>
        <v>1267.0023125924884</v>
      </c>
      <c r="V33" s="3">
        <f t="shared" si="6"/>
        <v>3711.4467570369325</v>
      </c>
    </row>
    <row r="34" spans="1:22">
      <c r="A34" t="s">
        <v>21</v>
      </c>
      <c r="B34" t="s">
        <v>29</v>
      </c>
      <c r="I34">
        <v>28</v>
      </c>
      <c r="J34" s="3">
        <f t="shared" si="1"/>
        <v>293488.34776832227</v>
      </c>
      <c r="K34" s="3">
        <f t="shared" si="2"/>
        <v>253.25163366716401</v>
      </c>
      <c r="L34" s="3">
        <f t="shared" si="0"/>
        <v>1889.9422951129657</v>
      </c>
      <c r="M34" s="3">
        <f t="shared" si="3"/>
        <v>2143.1939287801297</v>
      </c>
      <c r="R34">
        <v>27</v>
      </c>
      <c r="S34" s="3">
        <f t="shared" si="4"/>
        <v>154000.00000000017</v>
      </c>
      <c r="T34" s="3">
        <f t="shared" si="7"/>
        <v>2444.4444444444443</v>
      </c>
      <c r="U34" s="3">
        <f t="shared" si="5"/>
        <v>1247.5099693218347</v>
      </c>
      <c r="V34" s="3">
        <f t="shared" si="6"/>
        <v>3691.9544137662788</v>
      </c>
    </row>
    <row r="35" spans="1:22">
      <c r="A35" t="s">
        <v>22</v>
      </c>
      <c r="B35">
        <v>250000</v>
      </c>
      <c r="I35">
        <v>29</v>
      </c>
      <c r="J35" s="3">
        <f t="shared" si="1"/>
        <v>293233.46670601866</v>
      </c>
      <c r="K35" s="3">
        <f t="shared" si="2"/>
        <v>254.88106230358608</v>
      </c>
      <c r="L35" s="3">
        <f t="shared" si="0"/>
        <v>1888.3128664765436</v>
      </c>
      <c r="M35" s="3">
        <f t="shared" si="3"/>
        <v>2143.1939287801297</v>
      </c>
      <c r="R35">
        <v>28</v>
      </c>
      <c r="S35" s="3">
        <f t="shared" si="4"/>
        <v>151555.55555555574</v>
      </c>
      <c r="T35" s="3">
        <f t="shared" si="7"/>
        <v>2444.4444444444443</v>
      </c>
      <c r="U35" s="3">
        <f t="shared" si="5"/>
        <v>1228.0176260511812</v>
      </c>
      <c r="V35" s="3">
        <f t="shared" si="6"/>
        <v>3672.4620704956255</v>
      </c>
    </row>
    <row r="36" spans="1:22">
      <c r="A36" t="s">
        <v>23</v>
      </c>
      <c r="B36">
        <v>345</v>
      </c>
      <c r="C36" t="s">
        <v>34</v>
      </c>
      <c r="D36">
        <f>B36/(12*30)</f>
        <v>0.95833333333333337</v>
      </c>
      <c r="E36" t="s">
        <v>24</v>
      </c>
      <c r="I36">
        <v>30</v>
      </c>
      <c r="J36" s="3">
        <f t="shared" si="1"/>
        <v>292976.94573128573</v>
      </c>
      <c r="K36" s="3">
        <f t="shared" si="2"/>
        <v>256.52097473291724</v>
      </c>
      <c r="L36" s="3">
        <f t="shared" si="0"/>
        <v>1886.6729540472124</v>
      </c>
      <c r="M36" s="3">
        <f t="shared" si="3"/>
        <v>2143.1939287801297</v>
      </c>
      <c r="R36">
        <v>29</v>
      </c>
      <c r="S36" s="3">
        <f t="shared" si="4"/>
        <v>149111.1111111113</v>
      </c>
      <c r="T36" s="3">
        <f t="shared" si="7"/>
        <v>2444.4444444444443</v>
      </c>
      <c r="U36" s="3">
        <f t="shared" si="5"/>
        <v>1208.5252827805275</v>
      </c>
      <c r="V36" s="3">
        <f t="shared" si="6"/>
        <v>3652.9697272249718</v>
      </c>
    </row>
    <row r="37" spans="1:22">
      <c r="A37" t="s">
        <v>30</v>
      </c>
      <c r="B37">
        <v>0.25</v>
      </c>
      <c r="C37" t="s">
        <v>35</v>
      </c>
      <c r="D37">
        <f>(1+B37)^(1/(12*30))-1</f>
        <v>6.2003534058741039E-4</v>
      </c>
      <c r="I37">
        <v>31</v>
      </c>
      <c r="J37" s="3">
        <f t="shared" si="1"/>
        <v>292718.77429287753</v>
      </c>
      <c r="K37" s="3">
        <f t="shared" si="2"/>
        <v>258.17143840819631</v>
      </c>
      <c r="L37" s="3">
        <f t="shared" si="0"/>
        <v>1885.0224903719334</v>
      </c>
      <c r="M37" s="3">
        <f t="shared" si="3"/>
        <v>2143.1939287801297</v>
      </c>
      <c r="R37">
        <v>30</v>
      </c>
      <c r="S37" s="3">
        <f t="shared" si="4"/>
        <v>146666.66666666686</v>
      </c>
      <c r="T37" s="3">
        <f t="shared" si="7"/>
        <v>2444.4444444444443</v>
      </c>
      <c r="U37" s="3">
        <f t="shared" si="5"/>
        <v>1189.0329395098738</v>
      </c>
      <c r="V37" s="3">
        <f t="shared" si="6"/>
        <v>3633.4773839543182</v>
      </c>
    </row>
    <row r="38" spans="1:22">
      <c r="I38">
        <v>32</v>
      </c>
      <c r="J38" s="3">
        <f t="shared" si="1"/>
        <v>292458.94177166105</v>
      </c>
      <c r="K38" s="3">
        <f t="shared" si="2"/>
        <v>259.83252121645751</v>
      </c>
      <c r="L38" s="3">
        <f t="shared" si="0"/>
        <v>1883.3614075636722</v>
      </c>
      <c r="M38" s="3">
        <f t="shared" si="3"/>
        <v>2143.1939287801297</v>
      </c>
      <c r="R38">
        <v>31</v>
      </c>
      <c r="S38" s="3">
        <f t="shared" si="4"/>
        <v>144222.22222222242</v>
      </c>
      <c r="T38" s="3">
        <f t="shared" si="7"/>
        <v>2444.4444444444443</v>
      </c>
      <c r="U38" s="3">
        <f t="shared" si="5"/>
        <v>1169.5405962392203</v>
      </c>
      <c r="V38" s="3">
        <f t="shared" si="6"/>
        <v>3613.9850406836649</v>
      </c>
    </row>
    <row r="39" spans="1:22">
      <c r="A39" t="s">
        <v>36</v>
      </c>
      <c r="B39" s="1">
        <f>B35*(1+D37)^B36</f>
        <v>309607.95047201426</v>
      </c>
      <c r="I39">
        <v>33</v>
      </c>
      <c r="J39" s="3">
        <f t="shared" si="1"/>
        <v>292197.43748017953</v>
      </c>
      <c r="K39" s="3">
        <f t="shared" si="2"/>
        <v>261.50429148152261</v>
      </c>
      <c r="L39" s="3">
        <f t="shared" si="0"/>
        <v>1881.6896372986071</v>
      </c>
      <c r="M39" s="3">
        <f t="shared" si="3"/>
        <v>2143.1939287801297</v>
      </c>
      <c r="R39">
        <v>32</v>
      </c>
      <c r="S39" s="3">
        <f t="shared" si="4"/>
        <v>141777.77777777798</v>
      </c>
      <c r="T39" s="3">
        <f t="shared" si="7"/>
        <v>2444.4444444444443</v>
      </c>
      <c r="U39" s="3">
        <f t="shared" si="5"/>
        <v>1150.0482529685667</v>
      </c>
      <c r="V39" s="3">
        <f t="shared" si="6"/>
        <v>3594.4926974130112</v>
      </c>
    </row>
    <row r="40" spans="1:22">
      <c r="I40">
        <v>34</v>
      </c>
      <c r="J40" s="3">
        <f t="shared" si="1"/>
        <v>291934.25066221273</v>
      </c>
      <c r="K40" s="3">
        <f t="shared" si="2"/>
        <v>263.18681796680971</v>
      </c>
      <c r="L40" s="3">
        <f t="shared" si="0"/>
        <v>1880.00711081332</v>
      </c>
      <c r="M40" s="3">
        <f t="shared" si="3"/>
        <v>2143.1939287801297</v>
      </c>
      <c r="R40">
        <v>33</v>
      </c>
      <c r="S40" s="3">
        <f t="shared" si="4"/>
        <v>139333.33333333355</v>
      </c>
      <c r="T40" s="3">
        <f t="shared" si="7"/>
        <v>2444.4444444444443</v>
      </c>
      <c r="U40" s="3">
        <f t="shared" si="5"/>
        <v>1130.5559096979132</v>
      </c>
      <c r="V40" s="3">
        <f t="shared" si="6"/>
        <v>3575.0003541423575</v>
      </c>
    </row>
    <row r="41" spans="1:22">
      <c r="A41" s="2" t="s">
        <v>37</v>
      </c>
      <c r="I41">
        <v>35</v>
      </c>
      <c r="J41" s="3">
        <f t="shared" si="1"/>
        <v>291669.37049233454</v>
      </c>
      <c r="K41" s="3">
        <f t="shared" si="2"/>
        <v>264.88016987816422</v>
      </c>
      <c r="L41" s="3">
        <f t="shared" si="0"/>
        <v>1878.3137589019655</v>
      </c>
      <c r="M41" s="3">
        <f t="shared" si="3"/>
        <v>2143.1939287801297</v>
      </c>
      <c r="R41">
        <v>34</v>
      </c>
      <c r="S41" s="3">
        <f t="shared" si="4"/>
        <v>136888.88888888911</v>
      </c>
      <c r="T41" s="3">
        <f t="shared" si="7"/>
        <v>2444.4444444444443</v>
      </c>
      <c r="U41" s="3">
        <f t="shared" si="5"/>
        <v>1111.0635664272595</v>
      </c>
      <c r="V41" s="3">
        <f t="shared" si="6"/>
        <v>3555.5080108717038</v>
      </c>
    </row>
    <row r="42" spans="1:22">
      <c r="A42" t="s">
        <v>21</v>
      </c>
      <c r="B42">
        <v>70000</v>
      </c>
      <c r="I42">
        <v>36</v>
      </c>
      <c r="J42" s="3">
        <f t="shared" si="1"/>
        <v>291402.78607546783</v>
      </c>
      <c r="K42" s="3">
        <f t="shared" si="2"/>
        <v>266.58441686670335</v>
      </c>
      <c r="L42" s="3">
        <f t="shared" si="0"/>
        <v>1876.6095119134263</v>
      </c>
      <c r="M42" s="3">
        <f t="shared" si="3"/>
        <v>2143.1939287801297</v>
      </c>
      <c r="R42">
        <v>35</v>
      </c>
      <c r="S42" s="3">
        <f t="shared" si="4"/>
        <v>134444.44444444467</v>
      </c>
      <c r="T42" s="3">
        <f t="shared" si="7"/>
        <v>2444.4444444444443</v>
      </c>
      <c r="U42" s="3">
        <f t="shared" si="5"/>
        <v>1091.571223156606</v>
      </c>
      <c r="V42" s="3">
        <f t="shared" si="6"/>
        <v>3536.0156676010502</v>
      </c>
    </row>
    <row r="43" spans="1:22">
      <c r="A43" t="s">
        <v>22</v>
      </c>
      <c r="B43" t="s">
        <v>29</v>
      </c>
      <c r="I43">
        <v>37</v>
      </c>
      <c r="J43" s="3">
        <f t="shared" si="1"/>
        <v>291134.48644643615</v>
      </c>
      <c r="K43" s="3">
        <f t="shared" si="2"/>
        <v>268.29962903168143</v>
      </c>
      <c r="L43" s="3">
        <f t="shared" si="0"/>
        <v>1874.8942997484482</v>
      </c>
      <c r="M43" s="3">
        <f t="shared" si="3"/>
        <v>2143.1939287801297</v>
      </c>
      <c r="R43">
        <v>36</v>
      </c>
      <c r="S43" s="3">
        <f t="shared" si="4"/>
        <v>132000.00000000023</v>
      </c>
      <c r="T43" s="3">
        <f t="shared" si="7"/>
        <v>2444.4444444444443</v>
      </c>
      <c r="U43" s="3">
        <f t="shared" si="5"/>
        <v>1072.0788798859523</v>
      </c>
      <c r="V43" s="3">
        <f t="shared" si="6"/>
        <v>3516.5233243303965</v>
      </c>
    </row>
    <row r="44" spans="1:22">
      <c r="A44" t="s">
        <v>23</v>
      </c>
      <c r="B44">
        <f>9*30+10</f>
        <v>280</v>
      </c>
      <c r="C44" t="s">
        <v>34</v>
      </c>
      <c r="I44">
        <v>38</v>
      </c>
      <c r="J44" s="3">
        <f t="shared" si="1"/>
        <v>290864.4605695128</v>
      </c>
      <c r="K44" s="3">
        <f t="shared" si="2"/>
        <v>270.02587692337397</v>
      </c>
      <c r="L44" s="3">
        <f t="shared" si="0"/>
        <v>1873.1680518567557</v>
      </c>
      <c r="M44" s="3">
        <f t="shared" si="3"/>
        <v>2143.1939287801297</v>
      </c>
      <c r="R44">
        <v>37</v>
      </c>
      <c r="S44" s="3">
        <f t="shared" si="4"/>
        <v>129555.55555555579</v>
      </c>
      <c r="T44" s="3">
        <f t="shared" si="7"/>
        <v>2444.4444444444443</v>
      </c>
      <c r="U44" s="3">
        <f t="shared" si="5"/>
        <v>1052.5865366152987</v>
      </c>
      <c r="V44" s="3">
        <f t="shared" si="6"/>
        <v>3497.0309810597428</v>
      </c>
    </row>
    <row r="45" spans="1:22">
      <c r="A45" t="s">
        <v>30</v>
      </c>
      <c r="B45">
        <v>0.1</v>
      </c>
      <c r="C45" t="s">
        <v>35</v>
      </c>
      <c r="D45">
        <f>(1+B45)^(1/(12*30))-1</f>
        <v>2.647855489630313E-4</v>
      </c>
      <c r="E45" t="s">
        <v>31</v>
      </c>
      <c r="I45">
        <v>39</v>
      </c>
      <c r="J45" s="3">
        <f t="shared" si="1"/>
        <v>290592.69733796682</v>
      </c>
      <c r="K45" s="3">
        <f t="shared" si="2"/>
        <v>271.7632315459789</v>
      </c>
      <c r="L45" s="3">
        <f t="shared" si="0"/>
        <v>1871.4306972341508</v>
      </c>
      <c r="M45" s="3">
        <f t="shared" si="3"/>
        <v>2143.1939287801297</v>
      </c>
      <c r="R45">
        <v>38</v>
      </c>
      <c r="S45" s="3">
        <f t="shared" si="4"/>
        <v>127111.11111111136</v>
      </c>
      <c r="T45" s="3">
        <f t="shared" si="7"/>
        <v>2444.4444444444443</v>
      </c>
      <c r="U45" s="3">
        <f t="shared" si="5"/>
        <v>1033.0941933446452</v>
      </c>
      <c r="V45" s="3">
        <f t="shared" si="6"/>
        <v>3477.5386377890895</v>
      </c>
    </row>
    <row r="46" spans="1:22">
      <c r="I46">
        <v>40</v>
      </c>
      <c r="J46" s="3">
        <f t="shared" si="1"/>
        <v>290319.18557360629</v>
      </c>
      <c r="K46" s="3">
        <f t="shared" si="2"/>
        <v>273.51176436053743</v>
      </c>
      <c r="L46" s="3">
        <f t="shared" si="0"/>
        <v>1869.6821644195923</v>
      </c>
      <c r="M46" s="3">
        <f t="shared" si="3"/>
        <v>2143.1939287801297</v>
      </c>
      <c r="R46">
        <v>39</v>
      </c>
      <c r="S46" s="3">
        <f t="shared" si="4"/>
        <v>124666.66666666692</v>
      </c>
      <c r="T46" s="3">
        <f t="shared" si="7"/>
        <v>2444.4444444444443</v>
      </c>
      <c r="U46" s="3">
        <f t="shared" si="5"/>
        <v>1013.6018500739915</v>
      </c>
      <c r="V46" s="3">
        <f t="shared" si="6"/>
        <v>3458.0462945184358</v>
      </c>
    </row>
    <row r="47" spans="1:22">
      <c r="A47" t="s">
        <v>32</v>
      </c>
      <c r="B47" s="1">
        <f>B42*(1+D45)^B44</f>
        <v>75386.286506230274</v>
      </c>
      <c r="I47">
        <v>41</v>
      </c>
      <c r="J47" s="3">
        <f t="shared" si="1"/>
        <v>290043.91402631841</v>
      </c>
      <c r="K47" s="3">
        <f t="shared" si="2"/>
        <v>275.27154728787332</v>
      </c>
      <c r="L47" s="3">
        <f t="shared" si="0"/>
        <v>1867.9223814922564</v>
      </c>
      <c r="M47" s="3">
        <f t="shared" si="3"/>
        <v>2143.1939287801297</v>
      </c>
      <c r="R47">
        <v>40</v>
      </c>
      <c r="S47" s="3">
        <f t="shared" si="4"/>
        <v>122222.22222222248</v>
      </c>
      <c r="T47" s="3">
        <f t="shared" si="7"/>
        <v>2444.4444444444443</v>
      </c>
      <c r="U47" s="3">
        <f t="shared" si="5"/>
        <v>994.10950680333792</v>
      </c>
      <c r="V47" s="3">
        <f t="shared" si="6"/>
        <v>3438.5539512477822</v>
      </c>
    </row>
    <row r="48" spans="1:22">
      <c r="I48">
        <v>42</v>
      </c>
      <c r="J48" s="3">
        <f t="shared" si="1"/>
        <v>289766.87137360685</v>
      </c>
      <c r="K48" s="3">
        <f t="shared" si="2"/>
        <v>277.04265271155077</v>
      </c>
      <c r="L48" s="3">
        <f t="shared" si="0"/>
        <v>1866.1512760685789</v>
      </c>
      <c r="M48" s="3">
        <f t="shared" si="3"/>
        <v>2143.1939287801297</v>
      </c>
      <c r="R48">
        <v>41</v>
      </c>
      <c r="S48" s="3">
        <f t="shared" si="4"/>
        <v>119777.77777777804</v>
      </c>
      <c r="T48" s="3">
        <f t="shared" si="7"/>
        <v>2444.4444444444443</v>
      </c>
      <c r="U48" s="3">
        <f t="shared" si="5"/>
        <v>974.61716353268434</v>
      </c>
      <c r="V48" s="3">
        <f t="shared" si="6"/>
        <v>3419.0616079771289</v>
      </c>
    </row>
    <row r="49" spans="1:22">
      <c r="I49">
        <v>43</v>
      </c>
      <c r="J49" s="3">
        <f t="shared" si="1"/>
        <v>289488.04622012598</v>
      </c>
      <c r="K49" s="3">
        <f t="shared" si="2"/>
        <v>278.82515348085212</v>
      </c>
      <c r="L49" s="3">
        <f t="shared" si="0"/>
        <v>1864.3687752992776</v>
      </c>
      <c r="M49" s="3">
        <f t="shared" si="3"/>
        <v>2143.1939287801297</v>
      </c>
      <c r="R49">
        <v>42</v>
      </c>
      <c r="S49" s="3">
        <f t="shared" si="4"/>
        <v>117333.3333333336</v>
      </c>
      <c r="T49" s="3">
        <f t="shared" si="7"/>
        <v>2444.4444444444443</v>
      </c>
      <c r="U49" s="3">
        <f t="shared" si="5"/>
        <v>955.12482026203077</v>
      </c>
      <c r="V49" s="3">
        <f t="shared" si="6"/>
        <v>3399.5692647064752</v>
      </c>
    </row>
    <row r="50" spans="1:22">
      <c r="I50">
        <v>44</v>
      </c>
      <c r="J50" s="3">
        <f t="shared" si="1"/>
        <v>289207.42709721223</v>
      </c>
      <c r="K50" s="3">
        <f t="shared" si="2"/>
        <v>280.61912291377439</v>
      </c>
      <c r="L50" s="3">
        <f t="shared" si="0"/>
        <v>1862.5748058663553</v>
      </c>
      <c r="M50" s="3">
        <f t="shared" si="3"/>
        <v>2143.1939287801297</v>
      </c>
      <c r="R50">
        <v>43</v>
      </c>
      <c r="S50" s="3">
        <f t="shared" si="4"/>
        <v>114888.88888888917</v>
      </c>
      <c r="T50" s="3">
        <f t="shared" si="7"/>
        <v>2444.4444444444443</v>
      </c>
      <c r="U50" s="3">
        <f t="shared" si="5"/>
        <v>935.63247699137719</v>
      </c>
      <c r="V50" s="3">
        <f t="shared" si="6"/>
        <v>3380.0769214358215</v>
      </c>
    </row>
    <row r="51" spans="1:22">
      <c r="A51" s="2" t="s">
        <v>38</v>
      </c>
      <c r="I51">
        <v>45</v>
      </c>
      <c r="J51" s="3">
        <f t="shared" si="1"/>
        <v>288925.00246241217</v>
      </c>
      <c r="K51" s="3">
        <f t="shared" si="2"/>
        <v>282.42463480004426</v>
      </c>
      <c r="L51" s="3">
        <f t="shared" si="0"/>
        <v>1860.7692939800854</v>
      </c>
      <c r="M51" s="3">
        <f t="shared" si="3"/>
        <v>2143.1939287801297</v>
      </c>
      <c r="R51">
        <v>44</v>
      </c>
      <c r="S51" s="3">
        <f t="shared" si="4"/>
        <v>112444.44444444473</v>
      </c>
      <c r="T51" s="3">
        <f t="shared" si="7"/>
        <v>2444.4444444444443</v>
      </c>
      <c r="U51" s="3">
        <f t="shared" si="5"/>
        <v>916.14013372072361</v>
      </c>
      <c r="V51" s="3">
        <f t="shared" si="6"/>
        <v>3360.5845781651678</v>
      </c>
    </row>
    <row r="52" spans="1:22">
      <c r="I52">
        <v>46</v>
      </c>
      <c r="J52" s="3">
        <f t="shared" si="1"/>
        <v>288640.76069900801</v>
      </c>
      <c r="K52" s="3">
        <f t="shared" si="2"/>
        <v>284.24176340415443</v>
      </c>
      <c r="L52" s="3">
        <f t="shared" si="0"/>
        <v>1858.9521653759753</v>
      </c>
      <c r="M52" s="3">
        <f t="shared" si="3"/>
        <v>2143.1939287801297</v>
      </c>
      <c r="R52">
        <v>45</v>
      </c>
      <c r="S52" s="3">
        <f t="shared" si="4"/>
        <v>110000.00000000029</v>
      </c>
      <c r="T52" s="3">
        <f t="shared" si="7"/>
        <v>2444.4444444444443</v>
      </c>
      <c r="U52" s="3">
        <f t="shared" si="5"/>
        <v>896.64779045007003</v>
      </c>
      <c r="V52" s="3">
        <f t="shared" si="6"/>
        <v>3341.0922348945141</v>
      </c>
    </row>
    <row r="53" spans="1:22">
      <c r="I53">
        <v>47</v>
      </c>
      <c r="J53" s="3">
        <f t="shared" si="1"/>
        <v>288354.69011553959</v>
      </c>
      <c r="K53" s="3">
        <f t="shared" si="2"/>
        <v>286.07058346841745</v>
      </c>
      <c r="L53" s="3">
        <f t="shared" si="0"/>
        <v>1857.1233453117122</v>
      </c>
      <c r="M53" s="3">
        <f t="shared" si="3"/>
        <v>2143.1939287801297</v>
      </c>
      <c r="R53">
        <v>46</v>
      </c>
      <c r="S53" s="3">
        <f t="shared" si="4"/>
        <v>107555.55555555585</v>
      </c>
      <c r="T53" s="3">
        <f t="shared" si="7"/>
        <v>2444.4444444444443</v>
      </c>
      <c r="U53" s="3">
        <f t="shared" si="5"/>
        <v>877.15544717941634</v>
      </c>
      <c r="V53" s="3">
        <f t="shared" si="6"/>
        <v>3321.5998916238605</v>
      </c>
    </row>
    <row r="54" spans="1:22">
      <c r="I54">
        <v>48</v>
      </c>
      <c r="J54" s="3">
        <f t="shared" si="1"/>
        <v>288066.77894532355</v>
      </c>
      <c r="K54" s="3">
        <f t="shared" si="2"/>
        <v>287.91117021603941</v>
      </c>
      <c r="L54" s="3">
        <f t="shared" si="0"/>
        <v>1855.2827585640903</v>
      </c>
      <c r="M54" s="3">
        <f t="shared" si="3"/>
        <v>2143.1939287801297</v>
      </c>
      <c r="R54">
        <v>47</v>
      </c>
      <c r="S54" s="3">
        <f t="shared" si="4"/>
        <v>105111.11111111142</v>
      </c>
      <c r="T54" s="3">
        <f t="shared" si="7"/>
        <v>2444.4444444444443</v>
      </c>
      <c r="U54" s="3">
        <f t="shared" si="5"/>
        <v>857.66310390876276</v>
      </c>
      <c r="V54" s="3">
        <f t="shared" si="6"/>
        <v>3302.1075483532072</v>
      </c>
    </row>
    <row r="55" spans="1:22">
      <c r="I55">
        <v>49</v>
      </c>
      <c r="J55" s="3">
        <f t="shared" si="1"/>
        <v>287777.01534596935</v>
      </c>
      <c r="K55" s="3">
        <f t="shared" si="2"/>
        <v>289.76359935421578</v>
      </c>
      <c r="L55" s="3">
        <f t="shared" si="0"/>
        <v>1853.4303294259139</v>
      </c>
      <c r="M55" s="3">
        <f t="shared" si="3"/>
        <v>2143.1939287801297</v>
      </c>
      <c r="R55">
        <v>48</v>
      </c>
      <c r="S55" s="3">
        <f t="shared" si="4"/>
        <v>102666.66666666698</v>
      </c>
      <c r="T55" s="3">
        <f t="shared" si="7"/>
        <v>2444.4444444444443</v>
      </c>
      <c r="U55" s="3">
        <f t="shared" si="5"/>
        <v>838.17076063810919</v>
      </c>
      <c r="V55" s="3">
        <f t="shared" si="6"/>
        <v>3282.6152050825535</v>
      </c>
    </row>
    <row r="56" spans="1:22">
      <c r="I56">
        <v>50</v>
      </c>
      <c r="J56" s="3">
        <f t="shared" si="1"/>
        <v>287485.38739889208</v>
      </c>
      <c r="K56" s="3">
        <f t="shared" si="2"/>
        <v>291.62794707724356</v>
      </c>
      <c r="L56" s="3">
        <f t="shared" si="0"/>
        <v>1851.5659817028861</v>
      </c>
      <c r="M56" s="3">
        <f t="shared" si="3"/>
        <v>2143.1939287801297</v>
      </c>
      <c r="R56">
        <v>49</v>
      </c>
      <c r="S56" s="3">
        <f t="shared" si="4"/>
        <v>100222.22222222254</v>
      </c>
      <c r="T56" s="3">
        <f t="shared" si="7"/>
        <v>2444.4444444444443</v>
      </c>
      <c r="U56" s="3">
        <f t="shared" si="5"/>
        <v>818.67841736745561</v>
      </c>
      <c r="V56" s="3">
        <f t="shared" si="6"/>
        <v>3263.1228618118998</v>
      </c>
    </row>
    <row r="57" spans="1:22">
      <c r="I57">
        <v>51</v>
      </c>
      <c r="J57" s="3">
        <f t="shared" si="1"/>
        <v>287191.8831088224</v>
      </c>
      <c r="K57" s="3">
        <f t="shared" si="2"/>
        <v>293.50429006965737</v>
      </c>
      <c r="L57" s="3">
        <f t="shared" si="0"/>
        <v>1849.6896387104723</v>
      </c>
      <c r="M57" s="3">
        <f t="shared" si="3"/>
        <v>2143.1939287801297</v>
      </c>
      <c r="R57">
        <v>50</v>
      </c>
      <c r="S57" s="3">
        <f t="shared" si="4"/>
        <v>97777.777777778101</v>
      </c>
      <c r="T57" s="3">
        <f t="shared" si="7"/>
        <v>2444.4444444444443</v>
      </c>
      <c r="U57" s="3">
        <f t="shared" si="5"/>
        <v>799.18607409680203</v>
      </c>
      <c r="V57" s="3">
        <f t="shared" si="6"/>
        <v>3243.6305185412466</v>
      </c>
    </row>
    <row r="58" spans="1:22">
      <c r="I58">
        <v>52</v>
      </c>
      <c r="J58" s="3">
        <f t="shared" si="1"/>
        <v>286896.49040331302</v>
      </c>
      <c r="K58" s="3">
        <f t="shared" si="2"/>
        <v>295.3927055093809</v>
      </c>
      <c r="L58" s="3">
        <f t="shared" si="0"/>
        <v>1847.8012232707488</v>
      </c>
      <c r="M58" s="3">
        <f t="shared" si="3"/>
        <v>2143.1939287801297</v>
      </c>
      <c r="R58">
        <v>51</v>
      </c>
      <c r="S58" s="3">
        <f t="shared" si="4"/>
        <v>95333.333333333663</v>
      </c>
      <c r="T58" s="3">
        <f t="shared" si="7"/>
        <v>2444.4444444444443</v>
      </c>
      <c r="U58" s="3">
        <f t="shared" si="5"/>
        <v>779.69373082614845</v>
      </c>
      <c r="V58" s="3">
        <f t="shared" si="6"/>
        <v>3224.1381752705929</v>
      </c>
    </row>
    <row r="59" spans="1:22">
      <c r="I59">
        <v>53</v>
      </c>
      <c r="J59" s="3">
        <f t="shared" si="1"/>
        <v>286599.19713224209</v>
      </c>
      <c r="K59" s="3">
        <f t="shared" si="2"/>
        <v>297.29327107090353</v>
      </c>
      <c r="L59" s="3">
        <f t="shared" si="0"/>
        <v>1845.9006577092262</v>
      </c>
      <c r="M59" s="3">
        <f t="shared" si="3"/>
        <v>2143.1939287801297</v>
      </c>
      <c r="R59">
        <v>52</v>
      </c>
      <c r="S59" s="3">
        <f t="shared" si="4"/>
        <v>92888.888888889225</v>
      </c>
      <c r="T59" s="3">
        <f t="shared" si="7"/>
        <v>2444.4444444444443</v>
      </c>
      <c r="U59" s="3">
        <f t="shared" si="5"/>
        <v>760.20138755549488</v>
      </c>
      <c r="V59" s="3">
        <f t="shared" si="6"/>
        <v>3204.6458319999392</v>
      </c>
    </row>
    <row r="60" spans="1:22">
      <c r="I60">
        <v>54</v>
      </c>
      <c r="J60" s="3">
        <f t="shared" si="1"/>
        <v>286299.99106731359</v>
      </c>
      <c r="K60" s="3">
        <f t="shared" si="2"/>
        <v>299.20606492847537</v>
      </c>
      <c r="L60" s="3">
        <f t="shared" si="0"/>
        <v>1843.9878638516543</v>
      </c>
      <c r="M60" s="3">
        <f t="shared" si="3"/>
        <v>2143.1939287801297</v>
      </c>
      <c r="R60">
        <v>53</v>
      </c>
      <c r="S60" s="3">
        <f t="shared" si="4"/>
        <v>90444.444444444787</v>
      </c>
      <c r="T60" s="3">
        <f t="shared" si="7"/>
        <v>2444.4444444444443</v>
      </c>
      <c r="U60" s="3">
        <f t="shared" si="5"/>
        <v>740.70904428484118</v>
      </c>
      <c r="V60" s="3">
        <f t="shared" si="6"/>
        <v>3185.1534887292855</v>
      </c>
    </row>
    <row r="61" spans="1:22">
      <c r="I61">
        <v>55</v>
      </c>
      <c r="J61" s="3">
        <f t="shared" si="1"/>
        <v>285998.85990155424</v>
      </c>
      <c r="K61" s="3">
        <f t="shared" si="2"/>
        <v>301.13116575932099</v>
      </c>
      <c r="L61" s="3">
        <f t="shared" si="0"/>
        <v>1842.0627630208087</v>
      </c>
      <c r="M61" s="3">
        <f t="shared" si="3"/>
        <v>2143.1939287801297</v>
      </c>
      <c r="R61">
        <v>54</v>
      </c>
      <c r="S61" s="3">
        <f t="shared" si="4"/>
        <v>88000.000000000349</v>
      </c>
      <c r="T61" s="3">
        <f t="shared" si="7"/>
        <v>2444.4444444444443</v>
      </c>
      <c r="U61" s="3">
        <f t="shared" si="5"/>
        <v>721.21670101418761</v>
      </c>
      <c r="V61" s="3">
        <f t="shared" si="6"/>
        <v>3165.6611454586318</v>
      </c>
    </row>
    <row r="62" spans="1:22">
      <c r="I62">
        <v>56</v>
      </c>
      <c r="J62" s="3">
        <f t="shared" si="1"/>
        <v>285695.79124880739</v>
      </c>
      <c r="K62" s="3">
        <f t="shared" si="2"/>
        <v>303.06865274687698</v>
      </c>
      <c r="L62" s="3">
        <f t="shared" si="0"/>
        <v>1840.1252760332527</v>
      </c>
      <c r="M62" s="3">
        <f t="shared" si="3"/>
        <v>2143.1939287801297</v>
      </c>
      <c r="R62">
        <v>55</v>
      </c>
      <c r="S62" s="3">
        <f t="shared" si="4"/>
        <v>85555.555555555911</v>
      </c>
      <c r="T62" s="3">
        <f t="shared" si="7"/>
        <v>2444.4444444444443</v>
      </c>
      <c r="U62" s="3">
        <f t="shared" si="5"/>
        <v>701.72435774353403</v>
      </c>
      <c r="V62" s="3">
        <f t="shared" si="6"/>
        <v>3146.1688021879781</v>
      </c>
    </row>
    <row r="63" spans="1:22">
      <c r="I63">
        <v>57</v>
      </c>
      <c r="J63" s="3">
        <f t="shared" si="1"/>
        <v>285390.77264322335</v>
      </c>
      <c r="K63" s="3">
        <f t="shared" si="2"/>
        <v>305.01860558404837</v>
      </c>
      <c r="L63" s="3">
        <f t="shared" si="0"/>
        <v>1838.1753231960813</v>
      </c>
      <c r="M63" s="3">
        <f t="shared" si="3"/>
        <v>2143.1939287801297</v>
      </c>
      <c r="R63">
        <v>56</v>
      </c>
      <c r="S63" s="3">
        <f t="shared" si="4"/>
        <v>83111.111111111473</v>
      </c>
      <c r="T63" s="3">
        <f t="shared" si="7"/>
        <v>2444.4444444444443</v>
      </c>
      <c r="U63" s="3">
        <f t="shared" si="5"/>
        <v>682.23201447288045</v>
      </c>
      <c r="V63" s="3">
        <f t="shared" si="6"/>
        <v>3126.6764589173249</v>
      </c>
    </row>
    <row r="64" spans="1:22">
      <c r="I64">
        <v>58</v>
      </c>
      <c r="J64" s="3">
        <f t="shared" si="1"/>
        <v>285083.79153874685</v>
      </c>
      <c r="K64" s="3">
        <f t="shared" si="2"/>
        <v>306.98110447648742</v>
      </c>
      <c r="L64" s="3">
        <f t="shared" si="0"/>
        <v>1836.2128243036423</v>
      </c>
      <c r="M64" s="3">
        <f t="shared" si="3"/>
        <v>2143.1939287801297</v>
      </c>
      <c r="R64">
        <v>57</v>
      </c>
      <c r="S64" s="3">
        <f t="shared" si="4"/>
        <v>80666.666666667035</v>
      </c>
      <c r="T64" s="3">
        <f t="shared" si="7"/>
        <v>2444.4444444444443</v>
      </c>
      <c r="U64" s="3">
        <f t="shared" si="5"/>
        <v>662.73967120222687</v>
      </c>
      <c r="V64" s="3">
        <f t="shared" si="6"/>
        <v>3107.1841156466712</v>
      </c>
    </row>
    <row r="65" spans="9:22">
      <c r="I65">
        <v>59</v>
      </c>
      <c r="J65" s="3">
        <f t="shared" si="1"/>
        <v>284774.83530860097</v>
      </c>
      <c r="K65" s="3">
        <f t="shared" si="2"/>
        <v>308.95623014589137</v>
      </c>
      <c r="L65" s="3">
        <f t="shared" si="0"/>
        <v>1834.2376986342383</v>
      </c>
      <c r="M65" s="3">
        <f t="shared" si="3"/>
        <v>2143.1939287801297</v>
      </c>
      <c r="R65">
        <v>58</v>
      </c>
      <c r="S65" s="3">
        <f t="shared" si="4"/>
        <v>78222.222222222597</v>
      </c>
      <c r="T65" s="3">
        <f t="shared" si="7"/>
        <v>2444.4444444444443</v>
      </c>
      <c r="U65" s="3">
        <f t="shared" si="5"/>
        <v>643.2473279315733</v>
      </c>
      <c r="V65" s="3">
        <f t="shared" si="6"/>
        <v>3087.6917723760175</v>
      </c>
    </row>
    <row r="66" spans="9:22">
      <c r="I66">
        <v>60</v>
      </c>
      <c r="J66" s="3">
        <f t="shared" si="1"/>
        <v>284463.89124476764</v>
      </c>
      <c r="K66" s="3">
        <f t="shared" si="2"/>
        <v>310.94406383332307</v>
      </c>
      <c r="L66" s="3">
        <f t="shared" si="0"/>
        <v>1832.2498649468066</v>
      </c>
      <c r="M66" s="3">
        <f t="shared" si="3"/>
        <v>2143.1939287801297</v>
      </c>
      <c r="R66">
        <v>59</v>
      </c>
      <c r="S66" s="3">
        <f t="shared" si="4"/>
        <v>75777.777777778159</v>
      </c>
      <c r="T66" s="3">
        <f t="shared" si="7"/>
        <v>2444.4444444444443</v>
      </c>
      <c r="U66" s="3">
        <f t="shared" si="5"/>
        <v>623.75498466091972</v>
      </c>
      <c r="V66" s="3">
        <f t="shared" si="6"/>
        <v>3068.1994291053643</v>
      </c>
    </row>
    <row r="67" spans="9:22">
      <c r="I67">
        <v>61</v>
      </c>
      <c r="J67" s="3">
        <f t="shared" si="1"/>
        <v>284150.94655746507</v>
      </c>
      <c r="K67" s="3">
        <f t="shared" si="2"/>
        <v>312.94468730255358</v>
      </c>
      <c r="L67" s="3">
        <f t="shared" si="0"/>
        <v>1830.2492414775761</v>
      </c>
      <c r="M67" s="3">
        <f t="shared" si="3"/>
        <v>2143.1939287801297</v>
      </c>
      <c r="R67">
        <v>60</v>
      </c>
      <c r="S67" s="3">
        <f t="shared" si="4"/>
        <v>73333.333333333721</v>
      </c>
      <c r="T67" s="3">
        <f t="shared" si="7"/>
        <v>2444.4444444444443</v>
      </c>
      <c r="U67" s="3">
        <f t="shared" si="5"/>
        <v>604.26264139026603</v>
      </c>
      <c r="V67" s="3">
        <f t="shared" si="6"/>
        <v>3048.7070858347106</v>
      </c>
    </row>
    <row r="68" spans="9:22">
      <c r="I68">
        <v>62</v>
      </c>
      <c r="J68" s="3">
        <f t="shared" si="1"/>
        <v>283835.98837462167</v>
      </c>
      <c r="K68" s="3">
        <f t="shared" si="2"/>
        <v>314.95818284342386</v>
      </c>
      <c r="L68" s="3">
        <f t="shared" si="0"/>
        <v>1828.2357459367058</v>
      </c>
      <c r="M68" s="3">
        <f t="shared" si="3"/>
        <v>2143.1939287801297</v>
      </c>
      <c r="R68">
        <v>61</v>
      </c>
      <c r="S68" s="3">
        <f t="shared" si="4"/>
        <v>70888.888888889283</v>
      </c>
      <c r="T68" s="3">
        <f t="shared" si="7"/>
        <v>2444.4444444444443</v>
      </c>
      <c r="U68" s="3">
        <f t="shared" si="5"/>
        <v>584.77029811961245</v>
      </c>
      <c r="V68" s="3">
        <f t="shared" si="6"/>
        <v>3029.2147425640569</v>
      </c>
    </row>
    <row r="69" spans="9:22">
      <c r="I69">
        <v>63</v>
      </c>
      <c r="J69" s="3">
        <f t="shared" si="1"/>
        <v>283519.00374134642</v>
      </c>
      <c r="K69" s="3">
        <f t="shared" si="2"/>
        <v>316.98463327523018</v>
      </c>
      <c r="L69" s="3">
        <f t="shared" si="0"/>
        <v>1826.2092955048995</v>
      </c>
      <c r="M69" s="3">
        <f t="shared" si="3"/>
        <v>2143.1939287801297</v>
      </c>
      <c r="R69">
        <v>62</v>
      </c>
      <c r="S69" s="3">
        <f t="shared" si="4"/>
        <v>68444.444444444845</v>
      </c>
      <c r="T69" s="3">
        <f t="shared" si="7"/>
        <v>2444.4444444444443</v>
      </c>
      <c r="U69" s="3">
        <f t="shared" si="5"/>
        <v>565.27795484895887</v>
      </c>
      <c r="V69" s="3">
        <f t="shared" si="6"/>
        <v>3009.7223992934032</v>
      </c>
    </row>
    <row r="70" spans="9:22">
      <c r="I70">
        <v>64</v>
      </c>
      <c r="J70" s="3">
        <f t="shared" si="1"/>
        <v>283199.97961939627</v>
      </c>
      <c r="K70" s="3">
        <f t="shared" si="2"/>
        <v>319.02412195013153</v>
      </c>
      <c r="L70" s="3">
        <f t="shared" si="0"/>
        <v>1824.1698068299982</v>
      </c>
      <c r="M70" s="3">
        <f t="shared" si="3"/>
        <v>2143.1939287801297</v>
      </c>
      <c r="R70">
        <v>63</v>
      </c>
      <c r="S70" s="3">
        <f t="shared" si="4"/>
        <v>66000.000000000407</v>
      </c>
      <c r="T70" s="3">
        <f t="shared" si="7"/>
        <v>2444.4444444444443</v>
      </c>
      <c r="U70" s="3">
        <f t="shared" si="5"/>
        <v>545.78561157830529</v>
      </c>
      <c r="V70" s="3">
        <f t="shared" si="6"/>
        <v>2990.2300560227495</v>
      </c>
    </row>
    <row r="71" spans="9:22">
      <c r="I71">
        <v>65</v>
      </c>
      <c r="J71" s="3">
        <f t="shared" si="1"/>
        <v>282878.9028866397</v>
      </c>
      <c r="K71" s="3">
        <f t="shared" si="2"/>
        <v>321.07673275657635</v>
      </c>
      <c r="L71" s="3">
        <f t="shared" si="0"/>
        <v>1822.1171960235533</v>
      </c>
      <c r="M71" s="3">
        <f t="shared" si="3"/>
        <v>2143.1939287801297</v>
      </c>
      <c r="R71">
        <v>64</v>
      </c>
      <c r="S71" s="3">
        <f t="shared" si="4"/>
        <v>63555.555555555962</v>
      </c>
      <c r="T71" s="3">
        <f t="shared" si="7"/>
        <v>2444.4444444444443</v>
      </c>
      <c r="U71" s="3">
        <f t="shared" si="5"/>
        <v>526.29326830765172</v>
      </c>
      <c r="V71" s="3">
        <f t="shared" si="6"/>
        <v>2970.7377127520958</v>
      </c>
    </row>
    <row r="72" spans="9:22">
      <c r="I72">
        <v>66</v>
      </c>
      <c r="J72" s="3">
        <f t="shared" si="1"/>
        <v>282555.76033651695</v>
      </c>
      <c r="K72" s="3">
        <f t="shared" si="2"/>
        <v>323.14255012275362</v>
      </c>
      <c r="L72" s="3">
        <f t="shared" ref="L72:L135" si="8">J71*$O$5</f>
        <v>1820.0513786573761</v>
      </c>
      <c r="M72" s="3">
        <f t="shared" si="3"/>
        <v>2143.1939287801297</v>
      </c>
      <c r="R72">
        <v>65</v>
      </c>
      <c r="S72" s="3">
        <f t="shared" si="4"/>
        <v>61111.111111111517</v>
      </c>
      <c r="T72" s="3">
        <f t="shared" si="7"/>
        <v>2444.4444444444443</v>
      </c>
      <c r="U72" s="3">
        <f t="shared" si="5"/>
        <v>506.80092503699802</v>
      </c>
      <c r="V72" s="3">
        <f t="shared" si="6"/>
        <v>2951.2453694814421</v>
      </c>
    </row>
    <row r="73" spans="9:22">
      <c r="I73">
        <v>67</v>
      </c>
      <c r="J73" s="3">
        <f t="shared" ref="J73:J136" si="9">J72-K73</f>
        <v>282230.53867749689</v>
      </c>
      <c r="K73" s="3">
        <f t="shared" ref="K73:K136" si="10">M73-L73</f>
        <v>325.22165902006668</v>
      </c>
      <c r="L73" s="3">
        <f t="shared" si="8"/>
        <v>1817.972269760063</v>
      </c>
      <c r="M73" s="3">
        <f t="shared" ref="M73:M136" si="11">M72</f>
        <v>2143.1939287801297</v>
      </c>
      <c r="R73">
        <v>66</v>
      </c>
      <c r="S73" s="3">
        <f t="shared" ref="S73:S97" si="12">S72-T73</f>
        <v>58666.666666667072</v>
      </c>
      <c r="T73" s="3">
        <f t="shared" si="7"/>
        <v>2444.4444444444443</v>
      </c>
      <c r="U73" s="3">
        <f t="shared" ref="U73:U97" si="13">S72*$Y$8</f>
        <v>487.30858176634439</v>
      </c>
      <c r="V73" s="3">
        <f t="shared" ref="V73:V98" si="14">T73+U73</f>
        <v>2931.7530262107889</v>
      </c>
    </row>
    <row r="74" spans="9:22">
      <c r="I74">
        <v>68</v>
      </c>
      <c r="J74" s="3">
        <f t="shared" si="9"/>
        <v>281903.22453253029</v>
      </c>
      <c r="K74" s="3">
        <f t="shared" si="10"/>
        <v>327.31414496662705</v>
      </c>
      <c r="L74" s="3">
        <f t="shared" si="8"/>
        <v>1815.8797838135026</v>
      </c>
      <c r="M74" s="3">
        <f t="shared" si="11"/>
        <v>2143.1939287801297</v>
      </c>
      <c r="R74">
        <v>67</v>
      </c>
      <c r="S74" s="3">
        <f t="shared" si="12"/>
        <v>56222.222222222626</v>
      </c>
      <c r="T74" s="3">
        <f t="shared" ref="T74:T97" si="15">T73</f>
        <v>2444.4444444444443</v>
      </c>
      <c r="U74" s="3">
        <f t="shared" si="13"/>
        <v>467.81623849569075</v>
      </c>
      <c r="V74" s="3">
        <f t="shared" si="14"/>
        <v>2912.2606829401352</v>
      </c>
    </row>
    <row r="75" spans="9:22">
      <c r="I75">
        <v>69</v>
      </c>
      <c r="J75" s="3">
        <f t="shared" si="9"/>
        <v>281573.8044384995</v>
      </c>
      <c r="K75" s="3">
        <f t="shared" si="10"/>
        <v>329.42009403077213</v>
      </c>
      <c r="L75" s="3">
        <f t="shared" si="8"/>
        <v>1813.7738347493575</v>
      </c>
      <c r="M75" s="3">
        <f t="shared" si="11"/>
        <v>2143.1939287801297</v>
      </c>
      <c r="R75">
        <v>68</v>
      </c>
      <c r="S75" s="3">
        <f t="shared" si="12"/>
        <v>53777.777777778181</v>
      </c>
      <c r="T75" s="3">
        <f t="shared" si="15"/>
        <v>2444.4444444444443</v>
      </c>
      <c r="U75" s="3">
        <f t="shared" si="13"/>
        <v>448.32389522503706</v>
      </c>
      <c r="V75" s="3">
        <f t="shared" si="14"/>
        <v>2892.7683396694815</v>
      </c>
    </row>
    <row r="76" spans="9:22">
      <c r="I76">
        <v>70</v>
      </c>
      <c r="J76" s="3">
        <f t="shared" si="9"/>
        <v>281242.2648456649</v>
      </c>
      <c r="K76" s="3">
        <f t="shared" si="10"/>
        <v>331.53959283460631</v>
      </c>
      <c r="L76" s="3">
        <f t="shared" si="8"/>
        <v>1811.6543359455234</v>
      </c>
      <c r="M76" s="3">
        <f t="shared" si="11"/>
        <v>2143.1939287801297</v>
      </c>
      <c r="R76">
        <v>69</v>
      </c>
      <c r="S76" s="3">
        <f t="shared" si="12"/>
        <v>51333.333333333736</v>
      </c>
      <c r="T76" s="3">
        <f t="shared" si="15"/>
        <v>2444.4444444444443</v>
      </c>
      <c r="U76" s="3">
        <f t="shared" si="13"/>
        <v>428.83155195438343</v>
      </c>
      <c r="V76" s="3">
        <f t="shared" si="14"/>
        <v>2873.2759963988278</v>
      </c>
    </row>
    <row r="77" spans="9:22">
      <c r="I77">
        <v>71</v>
      </c>
      <c r="J77" s="3">
        <f t="shared" si="9"/>
        <v>280908.59211710736</v>
      </c>
      <c r="K77" s="3">
        <f t="shared" si="10"/>
        <v>333.67272855756255</v>
      </c>
      <c r="L77" s="3">
        <f t="shared" si="8"/>
        <v>1809.5212002225671</v>
      </c>
      <c r="M77" s="3">
        <f t="shared" si="11"/>
        <v>2143.1939287801297</v>
      </c>
      <c r="R77">
        <v>70</v>
      </c>
      <c r="S77" s="3">
        <f t="shared" si="12"/>
        <v>48888.888888889291</v>
      </c>
      <c r="T77" s="3">
        <f t="shared" si="15"/>
        <v>2444.4444444444443</v>
      </c>
      <c r="U77" s="3">
        <f t="shared" si="13"/>
        <v>409.33920868372979</v>
      </c>
      <c r="V77" s="3">
        <f t="shared" si="14"/>
        <v>2853.7836531281741</v>
      </c>
    </row>
    <row r="78" spans="9:22">
      <c r="I78">
        <v>72</v>
      </c>
      <c r="J78" s="3">
        <f t="shared" si="9"/>
        <v>280572.77252816735</v>
      </c>
      <c r="K78" s="3">
        <f t="shared" si="10"/>
        <v>335.81958893998876</v>
      </c>
      <c r="L78" s="3">
        <f t="shared" si="8"/>
        <v>1807.3743398401409</v>
      </c>
      <c r="M78" s="3">
        <f t="shared" si="11"/>
        <v>2143.1939287801297</v>
      </c>
      <c r="R78">
        <v>71</v>
      </c>
      <c r="S78" s="3">
        <f t="shared" si="12"/>
        <v>46444.444444444845</v>
      </c>
      <c r="T78" s="3">
        <f t="shared" si="15"/>
        <v>2444.4444444444443</v>
      </c>
      <c r="U78" s="3">
        <f t="shared" si="13"/>
        <v>389.8468654130761</v>
      </c>
      <c r="V78" s="3">
        <f t="shared" si="14"/>
        <v>2834.2913098575204</v>
      </c>
    </row>
    <row r="79" spans="9:22">
      <c r="I79">
        <v>73</v>
      </c>
      <c r="J79" s="3">
        <f t="shared" si="9"/>
        <v>280234.79226588056</v>
      </c>
      <c r="K79" s="3">
        <f t="shared" si="10"/>
        <v>337.98026228675781</v>
      </c>
      <c r="L79" s="3">
        <f t="shared" si="8"/>
        <v>1805.2136664933719</v>
      </c>
      <c r="M79" s="3">
        <f t="shared" si="11"/>
        <v>2143.1939287801297</v>
      </c>
      <c r="R79">
        <v>72</v>
      </c>
      <c r="S79" s="3">
        <f t="shared" si="12"/>
        <v>44000.0000000004</v>
      </c>
      <c r="T79" s="3">
        <f t="shared" si="15"/>
        <v>2444.4444444444443</v>
      </c>
      <c r="U79" s="3">
        <f t="shared" si="13"/>
        <v>370.35452214242247</v>
      </c>
      <c r="V79" s="3">
        <f t="shared" si="14"/>
        <v>2814.7989665868668</v>
      </c>
    </row>
    <row r="80" spans="9:22">
      <c r="I80">
        <v>74</v>
      </c>
      <c r="J80" s="3">
        <f t="shared" si="9"/>
        <v>279894.63742840965</v>
      </c>
      <c r="K80" s="3">
        <f t="shared" si="10"/>
        <v>340.15483747089775</v>
      </c>
      <c r="L80" s="3">
        <f t="shared" si="8"/>
        <v>1803.0390913092319</v>
      </c>
      <c r="M80" s="3">
        <f t="shared" si="11"/>
        <v>2143.1939287801297</v>
      </c>
      <c r="R80">
        <v>73</v>
      </c>
      <c r="S80" s="3">
        <f t="shared" si="12"/>
        <v>41555.555555555955</v>
      </c>
      <c r="T80" s="3">
        <f t="shared" si="15"/>
        <v>2444.4444444444443</v>
      </c>
      <c r="U80" s="3">
        <f t="shared" si="13"/>
        <v>350.86217887176883</v>
      </c>
      <c r="V80" s="3">
        <f t="shared" si="14"/>
        <v>2795.3066233162131</v>
      </c>
    </row>
    <row r="81" spans="9:22">
      <c r="I81">
        <v>75</v>
      </c>
      <c r="J81" s="3">
        <f t="shared" si="9"/>
        <v>279552.29402447242</v>
      </c>
      <c r="K81" s="3">
        <f t="shared" si="10"/>
        <v>342.34340393724892</v>
      </c>
      <c r="L81" s="3">
        <f t="shared" si="8"/>
        <v>1800.8505248428808</v>
      </c>
      <c r="M81" s="3">
        <f t="shared" si="11"/>
        <v>2143.1939287801297</v>
      </c>
      <c r="R81">
        <v>74</v>
      </c>
      <c r="S81" s="3">
        <f t="shared" si="12"/>
        <v>39111.11111111151</v>
      </c>
      <c r="T81" s="3">
        <f t="shared" si="15"/>
        <v>2444.4444444444443</v>
      </c>
      <c r="U81" s="3">
        <f t="shared" si="13"/>
        <v>331.36983560111514</v>
      </c>
      <c r="V81" s="3">
        <f t="shared" si="14"/>
        <v>2775.8142800455594</v>
      </c>
    </row>
    <row r="82" spans="9:22">
      <c r="I82">
        <v>76</v>
      </c>
      <c r="J82" s="3">
        <f t="shared" si="9"/>
        <v>279207.74797276629</v>
      </c>
      <c r="K82" s="3">
        <f t="shared" si="10"/>
        <v>344.54605170614218</v>
      </c>
      <c r="L82" s="3">
        <f t="shared" si="8"/>
        <v>1798.6478770739875</v>
      </c>
      <c r="M82" s="3">
        <f t="shared" si="11"/>
        <v>2143.1939287801297</v>
      </c>
      <c r="R82">
        <v>75</v>
      </c>
      <c r="S82" s="3">
        <f t="shared" si="12"/>
        <v>36666.666666667064</v>
      </c>
      <c r="T82" s="3">
        <f t="shared" si="15"/>
        <v>2444.4444444444443</v>
      </c>
      <c r="U82" s="3">
        <f t="shared" si="13"/>
        <v>311.87749233046151</v>
      </c>
      <c r="V82" s="3">
        <f t="shared" si="14"/>
        <v>2756.3219367749057</v>
      </c>
    </row>
    <row r="83" spans="9:22">
      <c r="I83">
        <v>77</v>
      </c>
      <c r="J83" s="3">
        <f t="shared" si="9"/>
        <v>278860.98510138917</v>
      </c>
      <c r="K83" s="3">
        <f t="shared" si="10"/>
        <v>346.7628713771021</v>
      </c>
      <c r="L83" s="3">
        <f t="shared" si="8"/>
        <v>1796.4310574030276</v>
      </c>
      <c r="M83" s="3">
        <f t="shared" si="11"/>
        <v>2143.1939287801297</v>
      </c>
      <c r="R83">
        <v>76</v>
      </c>
      <c r="S83" s="3">
        <f t="shared" si="12"/>
        <v>34222.222222222619</v>
      </c>
      <c r="T83" s="3">
        <f t="shared" si="15"/>
        <v>2444.4444444444443</v>
      </c>
      <c r="U83" s="3">
        <f t="shared" si="13"/>
        <v>292.38514905980787</v>
      </c>
      <c r="V83" s="3">
        <f t="shared" si="14"/>
        <v>2736.8295935042524</v>
      </c>
    </row>
    <row r="84" spans="9:22">
      <c r="I84">
        <v>78</v>
      </c>
      <c r="J84" s="3">
        <f t="shared" si="9"/>
        <v>278511.99114725657</v>
      </c>
      <c r="K84" s="3">
        <f t="shared" si="10"/>
        <v>348.99395413257366</v>
      </c>
      <c r="L84" s="3">
        <f t="shared" si="8"/>
        <v>1794.199974647556</v>
      </c>
      <c r="M84" s="3">
        <f t="shared" si="11"/>
        <v>2143.1939287801297</v>
      </c>
      <c r="R84">
        <v>77</v>
      </c>
      <c r="S84" s="3">
        <f t="shared" si="12"/>
        <v>31777.777777778174</v>
      </c>
      <c r="T84" s="3">
        <f t="shared" si="15"/>
        <v>2444.4444444444443</v>
      </c>
      <c r="U84" s="3">
        <f t="shared" si="13"/>
        <v>272.89280578915424</v>
      </c>
      <c r="V84" s="3">
        <f t="shared" si="14"/>
        <v>2717.3372502335988</v>
      </c>
    </row>
    <row r="85" spans="9:22">
      <c r="I85">
        <v>79</v>
      </c>
      <c r="J85" s="3">
        <f t="shared" si="9"/>
        <v>278160.75175551488</v>
      </c>
      <c r="K85" s="3">
        <f t="shared" si="10"/>
        <v>351.23939174167208</v>
      </c>
      <c r="L85" s="3">
        <f t="shared" si="8"/>
        <v>1791.9545370384576</v>
      </c>
      <c r="M85" s="3">
        <f t="shared" si="11"/>
        <v>2143.1939287801297</v>
      </c>
      <c r="R85">
        <v>78</v>
      </c>
      <c r="S85" s="3">
        <f t="shared" si="12"/>
        <v>29333.333333333729</v>
      </c>
      <c r="T85" s="3">
        <f t="shared" si="15"/>
        <v>2444.4444444444443</v>
      </c>
      <c r="U85" s="3">
        <f t="shared" si="13"/>
        <v>253.40046251850055</v>
      </c>
      <c r="V85" s="3">
        <f t="shared" si="14"/>
        <v>2697.8449069629451</v>
      </c>
    </row>
    <row r="86" spans="9:22">
      <c r="I86">
        <v>80</v>
      </c>
      <c r="J86" s="3">
        <f t="shared" si="9"/>
        <v>277807.25247895095</v>
      </c>
      <c r="K86" s="3">
        <f t="shared" si="10"/>
        <v>353.49927656395744</v>
      </c>
      <c r="L86" s="3">
        <f t="shared" si="8"/>
        <v>1789.6946522161722</v>
      </c>
      <c r="M86" s="3">
        <f t="shared" si="11"/>
        <v>2143.1939287801297</v>
      </c>
      <c r="R86">
        <v>79</v>
      </c>
      <c r="S86" s="3">
        <f t="shared" si="12"/>
        <v>26888.888888889283</v>
      </c>
      <c r="T86" s="3">
        <f t="shared" si="15"/>
        <v>2444.4444444444443</v>
      </c>
      <c r="U86" s="3">
        <f t="shared" si="13"/>
        <v>233.90811924784691</v>
      </c>
      <c r="V86" s="3">
        <f t="shared" si="14"/>
        <v>2678.3525636922914</v>
      </c>
    </row>
    <row r="87" spans="9:22">
      <c r="I87">
        <v>81</v>
      </c>
      <c r="J87" s="3">
        <f t="shared" si="9"/>
        <v>277451.47877739772</v>
      </c>
      <c r="K87" s="3">
        <f t="shared" si="10"/>
        <v>355.7737015532341</v>
      </c>
      <c r="L87" s="3">
        <f t="shared" si="8"/>
        <v>1787.4202272268956</v>
      </c>
      <c r="M87" s="3">
        <f t="shared" si="11"/>
        <v>2143.1939287801297</v>
      </c>
      <c r="R87">
        <v>80</v>
      </c>
      <c r="S87" s="3">
        <f t="shared" si="12"/>
        <v>24444.444444444838</v>
      </c>
      <c r="T87" s="3">
        <f t="shared" si="15"/>
        <v>2444.4444444444443</v>
      </c>
      <c r="U87" s="3">
        <f t="shared" si="13"/>
        <v>214.41577597719325</v>
      </c>
      <c r="V87" s="3">
        <f t="shared" si="14"/>
        <v>2658.8602204216377</v>
      </c>
    </row>
    <row r="88" spans="9:22">
      <c r="I88">
        <v>82</v>
      </c>
      <c r="J88" s="3">
        <f t="shared" si="9"/>
        <v>277093.41601713636</v>
      </c>
      <c r="K88" s="3">
        <f t="shared" si="10"/>
        <v>358.06276026137516</v>
      </c>
      <c r="L88" s="3">
        <f t="shared" si="8"/>
        <v>1785.1311685187545</v>
      </c>
      <c r="M88" s="3">
        <f t="shared" si="11"/>
        <v>2143.1939287801297</v>
      </c>
      <c r="R88">
        <v>81</v>
      </c>
      <c r="S88" s="3">
        <f t="shared" si="12"/>
        <v>22000.000000000393</v>
      </c>
      <c r="T88" s="3">
        <f t="shared" si="15"/>
        <v>2444.4444444444443</v>
      </c>
      <c r="U88" s="3">
        <f t="shared" si="13"/>
        <v>194.92343270653959</v>
      </c>
      <c r="V88" s="3">
        <f t="shared" si="14"/>
        <v>2639.367877150984</v>
      </c>
    </row>
    <row r="89" spans="9:22">
      <c r="I89">
        <v>83</v>
      </c>
      <c r="J89" s="3">
        <f t="shared" si="9"/>
        <v>276733.04947029421</v>
      </c>
      <c r="K89" s="3">
        <f t="shared" si="10"/>
        <v>360.36654684216751</v>
      </c>
      <c r="L89" s="3">
        <f t="shared" si="8"/>
        <v>1782.8273819379622</v>
      </c>
      <c r="M89" s="3">
        <f t="shared" si="11"/>
        <v>2143.1939287801297</v>
      </c>
      <c r="R89">
        <v>82</v>
      </c>
      <c r="S89" s="3">
        <f t="shared" si="12"/>
        <v>19555.555555555948</v>
      </c>
      <c r="T89" s="3">
        <f t="shared" si="15"/>
        <v>2444.4444444444443</v>
      </c>
      <c r="U89" s="3">
        <f t="shared" si="13"/>
        <v>175.43108943588595</v>
      </c>
      <c r="V89" s="3">
        <f t="shared" si="14"/>
        <v>2619.8755338803303</v>
      </c>
    </row>
    <row r="90" spans="9:22">
      <c r="I90">
        <v>84</v>
      </c>
      <c r="J90" s="3">
        <f t="shared" si="9"/>
        <v>276370.36431423901</v>
      </c>
      <c r="K90" s="3">
        <f t="shared" si="10"/>
        <v>362.68515605518792</v>
      </c>
      <c r="L90" s="3">
        <f t="shared" si="8"/>
        <v>1780.5087727249418</v>
      </c>
      <c r="M90" s="3">
        <f t="shared" si="11"/>
        <v>2143.1939287801297</v>
      </c>
      <c r="R90">
        <v>83</v>
      </c>
      <c r="S90" s="3">
        <f t="shared" si="12"/>
        <v>17111.111111111502</v>
      </c>
      <c r="T90" s="3">
        <f t="shared" si="15"/>
        <v>2444.4444444444443</v>
      </c>
      <c r="U90" s="3">
        <f t="shared" si="13"/>
        <v>155.93874616523229</v>
      </c>
      <c r="V90" s="3">
        <f t="shared" si="14"/>
        <v>2600.3831906096766</v>
      </c>
    </row>
    <row r="91" spans="9:22">
      <c r="I91">
        <v>85</v>
      </c>
      <c r="J91" s="3">
        <f t="shared" si="9"/>
        <v>276005.34563096933</v>
      </c>
      <c r="K91" s="3">
        <f t="shared" si="10"/>
        <v>365.01868326969839</v>
      </c>
      <c r="L91" s="3">
        <f t="shared" si="8"/>
        <v>1778.1752455104313</v>
      </c>
      <c r="M91" s="3">
        <f t="shared" si="11"/>
        <v>2143.1939287801297</v>
      </c>
      <c r="R91">
        <v>84</v>
      </c>
      <c r="S91" s="3">
        <f t="shared" si="12"/>
        <v>14666.666666667057</v>
      </c>
      <c r="T91" s="3">
        <f t="shared" si="15"/>
        <v>2444.4444444444443</v>
      </c>
      <c r="U91" s="3">
        <f t="shared" si="13"/>
        <v>136.44640289457865</v>
      </c>
      <c r="V91" s="3">
        <f t="shared" si="14"/>
        <v>2580.8908473390229</v>
      </c>
    </row>
    <row r="92" spans="9:22">
      <c r="I92">
        <v>86</v>
      </c>
      <c r="J92" s="3">
        <f t="shared" si="9"/>
        <v>275637.97840650077</v>
      </c>
      <c r="K92" s="3">
        <f t="shared" si="10"/>
        <v>367.36722446856925</v>
      </c>
      <c r="L92" s="3">
        <f t="shared" si="8"/>
        <v>1775.8267043115604</v>
      </c>
      <c r="M92" s="3">
        <f t="shared" si="11"/>
        <v>2143.1939287801297</v>
      </c>
      <c r="R92">
        <v>85</v>
      </c>
      <c r="S92" s="3">
        <f t="shared" si="12"/>
        <v>12222.222222222612</v>
      </c>
      <c r="T92" s="3">
        <f t="shared" si="15"/>
        <v>2444.4444444444443</v>
      </c>
      <c r="U92" s="3">
        <f t="shared" si="13"/>
        <v>116.95405962392499</v>
      </c>
      <c r="V92" s="3">
        <f t="shared" si="14"/>
        <v>2561.3985040683692</v>
      </c>
    </row>
    <row r="93" spans="9:22">
      <c r="I93">
        <v>87</v>
      </c>
      <c r="J93" s="3">
        <f t="shared" si="9"/>
        <v>275268.24753024854</v>
      </c>
      <c r="K93" s="3">
        <f t="shared" si="10"/>
        <v>369.73087625222843</v>
      </c>
      <c r="L93" s="3">
        <f t="shared" si="8"/>
        <v>1773.4630525279013</v>
      </c>
      <c r="M93" s="3">
        <f t="shared" si="11"/>
        <v>2143.1939287801297</v>
      </c>
      <c r="R93">
        <v>86</v>
      </c>
      <c r="S93" s="3">
        <f t="shared" si="12"/>
        <v>9777.7777777781666</v>
      </c>
      <c r="T93" s="3">
        <f t="shared" si="15"/>
        <v>2444.4444444444443</v>
      </c>
      <c r="U93" s="3">
        <f t="shared" si="13"/>
        <v>97.461716353271342</v>
      </c>
      <c r="V93" s="3">
        <f t="shared" si="14"/>
        <v>2541.9061607977155</v>
      </c>
    </row>
    <row r="94" spans="9:22">
      <c r="I94">
        <v>88</v>
      </c>
      <c r="J94" s="3">
        <f t="shared" si="9"/>
        <v>274896.13779440592</v>
      </c>
      <c r="K94" s="3">
        <f t="shared" si="10"/>
        <v>372.1097358426332</v>
      </c>
      <c r="L94" s="3">
        <f t="shared" si="8"/>
        <v>1771.0841929374965</v>
      </c>
      <c r="M94" s="3">
        <f t="shared" si="11"/>
        <v>2143.1939287801297</v>
      </c>
      <c r="R94">
        <v>87</v>
      </c>
      <c r="S94" s="3">
        <f t="shared" si="12"/>
        <v>7333.3333333337223</v>
      </c>
      <c r="T94" s="3">
        <f t="shared" si="15"/>
        <v>2444.4444444444443</v>
      </c>
      <c r="U94" s="3">
        <f t="shared" si="13"/>
        <v>77.969373082617679</v>
      </c>
      <c r="V94" s="3">
        <f t="shared" si="14"/>
        <v>2522.4138175270618</v>
      </c>
    </row>
    <row r="95" spans="9:22">
      <c r="I95">
        <v>89</v>
      </c>
      <c r="J95" s="3">
        <f t="shared" si="9"/>
        <v>274521.63389331865</v>
      </c>
      <c r="K95" s="3">
        <f t="shared" si="10"/>
        <v>374.50390108726992</v>
      </c>
      <c r="L95" s="3">
        <f t="shared" si="8"/>
        <v>1768.6900276928598</v>
      </c>
      <c r="M95" s="3">
        <f t="shared" si="11"/>
        <v>2143.1939287801297</v>
      </c>
      <c r="R95">
        <v>88</v>
      </c>
      <c r="S95" s="3">
        <f t="shared" si="12"/>
        <v>4888.888888889278</v>
      </c>
      <c r="T95" s="3">
        <f t="shared" si="15"/>
        <v>2444.4444444444443</v>
      </c>
      <c r="U95" s="3">
        <f t="shared" si="13"/>
        <v>58.477029811964037</v>
      </c>
      <c r="V95" s="3">
        <f t="shared" si="14"/>
        <v>2502.9214742564086</v>
      </c>
    </row>
    <row r="96" spans="9:22">
      <c r="I96">
        <v>90</v>
      </c>
      <c r="J96" s="3">
        <f t="shared" si="9"/>
        <v>274144.72042285546</v>
      </c>
      <c r="K96" s="3">
        <f t="shared" si="10"/>
        <v>376.91347046317924</v>
      </c>
      <c r="L96" s="3">
        <f t="shared" si="8"/>
        <v>1766.2804583169504</v>
      </c>
      <c r="M96" s="3">
        <f t="shared" si="11"/>
        <v>2143.1939287801297</v>
      </c>
      <c r="R96">
        <v>89</v>
      </c>
      <c r="S96" s="3">
        <f t="shared" si="12"/>
        <v>2444.4444444448336</v>
      </c>
      <c r="T96" s="3">
        <f t="shared" si="15"/>
        <v>2444.4444444444443</v>
      </c>
      <c r="U96" s="3">
        <f t="shared" si="13"/>
        <v>38.984686541310396</v>
      </c>
      <c r="V96" s="3">
        <f t="shared" si="14"/>
        <v>2483.4291309857549</v>
      </c>
    </row>
    <row r="97" spans="9:22">
      <c r="I97">
        <v>91</v>
      </c>
      <c r="J97" s="3">
        <f t="shared" si="9"/>
        <v>273765.38187977445</v>
      </c>
      <c r="K97" s="3">
        <f t="shared" si="10"/>
        <v>379.33854308100535</v>
      </c>
      <c r="L97" s="3">
        <f t="shared" si="8"/>
        <v>1763.8553856991243</v>
      </c>
      <c r="M97" s="3">
        <f t="shared" si="11"/>
        <v>2143.1939287801297</v>
      </c>
      <c r="R97">
        <v>90</v>
      </c>
      <c r="S97" s="3">
        <f t="shared" si="12"/>
        <v>3.8926373235881329E-10</v>
      </c>
      <c r="T97" s="3">
        <f t="shared" si="15"/>
        <v>2444.4444444444443</v>
      </c>
      <c r="U97" s="3">
        <f t="shared" si="13"/>
        <v>19.49234327065675</v>
      </c>
      <c r="V97" s="3">
        <f t="shared" si="14"/>
        <v>2463.9367877151012</v>
      </c>
    </row>
    <row r="98" spans="9:22">
      <c r="I98">
        <v>92</v>
      </c>
      <c r="J98" s="3">
        <f t="shared" si="9"/>
        <v>273383.60266108537</v>
      </c>
      <c r="K98" s="3">
        <f t="shared" si="10"/>
        <v>381.77921868907333</v>
      </c>
      <c r="L98" s="3">
        <f t="shared" si="8"/>
        <v>1761.4147100910563</v>
      </c>
      <c r="M98" s="3">
        <f t="shared" si="11"/>
        <v>2143.1939287801297</v>
      </c>
      <c r="U98" s="6">
        <f>SUM(U8:U97)</f>
        <v>79821.145693326878</v>
      </c>
    </row>
    <row r="99" spans="9:22">
      <c r="I99">
        <v>93</v>
      </c>
      <c r="J99" s="3">
        <f t="shared" si="9"/>
        <v>272999.3670634079</v>
      </c>
      <c r="K99" s="3">
        <f t="shared" si="10"/>
        <v>384.23559767749248</v>
      </c>
      <c r="L99" s="3">
        <f t="shared" si="8"/>
        <v>1758.9583311026372</v>
      </c>
      <c r="M99" s="3">
        <f t="shared" si="11"/>
        <v>2143.1939287801297</v>
      </c>
    </row>
    <row r="100" spans="9:22">
      <c r="I100">
        <v>94</v>
      </c>
      <c r="J100" s="3">
        <f t="shared" si="9"/>
        <v>272612.65928232559</v>
      </c>
      <c r="K100" s="3">
        <f t="shared" si="10"/>
        <v>386.70778108228455</v>
      </c>
      <c r="L100" s="3">
        <f t="shared" si="8"/>
        <v>1756.4861476978451</v>
      </c>
      <c r="M100" s="3">
        <f t="shared" si="11"/>
        <v>2143.1939287801297</v>
      </c>
    </row>
    <row r="101" spans="9:22">
      <c r="I101">
        <v>95</v>
      </c>
      <c r="J101" s="3">
        <f t="shared" si="9"/>
        <v>272223.46341173607</v>
      </c>
      <c r="K101" s="3">
        <f t="shared" si="10"/>
        <v>389.19587058954062</v>
      </c>
      <c r="L101" s="3">
        <f t="shared" si="8"/>
        <v>1753.9980581905891</v>
      </c>
      <c r="M101" s="3">
        <f t="shared" si="11"/>
        <v>2143.1939287801297</v>
      </c>
    </row>
    <row r="102" spans="9:22">
      <c r="I102">
        <v>96</v>
      </c>
      <c r="J102" s="3">
        <f t="shared" si="9"/>
        <v>271831.76344319648</v>
      </c>
      <c r="K102" s="3">
        <f t="shared" si="10"/>
        <v>391.69996853960265</v>
      </c>
      <c r="L102" s="3">
        <f t="shared" si="8"/>
        <v>1751.493960240527</v>
      </c>
      <c r="M102" s="3">
        <f t="shared" si="11"/>
        <v>2143.1939287801297</v>
      </c>
    </row>
    <row r="103" spans="9:22">
      <c r="I103">
        <v>97</v>
      </c>
      <c r="J103" s="3">
        <f t="shared" si="9"/>
        <v>271437.54326526524</v>
      </c>
      <c r="K103" s="3">
        <f t="shared" si="10"/>
        <v>394.22017793127384</v>
      </c>
      <c r="L103" s="3">
        <f t="shared" si="8"/>
        <v>1748.9737508488558</v>
      </c>
      <c r="M103" s="3">
        <f t="shared" si="11"/>
        <v>2143.1939287801297</v>
      </c>
    </row>
    <row r="104" spans="9:22">
      <c r="I104">
        <v>98</v>
      </c>
      <c r="J104" s="3">
        <f t="shared" si="9"/>
        <v>271040.78666283918</v>
      </c>
      <c r="K104" s="3">
        <f t="shared" si="10"/>
        <v>396.75660242605431</v>
      </c>
      <c r="L104" s="3">
        <f t="shared" si="8"/>
        <v>1746.4373263540754</v>
      </c>
      <c r="M104" s="3">
        <f t="shared" si="11"/>
        <v>2143.1939287801297</v>
      </c>
    </row>
    <row r="105" spans="9:22">
      <c r="I105">
        <v>99</v>
      </c>
      <c r="J105" s="3">
        <f t="shared" si="9"/>
        <v>270641.47731648677</v>
      </c>
      <c r="K105" s="3">
        <f t="shared" si="10"/>
        <v>399.30934635240624</v>
      </c>
      <c r="L105" s="3">
        <f t="shared" si="8"/>
        <v>1743.8845824277234</v>
      </c>
      <c r="M105" s="3">
        <f t="shared" si="11"/>
        <v>2143.1939287801297</v>
      </c>
    </row>
    <row r="106" spans="9:22">
      <c r="I106">
        <v>100</v>
      </c>
      <c r="J106" s="5">
        <f t="shared" si="9"/>
        <v>270239.59880177671</v>
      </c>
      <c r="K106" s="3">
        <f t="shared" si="10"/>
        <v>401.87851471004342</v>
      </c>
      <c r="L106" s="3">
        <f t="shared" si="8"/>
        <v>1741.3154140700863</v>
      </c>
      <c r="M106" s="3">
        <f t="shared" si="11"/>
        <v>2143.1939287801297</v>
      </c>
    </row>
    <row r="107" spans="9:22">
      <c r="J107" s="3"/>
      <c r="K107" s="3"/>
      <c r="L107" s="3"/>
      <c r="M107" s="3"/>
    </row>
    <row r="108" spans="9:22">
      <c r="J108" s="3"/>
      <c r="K108" s="3"/>
      <c r="L108" s="3"/>
      <c r="M108" s="3"/>
    </row>
    <row r="109" spans="9:22">
      <c r="J109" s="3"/>
      <c r="K109" s="3"/>
      <c r="L109" s="3"/>
      <c r="M109" s="3"/>
    </row>
    <row r="110" spans="9:22">
      <c r="J110" s="3"/>
      <c r="K110" s="3"/>
      <c r="L110" s="3"/>
      <c r="M110" s="3"/>
    </row>
    <row r="111" spans="9:22">
      <c r="J111" s="3"/>
      <c r="K111" s="3"/>
      <c r="L111" s="3"/>
      <c r="M111" s="3"/>
    </row>
    <row r="112" spans="9:22">
      <c r="J112" s="3"/>
      <c r="K112" s="3"/>
      <c r="L112" s="3"/>
      <c r="M112" s="3"/>
    </row>
    <row r="113" spans="10:13">
      <c r="J113" s="3"/>
      <c r="K113" s="3"/>
      <c r="L113" s="3"/>
      <c r="M113" s="3"/>
    </row>
    <row r="114" spans="10:13">
      <c r="J114" s="3"/>
      <c r="K114" s="3"/>
      <c r="L114" s="3"/>
      <c r="M114" s="3"/>
    </row>
    <row r="115" spans="10:13">
      <c r="J115" s="3"/>
      <c r="K115" s="3"/>
      <c r="L115" s="3"/>
      <c r="M115" s="3"/>
    </row>
    <row r="116" spans="10:13">
      <c r="J116" s="3"/>
      <c r="K116" s="3"/>
      <c r="L116" s="3"/>
      <c r="M116" s="3"/>
    </row>
    <row r="117" spans="10:13">
      <c r="J117" s="3"/>
      <c r="K117" s="3"/>
      <c r="L117" s="3"/>
      <c r="M117" s="3"/>
    </row>
    <row r="118" spans="10:13">
      <c r="J118" s="3"/>
      <c r="K118" s="3"/>
      <c r="L118" s="3"/>
      <c r="M118" s="3"/>
    </row>
    <row r="119" spans="10:13">
      <c r="J119" s="3"/>
      <c r="K119" s="3"/>
      <c r="L119" s="3"/>
      <c r="M119" s="3"/>
    </row>
    <row r="120" spans="10:13">
      <c r="J120" s="3"/>
      <c r="K120" s="3"/>
      <c r="L120" s="3"/>
      <c r="M120" s="3"/>
    </row>
    <row r="121" spans="10:13">
      <c r="J121" s="3"/>
      <c r="K121" s="3"/>
      <c r="L121" s="3"/>
      <c r="M121" s="3"/>
    </row>
    <row r="122" spans="10:13">
      <c r="J122" s="3"/>
      <c r="K122" s="3"/>
      <c r="L122" s="3"/>
      <c r="M122" s="3"/>
    </row>
    <row r="123" spans="10:13">
      <c r="J123" s="3"/>
      <c r="K123" s="3"/>
      <c r="L123" s="3"/>
      <c r="M123" s="3"/>
    </row>
    <row r="124" spans="10:13">
      <c r="J124" s="3"/>
      <c r="K124" s="3"/>
      <c r="L124" s="3"/>
      <c r="M124" s="3"/>
    </row>
    <row r="125" spans="10:13">
      <c r="J125" s="3"/>
      <c r="K125" s="3"/>
      <c r="L125" s="3"/>
      <c r="M125" s="3"/>
    </row>
    <row r="126" spans="10:13">
      <c r="J126" s="3"/>
      <c r="K126" s="3"/>
      <c r="L126" s="3"/>
      <c r="M126" s="3"/>
    </row>
    <row r="127" spans="10:13">
      <c r="J127" s="3"/>
      <c r="K127" s="3"/>
      <c r="L127" s="3"/>
      <c r="M127" s="3"/>
    </row>
    <row r="128" spans="10:13">
      <c r="J128" s="3"/>
      <c r="K128" s="3"/>
      <c r="L128" s="3"/>
      <c r="M128" s="3"/>
    </row>
    <row r="129" spans="10:13">
      <c r="J129" s="3"/>
      <c r="K129" s="3"/>
      <c r="L129" s="3"/>
      <c r="M129" s="3"/>
    </row>
    <row r="130" spans="10:13">
      <c r="J130" s="3"/>
      <c r="K130" s="3"/>
      <c r="L130" s="3"/>
      <c r="M130" s="3"/>
    </row>
    <row r="131" spans="10:13">
      <c r="J131" s="3"/>
      <c r="K131" s="3"/>
      <c r="L131" s="3"/>
      <c r="M131" s="3"/>
    </row>
    <row r="132" spans="10:13">
      <c r="J132" s="3"/>
      <c r="K132" s="3"/>
      <c r="L132" s="3"/>
      <c r="M132" s="3"/>
    </row>
    <row r="133" spans="10:13">
      <c r="J133" s="3"/>
      <c r="K133" s="3"/>
      <c r="L133" s="3"/>
      <c r="M133" s="3"/>
    </row>
    <row r="134" spans="10:13">
      <c r="J134" s="3"/>
      <c r="K134" s="3"/>
      <c r="L134" s="3"/>
      <c r="M134" s="3"/>
    </row>
    <row r="135" spans="10:13">
      <c r="J135" s="3"/>
      <c r="K135" s="3"/>
      <c r="L135" s="3"/>
      <c r="M135" s="3"/>
    </row>
    <row r="136" spans="10:13">
      <c r="J136" s="3"/>
      <c r="K136" s="3"/>
      <c r="L136" s="3"/>
      <c r="M136" s="3"/>
    </row>
    <row r="137" spans="10:13">
      <c r="J137" s="3"/>
      <c r="K137" s="3"/>
      <c r="L137" s="3"/>
      <c r="M137" s="3"/>
    </row>
    <row r="138" spans="10:13">
      <c r="J138" s="3"/>
      <c r="K138" s="3"/>
      <c r="L138" s="3"/>
      <c r="M138" s="3"/>
    </row>
    <row r="139" spans="10:13">
      <c r="J139" s="3"/>
      <c r="K139" s="3"/>
      <c r="L139" s="3"/>
      <c r="M139" s="3"/>
    </row>
    <row r="140" spans="10:13">
      <c r="J140" s="3"/>
      <c r="K140" s="3"/>
      <c r="L140" s="3"/>
      <c r="M140" s="3"/>
    </row>
    <row r="141" spans="10:13">
      <c r="J141" s="3"/>
      <c r="K141" s="3"/>
      <c r="L141" s="3"/>
      <c r="M141" s="3"/>
    </row>
    <row r="142" spans="10:13">
      <c r="J142" s="3"/>
      <c r="K142" s="3"/>
      <c r="L142" s="3"/>
      <c r="M142" s="3"/>
    </row>
    <row r="143" spans="10:13">
      <c r="J143" s="3"/>
      <c r="K143" s="3"/>
      <c r="L143" s="3"/>
      <c r="M143" s="3"/>
    </row>
    <row r="144" spans="10:13">
      <c r="J144" s="3"/>
      <c r="K144" s="3"/>
      <c r="L144" s="3"/>
      <c r="M144" s="3"/>
    </row>
    <row r="145" spans="10:13">
      <c r="J145" s="3"/>
      <c r="K145" s="3"/>
      <c r="L145" s="3"/>
      <c r="M145" s="3"/>
    </row>
    <row r="146" spans="10:13">
      <c r="J146" s="3"/>
      <c r="K146" s="3"/>
      <c r="L146" s="3"/>
      <c r="M146" s="3"/>
    </row>
    <row r="147" spans="10:13">
      <c r="J147" s="3"/>
      <c r="K147" s="3"/>
      <c r="L147" s="3"/>
      <c r="M147" s="3"/>
    </row>
    <row r="148" spans="10:13">
      <c r="J148" s="3"/>
      <c r="K148" s="3"/>
      <c r="L148" s="3"/>
      <c r="M148" s="3"/>
    </row>
    <row r="149" spans="10:13">
      <c r="J149" s="3"/>
      <c r="K149" s="3"/>
      <c r="L149" s="3"/>
      <c r="M149" s="3"/>
    </row>
    <row r="150" spans="10:13">
      <c r="J150" s="3"/>
      <c r="K150" s="3"/>
      <c r="L150" s="3"/>
      <c r="M150" s="3"/>
    </row>
    <row r="151" spans="10:13">
      <c r="J151" s="3"/>
      <c r="K151" s="3"/>
      <c r="L151" s="3"/>
      <c r="M151" s="3"/>
    </row>
    <row r="152" spans="10:13">
      <c r="J152" s="3"/>
      <c r="K152" s="3"/>
      <c r="L152" s="3"/>
      <c r="M152" s="3"/>
    </row>
    <row r="153" spans="10:13">
      <c r="J153" s="3"/>
      <c r="K153" s="3"/>
      <c r="L153" s="3"/>
      <c r="M153" s="3"/>
    </row>
    <row r="154" spans="10:13">
      <c r="J154" s="3"/>
      <c r="K154" s="3"/>
      <c r="L154" s="3"/>
      <c r="M154" s="3"/>
    </row>
    <row r="155" spans="10:13">
      <c r="J155" s="3"/>
      <c r="K155" s="3"/>
      <c r="L155" s="3"/>
      <c r="M155" s="3"/>
    </row>
    <row r="156" spans="10:13">
      <c r="J156" s="3"/>
      <c r="K156" s="3"/>
      <c r="L156" s="3"/>
      <c r="M156" s="3"/>
    </row>
    <row r="157" spans="10:13">
      <c r="J157" s="3"/>
      <c r="K157" s="3"/>
      <c r="L157" s="3"/>
      <c r="M157" s="3"/>
    </row>
    <row r="158" spans="10:13">
      <c r="J158" s="3"/>
      <c r="K158" s="3"/>
      <c r="L158" s="3"/>
      <c r="M158" s="3"/>
    </row>
    <row r="159" spans="10:13">
      <c r="J159" s="3"/>
      <c r="K159" s="3"/>
      <c r="L159" s="3"/>
      <c r="M159" s="3"/>
    </row>
    <row r="160" spans="10:13">
      <c r="J160" s="3"/>
      <c r="K160" s="3"/>
      <c r="L160" s="3"/>
      <c r="M160" s="3"/>
    </row>
    <row r="161" spans="10:13">
      <c r="J161" s="3"/>
      <c r="K161" s="3"/>
      <c r="L161" s="3"/>
      <c r="M161" s="3"/>
    </row>
    <row r="162" spans="10:13">
      <c r="J162" s="3"/>
      <c r="K162" s="3"/>
      <c r="L162" s="3"/>
      <c r="M162" s="3"/>
    </row>
    <row r="163" spans="10:13">
      <c r="J163" s="3"/>
      <c r="K163" s="3"/>
      <c r="L163" s="3"/>
      <c r="M163" s="3"/>
    </row>
    <row r="164" spans="10:13">
      <c r="J164" s="3"/>
      <c r="K164" s="3"/>
      <c r="L164" s="3"/>
      <c r="M164" s="3"/>
    </row>
    <row r="165" spans="10:13">
      <c r="J165" s="3"/>
      <c r="K165" s="3"/>
      <c r="L165" s="3"/>
      <c r="M165" s="3"/>
    </row>
    <row r="166" spans="10:13">
      <c r="J166" s="3"/>
      <c r="K166" s="3"/>
      <c r="L166" s="3"/>
      <c r="M166" s="3"/>
    </row>
    <row r="167" spans="10:13">
      <c r="J167" s="3"/>
      <c r="K167" s="3"/>
      <c r="L167" s="3"/>
      <c r="M167" s="3"/>
    </row>
    <row r="168" spans="10:13">
      <c r="J168" s="3"/>
      <c r="K168" s="3"/>
      <c r="L168" s="3"/>
      <c r="M168" s="3"/>
    </row>
    <row r="169" spans="10:13">
      <c r="J169" s="3"/>
      <c r="K169" s="3"/>
      <c r="L169" s="3"/>
      <c r="M169" s="3"/>
    </row>
    <row r="170" spans="10:13">
      <c r="J170" s="3"/>
      <c r="K170" s="3"/>
      <c r="L170" s="3"/>
      <c r="M170" s="3"/>
    </row>
    <row r="171" spans="10:13">
      <c r="J171" s="3"/>
      <c r="K171" s="3"/>
      <c r="L171" s="3"/>
      <c r="M171" s="3"/>
    </row>
    <row r="172" spans="10:13">
      <c r="J172" s="3"/>
      <c r="K172" s="3"/>
      <c r="L172" s="3"/>
      <c r="M172" s="3"/>
    </row>
    <row r="173" spans="10:13">
      <c r="J173" s="3"/>
      <c r="K173" s="3"/>
      <c r="L173" s="3"/>
      <c r="M173" s="3"/>
    </row>
    <row r="174" spans="10:13">
      <c r="J174" s="3"/>
      <c r="K174" s="3"/>
      <c r="L174" s="3"/>
      <c r="M174" s="3"/>
    </row>
    <row r="175" spans="10:13">
      <c r="J175" s="3"/>
      <c r="K175" s="3"/>
      <c r="L175" s="3"/>
      <c r="M175" s="3"/>
    </row>
    <row r="176" spans="10:13">
      <c r="J176" s="3"/>
      <c r="K176" s="3"/>
      <c r="L176" s="3"/>
      <c r="M176" s="3"/>
    </row>
    <row r="177" spans="10:13">
      <c r="J177" s="3"/>
      <c r="K177" s="3"/>
      <c r="L177" s="3"/>
      <c r="M177" s="3"/>
    </row>
    <row r="178" spans="10:13">
      <c r="J178" s="3"/>
      <c r="K178" s="3"/>
      <c r="L178" s="3"/>
      <c r="M178" s="3"/>
    </row>
    <row r="179" spans="10:13">
      <c r="J179" s="3"/>
      <c r="K179" s="3"/>
      <c r="L179" s="3"/>
      <c r="M179" s="3"/>
    </row>
    <row r="180" spans="10:13">
      <c r="J180" s="3"/>
      <c r="K180" s="3"/>
      <c r="L180" s="3"/>
      <c r="M180" s="3"/>
    </row>
    <row r="181" spans="10:13">
      <c r="J181" s="3"/>
      <c r="K181" s="3"/>
      <c r="L181" s="3"/>
      <c r="M181" s="3"/>
    </row>
    <row r="182" spans="10:13">
      <c r="J182" s="3"/>
      <c r="K182" s="3"/>
      <c r="L182" s="3"/>
      <c r="M182" s="3"/>
    </row>
    <row r="183" spans="10:13">
      <c r="J183" s="3"/>
      <c r="K183" s="3"/>
      <c r="L183" s="3"/>
      <c r="M183" s="3"/>
    </row>
    <row r="184" spans="10:13">
      <c r="J184" s="3"/>
      <c r="K184" s="3"/>
      <c r="L184" s="3"/>
      <c r="M184" s="3"/>
    </row>
    <row r="185" spans="10:13">
      <c r="J185" s="3"/>
      <c r="K185" s="3"/>
      <c r="L185" s="3"/>
      <c r="M185" s="3"/>
    </row>
    <row r="186" spans="10:13">
      <c r="J186" s="3"/>
      <c r="K186" s="3"/>
      <c r="L186" s="3"/>
      <c r="M186" s="3"/>
    </row>
    <row r="187" spans="10:13">
      <c r="J187" s="3"/>
      <c r="K187" s="3"/>
      <c r="L187" s="3"/>
      <c r="M187" s="3"/>
    </row>
    <row r="188" spans="10:13">
      <c r="J188" s="3"/>
      <c r="K188" s="3"/>
      <c r="L188" s="3"/>
      <c r="M188" s="3"/>
    </row>
    <row r="189" spans="10:13">
      <c r="J189" s="3"/>
      <c r="K189" s="3"/>
      <c r="L189" s="3"/>
      <c r="M189" s="3"/>
    </row>
    <row r="190" spans="10:13">
      <c r="J190" s="3"/>
      <c r="K190" s="3"/>
      <c r="L190" s="3"/>
      <c r="M190" s="3"/>
    </row>
    <row r="191" spans="10:13">
      <c r="J191" s="3"/>
      <c r="K191" s="3"/>
      <c r="L191" s="3"/>
      <c r="M191" s="3"/>
    </row>
    <row r="192" spans="10:13">
      <c r="J192" s="3"/>
      <c r="K192" s="3"/>
      <c r="L192" s="3"/>
      <c r="M192" s="3"/>
    </row>
    <row r="193" spans="10:13">
      <c r="J193" s="3"/>
      <c r="K193" s="3"/>
      <c r="L193" s="3"/>
      <c r="M193" s="3"/>
    </row>
    <row r="194" spans="10:13">
      <c r="J194" s="3"/>
      <c r="K194" s="3"/>
      <c r="L194" s="3"/>
      <c r="M194" s="3"/>
    </row>
    <row r="195" spans="10:13">
      <c r="J195" s="3"/>
      <c r="K195" s="3"/>
      <c r="L195" s="3"/>
      <c r="M195" s="3"/>
    </row>
    <row r="196" spans="10:13">
      <c r="J196" s="3"/>
      <c r="K196" s="3"/>
      <c r="L196" s="3"/>
      <c r="M196" s="3"/>
    </row>
    <row r="197" spans="10:13">
      <c r="J197" s="3"/>
      <c r="K197" s="3"/>
      <c r="L197" s="3"/>
      <c r="M197" s="3"/>
    </row>
    <row r="198" spans="10:13">
      <c r="J198" s="3"/>
      <c r="K198" s="3"/>
      <c r="L198" s="3"/>
      <c r="M198" s="3"/>
    </row>
    <row r="199" spans="10:13">
      <c r="J199" s="3"/>
      <c r="K199" s="3"/>
      <c r="L199" s="3"/>
      <c r="M199" s="3"/>
    </row>
    <row r="200" spans="10:13">
      <c r="J200" s="3"/>
      <c r="K200" s="3"/>
      <c r="L200" s="3"/>
      <c r="M200" s="3"/>
    </row>
    <row r="201" spans="10:13">
      <c r="J201" s="3"/>
      <c r="K201" s="3"/>
      <c r="L201" s="3"/>
      <c r="M201" s="3"/>
    </row>
    <row r="202" spans="10:13">
      <c r="J202" s="3"/>
      <c r="K202" s="3"/>
      <c r="L202" s="3"/>
      <c r="M202" s="3"/>
    </row>
    <row r="203" spans="10:13">
      <c r="J203" s="3"/>
      <c r="K203" s="3"/>
      <c r="L203" s="3"/>
      <c r="M203" s="3"/>
    </row>
    <row r="204" spans="10:13">
      <c r="J204" s="3"/>
      <c r="K204" s="3"/>
      <c r="L204" s="3"/>
      <c r="M204" s="3"/>
    </row>
    <row r="205" spans="10:13">
      <c r="J205" s="3"/>
      <c r="K205" s="3"/>
      <c r="L205" s="3"/>
      <c r="M205" s="3"/>
    </row>
    <row r="206" spans="10:13">
      <c r="J206" s="3"/>
      <c r="K206" s="3"/>
      <c r="L206" s="3"/>
      <c r="M206" s="3"/>
    </row>
    <row r="207" spans="10:13">
      <c r="J207" s="3"/>
      <c r="K207" s="3"/>
      <c r="L207" s="3"/>
      <c r="M207" s="3"/>
    </row>
    <row r="208" spans="10:13">
      <c r="J208" s="3"/>
      <c r="K208" s="3"/>
      <c r="L208" s="3"/>
      <c r="M208" s="3"/>
    </row>
    <row r="209" spans="10:13">
      <c r="J209" s="3"/>
      <c r="K209" s="3"/>
      <c r="L209" s="3"/>
      <c r="M209" s="3"/>
    </row>
    <row r="210" spans="10:13">
      <c r="J210" s="3"/>
      <c r="K210" s="3"/>
      <c r="L210" s="3"/>
      <c r="M210" s="3"/>
    </row>
    <row r="211" spans="10:13">
      <c r="J211" s="3"/>
      <c r="K211" s="3"/>
      <c r="L211" s="3"/>
      <c r="M211" s="3"/>
    </row>
    <row r="212" spans="10:13">
      <c r="J212" s="3"/>
      <c r="K212" s="3"/>
      <c r="L212" s="3"/>
      <c r="M212" s="3"/>
    </row>
    <row r="213" spans="10:13">
      <c r="J213" s="3"/>
      <c r="K213" s="3"/>
      <c r="L213" s="3"/>
      <c r="M213" s="3"/>
    </row>
    <row r="214" spans="10:13">
      <c r="J214" s="3"/>
      <c r="K214" s="3"/>
      <c r="L214" s="3"/>
      <c r="M214" s="3"/>
    </row>
    <row r="215" spans="10:13">
      <c r="J215" s="3"/>
      <c r="K215" s="3"/>
      <c r="L215" s="3"/>
      <c r="M215" s="3"/>
    </row>
    <row r="216" spans="10:13">
      <c r="J216" s="3"/>
      <c r="K216" s="3"/>
      <c r="L216" s="3"/>
      <c r="M216" s="3"/>
    </row>
    <row r="217" spans="10:13">
      <c r="J217" s="3"/>
      <c r="K217" s="3"/>
      <c r="L217" s="3"/>
      <c r="M217" s="3"/>
    </row>
    <row r="218" spans="10:13">
      <c r="J218" s="3"/>
      <c r="K218" s="3"/>
      <c r="L218" s="3"/>
      <c r="M218" s="3"/>
    </row>
    <row r="219" spans="10:13">
      <c r="J219" s="3"/>
      <c r="K219" s="3"/>
      <c r="L219" s="3"/>
      <c r="M219" s="3"/>
    </row>
    <row r="220" spans="10:13">
      <c r="J220" s="3"/>
      <c r="K220" s="3"/>
      <c r="L220" s="3"/>
      <c r="M220" s="3"/>
    </row>
    <row r="221" spans="10:13">
      <c r="J221" s="3"/>
      <c r="K221" s="3"/>
      <c r="L221" s="3"/>
      <c r="M221" s="3"/>
    </row>
    <row r="222" spans="10:13">
      <c r="J222" s="3"/>
      <c r="K222" s="3"/>
      <c r="L222" s="3"/>
      <c r="M222" s="3"/>
    </row>
    <row r="223" spans="10:13">
      <c r="J223" s="3"/>
      <c r="K223" s="3"/>
      <c r="L223" s="3"/>
      <c r="M223" s="3"/>
    </row>
    <row r="224" spans="10:13">
      <c r="J224" s="3"/>
      <c r="K224" s="3"/>
      <c r="L224" s="3"/>
      <c r="M224" s="3"/>
    </row>
    <row r="225" spans="10:13">
      <c r="J225" s="3"/>
      <c r="K225" s="3"/>
      <c r="L225" s="3"/>
      <c r="M225" s="3"/>
    </row>
    <row r="226" spans="10:13">
      <c r="J226" s="3"/>
      <c r="K226" s="3"/>
      <c r="L226" s="3"/>
      <c r="M226" s="3"/>
    </row>
    <row r="227" spans="10:13">
      <c r="J227" s="3"/>
      <c r="K227" s="3"/>
      <c r="L227" s="3"/>
      <c r="M227" s="3"/>
    </row>
    <row r="228" spans="10:13">
      <c r="J228" s="3"/>
      <c r="K228" s="3"/>
      <c r="L228" s="3"/>
      <c r="M228" s="3"/>
    </row>
    <row r="229" spans="10:13">
      <c r="J229" s="3"/>
      <c r="K229" s="3"/>
      <c r="L229" s="3"/>
      <c r="M229" s="3"/>
    </row>
    <row r="230" spans="10:13">
      <c r="J230" s="3"/>
      <c r="K230" s="3"/>
      <c r="L230" s="3"/>
      <c r="M230" s="3"/>
    </row>
    <row r="231" spans="10:13">
      <c r="J231" s="3"/>
      <c r="K231" s="3"/>
      <c r="L231" s="3"/>
      <c r="M231" s="3"/>
    </row>
    <row r="232" spans="10:13">
      <c r="J232" s="3"/>
      <c r="K232" s="3"/>
      <c r="L232" s="3"/>
      <c r="M232" s="3"/>
    </row>
    <row r="233" spans="10:13">
      <c r="J233" s="3"/>
      <c r="K233" s="3"/>
      <c r="L233" s="3"/>
      <c r="M233" s="3"/>
    </row>
    <row r="234" spans="10:13">
      <c r="J234" s="3"/>
      <c r="K234" s="3"/>
      <c r="L234" s="3"/>
      <c r="M234" s="3"/>
    </row>
    <row r="235" spans="10:13">
      <c r="J235" s="3"/>
      <c r="K235" s="3"/>
      <c r="L235" s="3"/>
      <c r="M235" s="3"/>
    </row>
    <row r="236" spans="10:13">
      <c r="J236" s="3"/>
      <c r="K236" s="3"/>
      <c r="L236" s="3"/>
      <c r="M236" s="3"/>
    </row>
    <row r="237" spans="10:13">
      <c r="J237" s="3"/>
      <c r="K237" s="3"/>
      <c r="L237" s="3"/>
      <c r="M237" s="3"/>
    </row>
    <row r="238" spans="10:13">
      <c r="J238" s="3"/>
      <c r="K238" s="3"/>
      <c r="L238" s="3"/>
      <c r="M238" s="3"/>
    </row>
    <row r="239" spans="10:13">
      <c r="J239" s="3"/>
      <c r="K239" s="3"/>
      <c r="L239" s="3"/>
      <c r="M239" s="3"/>
    </row>
    <row r="240" spans="10:13">
      <c r="J240" s="3"/>
      <c r="K240" s="3"/>
      <c r="L240" s="3"/>
      <c r="M240" s="3"/>
    </row>
    <row r="241" spans="10:13">
      <c r="J241" s="3"/>
      <c r="K241" s="3"/>
      <c r="L241" s="3"/>
      <c r="M241" s="3"/>
    </row>
    <row r="242" spans="10:13">
      <c r="J242" s="3"/>
      <c r="K242" s="3"/>
      <c r="L242" s="3"/>
      <c r="M242" s="3"/>
    </row>
    <row r="243" spans="10:13">
      <c r="J243" s="3"/>
      <c r="K243" s="3"/>
      <c r="L243" s="3"/>
      <c r="M243" s="3"/>
    </row>
    <row r="244" spans="10:13">
      <c r="J244" s="3"/>
      <c r="K244" s="3"/>
      <c r="L244" s="3"/>
      <c r="M244" s="3"/>
    </row>
    <row r="245" spans="10:13">
      <c r="J245" s="3"/>
      <c r="K245" s="3"/>
      <c r="L245" s="3"/>
      <c r="M245" s="3"/>
    </row>
    <row r="246" spans="10:13">
      <c r="J246" s="3"/>
      <c r="K246" s="3"/>
      <c r="L246" s="3"/>
      <c r="M246" s="3"/>
    </row>
    <row r="247" spans="10:13">
      <c r="J247" s="3"/>
      <c r="K247" s="3"/>
      <c r="L247" s="3"/>
      <c r="M247" s="3"/>
    </row>
    <row r="248" spans="10:13">
      <c r="J248" s="3"/>
      <c r="K248" s="3"/>
      <c r="L248" s="3"/>
      <c r="M248" s="3"/>
    </row>
    <row r="249" spans="10:13">
      <c r="J249" s="3"/>
      <c r="K249" s="3"/>
      <c r="L249" s="3"/>
      <c r="M249" s="3"/>
    </row>
    <row r="250" spans="10:13">
      <c r="J250" s="3"/>
      <c r="K250" s="3"/>
      <c r="L250" s="3"/>
      <c r="M250" s="3"/>
    </row>
    <row r="251" spans="10:13">
      <c r="J251" s="3"/>
      <c r="K251" s="3"/>
      <c r="L251" s="3"/>
      <c r="M251" s="3"/>
    </row>
    <row r="252" spans="10:13">
      <c r="J252" s="3"/>
      <c r="K252" s="3"/>
      <c r="L252" s="3"/>
      <c r="M252" s="3"/>
    </row>
    <row r="253" spans="10:13">
      <c r="J253" s="3"/>
      <c r="K253" s="3"/>
      <c r="L253" s="3"/>
      <c r="M253" s="3"/>
    </row>
    <row r="254" spans="10:13">
      <c r="J254" s="3"/>
      <c r="K254" s="3"/>
      <c r="L254" s="3"/>
      <c r="M254" s="3"/>
    </row>
    <row r="255" spans="10:13">
      <c r="J255" s="3"/>
      <c r="K255" s="3"/>
      <c r="L255" s="3"/>
      <c r="M255" s="3"/>
    </row>
    <row r="256" spans="10:13">
      <c r="J256" s="3"/>
      <c r="K256" s="3"/>
      <c r="L256" s="3"/>
      <c r="M256" s="3"/>
    </row>
    <row r="257" spans="10:13">
      <c r="J257" s="3"/>
      <c r="K257" s="3"/>
      <c r="L257" s="3"/>
      <c r="M257" s="3"/>
    </row>
    <row r="258" spans="10:13">
      <c r="J258" s="3"/>
      <c r="K258" s="3"/>
      <c r="L258" s="3"/>
      <c r="M258" s="3"/>
    </row>
    <row r="259" spans="10:13">
      <c r="J259" s="3"/>
      <c r="K259" s="3"/>
      <c r="L259" s="3"/>
      <c r="M259" s="3"/>
    </row>
    <row r="260" spans="10:13">
      <c r="J260" s="3"/>
      <c r="K260" s="3"/>
      <c r="L260" s="3"/>
      <c r="M260" s="3"/>
    </row>
    <row r="261" spans="10:13">
      <c r="J261" s="3"/>
      <c r="K261" s="3"/>
      <c r="L261" s="3"/>
      <c r="M261" s="3"/>
    </row>
    <row r="262" spans="10:13">
      <c r="J262" s="3"/>
      <c r="K262" s="3"/>
      <c r="L262" s="3"/>
      <c r="M262" s="3"/>
    </row>
    <row r="263" spans="10:13">
      <c r="J263" s="3"/>
      <c r="K263" s="3"/>
      <c r="L263" s="3"/>
      <c r="M263" s="3"/>
    </row>
    <row r="264" spans="10:13">
      <c r="J264" s="3"/>
      <c r="K264" s="3"/>
      <c r="L264" s="3"/>
      <c r="M264" s="3"/>
    </row>
    <row r="265" spans="10:13">
      <c r="J265" s="3"/>
      <c r="K265" s="3"/>
      <c r="L265" s="3"/>
      <c r="M265" s="3"/>
    </row>
    <row r="266" spans="10:13">
      <c r="J266" s="3"/>
      <c r="K266" s="3"/>
      <c r="L266" s="3"/>
      <c r="M266" s="3"/>
    </row>
    <row r="267" spans="10:13">
      <c r="J267" s="3"/>
      <c r="K267" s="3"/>
      <c r="L267" s="3"/>
      <c r="M267" s="3"/>
    </row>
    <row r="268" spans="10:13">
      <c r="J268" s="3"/>
      <c r="K268" s="3"/>
      <c r="L268" s="3"/>
      <c r="M268" s="3"/>
    </row>
    <row r="269" spans="10:13">
      <c r="J269" s="3"/>
      <c r="K269" s="3"/>
      <c r="L269" s="3"/>
      <c r="M269" s="3"/>
    </row>
    <row r="270" spans="10:13">
      <c r="J270" s="3"/>
      <c r="K270" s="3"/>
      <c r="L270" s="3"/>
      <c r="M270" s="3"/>
    </row>
    <row r="271" spans="10:13">
      <c r="J271" s="3"/>
      <c r="K271" s="3"/>
      <c r="L271" s="3"/>
      <c r="M271" s="3"/>
    </row>
    <row r="272" spans="10:13">
      <c r="J272" s="3"/>
      <c r="K272" s="3"/>
      <c r="L272" s="3"/>
      <c r="M272" s="3"/>
    </row>
    <row r="273" spans="10:13">
      <c r="J273" s="3"/>
      <c r="K273" s="3"/>
      <c r="L273" s="3"/>
      <c r="M273" s="3"/>
    </row>
    <row r="274" spans="10:13">
      <c r="J274" s="3"/>
      <c r="K274" s="3"/>
      <c r="L274" s="3"/>
      <c r="M274" s="3"/>
    </row>
    <row r="275" spans="10:13">
      <c r="J275" s="3"/>
      <c r="K275" s="3"/>
      <c r="L275" s="3"/>
      <c r="M275" s="3"/>
    </row>
    <row r="276" spans="10:13">
      <c r="J276" s="3"/>
      <c r="K276" s="3"/>
      <c r="L276" s="3"/>
      <c r="M276" s="3"/>
    </row>
    <row r="277" spans="10:13">
      <c r="J277" s="3"/>
      <c r="K277" s="3"/>
      <c r="L277" s="3"/>
      <c r="M277" s="3"/>
    </row>
    <row r="278" spans="10:13">
      <c r="J278" s="3"/>
      <c r="K278" s="3"/>
      <c r="L278" s="3"/>
      <c r="M278" s="3"/>
    </row>
    <row r="279" spans="10:13">
      <c r="J279" s="3"/>
      <c r="K279" s="3"/>
      <c r="L279" s="3"/>
      <c r="M279" s="3"/>
    </row>
    <row r="280" spans="10:13">
      <c r="J280" s="3"/>
      <c r="K280" s="3"/>
      <c r="L280" s="3"/>
      <c r="M280" s="3"/>
    </row>
    <row r="281" spans="10:13">
      <c r="J281" s="3"/>
      <c r="K281" s="3"/>
      <c r="L281" s="3"/>
      <c r="M281" s="3"/>
    </row>
    <row r="282" spans="10:13">
      <c r="J282" s="3"/>
      <c r="K282" s="3"/>
      <c r="L282" s="3"/>
      <c r="M282" s="3"/>
    </row>
    <row r="283" spans="10:13">
      <c r="J283" s="3"/>
      <c r="K283" s="3"/>
      <c r="L283" s="3"/>
      <c r="M283" s="3"/>
    </row>
    <row r="284" spans="10:13">
      <c r="J284" s="3"/>
      <c r="K284" s="3"/>
      <c r="L284" s="3"/>
      <c r="M284" s="3"/>
    </row>
    <row r="285" spans="10:13">
      <c r="J285" s="3"/>
      <c r="K285" s="3"/>
      <c r="L285" s="3"/>
      <c r="M285" s="3"/>
    </row>
    <row r="286" spans="10:13">
      <c r="J286" s="3"/>
      <c r="K286" s="3"/>
      <c r="L286" s="3"/>
      <c r="M286" s="3"/>
    </row>
    <row r="287" spans="10:13">
      <c r="J287" s="3"/>
      <c r="K287" s="3"/>
      <c r="L287" s="3"/>
      <c r="M287" s="3"/>
    </row>
    <row r="288" spans="10:13">
      <c r="J288" s="3"/>
      <c r="K288" s="3"/>
      <c r="L288" s="3"/>
      <c r="M288" s="3"/>
    </row>
    <row r="289" spans="10:13">
      <c r="J289" s="3"/>
      <c r="K289" s="3"/>
      <c r="L289" s="3"/>
      <c r="M289" s="3"/>
    </row>
    <row r="290" spans="10:13">
      <c r="J290" s="3"/>
      <c r="K290" s="3"/>
      <c r="L290" s="3"/>
      <c r="M290" s="3"/>
    </row>
    <row r="291" spans="10:13">
      <c r="J291" s="3"/>
      <c r="K291" s="3"/>
      <c r="L291" s="3"/>
      <c r="M291" s="3"/>
    </row>
    <row r="292" spans="10:13">
      <c r="J292" s="3"/>
      <c r="K292" s="3"/>
      <c r="L292" s="3"/>
      <c r="M292" s="3"/>
    </row>
    <row r="293" spans="10:13">
      <c r="J293" s="3"/>
      <c r="K293" s="3"/>
      <c r="L293" s="3"/>
      <c r="M293" s="3"/>
    </row>
    <row r="294" spans="10:13">
      <c r="J294" s="3"/>
      <c r="K294" s="3"/>
      <c r="L294" s="3"/>
      <c r="M294" s="3"/>
    </row>
    <row r="295" spans="10:13">
      <c r="J295" s="3"/>
      <c r="K295" s="3"/>
      <c r="L295" s="3"/>
      <c r="M295" s="3"/>
    </row>
    <row r="296" spans="10:13">
      <c r="J296" s="3"/>
      <c r="K296" s="3"/>
      <c r="L296" s="3"/>
      <c r="M296" s="3"/>
    </row>
    <row r="297" spans="10:13">
      <c r="J297" s="3"/>
      <c r="K297" s="3"/>
      <c r="L297" s="3"/>
      <c r="M297" s="3"/>
    </row>
    <row r="298" spans="10:13">
      <c r="J298" s="3"/>
      <c r="K298" s="3"/>
      <c r="L298" s="3"/>
      <c r="M298" s="3"/>
    </row>
    <row r="299" spans="10:13">
      <c r="J299" s="3"/>
      <c r="K299" s="3"/>
      <c r="L299" s="3"/>
      <c r="M299" s="3"/>
    </row>
    <row r="300" spans="10:13">
      <c r="J300" s="3"/>
      <c r="K300" s="3"/>
      <c r="L300" s="3"/>
      <c r="M300" s="3"/>
    </row>
    <row r="301" spans="10:13">
      <c r="J301" s="3"/>
      <c r="K301" s="3"/>
      <c r="L301" s="3"/>
      <c r="M301" s="3"/>
    </row>
    <row r="302" spans="10:13">
      <c r="J302" s="3"/>
      <c r="K302" s="3"/>
      <c r="L302" s="3"/>
      <c r="M302" s="3"/>
    </row>
    <row r="303" spans="10:13">
      <c r="J303" s="3"/>
      <c r="K303" s="3"/>
      <c r="L303" s="3"/>
      <c r="M303" s="3"/>
    </row>
    <row r="304" spans="10:13">
      <c r="J304" s="3"/>
      <c r="K304" s="3"/>
      <c r="L304" s="3"/>
      <c r="M304" s="3"/>
    </row>
    <row r="305" spans="10:13">
      <c r="J305" s="3"/>
      <c r="K305" s="3"/>
      <c r="L305" s="3"/>
      <c r="M305" s="3"/>
    </row>
    <row r="306" spans="10:13">
      <c r="J306" s="3"/>
      <c r="K306" s="3"/>
      <c r="L306" s="3"/>
      <c r="M306" s="3"/>
    </row>
    <row r="307" spans="10:13">
      <c r="J307" s="3"/>
      <c r="K307" s="3"/>
      <c r="L307" s="3"/>
      <c r="M307" s="3"/>
    </row>
    <row r="308" spans="10:13">
      <c r="J308" s="3"/>
      <c r="K308" s="3"/>
      <c r="L308" s="3"/>
      <c r="M308" s="3"/>
    </row>
    <row r="309" spans="10:13">
      <c r="J309" s="3"/>
      <c r="K309" s="3"/>
      <c r="L309" s="3"/>
      <c r="M309" s="3"/>
    </row>
    <row r="310" spans="10:13">
      <c r="J310" s="3"/>
      <c r="K310" s="3"/>
      <c r="L310" s="3"/>
      <c r="M310" s="3"/>
    </row>
    <row r="311" spans="10:13">
      <c r="J311" s="3"/>
      <c r="K311" s="3"/>
      <c r="L311" s="3"/>
      <c r="M311" s="3"/>
    </row>
    <row r="312" spans="10:13">
      <c r="J312" s="3"/>
      <c r="K312" s="3"/>
      <c r="L312" s="3"/>
      <c r="M312" s="3"/>
    </row>
    <row r="313" spans="10:13">
      <c r="J313" s="3"/>
      <c r="K313" s="3"/>
      <c r="L313" s="3"/>
      <c r="M313" s="3"/>
    </row>
    <row r="314" spans="10:13">
      <c r="J314" s="3"/>
      <c r="K314" s="3"/>
      <c r="L314" s="3"/>
      <c r="M314" s="3"/>
    </row>
    <row r="315" spans="10:13">
      <c r="J315" s="3"/>
      <c r="K315" s="3"/>
      <c r="L315" s="3"/>
      <c r="M315" s="3"/>
    </row>
    <row r="316" spans="10:13">
      <c r="J316" s="3"/>
      <c r="K316" s="3"/>
      <c r="L316" s="3"/>
      <c r="M316" s="3"/>
    </row>
    <row r="317" spans="10:13">
      <c r="J317" s="3"/>
      <c r="K317" s="3"/>
      <c r="L317" s="3"/>
      <c r="M317" s="3"/>
    </row>
    <row r="318" spans="10:13">
      <c r="J318" s="3"/>
      <c r="K318" s="3"/>
      <c r="L318" s="3"/>
      <c r="M318" s="3"/>
    </row>
    <row r="319" spans="10:13">
      <c r="J319" s="3"/>
      <c r="K319" s="3"/>
      <c r="L319" s="3"/>
      <c r="M319" s="3"/>
    </row>
    <row r="320" spans="10:13">
      <c r="J320" s="3"/>
      <c r="K320" s="3"/>
      <c r="L320" s="3"/>
      <c r="M320" s="3"/>
    </row>
    <row r="321" spans="10:13">
      <c r="J321" s="3"/>
      <c r="K321" s="3"/>
      <c r="L321" s="3"/>
      <c r="M321" s="3"/>
    </row>
    <row r="322" spans="10:13">
      <c r="J322" s="3"/>
      <c r="K322" s="3"/>
      <c r="L322" s="3"/>
      <c r="M322" s="3"/>
    </row>
    <row r="323" spans="10:13">
      <c r="J323" s="3"/>
      <c r="K323" s="3"/>
      <c r="L323" s="3"/>
      <c r="M323" s="3"/>
    </row>
    <row r="324" spans="10:13">
      <c r="J324" s="3"/>
      <c r="K324" s="3"/>
      <c r="L324" s="3"/>
      <c r="M324" s="3"/>
    </row>
    <row r="325" spans="10:13">
      <c r="J325" s="3"/>
      <c r="K325" s="3"/>
      <c r="L325" s="3"/>
      <c r="M325" s="3"/>
    </row>
    <row r="326" spans="10:13">
      <c r="J326" s="3"/>
      <c r="K326" s="3"/>
      <c r="L326" s="3"/>
      <c r="M326" s="3"/>
    </row>
    <row r="327" spans="10:13">
      <c r="J327" s="3"/>
      <c r="K327" s="3"/>
      <c r="L327" s="3"/>
      <c r="M327" s="3"/>
    </row>
    <row r="328" spans="10:13">
      <c r="J328" s="3"/>
      <c r="K328" s="3"/>
      <c r="L328" s="3"/>
      <c r="M328" s="3"/>
    </row>
    <row r="329" spans="10:13">
      <c r="J329" s="3"/>
      <c r="K329" s="3"/>
      <c r="L329" s="3"/>
      <c r="M329" s="3"/>
    </row>
    <row r="330" spans="10:13">
      <c r="J330" s="3"/>
      <c r="K330" s="3"/>
      <c r="L330" s="3"/>
      <c r="M330" s="3"/>
    </row>
    <row r="331" spans="10:13">
      <c r="J331" s="3"/>
      <c r="K331" s="3"/>
      <c r="L331" s="3"/>
      <c r="M331" s="3"/>
    </row>
    <row r="332" spans="10:13">
      <c r="J332" s="3"/>
      <c r="K332" s="3"/>
      <c r="L332" s="3"/>
      <c r="M332" s="3"/>
    </row>
    <row r="333" spans="10:13">
      <c r="J333" s="3"/>
      <c r="K333" s="3"/>
      <c r="L333" s="3"/>
      <c r="M333" s="3"/>
    </row>
    <row r="334" spans="10:13">
      <c r="J334" s="3"/>
      <c r="K334" s="3"/>
      <c r="L334" s="3"/>
      <c r="M334" s="3"/>
    </row>
    <row r="335" spans="10:13">
      <c r="J335" s="3"/>
      <c r="K335" s="3"/>
      <c r="L335" s="3"/>
      <c r="M335" s="3"/>
    </row>
    <row r="336" spans="10:13">
      <c r="J336" s="3"/>
      <c r="K336" s="3"/>
      <c r="L336" s="3"/>
      <c r="M336" s="3"/>
    </row>
    <row r="337" spans="10:13">
      <c r="J337" s="3"/>
      <c r="K337" s="3"/>
      <c r="L337" s="3"/>
      <c r="M337" s="3"/>
    </row>
    <row r="338" spans="10:13">
      <c r="J338" s="3"/>
      <c r="K338" s="3"/>
      <c r="L338" s="3"/>
      <c r="M338" s="3"/>
    </row>
    <row r="339" spans="10:13">
      <c r="J339" s="3"/>
      <c r="K339" s="3"/>
      <c r="L339" s="3"/>
      <c r="M339" s="3"/>
    </row>
    <row r="340" spans="10:13">
      <c r="J340" s="3"/>
      <c r="K340" s="3"/>
      <c r="L340" s="3"/>
      <c r="M340" s="3"/>
    </row>
    <row r="341" spans="10:13">
      <c r="J341" s="3"/>
      <c r="K341" s="3"/>
      <c r="L341" s="3"/>
      <c r="M341" s="3"/>
    </row>
    <row r="342" spans="10:13">
      <c r="J342" s="3"/>
      <c r="K342" s="3"/>
      <c r="L342" s="3"/>
      <c r="M342" s="3"/>
    </row>
    <row r="343" spans="10:13">
      <c r="J343" s="3"/>
      <c r="K343" s="3"/>
      <c r="L343" s="3"/>
      <c r="M343" s="3"/>
    </row>
    <row r="344" spans="10:13">
      <c r="J344" s="3"/>
      <c r="K344" s="3"/>
      <c r="L344" s="3"/>
      <c r="M344" s="3"/>
    </row>
    <row r="345" spans="10:13">
      <c r="J345" s="3"/>
      <c r="K345" s="3"/>
      <c r="L345" s="3"/>
      <c r="M345" s="3"/>
    </row>
    <row r="346" spans="10:13">
      <c r="J346" s="3"/>
      <c r="K346" s="3"/>
      <c r="L346" s="3"/>
      <c r="M346" s="3"/>
    </row>
    <row r="347" spans="10:13">
      <c r="J347" s="3"/>
      <c r="K347" s="3"/>
      <c r="L347" s="3"/>
      <c r="M347" s="3"/>
    </row>
    <row r="348" spans="10:13">
      <c r="J348" s="3"/>
      <c r="K348" s="3"/>
      <c r="L348" s="3"/>
      <c r="M348" s="3"/>
    </row>
    <row r="349" spans="10:13">
      <c r="J349" s="3"/>
      <c r="K349" s="3"/>
      <c r="L349" s="3"/>
      <c r="M349" s="3"/>
    </row>
    <row r="350" spans="10:13">
      <c r="J350" s="3"/>
      <c r="K350" s="3"/>
      <c r="L350" s="3"/>
      <c r="M350" s="3"/>
    </row>
    <row r="351" spans="10:13">
      <c r="J351" s="3"/>
      <c r="K351" s="3"/>
      <c r="L351" s="3"/>
      <c r="M351" s="3"/>
    </row>
    <row r="352" spans="10:13">
      <c r="J352" s="3"/>
      <c r="K352" s="3"/>
      <c r="L352" s="3"/>
      <c r="M352" s="3"/>
    </row>
    <row r="353" spans="10:13">
      <c r="J353" s="3"/>
      <c r="K353" s="3"/>
      <c r="L353" s="3"/>
      <c r="M353" s="3"/>
    </row>
    <row r="354" spans="10:13">
      <c r="J354" s="3"/>
      <c r="K354" s="3"/>
      <c r="L354" s="3"/>
      <c r="M354" s="3"/>
    </row>
    <row r="355" spans="10:13">
      <c r="J355" s="3"/>
      <c r="K355" s="3"/>
      <c r="L355" s="3"/>
      <c r="M355" s="3"/>
    </row>
    <row r="356" spans="10:13">
      <c r="J356" s="3"/>
      <c r="K356" s="3"/>
      <c r="L356" s="3"/>
      <c r="M356" s="3"/>
    </row>
    <row r="357" spans="10:13">
      <c r="J357" s="3"/>
      <c r="K357" s="3"/>
      <c r="L357" s="3"/>
      <c r="M357" s="3"/>
    </row>
    <row r="358" spans="10:13">
      <c r="J358" s="3"/>
      <c r="K358" s="3"/>
      <c r="L358" s="3"/>
      <c r="M358" s="3"/>
    </row>
    <row r="359" spans="10:13">
      <c r="J359" s="3"/>
      <c r="K359" s="3"/>
      <c r="L359" s="3"/>
      <c r="M359" s="3"/>
    </row>
    <row r="360" spans="10:13">
      <c r="J360" s="3"/>
      <c r="K360" s="3"/>
      <c r="L360" s="3"/>
      <c r="M360" s="3"/>
    </row>
    <row r="361" spans="10:13">
      <c r="J361" s="3"/>
      <c r="K361" s="3"/>
      <c r="L361" s="3"/>
      <c r="M361" s="3"/>
    </row>
    <row r="362" spans="10:13">
      <c r="J362" s="3"/>
      <c r="K362" s="3"/>
      <c r="L362" s="3"/>
      <c r="M362" s="3"/>
    </row>
    <row r="363" spans="10:13">
      <c r="J363" s="3"/>
      <c r="K363" s="3"/>
      <c r="L363" s="3"/>
      <c r="M363" s="3"/>
    </row>
    <row r="364" spans="10:13">
      <c r="J364" s="3"/>
      <c r="K364" s="3"/>
      <c r="L364" s="3"/>
      <c r="M364" s="3"/>
    </row>
    <row r="365" spans="10:13">
      <c r="J365" s="3"/>
      <c r="K365" s="3"/>
      <c r="L365" s="3"/>
      <c r="M365" s="3"/>
    </row>
    <row r="366" spans="10:13">
      <c r="J366" s="3"/>
      <c r="K366" s="3"/>
      <c r="L366" s="3"/>
      <c r="M366" s="3"/>
    </row>
    <row r="367" spans="10:13">
      <c r="K367" s="3"/>
      <c r="L3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2020-06-08T22:59:43Z</dcterms:created>
  <dcterms:modified xsi:type="dcterms:W3CDTF">2020-06-09T00:39:20Z</dcterms:modified>
  <cp:category/>
  <cp:contentStatus/>
</cp:coreProperties>
</file>