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taticst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D3" i="1"/>
  <c r="D4" i="1"/>
  <c r="D5" i="1"/>
  <c r="D6" i="1"/>
  <c r="D7" i="1"/>
  <c r="D2" i="1"/>
  <c r="A7" i="1"/>
  <c r="I17" i="1"/>
  <c r="F1" i="1" l="1"/>
  <c r="I28" i="1"/>
  <c r="D8" i="1"/>
  <c r="D9" i="1"/>
  <c r="I4" i="1" l="1"/>
  <c r="I3" i="1"/>
  <c r="G19" i="1"/>
  <c r="H19" i="1" s="1"/>
  <c r="F19" i="1"/>
  <c r="I29" i="1"/>
  <c r="I23" i="1"/>
  <c r="I24" i="1"/>
  <c r="I16" i="1"/>
  <c r="I25" i="1"/>
  <c r="I22" i="1"/>
  <c r="G9" i="1"/>
  <c r="G8" i="1"/>
  <c r="G7" i="1"/>
  <c r="H5" i="1"/>
  <c r="H6" i="1"/>
  <c r="H3" i="1"/>
  <c r="G3" i="1"/>
  <c r="G5" i="1"/>
  <c r="G6" i="1"/>
  <c r="H4" i="1"/>
  <c r="G4" i="1"/>
  <c r="H2" i="1"/>
  <c r="G2" i="1"/>
  <c r="I6" i="1"/>
  <c r="I5" i="1"/>
  <c r="G11" i="1" l="1"/>
  <c r="G13" i="1"/>
  <c r="G10" i="1"/>
  <c r="G12" i="1"/>
  <c r="I2" i="1"/>
</calcChain>
</file>

<file path=xl/sharedStrings.xml><?xml version="1.0" encoding="utf-8"?>
<sst xmlns="http://schemas.openxmlformats.org/spreadsheetml/2006/main" count="68" uniqueCount="64">
  <si>
    <t>STDEV.S</t>
    <phoneticPr fontId="4" type="noConversion"/>
  </si>
  <si>
    <t>VAR.S</t>
    <phoneticPr fontId="4" type="noConversion"/>
  </si>
  <si>
    <t>AVG</t>
    <phoneticPr fontId="4" type="noConversion"/>
  </si>
  <si>
    <t>VAR.P</t>
    <phoneticPr fontId="4" type="noConversion"/>
  </si>
  <si>
    <t>STDEV.P</t>
    <phoneticPr fontId="4" type="noConversion"/>
  </si>
  <si>
    <t>X</t>
    <phoneticPr fontId="4" type="noConversion"/>
  </si>
  <si>
    <t>Y</t>
    <phoneticPr fontId="4" type="noConversion"/>
  </si>
  <si>
    <t>X-Y</t>
    <phoneticPr fontId="4" type="noConversion"/>
  </si>
  <si>
    <t>X</t>
    <phoneticPr fontId="4" type="noConversion"/>
  </si>
  <si>
    <t>Y</t>
    <phoneticPr fontId="4" type="noConversion"/>
  </si>
  <si>
    <t>X-Y</t>
    <phoneticPr fontId="4" type="noConversion"/>
  </si>
  <si>
    <t>COV.P(X, Y)</t>
    <phoneticPr fontId="4" type="noConversion"/>
  </si>
  <si>
    <t>#Mean</t>
    <phoneticPr fontId="4" type="noConversion"/>
  </si>
  <si>
    <t>#Variation of Parent</t>
    <phoneticPr fontId="4" type="noConversion"/>
  </si>
  <si>
    <t>#Variation of Sample</t>
    <phoneticPr fontId="4" type="noConversion"/>
  </si>
  <si>
    <t>#Standard Deviation of Parent</t>
    <phoneticPr fontId="4" type="noConversion"/>
  </si>
  <si>
    <t>#Standard Deviation of Sample</t>
    <phoneticPr fontId="4" type="noConversion"/>
  </si>
  <si>
    <t>#Covariance of Parent</t>
    <phoneticPr fontId="4" type="noConversion"/>
  </si>
  <si>
    <t>#Covariance of Sample</t>
    <phoneticPr fontId="4" type="noConversion"/>
  </si>
  <si>
    <t>COV.S(X, Y)</t>
    <phoneticPr fontId="4" type="noConversion"/>
  </si>
  <si>
    <t>#Correlation Coefficient</t>
    <phoneticPr fontId="4" type="noConversion"/>
  </si>
  <si>
    <t>Corr(X, Y)</t>
    <phoneticPr fontId="4" type="noConversion"/>
  </si>
  <si>
    <t>VAR.S(X±Y)</t>
    <phoneticPr fontId="4" type="noConversion"/>
  </si>
  <si>
    <t>Z</t>
    <phoneticPr fontId="4" type="noConversion"/>
  </si>
  <si>
    <t>α</t>
    <phoneticPr fontId="4" type="noConversion"/>
  </si>
  <si>
    <t>df</t>
    <phoneticPr fontId="4" type="noConversion"/>
  </si>
  <si>
    <t>x</t>
    <phoneticPr fontId="4" type="noConversion"/>
  </si>
  <si>
    <t>n</t>
    <phoneticPr fontId="4" type="noConversion"/>
  </si>
  <si>
    <t>p</t>
    <phoneticPr fontId="4" type="noConversion"/>
  </si>
  <si>
    <t>c</t>
    <phoneticPr fontId="4" type="noConversion"/>
  </si>
  <si>
    <t>P</t>
    <phoneticPr fontId="4" type="noConversion"/>
  </si>
  <si>
    <t>E(X)</t>
    <phoneticPr fontId="4" type="noConversion"/>
  </si>
  <si>
    <t>Var(X)</t>
    <phoneticPr fontId="4" type="noConversion"/>
  </si>
  <si>
    <t>sd(X)</t>
    <phoneticPr fontId="4" type="noConversion"/>
  </si>
  <si>
    <r>
      <t>VAR.P(X</t>
    </r>
    <r>
      <rPr>
        <b/>
        <sz val="11"/>
        <color theme="1"/>
        <rFont val="맑은 고딕"/>
        <family val="3"/>
        <charset val="129"/>
      </rPr>
      <t>±Y)</t>
    </r>
    <phoneticPr fontId="4" type="noConversion"/>
  </si>
  <si>
    <r>
      <t>VAR.P(X</t>
    </r>
    <r>
      <rPr>
        <b/>
        <sz val="11"/>
        <color theme="1"/>
        <rFont val="맑은 고딕"/>
        <family val="3"/>
        <charset val="129"/>
      </rPr>
      <t>±Y)</t>
    </r>
    <phoneticPr fontId="4" type="noConversion"/>
  </si>
  <si>
    <t>y</t>
    <phoneticPr fontId="4" type="noConversion"/>
  </si>
  <si>
    <t>#P(X=c)</t>
    <phoneticPr fontId="4" type="noConversion"/>
  </si>
  <si>
    <t>X ~ B(n, p) : Binomial Distribution</t>
    <phoneticPr fontId="4" type="noConversion"/>
  </si>
  <si>
    <r>
      <t>#P(X</t>
    </r>
    <r>
      <rPr>
        <i/>
        <sz val="11"/>
        <color rgb="FF7F7F7F"/>
        <rFont val="맑은 고딕"/>
        <family val="3"/>
        <charset val="129"/>
        <scheme val="minor"/>
      </rPr>
      <t>≤c), Cumulative</t>
    </r>
    <phoneticPr fontId="4" type="noConversion"/>
  </si>
  <si>
    <t>#Expected Value, Variation, Standard Deviation</t>
    <phoneticPr fontId="4" type="noConversion"/>
  </si>
  <si>
    <t>X ~ N(0, 1) = Z: Standard Normal Distribution</t>
    <phoneticPr fontId="4" type="noConversion"/>
  </si>
  <si>
    <t>#P(Z&lt;y), Left Side Cumulative</t>
    <phoneticPr fontId="4" type="noConversion"/>
  </si>
  <si>
    <t>#P(x&lt;Z), Right Side Cumulative</t>
    <phoneticPr fontId="4" type="noConversion"/>
  </si>
  <si>
    <t>#P(x&lt;Z&lt;y)</t>
    <phoneticPr fontId="4" type="noConversion"/>
  </si>
  <si>
    <t>B</t>
    <phoneticPr fontId="4" type="noConversion"/>
  </si>
  <si>
    <t>T</t>
    <phoneticPr fontId="4" type="noConversion"/>
  </si>
  <si>
    <t>P</t>
    <phoneticPr fontId="4" type="noConversion"/>
  </si>
  <si>
    <t>α</t>
    <phoneticPr fontId="4" type="noConversion"/>
  </si>
  <si>
    <t>χ</t>
    <phoneticPr fontId="4" type="noConversion"/>
  </si>
  <si>
    <r>
      <t>T ~ T(df): T-Distribution, V ~ χ</t>
    </r>
    <r>
      <rPr>
        <b/>
        <i/>
        <sz val="11"/>
        <color rgb="FF7F7F7F"/>
        <rFont val="맑은 고딕"/>
        <family val="3"/>
        <charset val="129"/>
      </rPr>
      <t xml:space="preserve">²(df): χ-square Distribution </t>
    </r>
    <phoneticPr fontId="4" type="noConversion"/>
  </si>
  <si>
    <t>df_1</t>
    <phoneticPr fontId="4" type="noConversion"/>
  </si>
  <si>
    <t>df_2</t>
    <phoneticPr fontId="4" type="noConversion"/>
  </si>
  <si>
    <t>F ~ F(df_1, df_2): F-Distribution</t>
    <phoneticPr fontId="4" type="noConversion"/>
  </si>
  <si>
    <t>F</t>
    <phoneticPr fontId="4" type="noConversion"/>
  </si>
  <si>
    <r>
      <t xml:space="preserve">#When X, Y are </t>
    </r>
    <r>
      <rPr>
        <i/>
        <u/>
        <sz val="11"/>
        <color rgb="FF7F7F7F"/>
        <rFont val="맑은 고딕"/>
        <family val="3"/>
        <charset val="129"/>
        <scheme val="minor"/>
      </rPr>
      <t>Dependent</t>
    </r>
    <phoneticPr fontId="4" type="noConversion"/>
  </si>
  <si>
    <r>
      <t xml:space="preserve">#When X, Y are </t>
    </r>
    <r>
      <rPr>
        <i/>
        <u/>
        <sz val="11"/>
        <color rgb="FF7F7F7F"/>
        <rFont val="맑은 고딕"/>
        <family val="3"/>
        <charset val="129"/>
        <scheme val="minor"/>
      </rPr>
      <t>Independent</t>
    </r>
    <phoneticPr fontId="4" type="noConversion"/>
  </si>
  <si>
    <t>By Sungchan Yi, SNUCSE</t>
    <phoneticPr fontId="4" type="noConversion"/>
  </si>
  <si>
    <t>n=</t>
    <phoneticPr fontId="4" type="noConversion"/>
  </si>
  <si>
    <t>#Right Side Quantile, z_α P(Z&gt;z_α)=α</t>
    <phoneticPr fontId="4" type="noConversion"/>
  </si>
  <si>
    <t>#Right Side Quantile, t_α, P(T&gt;t_α)=α</t>
    <phoneticPr fontId="4" type="noConversion"/>
  </si>
  <si>
    <t>#Right Side Quantile, χ²_α, P(V&gt;χ²_α)=α</t>
    <phoneticPr fontId="4" type="noConversion"/>
  </si>
  <si>
    <t>#Right Side Quantile, f_α, P(F&gt;f_α)=α</t>
    <phoneticPr fontId="4" type="noConversion"/>
  </si>
  <si>
    <t xml:space="preserve">       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</si>
</sst>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0.00000"/>
    <numFmt numFmtId="178" formatCode="0.0000"/>
  </numFmts>
  <fonts count="12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i/>
      <sz val="11"/>
      <color rgb="FF7F7F7F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</font>
    <font>
      <b/>
      <i/>
      <sz val="11"/>
      <color rgb="FF7F7F7F"/>
      <name val="맑은 고딕"/>
      <family val="3"/>
      <charset val="129"/>
    </font>
    <font>
      <i/>
      <u/>
      <sz val="11"/>
      <color rgb="FF7F7F7F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Protection="1">
      <protection locked="0"/>
    </xf>
    <xf numFmtId="0" fontId="5" fillId="6" borderId="1" xfId="0" applyFont="1" applyFill="1" applyBorder="1" applyAlignment="1" applyProtection="1">
      <alignment horizontal="center"/>
    </xf>
    <xf numFmtId="178" fontId="0" fillId="4" borderId="1" xfId="0" applyNumberFormat="1" applyFill="1" applyBorder="1" applyAlignment="1" applyProtection="1">
      <alignment horizontal="center"/>
    </xf>
    <xf numFmtId="0" fontId="1" fillId="2" borderId="0" xfId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8" fillId="0" borderId="0" xfId="3" applyFont="1" applyAlignment="1" applyProtection="1"/>
    <xf numFmtId="0" fontId="3" fillId="0" borderId="0" xfId="3" applyAlignment="1" applyProtection="1"/>
    <xf numFmtId="178" fontId="0" fillId="0" borderId="0" xfId="0" applyNumberFormat="1" applyProtection="1"/>
    <xf numFmtId="0" fontId="5" fillId="6" borderId="1" xfId="0" applyFont="1" applyFill="1" applyBorder="1" applyAlignment="1" applyProtection="1">
      <alignment horizontal="center" vertical="center"/>
    </xf>
    <xf numFmtId="0" fontId="8" fillId="0" borderId="0" xfId="3" applyFont="1" applyAlignment="1" applyProtection="1">
      <alignment horizontal="left"/>
    </xf>
    <xf numFmtId="177" fontId="0" fillId="4" borderId="2" xfId="0" applyNumberFormat="1" applyFill="1" applyBorder="1" applyAlignment="1" applyProtection="1">
      <alignment horizontal="center" vertical="center"/>
    </xf>
    <xf numFmtId="177" fontId="0" fillId="4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6" fillId="6" borderId="1" xfId="0" applyFont="1" applyFill="1" applyBorder="1" applyAlignment="1" applyProtection="1">
      <alignment horizontal="center" vertical="center"/>
    </xf>
    <xf numFmtId="0" fontId="9" fillId="2" borderId="0" xfId="1" applyFont="1" applyAlignment="1" applyProtection="1">
      <alignment horizontal="center"/>
    </xf>
    <xf numFmtId="177" fontId="0" fillId="5" borderId="2" xfId="0" applyNumberForma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177" fontId="0" fillId="4" borderId="3" xfId="0" applyNumberFormat="1" applyFill="1" applyBorder="1" applyAlignment="1" applyProtection="1">
      <alignment horizontal="center" vertical="center"/>
    </xf>
    <xf numFmtId="0" fontId="5" fillId="6" borderId="4" xfId="0" applyFont="1" applyFill="1" applyBorder="1" applyAlignment="1" applyProtection="1">
      <alignment horizontal="center" vertical="center"/>
    </xf>
    <xf numFmtId="0" fontId="2" fillId="3" borderId="1" xfId="2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178" fontId="0" fillId="4" borderId="1" xfId="0" applyNumberFormat="1" applyFill="1" applyBorder="1" applyAlignment="1" applyProtection="1">
      <alignment horizontal="center"/>
    </xf>
    <xf numFmtId="0" fontId="3" fillId="0" borderId="0" xfId="3" applyAlignment="1" applyProtection="1">
      <alignment horizontal="left" vertical="center"/>
    </xf>
    <xf numFmtId="176" fontId="2" fillId="3" borderId="1" xfId="2" applyNumberFormat="1" applyBorder="1" applyAlignment="1" applyProtection="1">
      <alignment horizontal="center" vertical="center"/>
      <protection locked="0"/>
    </xf>
    <xf numFmtId="177" fontId="2" fillId="3" borderId="1" xfId="2" applyNumberFormat="1" applyBorder="1" applyAlignment="1" applyProtection="1">
      <alignment horizontal="center" vertical="center"/>
      <protection locked="0"/>
    </xf>
  </cellXfs>
  <cellStyles count="4">
    <cellStyle name="보통" xfId="2" builtinId="28"/>
    <cellStyle name="설명 텍스트" xfId="3" builtinId="53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B4" sqref="B4"/>
    </sheetView>
  </sheetViews>
  <sheetFormatPr defaultRowHeight="17.399999999999999" x14ac:dyDescent="0.4"/>
  <cols>
    <col min="1" max="2" width="13.296875" style="6" customWidth="1"/>
    <col min="3" max="3" width="2.69921875" style="6" customWidth="1"/>
    <col min="4" max="4" width="6.796875" style="1" customWidth="1"/>
    <col min="5" max="5" width="4.59765625" style="4" customWidth="1"/>
    <col min="6" max="6" width="14.296875" style="5" customWidth="1"/>
    <col min="7" max="9" width="14.296875" style="6" customWidth="1"/>
    <col min="10" max="10" width="1.796875" style="6" customWidth="1"/>
    <col min="11" max="11" width="63.3984375" style="8" customWidth="1"/>
    <col min="12" max="16384" width="8.796875" style="6"/>
  </cols>
  <sheetData>
    <row r="1" spans="1:11" x14ac:dyDescent="0.4">
      <c r="A1" s="2" t="s">
        <v>5</v>
      </c>
      <c r="B1" s="2" t="s">
        <v>6</v>
      </c>
      <c r="C1" s="2"/>
      <c r="D1" s="23" t="s">
        <v>7</v>
      </c>
      <c r="E1" s="4" t="s">
        <v>58</v>
      </c>
      <c r="F1" s="5">
        <f>COUNT(A2:A101)</f>
        <v>6</v>
      </c>
      <c r="G1" s="2" t="s">
        <v>8</v>
      </c>
      <c r="H1" s="2" t="s">
        <v>9</v>
      </c>
      <c r="I1" s="2" t="s">
        <v>10</v>
      </c>
      <c r="K1" s="7" t="s">
        <v>57</v>
      </c>
    </row>
    <row r="2" spans="1:11" x14ac:dyDescent="0.4">
      <c r="A2" s="1">
        <v>192</v>
      </c>
      <c r="B2" s="1"/>
      <c r="C2" s="1"/>
      <c r="D2" s="24">
        <f>A2+B2</f>
        <v>192</v>
      </c>
      <c r="F2" s="2" t="s">
        <v>2</v>
      </c>
      <c r="G2" s="3">
        <f>AVERAGE(A2:A101)</f>
        <v>400.66666666666669</v>
      </c>
      <c r="H2" s="3" t="e">
        <f>AVERAGE(B2:B101)</f>
        <v>#DIV/0!</v>
      </c>
      <c r="I2" s="3" t="e">
        <f>G2-H2</f>
        <v>#DIV/0!</v>
      </c>
      <c r="K2" s="8" t="s">
        <v>12</v>
      </c>
    </row>
    <row r="3" spans="1:11" x14ac:dyDescent="0.4">
      <c r="A3" s="1">
        <v>240</v>
      </c>
      <c r="B3" s="1"/>
      <c r="C3" s="1"/>
      <c r="D3" s="24">
        <f t="shared" ref="D3:D7" si="0">A3+B3</f>
        <v>240</v>
      </c>
      <c r="F3" s="2" t="s">
        <v>3</v>
      </c>
      <c r="G3" s="3">
        <f>_xlfn.VAR.P(A2:A101)</f>
        <v>130663.88888888889</v>
      </c>
      <c r="H3" s="3" t="e">
        <f>_xlfn.VAR.P(B2:B101)</f>
        <v>#DIV/0!</v>
      </c>
      <c r="I3" s="3">
        <f>_xlfn.VAR.P(D2:D101)</f>
        <v>128098</v>
      </c>
      <c r="K3" s="8" t="s">
        <v>13</v>
      </c>
    </row>
    <row r="4" spans="1:11" x14ac:dyDescent="0.4">
      <c r="A4" s="1">
        <v>182</v>
      </c>
      <c r="B4" s="1"/>
      <c r="C4" s="1"/>
      <c r="D4" s="24">
        <f t="shared" si="0"/>
        <v>182</v>
      </c>
      <c r="F4" s="2" t="s">
        <v>1</v>
      </c>
      <c r="G4" s="3">
        <f>_xlfn.VAR.S(A2:A101)</f>
        <v>156796.66666666669</v>
      </c>
      <c r="H4" s="3" t="e">
        <f>_xlfn.VAR.S(B2:B101)</f>
        <v>#DIV/0!</v>
      </c>
      <c r="I4" s="3">
        <f>_xlfn.VAR.S(D2:D101)</f>
        <v>146397.71428571429</v>
      </c>
      <c r="K4" s="8" t="s">
        <v>14</v>
      </c>
    </row>
    <row r="5" spans="1:11" x14ac:dyDescent="0.4">
      <c r="A5" s="1">
        <v>263</v>
      </c>
      <c r="B5" s="1"/>
      <c r="C5" s="1"/>
      <c r="D5" s="24">
        <f t="shared" si="0"/>
        <v>263</v>
      </c>
      <c r="F5" s="2" t="s">
        <v>4</v>
      </c>
      <c r="G5" s="3">
        <f>_xlfn.STDEV.P(A2:A101)</f>
        <v>361.47460338022211</v>
      </c>
      <c r="H5" s="3" t="e">
        <f>_xlfn.STDEV.P(B2:B101)</f>
        <v>#DIV/0!</v>
      </c>
      <c r="I5" s="3">
        <f>_xlfn.STDEV.P(D2:D101)</f>
        <v>357.90780935877888</v>
      </c>
      <c r="K5" s="8" t="s">
        <v>15</v>
      </c>
    </row>
    <row r="6" spans="1:11" x14ac:dyDescent="0.4">
      <c r="A6" s="1">
        <v>325</v>
      </c>
      <c r="B6" s="1"/>
      <c r="C6" s="1"/>
      <c r="D6" s="24">
        <f t="shared" si="0"/>
        <v>325</v>
      </c>
      <c r="F6" s="2" t="s">
        <v>0</v>
      </c>
      <c r="G6" s="3">
        <f>_xlfn.STDEV.S(A2:A101)</f>
        <v>395.97558847316168</v>
      </c>
      <c r="H6" s="3" t="e">
        <f>_xlfn.STDEV.S(B2:B101)</f>
        <v>#DIV/0!</v>
      </c>
      <c r="I6" s="3">
        <f>_xlfn.STDEV.S(D2:D101)</f>
        <v>382.61954247752988</v>
      </c>
      <c r="K6" s="8" t="s">
        <v>16</v>
      </c>
    </row>
    <row r="7" spans="1:11" x14ac:dyDescent="0.4">
      <c r="A7" s="1">
        <f>SUM(A2:A6)</f>
        <v>1202</v>
      </c>
      <c r="B7" s="1"/>
      <c r="C7" s="1"/>
      <c r="D7" s="24">
        <f t="shared" si="0"/>
        <v>1202</v>
      </c>
      <c r="F7" s="2" t="s">
        <v>11</v>
      </c>
      <c r="G7" s="25" t="e">
        <f>_xlfn.COVARIANCE.P(A2:A101, B2:B101)</f>
        <v>#DIV/0!</v>
      </c>
      <c r="H7" s="25"/>
      <c r="I7" s="9"/>
      <c r="K7" s="8" t="s">
        <v>17</v>
      </c>
    </row>
    <row r="8" spans="1:11" x14ac:dyDescent="0.4">
      <c r="A8" s="1"/>
      <c r="B8" s="1"/>
      <c r="C8" s="1"/>
      <c r="D8" s="24">
        <f t="shared" ref="D8:D9" si="1">A8-B8</f>
        <v>0</v>
      </c>
      <c r="F8" s="2" t="s">
        <v>19</v>
      </c>
      <c r="G8" s="25" t="e">
        <f>_xlfn.COVARIANCE.S(A2:A101, B2:B101)</f>
        <v>#DIV/0!</v>
      </c>
      <c r="H8" s="25"/>
      <c r="I8" s="9"/>
      <c r="K8" s="8" t="s">
        <v>18</v>
      </c>
    </row>
    <row r="9" spans="1:11" x14ac:dyDescent="0.4">
      <c r="A9" s="1"/>
      <c r="B9" s="1"/>
      <c r="C9" s="1"/>
      <c r="D9" s="24">
        <f t="shared" si="1"/>
        <v>0</v>
      </c>
      <c r="F9" s="2" t="s">
        <v>21</v>
      </c>
      <c r="G9" s="25" t="e">
        <f>CORREL(A2:A101, B2:B101)</f>
        <v>#DIV/0!</v>
      </c>
      <c r="H9" s="25"/>
      <c r="I9" s="9"/>
      <c r="K9" s="8" t="s">
        <v>20</v>
      </c>
    </row>
    <row r="10" spans="1:11" x14ac:dyDescent="0.4">
      <c r="A10" s="1"/>
      <c r="B10" s="1"/>
      <c r="C10" s="1"/>
      <c r="D10" s="24"/>
      <c r="F10" s="2" t="s">
        <v>34</v>
      </c>
      <c r="G10" s="25" t="e">
        <f>G3+H3+2*G7</f>
        <v>#DIV/0!</v>
      </c>
      <c r="H10" s="25"/>
      <c r="I10" s="9"/>
      <c r="K10" s="26" t="s">
        <v>55</v>
      </c>
    </row>
    <row r="11" spans="1:11" x14ac:dyDescent="0.4">
      <c r="A11" s="1"/>
      <c r="B11" s="1"/>
      <c r="C11" s="1"/>
      <c r="D11" s="24" t="s">
        <v>63</v>
      </c>
      <c r="F11" s="2" t="s">
        <v>22</v>
      </c>
      <c r="G11" s="25" t="e">
        <f>G4+H4+2*G8</f>
        <v>#DIV/0!</v>
      </c>
      <c r="H11" s="25"/>
      <c r="I11" s="9"/>
      <c r="K11" s="26"/>
    </row>
    <row r="12" spans="1:11" x14ac:dyDescent="0.4">
      <c r="A12" s="1"/>
      <c r="B12" s="1"/>
      <c r="C12" s="1"/>
      <c r="D12" s="24"/>
      <c r="F12" s="2" t="s">
        <v>35</v>
      </c>
      <c r="G12" s="25" t="e">
        <f>G3+H3</f>
        <v>#DIV/0!</v>
      </c>
      <c r="H12" s="25"/>
      <c r="I12" s="9"/>
      <c r="K12" s="26" t="s">
        <v>56</v>
      </c>
    </row>
    <row r="13" spans="1:11" x14ac:dyDescent="0.4">
      <c r="A13" s="1"/>
      <c r="B13" s="1"/>
      <c r="C13" s="1"/>
      <c r="D13" s="24"/>
      <c r="F13" s="2" t="s">
        <v>22</v>
      </c>
      <c r="G13" s="25" t="e">
        <f>G4+H4</f>
        <v>#DIV/0!</v>
      </c>
      <c r="H13" s="25"/>
      <c r="I13" s="9"/>
      <c r="K13" s="26"/>
    </row>
    <row r="14" spans="1:11" x14ac:dyDescent="0.4">
      <c r="A14" s="1"/>
      <c r="B14" s="1"/>
      <c r="C14" s="1"/>
      <c r="D14" s="24"/>
    </row>
    <row r="15" spans="1:11" x14ac:dyDescent="0.4">
      <c r="A15" s="1"/>
      <c r="B15" s="1"/>
      <c r="C15" s="1"/>
      <c r="D15" s="24"/>
      <c r="E15" s="4" t="s">
        <v>45</v>
      </c>
      <c r="F15" s="10" t="s">
        <v>27</v>
      </c>
      <c r="G15" s="10" t="s">
        <v>28</v>
      </c>
      <c r="H15" s="10" t="s">
        <v>29</v>
      </c>
      <c r="I15" s="10" t="s">
        <v>30</v>
      </c>
      <c r="K15" s="11" t="s">
        <v>38</v>
      </c>
    </row>
    <row r="16" spans="1:11" x14ac:dyDescent="0.4">
      <c r="A16" s="1"/>
      <c r="B16" s="1"/>
      <c r="C16" s="1"/>
      <c r="D16" s="24"/>
      <c r="F16" s="27">
        <v>5</v>
      </c>
      <c r="G16" s="28">
        <v>0.5</v>
      </c>
      <c r="H16" s="28">
        <v>2</v>
      </c>
      <c r="I16" s="12">
        <f>_xlfn.BINOM.DIST(H16, F16, G16, FALSE)</f>
        <v>0.3125</v>
      </c>
      <c r="K16" s="8" t="s">
        <v>37</v>
      </c>
    </row>
    <row r="17" spans="1:11" x14ac:dyDescent="0.4">
      <c r="A17" s="1"/>
      <c r="B17" s="1"/>
      <c r="C17" s="1"/>
      <c r="D17" s="24"/>
      <c r="F17" s="27"/>
      <c r="G17" s="28"/>
      <c r="H17" s="28"/>
      <c r="I17" s="12">
        <f>_xlfn.BINOM.DIST(H16, F16, G16,TRUE )</f>
        <v>0.49999999999999989</v>
      </c>
      <c r="K17" s="8" t="s">
        <v>39</v>
      </c>
    </row>
    <row r="18" spans="1:11" x14ac:dyDescent="0.4">
      <c r="A18" s="1"/>
      <c r="B18" s="1"/>
      <c r="C18" s="1"/>
      <c r="D18" s="24"/>
      <c r="F18" s="10" t="s">
        <v>31</v>
      </c>
      <c r="G18" s="10" t="s">
        <v>32</v>
      </c>
      <c r="H18" s="10" t="s">
        <v>33</v>
      </c>
      <c r="I18" s="14"/>
    </row>
    <row r="19" spans="1:11" x14ac:dyDescent="0.4">
      <c r="A19" s="1"/>
      <c r="B19" s="1"/>
      <c r="C19" s="1"/>
      <c r="D19" s="24"/>
      <c r="F19" s="15">
        <f>F16*G16</f>
        <v>2.5</v>
      </c>
      <c r="G19" s="15">
        <f>F16*G16*(1-G16)</f>
        <v>1.25</v>
      </c>
      <c r="H19" s="15">
        <f>SQRT(G19)</f>
        <v>1.1180339887498949</v>
      </c>
      <c r="I19" s="14"/>
      <c r="K19" s="8" t="s">
        <v>40</v>
      </c>
    </row>
    <row r="20" spans="1:11" x14ac:dyDescent="0.4">
      <c r="A20" s="1"/>
      <c r="B20" s="1"/>
      <c r="C20" s="1"/>
      <c r="D20" s="24"/>
      <c r="F20" s="14"/>
      <c r="G20" s="14"/>
      <c r="H20" s="14"/>
      <c r="I20" s="14"/>
    </row>
    <row r="21" spans="1:11" x14ac:dyDescent="0.4">
      <c r="A21" s="1"/>
      <c r="B21" s="1"/>
      <c r="C21" s="1"/>
      <c r="D21" s="24"/>
      <c r="E21" s="4" t="s">
        <v>23</v>
      </c>
      <c r="F21" s="10" t="s">
        <v>26</v>
      </c>
      <c r="G21" s="21" t="s">
        <v>36</v>
      </c>
      <c r="H21" s="16" t="s">
        <v>24</v>
      </c>
      <c r="I21" s="10" t="s">
        <v>30</v>
      </c>
      <c r="K21" s="7" t="s">
        <v>41</v>
      </c>
    </row>
    <row r="22" spans="1:11" x14ac:dyDescent="0.4">
      <c r="A22" s="1"/>
      <c r="B22" s="1"/>
      <c r="C22" s="1"/>
      <c r="D22" s="24"/>
      <c r="F22" s="19"/>
      <c r="G22" s="22">
        <v>1.3360000000000001</v>
      </c>
      <c r="H22" s="19"/>
      <c r="I22" s="18">
        <f>_xlfn.NORM.S.DIST(G22, TRUE)</f>
        <v>0.90922536334775084</v>
      </c>
      <c r="K22" s="8" t="s">
        <v>42</v>
      </c>
    </row>
    <row r="23" spans="1:11" x14ac:dyDescent="0.4">
      <c r="A23" s="1"/>
      <c r="B23" s="1"/>
      <c r="C23" s="1"/>
      <c r="D23" s="24"/>
      <c r="F23" s="22">
        <v>3.3473000000000002</v>
      </c>
      <c r="G23" s="19"/>
      <c r="H23" s="19"/>
      <c r="I23" s="13">
        <f>1-_xlfn.NORM.S.DIST(F23,TRUE)</f>
        <v>4.0801423624126087E-4</v>
      </c>
      <c r="K23" s="8" t="s">
        <v>43</v>
      </c>
    </row>
    <row r="24" spans="1:11" x14ac:dyDescent="0.4">
      <c r="A24" s="1"/>
      <c r="B24" s="1"/>
      <c r="C24" s="1"/>
      <c r="D24" s="24"/>
      <c r="F24" s="22">
        <v>-0.27</v>
      </c>
      <c r="G24" s="22">
        <v>0.27</v>
      </c>
      <c r="H24" s="19"/>
      <c r="I24" s="13">
        <f>_xlfn.NORM.S.DIST(G24,TRUE)-_xlfn.NORM.S.DIST(F24,TRUE)</f>
        <v>0.212839746396079</v>
      </c>
      <c r="K24" s="8" t="s">
        <v>44</v>
      </c>
    </row>
    <row r="25" spans="1:11" x14ac:dyDescent="0.4">
      <c r="A25" s="1"/>
      <c r="B25" s="1"/>
      <c r="C25" s="1"/>
      <c r="D25" s="24"/>
      <c r="F25" s="19"/>
      <c r="G25" s="19"/>
      <c r="H25" s="22">
        <v>0.01</v>
      </c>
      <c r="I25" s="20">
        <f>-_xlfn.NORM.S.INV(H25)</f>
        <v>2.3263478740408408</v>
      </c>
      <c r="K25" s="8" t="s">
        <v>59</v>
      </c>
    </row>
    <row r="26" spans="1:11" x14ac:dyDescent="0.4">
      <c r="A26" s="1"/>
      <c r="B26" s="1"/>
      <c r="C26" s="1"/>
      <c r="D26" s="24"/>
      <c r="F26" s="14"/>
      <c r="G26" s="14"/>
      <c r="H26" s="14"/>
      <c r="I26" s="14"/>
    </row>
    <row r="27" spans="1:11" x14ac:dyDescent="0.4">
      <c r="A27" s="1"/>
      <c r="B27" s="1"/>
      <c r="C27" s="1"/>
      <c r="D27" s="24"/>
      <c r="F27" s="14"/>
      <c r="G27" s="21" t="s">
        <v>25</v>
      </c>
      <c r="H27" s="16" t="s">
        <v>48</v>
      </c>
      <c r="I27" s="10" t="s">
        <v>47</v>
      </c>
      <c r="K27" s="7" t="s">
        <v>50</v>
      </c>
    </row>
    <row r="28" spans="1:11" x14ac:dyDescent="0.4">
      <c r="A28" s="1"/>
      <c r="B28" s="1"/>
      <c r="C28" s="1"/>
      <c r="D28" s="24"/>
      <c r="E28" s="4" t="s">
        <v>46</v>
      </c>
      <c r="F28" s="14"/>
      <c r="G28" s="22">
        <v>18</v>
      </c>
      <c r="H28" s="22">
        <v>2.5000000000000001E-2</v>
      </c>
      <c r="I28" s="12">
        <f>-_xlfn.T.INV(H28,G28)</f>
        <v>2.1009220402410378</v>
      </c>
      <c r="K28" s="8" t="s">
        <v>60</v>
      </c>
    </row>
    <row r="29" spans="1:11" x14ac:dyDescent="0.4">
      <c r="A29" s="1"/>
      <c r="B29" s="1"/>
      <c r="C29" s="1"/>
      <c r="D29" s="24"/>
      <c r="E29" s="17" t="s">
        <v>49</v>
      </c>
      <c r="F29" s="14"/>
      <c r="G29" s="22">
        <v>2</v>
      </c>
      <c r="H29" s="22">
        <v>0.05</v>
      </c>
      <c r="I29" s="13">
        <f>_xlfn.CHISQ.INV.RT(H29,G29)</f>
        <v>5.9914645471079817</v>
      </c>
      <c r="K29" s="8" t="s">
        <v>61</v>
      </c>
    </row>
    <row r="30" spans="1:11" x14ac:dyDescent="0.4">
      <c r="A30" s="1"/>
      <c r="B30" s="1"/>
      <c r="C30" s="1"/>
      <c r="D30" s="24"/>
      <c r="F30" s="14"/>
      <c r="G30" s="14"/>
      <c r="H30" s="14"/>
      <c r="I30" s="14"/>
    </row>
    <row r="31" spans="1:11" x14ac:dyDescent="0.4">
      <c r="A31" s="1"/>
      <c r="B31" s="1"/>
      <c r="C31" s="1"/>
      <c r="D31" s="24"/>
      <c r="F31" s="10" t="s">
        <v>51</v>
      </c>
      <c r="G31" s="10" t="s">
        <v>52</v>
      </c>
      <c r="H31" s="16" t="s">
        <v>48</v>
      </c>
      <c r="I31" s="10" t="s">
        <v>47</v>
      </c>
      <c r="K31" s="7" t="s">
        <v>53</v>
      </c>
    </row>
    <row r="32" spans="1:11" x14ac:dyDescent="0.4">
      <c r="A32" s="1"/>
      <c r="B32" s="1"/>
      <c r="C32" s="1"/>
      <c r="D32" s="24"/>
      <c r="E32" s="4" t="s">
        <v>54</v>
      </c>
      <c r="F32" s="22">
        <v>9</v>
      </c>
      <c r="G32" s="22">
        <v>9</v>
      </c>
      <c r="H32" s="22">
        <v>2.5000000000000001E-2</v>
      </c>
      <c r="I32" s="12">
        <f>_xlfn.F.INV.RT(H32,F32,G32)</f>
        <v>4.0259941582829777</v>
      </c>
      <c r="K32" s="8" t="s">
        <v>62</v>
      </c>
    </row>
    <row r="33" spans="1:4" x14ac:dyDescent="0.4">
      <c r="A33" s="1"/>
      <c r="B33" s="1"/>
      <c r="C33" s="1"/>
      <c r="D33" s="24"/>
    </row>
    <row r="34" spans="1:4" x14ac:dyDescent="0.4">
      <c r="A34" s="1"/>
      <c r="B34" s="1"/>
      <c r="C34" s="1"/>
      <c r="D34" s="24"/>
    </row>
    <row r="35" spans="1:4" x14ac:dyDescent="0.4">
      <c r="A35" s="1"/>
      <c r="B35" s="1"/>
      <c r="C35" s="1"/>
      <c r="D35" s="24"/>
    </row>
    <row r="36" spans="1:4" x14ac:dyDescent="0.4">
      <c r="A36" s="1"/>
      <c r="B36" s="1"/>
      <c r="C36" s="1"/>
      <c r="D36" s="24"/>
    </row>
    <row r="37" spans="1:4" x14ac:dyDescent="0.4">
      <c r="A37" s="1"/>
      <c r="B37" s="1"/>
      <c r="C37" s="1"/>
      <c r="D37" s="24"/>
    </row>
    <row r="38" spans="1:4" x14ac:dyDescent="0.4">
      <c r="A38" s="1"/>
      <c r="B38" s="1"/>
      <c r="C38" s="1"/>
      <c r="D38" s="24"/>
    </row>
    <row r="39" spans="1:4" x14ac:dyDescent="0.4">
      <c r="A39" s="1"/>
      <c r="B39" s="1"/>
      <c r="C39" s="1"/>
      <c r="D39" s="24"/>
    </row>
    <row r="40" spans="1:4" x14ac:dyDescent="0.4">
      <c r="A40" s="1"/>
      <c r="B40" s="1"/>
      <c r="C40" s="1"/>
      <c r="D40" s="24"/>
    </row>
    <row r="41" spans="1:4" x14ac:dyDescent="0.4">
      <c r="A41" s="1"/>
      <c r="B41" s="1"/>
      <c r="C41" s="1"/>
      <c r="D41" s="24"/>
    </row>
    <row r="42" spans="1:4" x14ac:dyDescent="0.4">
      <c r="A42" s="1"/>
      <c r="B42" s="1"/>
      <c r="C42" s="1"/>
      <c r="D42" s="24"/>
    </row>
    <row r="43" spans="1:4" x14ac:dyDescent="0.4">
      <c r="A43" s="1"/>
      <c r="B43" s="1"/>
      <c r="C43" s="1"/>
      <c r="D43" s="24"/>
    </row>
    <row r="44" spans="1:4" x14ac:dyDescent="0.4">
      <c r="A44" s="1"/>
      <c r="B44" s="1"/>
      <c r="C44" s="1"/>
      <c r="D44" s="24"/>
    </row>
    <row r="45" spans="1:4" x14ac:dyDescent="0.4">
      <c r="A45" s="1"/>
      <c r="B45" s="1"/>
      <c r="C45" s="1"/>
      <c r="D45" s="24"/>
    </row>
    <row r="46" spans="1:4" x14ac:dyDescent="0.4">
      <c r="A46" s="1"/>
      <c r="B46" s="1"/>
      <c r="C46" s="1"/>
      <c r="D46" s="24"/>
    </row>
    <row r="47" spans="1:4" x14ac:dyDescent="0.4">
      <c r="A47" s="1"/>
      <c r="B47" s="1"/>
      <c r="C47" s="1"/>
      <c r="D47" s="24"/>
    </row>
    <row r="48" spans="1:4" x14ac:dyDescent="0.4">
      <c r="A48" s="1"/>
      <c r="B48" s="1"/>
      <c r="C48" s="1"/>
      <c r="D48" s="24"/>
    </row>
    <row r="49" spans="1:4" x14ac:dyDescent="0.4">
      <c r="A49" s="1"/>
      <c r="B49" s="1"/>
      <c r="C49" s="1"/>
      <c r="D49" s="24"/>
    </row>
    <row r="50" spans="1:4" x14ac:dyDescent="0.4">
      <c r="A50" s="1"/>
      <c r="B50" s="1"/>
      <c r="C50" s="1"/>
      <c r="D50" s="24"/>
    </row>
    <row r="51" spans="1:4" x14ac:dyDescent="0.4">
      <c r="A51" s="1"/>
      <c r="B51" s="1"/>
      <c r="C51" s="1"/>
      <c r="D51" s="24"/>
    </row>
    <row r="52" spans="1:4" x14ac:dyDescent="0.4">
      <c r="A52" s="1"/>
      <c r="B52" s="1"/>
      <c r="C52" s="1"/>
      <c r="D52" s="24"/>
    </row>
    <row r="53" spans="1:4" x14ac:dyDescent="0.4">
      <c r="A53" s="1"/>
      <c r="B53" s="1"/>
      <c r="C53" s="1"/>
      <c r="D53" s="24"/>
    </row>
    <row r="54" spans="1:4" x14ac:dyDescent="0.4">
      <c r="A54" s="1"/>
      <c r="B54" s="1"/>
      <c r="C54" s="1"/>
      <c r="D54" s="24"/>
    </row>
    <row r="55" spans="1:4" x14ac:dyDescent="0.4">
      <c r="A55" s="1"/>
      <c r="B55" s="1"/>
      <c r="C55" s="1"/>
      <c r="D55" s="24"/>
    </row>
    <row r="56" spans="1:4" x14ac:dyDescent="0.4">
      <c r="A56" s="1"/>
      <c r="B56" s="1"/>
      <c r="C56" s="1"/>
      <c r="D56" s="24"/>
    </row>
    <row r="57" spans="1:4" x14ac:dyDescent="0.4">
      <c r="A57" s="1"/>
      <c r="B57" s="1"/>
      <c r="C57" s="1"/>
      <c r="D57" s="24"/>
    </row>
    <row r="58" spans="1:4" x14ac:dyDescent="0.4">
      <c r="A58" s="1"/>
      <c r="B58" s="1"/>
      <c r="C58" s="1"/>
      <c r="D58" s="24"/>
    </row>
    <row r="59" spans="1:4" x14ac:dyDescent="0.4">
      <c r="A59" s="1"/>
      <c r="B59" s="1"/>
      <c r="C59" s="1"/>
      <c r="D59" s="24"/>
    </row>
    <row r="60" spans="1:4" x14ac:dyDescent="0.4">
      <c r="A60" s="1"/>
      <c r="B60" s="1"/>
      <c r="C60" s="1"/>
      <c r="D60" s="24"/>
    </row>
    <row r="61" spans="1:4" x14ac:dyDescent="0.4">
      <c r="A61" s="1"/>
      <c r="B61" s="1"/>
      <c r="C61" s="1"/>
      <c r="D61" s="24"/>
    </row>
    <row r="62" spans="1:4" x14ac:dyDescent="0.4">
      <c r="A62" s="1"/>
      <c r="B62" s="1"/>
      <c r="C62" s="1"/>
      <c r="D62" s="24"/>
    </row>
    <row r="63" spans="1:4" x14ac:dyDescent="0.4">
      <c r="A63" s="1"/>
      <c r="B63" s="1"/>
      <c r="C63" s="1"/>
      <c r="D63" s="24"/>
    </row>
    <row r="64" spans="1:4" x14ac:dyDescent="0.4">
      <c r="A64" s="1"/>
      <c r="B64" s="1"/>
      <c r="C64" s="1"/>
      <c r="D64" s="24"/>
    </row>
    <row r="65" spans="1:4" x14ac:dyDescent="0.4">
      <c r="A65" s="1"/>
      <c r="B65" s="1"/>
      <c r="C65" s="1"/>
      <c r="D65" s="24"/>
    </row>
    <row r="66" spans="1:4" x14ac:dyDescent="0.4">
      <c r="A66" s="1"/>
      <c r="B66" s="1"/>
      <c r="C66" s="1"/>
      <c r="D66" s="24"/>
    </row>
    <row r="67" spans="1:4" x14ac:dyDescent="0.4">
      <c r="A67" s="1"/>
      <c r="B67" s="1"/>
      <c r="C67" s="1"/>
      <c r="D67" s="24"/>
    </row>
    <row r="68" spans="1:4" x14ac:dyDescent="0.4">
      <c r="A68" s="1"/>
      <c r="B68" s="1"/>
      <c r="C68" s="1"/>
      <c r="D68" s="24"/>
    </row>
    <row r="69" spans="1:4" x14ac:dyDescent="0.4">
      <c r="A69" s="1"/>
      <c r="B69" s="1"/>
      <c r="C69" s="1"/>
      <c r="D69" s="24"/>
    </row>
    <row r="70" spans="1:4" x14ac:dyDescent="0.4">
      <c r="A70" s="1"/>
      <c r="B70" s="1"/>
      <c r="C70" s="1"/>
      <c r="D70" s="24"/>
    </row>
    <row r="71" spans="1:4" x14ac:dyDescent="0.4">
      <c r="A71" s="1"/>
      <c r="B71" s="1"/>
      <c r="C71" s="1"/>
      <c r="D71" s="24"/>
    </row>
    <row r="72" spans="1:4" x14ac:dyDescent="0.4">
      <c r="A72" s="1"/>
      <c r="B72" s="1"/>
      <c r="C72" s="1"/>
      <c r="D72" s="24"/>
    </row>
    <row r="73" spans="1:4" x14ac:dyDescent="0.4">
      <c r="A73" s="1"/>
      <c r="B73" s="1"/>
      <c r="C73" s="1"/>
      <c r="D73" s="24"/>
    </row>
    <row r="74" spans="1:4" x14ac:dyDescent="0.4">
      <c r="A74" s="1"/>
      <c r="B74" s="1"/>
      <c r="C74" s="1"/>
      <c r="D74" s="24"/>
    </row>
    <row r="75" spans="1:4" x14ac:dyDescent="0.4">
      <c r="A75" s="1"/>
      <c r="B75" s="1"/>
      <c r="C75" s="1"/>
      <c r="D75" s="24"/>
    </row>
    <row r="76" spans="1:4" x14ac:dyDescent="0.4">
      <c r="A76" s="1"/>
      <c r="B76" s="1"/>
      <c r="C76" s="1"/>
      <c r="D76" s="24"/>
    </row>
    <row r="77" spans="1:4" x14ac:dyDescent="0.4">
      <c r="A77" s="1"/>
      <c r="B77" s="1"/>
      <c r="C77" s="1"/>
      <c r="D77" s="24"/>
    </row>
    <row r="78" spans="1:4" x14ac:dyDescent="0.4">
      <c r="A78" s="1"/>
      <c r="B78" s="1"/>
      <c r="C78" s="1"/>
      <c r="D78" s="24"/>
    </row>
    <row r="79" spans="1:4" x14ac:dyDescent="0.4">
      <c r="A79" s="1"/>
      <c r="B79" s="1"/>
      <c r="C79" s="1"/>
      <c r="D79" s="24"/>
    </row>
    <row r="80" spans="1:4" x14ac:dyDescent="0.4">
      <c r="A80" s="1"/>
      <c r="B80" s="1"/>
      <c r="C80" s="1"/>
      <c r="D80" s="24"/>
    </row>
    <row r="81" spans="1:4" x14ac:dyDescent="0.4">
      <c r="A81" s="1"/>
      <c r="B81" s="1"/>
      <c r="C81" s="1"/>
      <c r="D81" s="24"/>
    </row>
    <row r="82" spans="1:4" x14ac:dyDescent="0.4">
      <c r="A82" s="1"/>
      <c r="B82" s="1"/>
      <c r="C82" s="1"/>
      <c r="D82" s="24"/>
    </row>
    <row r="83" spans="1:4" x14ac:dyDescent="0.4">
      <c r="A83" s="1"/>
      <c r="B83" s="1"/>
      <c r="C83" s="1"/>
      <c r="D83" s="24"/>
    </row>
    <row r="84" spans="1:4" x14ac:dyDescent="0.4">
      <c r="A84" s="1"/>
      <c r="B84" s="1"/>
      <c r="C84" s="1"/>
      <c r="D84" s="24"/>
    </row>
    <row r="85" spans="1:4" x14ac:dyDescent="0.4">
      <c r="A85" s="1"/>
      <c r="B85" s="1"/>
      <c r="C85" s="1"/>
      <c r="D85" s="24"/>
    </row>
    <row r="86" spans="1:4" x14ac:dyDescent="0.4">
      <c r="A86" s="1"/>
      <c r="B86" s="1"/>
      <c r="C86" s="1"/>
      <c r="D86" s="24"/>
    </row>
    <row r="87" spans="1:4" x14ac:dyDescent="0.4">
      <c r="A87" s="1"/>
      <c r="B87" s="1"/>
      <c r="C87" s="1"/>
      <c r="D87" s="24"/>
    </row>
    <row r="88" spans="1:4" x14ac:dyDescent="0.4">
      <c r="A88" s="1"/>
      <c r="B88" s="1"/>
      <c r="C88" s="1"/>
      <c r="D88" s="24"/>
    </row>
    <row r="89" spans="1:4" x14ac:dyDescent="0.4">
      <c r="A89" s="1"/>
      <c r="B89" s="1"/>
      <c r="C89" s="1"/>
      <c r="D89" s="24"/>
    </row>
    <row r="90" spans="1:4" x14ac:dyDescent="0.4">
      <c r="A90" s="1"/>
      <c r="B90" s="1"/>
      <c r="C90" s="1"/>
      <c r="D90" s="24"/>
    </row>
    <row r="91" spans="1:4" x14ac:dyDescent="0.4">
      <c r="A91" s="1"/>
      <c r="B91" s="1"/>
      <c r="C91" s="1"/>
      <c r="D91" s="24"/>
    </row>
    <row r="92" spans="1:4" x14ac:dyDescent="0.4">
      <c r="A92" s="1"/>
      <c r="B92" s="1"/>
      <c r="C92" s="1"/>
      <c r="D92" s="24"/>
    </row>
    <row r="93" spans="1:4" x14ac:dyDescent="0.4">
      <c r="A93" s="1"/>
      <c r="B93" s="1"/>
      <c r="C93" s="1"/>
      <c r="D93" s="24"/>
    </row>
    <row r="94" spans="1:4" x14ac:dyDescent="0.4">
      <c r="A94" s="1"/>
      <c r="B94" s="1"/>
      <c r="C94" s="1"/>
      <c r="D94" s="24"/>
    </row>
    <row r="95" spans="1:4" x14ac:dyDescent="0.4">
      <c r="A95" s="1"/>
      <c r="B95" s="1"/>
      <c r="C95" s="1"/>
      <c r="D95" s="24"/>
    </row>
    <row r="96" spans="1:4" x14ac:dyDescent="0.4">
      <c r="A96" s="1"/>
      <c r="B96" s="1"/>
      <c r="C96" s="1"/>
      <c r="D96" s="24"/>
    </row>
    <row r="97" spans="1:4" x14ac:dyDescent="0.4">
      <c r="A97" s="1"/>
      <c r="B97" s="1"/>
      <c r="C97" s="1"/>
      <c r="D97" s="24"/>
    </row>
    <row r="98" spans="1:4" x14ac:dyDescent="0.4">
      <c r="A98" s="1"/>
      <c r="B98" s="1"/>
      <c r="C98" s="1"/>
      <c r="D98" s="24"/>
    </row>
    <row r="99" spans="1:4" x14ac:dyDescent="0.4">
      <c r="A99" s="1"/>
      <c r="B99" s="1"/>
      <c r="C99" s="1"/>
      <c r="D99" s="24"/>
    </row>
    <row r="100" spans="1:4" x14ac:dyDescent="0.4">
      <c r="A100" s="1"/>
      <c r="B100" s="1"/>
      <c r="C100" s="1"/>
      <c r="D100" s="24"/>
    </row>
    <row r="101" spans="1:4" x14ac:dyDescent="0.4">
      <c r="A101" s="1"/>
      <c r="B101" s="1"/>
      <c r="C101" s="1"/>
      <c r="D101" s="24"/>
    </row>
  </sheetData>
  <sheetProtection selectLockedCells="1"/>
  <mergeCells count="12">
    <mergeCell ref="G7:H7"/>
    <mergeCell ref="K10:K11"/>
    <mergeCell ref="K12:K13"/>
    <mergeCell ref="F16:F17"/>
    <mergeCell ref="G16:G17"/>
    <mergeCell ref="H16:H17"/>
    <mergeCell ref="G8:H8"/>
    <mergeCell ref="G9:H9"/>
    <mergeCell ref="G10:H10"/>
    <mergeCell ref="G11:H11"/>
    <mergeCell ref="G12:H12"/>
    <mergeCell ref="G13:H13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Staticstics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2018-03-27T05:22:21Z</dcterms:modified>
</cp:coreProperties>
</file>