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40009_{0D90C09A-62A3-4B1D-9079-348CED117206}" xr6:coauthVersionLast="47" xr6:coauthVersionMax="47" xr10:uidLastSave="{00000000-0000-0000-0000-000000000000}"/>
  <bookViews>
    <workbookView xWindow="-120" yWindow="-120" windowWidth="29040" windowHeight="15720"/>
  </bookViews>
  <sheets>
    <sheet name="predicted_trips_by_zone_mode" sheetId="1" r:id="rId1"/>
  </sheets>
  <definedNames>
    <definedName name="_xlnm._FilterDatabase" localSheetId="0" hidden="1">predicted_trips_by_zone_mode!$A$14:$G$14</definedName>
  </definedNames>
  <calcPr calcId="0"/>
</workbook>
</file>

<file path=xl/calcChain.xml><?xml version="1.0" encoding="utf-8"?>
<calcChain xmlns="http://schemas.openxmlformats.org/spreadsheetml/2006/main">
  <c r="D18" i="1" l="1"/>
  <c r="E22" i="1"/>
  <c r="E21" i="1"/>
  <c r="E20" i="1"/>
  <c r="E19" i="1"/>
  <c r="E18" i="1"/>
  <c r="E17" i="1"/>
  <c r="E16" i="1"/>
  <c r="E15" i="1"/>
  <c r="D22" i="1"/>
  <c r="D20" i="1"/>
  <c r="D19" i="1"/>
  <c r="D17" i="1"/>
  <c r="D16" i="1"/>
  <c r="D15" i="1"/>
  <c r="C23" i="1"/>
  <c r="B23" i="1"/>
  <c r="C15" i="1"/>
  <c r="C17" i="1"/>
  <c r="C16" i="1"/>
  <c r="C21" i="1"/>
  <c r="C20" i="1"/>
  <c r="C22" i="1"/>
  <c r="C18" i="1"/>
  <c r="C19" i="1"/>
  <c r="E23" i="1" l="1"/>
  <c r="D23" i="1"/>
  <c r="F23" i="1" l="1"/>
</calcChain>
</file>

<file path=xl/sharedStrings.xml><?xml version="1.0" encoding="utf-8"?>
<sst xmlns="http://schemas.openxmlformats.org/spreadsheetml/2006/main" count="28" uniqueCount="19">
  <si>
    <t>Zone</t>
  </si>
  <si>
    <t>Trips</t>
  </si>
  <si>
    <t>Trips_Auto</t>
  </si>
  <si>
    <t>Trips_PT</t>
  </si>
  <si>
    <t>Trips_ODT</t>
  </si>
  <si>
    <t>Trips_Active</t>
  </si>
  <si>
    <t>Belconnen</t>
  </si>
  <si>
    <t>Gungahlin</t>
  </si>
  <si>
    <t>Inner North</t>
  </si>
  <si>
    <t>Inner South</t>
  </si>
  <si>
    <t>Queanbeyan</t>
  </si>
  <si>
    <t>Tuggeranong</t>
  </si>
  <si>
    <t>West Creek</t>
  </si>
  <si>
    <t>Woden</t>
  </si>
  <si>
    <t>TOTAL</t>
  </si>
  <si>
    <t>Staff</t>
  </si>
  <si>
    <t>Population</t>
  </si>
  <si>
    <t>Students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</si>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</sst>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166" fontId="0" fillId="0" borderId="0" xfId="1" applyNumberFormat="1" applyFont="1"/>
    <xf numFmtId="172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distribution - Gravity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predicted_trips_by_zone_mode!$D$14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predicted_trips_by_zone_mode!$C$15:$C$22</c:f>
              <c:strCache>
                <c:ptCount val="8"/>
                <c:pt idx="0">
                  <c:v> Belconnen (152,452) </c:v>
                </c:pt>
                <c:pt idx="1">
                  <c:v> Inner North (91,597) </c:v>
                </c:pt>
                <c:pt idx="2">
                  <c:v> Gungahlin (87,507) </c:v>
                </c:pt>
                <c:pt idx="3">
                  <c:v> Tuggeranong (90,178) </c:v>
                </c:pt>
                <c:pt idx="4">
                  <c:v> Queanbeyan (78,756) </c:v>
                </c:pt>
                <c:pt idx="5">
                  <c:v> Woden (56,363) </c:v>
                </c:pt>
                <c:pt idx="6">
                  <c:v> Inner South (38,530) </c:v>
                </c:pt>
                <c:pt idx="7">
                  <c:v> West Creek (26,268) </c:v>
                </c:pt>
              </c:strCache>
            </c:strRef>
          </c:cat>
          <c:val>
            <c:numRef>
              <c:f>predicted_trips_by_zone_mode!$D$15:$D$22</c:f>
              <c:numCache>
                <c:formatCode>0.0</c:formatCode>
                <c:ptCount val="8"/>
                <c:pt idx="0">
                  <c:v>857.43490127039036</c:v>
                </c:pt>
                <c:pt idx="1">
                  <c:v>729.15483976378118</c:v>
                </c:pt>
                <c:pt idx="2">
                  <c:v>469.63901136912995</c:v>
                </c:pt>
                <c:pt idx="3">
                  <c:v>434.45929551302299</c:v>
                </c:pt>
                <c:pt idx="4">
                  <c:v>425.13880437834405</c:v>
                </c:pt>
                <c:pt idx="5">
                  <c:v>342.66543888469351</c:v>
                </c:pt>
                <c:pt idx="6">
                  <c:v>135.47748366129801</c:v>
                </c:pt>
                <c:pt idx="7">
                  <c:v>137.30975442464484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8-4F40-A512-8EF61B6E0599}"/>
            </c:ext>
          </c:extLst>
        </c:ser>
        <c:ser>
          <c:idx val="1"/>
          <c:order val="1"/>
          <c:tx>
            <c:strRef>
              <c:f>predicted_trips_by_zone_mode!$E$14</c:f>
              <c:strCache>
                <c:ptCount val="1"/>
                <c:pt idx="0">
                  <c:v>Staff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predicted_trips_by_zone_mode!$C$15:$C$22</c:f>
              <c:strCache>
                <c:ptCount val="8"/>
                <c:pt idx="0">
                  <c:v> Belconnen (152,452) </c:v>
                </c:pt>
                <c:pt idx="1">
                  <c:v> Inner North (91,597) </c:v>
                </c:pt>
                <c:pt idx="2">
                  <c:v> Gungahlin (87,507) </c:v>
                </c:pt>
                <c:pt idx="3">
                  <c:v> Tuggeranong (90,178) </c:v>
                </c:pt>
                <c:pt idx="4">
                  <c:v> Queanbeyan (78,756) </c:v>
                </c:pt>
                <c:pt idx="5">
                  <c:v> Woden (56,363) </c:v>
                </c:pt>
                <c:pt idx="6">
                  <c:v> Inner South (38,530) </c:v>
                </c:pt>
                <c:pt idx="7">
                  <c:v> West Creek (26,268) </c:v>
                </c:pt>
              </c:strCache>
            </c:strRef>
          </c:cat>
          <c:val>
            <c:numRef>
              <c:f>predicted_trips_by_zone_mode!$E$15:$E$22</c:f>
              <c:numCache>
                <c:formatCode>0.0</c:formatCode>
                <c:ptCount val="8"/>
                <c:pt idx="0">
                  <c:v>122.40997808448289</c:v>
                </c:pt>
                <c:pt idx="1">
                  <c:v>104.09633177216848</c:v>
                </c:pt>
                <c:pt idx="2">
                  <c:v>67.047073782671561</c:v>
                </c:pt>
                <c:pt idx="3">
                  <c:v>62.024712037675947</c:v>
                </c:pt>
                <c:pt idx="4">
                  <c:v>60.694090769703067</c:v>
                </c:pt>
                <c:pt idx="5">
                  <c:v>48.919945761524026</c:v>
                </c:pt>
                <c:pt idx="6">
                  <c:v>42.876552954701438</c:v>
                </c:pt>
                <c:pt idx="7">
                  <c:v>19.602752354730796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8-4F40-A512-8EF61B6E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159375"/>
        <c:axId val="2034158127"/>
      </c:barChart>
      <c:catAx>
        <c:axId val="20341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Zone and population</a:t>
                </a:r>
              </a:p>
            </c:rich>
          </c:tx>
          <c:layout>
            <c:manualLayout>
              <c:xMode val="edge"/>
              <c:yMode val="edge"/>
              <c:x val="0.46174976155751063"/>
              <c:y val="0.94237165307702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58127"/>
        <c:crosses val="autoZero"/>
        <c:auto val="1"/>
        <c:lblAlgn val="ctr"/>
        <c:lblOffset val="100"/>
        <c:noMultiLvlLbl val="0"/>
      </c:catAx>
      <c:valAx>
        <c:axId val="2034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Trips</a:t>
                </a:r>
                <a:r>
                  <a:rPr lang="en-US" baseline="0"/>
                  <a:t> generated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5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2</xdr:row>
      <xdr:rowOff>38100</xdr:rowOff>
    </xdr:from>
    <xdr:to>
      <xdr:col>19</xdr:col>
      <xdr:colOff>400050</xdr:colOff>
      <xdr:row>28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3C1AC-5494-4699-A6F5-76AE16F7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3" sqref="C13"/>
    </sheetView>
  </sheetViews>
  <sheetFormatPr defaultRowHeight="15" x14ac:dyDescent="0.25"/>
  <cols>
    <col min="2" max="2" width="12.5703125" bestFit="1" customWidth="1"/>
    <col min="3" max="3" width="22.28515625" customWidth="1"/>
    <col min="4" max="4" width="9.5703125" bestFit="1" customWidth="1"/>
    <col min="5" max="5" width="9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9</v>
      </c>
      <c r="B2" t="s">
        <v>14</v>
      </c>
      <c r="C2">
        <v>4182.45731229987</v>
      </c>
      <c r="D2">
        <v>609.86938943354301</v>
      </c>
      <c r="E2">
        <v>259.06069201970098</v>
      </c>
      <c r="F2">
        <v>2739.27828027224</v>
      </c>
      <c r="G2">
        <v>574.24895057438596</v>
      </c>
    </row>
    <row r="3" spans="1:7" x14ac:dyDescent="0.25">
      <c r="A3">
        <v>1</v>
      </c>
      <c r="B3" t="s">
        <v>6</v>
      </c>
      <c r="C3">
        <v>970.25245547951295</v>
      </c>
      <c r="D3">
        <v>101.526806595019</v>
      </c>
      <c r="E3">
        <v>102.509432696763</v>
      </c>
      <c r="F3">
        <v>756.52787844124896</v>
      </c>
      <c r="G3">
        <v>9.6883377464828495</v>
      </c>
    </row>
    <row r="4" spans="1:7" x14ac:dyDescent="0.25">
      <c r="A4">
        <v>3</v>
      </c>
      <c r="B4" t="s">
        <v>8</v>
      </c>
      <c r="C4">
        <v>825.09386153676303</v>
      </c>
      <c r="D4">
        <v>168.20435917660501</v>
      </c>
      <c r="E4">
        <v>45.417360792537899</v>
      </c>
      <c r="F4">
        <v>265.94207463453</v>
      </c>
      <c r="G4">
        <v>345.53006693308902</v>
      </c>
    </row>
    <row r="5" spans="1:7" x14ac:dyDescent="0.25">
      <c r="A5">
        <v>2</v>
      </c>
      <c r="B5" t="s">
        <v>7</v>
      </c>
      <c r="C5">
        <v>531.43206941395101</v>
      </c>
      <c r="D5">
        <v>19.674489639942301</v>
      </c>
      <c r="E5">
        <v>8.4422117368792904</v>
      </c>
      <c r="F5">
        <v>462.86026248232503</v>
      </c>
      <c r="G5">
        <v>40.455105554803502</v>
      </c>
    </row>
    <row r="6" spans="1:7" x14ac:dyDescent="0.25">
      <c r="A6">
        <v>6</v>
      </c>
      <c r="B6" t="s">
        <v>11</v>
      </c>
      <c r="C6">
        <v>491.62355958785503</v>
      </c>
      <c r="D6">
        <v>55.129355797593803</v>
      </c>
      <c r="E6">
        <v>13.3198853667446</v>
      </c>
      <c r="F6">
        <v>418.72397019203601</v>
      </c>
      <c r="G6">
        <v>4.4503482314805902</v>
      </c>
    </row>
    <row r="7" spans="1:7" x14ac:dyDescent="0.25">
      <c r="A7">
        <v>5</v>
      </c>
      <c r="B7" t="s">
        <v>10</v>
      </c>
      <c r="C7">
        <v>481.07671877661897</v>
      </c>
      <c r="D7">
        <v>25.372237901582299</v>
      </c>
      <c r="E7">
        <v>42.542761962426603</v>
      </c>
      <c r="F7">
        <v>402.633537769599</v>
      </c>
      <c r="G7">
        <v>10.5281811430111</v>
      </c>
    </row>
    <row r="8" spans="1:7" x14ac:dyDescent="0.25">
      <c r="A8">
        <v>8</v>
      </c>
      <c r="B8" t="s">
        <v>13</v>
      </c>
      <c r="C8">
        <v>387.75186663529001</v>
      </c>
      <c r="D8">
        <v>155.74443484531801</v>
      </c>
      <c r="E8">
        <v>4.73646887913924</v>
      </c>
      <c r="F8">
        <v>194.55979893262</v>
      </c>
      <c r="G8">
        <v>32.711163978212497</v>
      </c>
    </row>
    <row r="9" spans="1:7" x14ac:dyDescent="0.25">
      <c r="A9">
        <v>4</v>
      </c>
      <c r="B9" t="s">
        <v>9</v>
      </c>
      <c r="C9">
        <v>339.85040629682101</v>
      </c>
      <c r="D9">
        <v>75.542805867665805</v>
      </c>
      <c r="E9">
        <v>29.426375666399601</v>
      </c>
      <c r="F9">
        <v>104.98972812175199</v>
      </c>
      <c r="G9">
        <v>129.89149664100401</v>
      </c>
    </row>
    <row r="10" spans="1:7" x14ac:dyDescent="0.25">
      <c r="A10">
        <v>7</v>
      </c>
      <c r="B10" t="s">
        <v>12</v>
      </c>
      <c r="C10">
        <v>155.37637457305701</v>
      </c>
      <c r="D10">
        <v>8.6748996098160909</v>
      </c>
      <c r="E10">
        <v>12.666194918810699</v>
      </c>
      <c r="F10">
        <v>133.04102969812899</v>
      </c>
      <c r="G10">
        <v>0.99425034630211195</v>
      </c>
    </row>
    <row r="14" spans="1:7" x14ac:dyDescent="0.25">
      <c r="A14" t="s">
        <v>0</v>
      </c>
      <c r="B14" t="s">
        <v>16</v>
      </c>
      <c r="D14" t="s">
        <v>17</v>
      </c>
      <c r="E14" t="s">
        <v>15</v>
      </c>
    </row>
    <row r="15" spans="1:7" x14ac:dyDescent="0.25">
      <c r="A15" t="s">
        <v>6</v>
      </c>
      <c r="B15" s="2">
        <v>152452</v>
      </c>
      <c r="C15" s="1" t="str">
        <f>_xlfn.CONCAT(A15," (",TEXT(B15,"#,##0"),")")</f>
        <v>Belconnen (152,452)</v>
      </c>
      <c r="D15" s="3">
        <f>386.780061900987/0.089*0.1973</f>
        <v>857.43490127039036</v>
      </c>
      <c r="E15" s="3">
        <f>55.2178816498681/0.089*0.1973</f>
        <v>122.40997808448289</v>
      </c>
    </row>
    <row r="16" spans="1:7" x14ac:dyDescent="0.25">
      <c r="A16" t="s">
        <v>8</v>
      </c>
      <c r="B16" s="2">
        <v>91597</v>
      </c>
      <c r="C16" s="1" t="str">
        <f>_xlfn.CONCAT(A16," (",TEXT(B16,"#,##0"),")")</f>
        <v>Inner North (91,597)</v>
      </c>
      <c r="D16" s="3">
        <f>328.9142460161/0.089*0.1973</f>
        <v>729.15483976378118</v>
      </c>
      <c r="E16" s="3">
        <f>46.9567842256614/0.089*0.1973</f>
        <v>104.09633177216848</v>
      </c>
    </row>
    <row r="17" spans="1:6" x14ac:dyDescent="0.25">
      <c r="A17" t="s">
        <v>7</v>
      </c>
      <c r="B17" s="2">
        <v>87507</v>
      </c>
      <c r="C17" s="1" t="str">
        <f>_xlfn.CONCAT(A17," (",TEXT(B17,"#,##0"),")")</f>
        <v>Gungahlin (87,507)</v>
      </c>
      <c r="D17" s="3">
        <f>211.849325959719/0.089*0.1973</f>
        <v>469.63901136912995</v>
      </c>
      <c r="E17" s="3">
        <f>30.2442451427155/0.089*0.1973</f>
        <v>67.047073782671561</v>
      </c>
    </row>
    <row r="18" spans="1:6" x14ac:dyDescent="0.25">
      <c r="A18" t="s">
        <v>11</v>
      </c>
      <c r="B18" s="2">
        <v>90178</v>
      </c>
      <c r="C18" s="1" t="str">
        <f>_xlfn.CONCAT(A18," (",TEXT(B18,"#,##0"),")")</f>
        <v>Tuggeranong (90,178)</v>
      </c>
      <c r="D18" s="3">
        <f>195.980118097613/0.089*0.1973</f>
        <v>434.45929551302299</v>
      </c>
      <c r="E18" s="3">
        <f>27.9787094341265/0.089*0.1973</f>
        <v>62.024712037675947</v>
      </c>
    </row>
    <row r="19" spans="1:6" x14ac:dyDescent="0.25">
      <c r="A19" t="s">
        <v>10</v>
      </c>
      <c r="B19" s="2">
        <v>78756</v>
      </c>
      <c r="C19" s="1" t="str">
        <f>_xlfn.CONCAT(A19," (",TEXT(B19,"#,##0"),")")</f>
        <v>Queanbeyan (78,756)</v>
      </c>
      <c r="D19" s="3">
        <f>191.775740444362/0.089*0.1973</f>
        <v>425.13880437834405</v>
      </c>
      <c r="E19" s="3">
        <f>27.3784798707733/0.089*0.1973</f>
        <v>60.694090769703067</v>
      </c>
    </row>
    <row r="20" spans="1:6" x14ac:dyDescent="0.25">
      <c r="A20" t="s">
        <v>13</v>
      </c>
      <c r="B20" s="2">
        <v>56363</v>
      </c>
      <c r="C20" s="1" t="str">
        <f>_xlfn.CONCAT(A20," (",TEXT(B20,"#,##0"),")")</f>
        <v>Woden (56,363)</v>
      </c>
      <c r="D20" s="3">
        <f>154.572853830399/0.089*0.1973</f>
        <v>342.66543888469351</v>
      </c>
      <c r="E20" s="3">
        <f>22.0672842005861/0.089*0.1973</f>
        <v>48.919945761524026</v>
      </c>
    </row>
    <row r="21" spans="1:6" x14ac:dyDescent="0.25">
      <c r="A21" t="s">
        <v>9</v>
      </c>
      <c r="B21" s="2">
        <v>38530</v>
      </c>
      <c r="C21" s="1" t="str">
        <f>_xlfn.CONCAT(A21," (",TEXT(B21,"#,##0"),")")</f>
        <v>Inner South (38,530)</v>
      </c>
      <c r="D21" s="3">
        <v>135.47748366129801</v>
      </c>
      <c r="E21" s="3">
        <f>19.3411718852936/0.089*0.1973</f>
        <v>42.876552954701438</v>
      </c>
    </row>
    <row r="22" spans="1:6" x14ac:dyDescent="0.25">
      <c r="A22" t="s">
        <v>12</v>
      </c>
      <c r="B22" s="2">
        <v>26268</v>
      </c>
      <c r="C22" s="1" t="str">
        <f>_xlfn.CONCAT(A22," (",TEXT(B22,"#,##0"),")")</f>
        <v>West Creek (26,268)</v>
      </c>
      <c r="D22" s="3">
        <f>61.9390174546041/0.089*0.1973</f>
        <v>137.30975442464484</v>
      </c>
      <c r="E22" s="3">
        <f>8.84259989645738/0.089*0.1973</f>
        <v>19.602752354730796</v>
      </c>
    </row>
    <row r="23" spans="1:6" x14ac:dyDescent="0.25">
      <c r="A23" t="s">
        <v>18</v>
      </c>
      <c r="B23" s="4">
        <f>SUM(B15:B22)</f>
        <v>621651</v>
      </c>
      <c r="C23" s="1" t="str">
        <f>_xlfn.CONCAT(A23," (",TEXT(B23,"#,##0"),")")</f>
        <v>TOTAL  (621,651)</v>
      </c>
      <c r="D23" s="3">
        <f>SUM(D15:D22)</f>
        <v>3531.2795292653045</v>
      </c>
      <c r="E23" s="3">
        <f>SUM(E15:E22)</f>
        <v>527.67143751765821</v>
      </c>
      <c r="F23" s="3">
        <f>SUM(D23,E23)</f>
        <v>4058.9509667829625</v>
      </c>
    </row>
    <row r="25" spans="1:6" x14ac:dyDescent="0.25">
      <c r="B25" s="2"/>
    </row>
    <row r="26" spans="1:6" x14ac:dyDescent="0.25">
      <c r="B26" s="2"/>
    </row>
    <row r="27" spans="1:6" x14ac:dyDescent="0.25">
      <c r="B27" s="2"/>
    </row>
    <row r="28" spans="1:6" x14ac:dyDescent="0.25">
      <c r="B28" s="2"/>
    </row>
    <row r="29" spans="1:6" x14ac:dyDescent="0.25">
      <c r="B29" s="2"/>
    </row>
    <row r="30" spans="1:6" x14ac:dyDescent="0.25">
      <c r="B30" s="2"/>
    </row>
    <row r="31" spans="1:6" x14ac:dyDescent="0.25">
      <c r="B31" s="2"/>
    </row>
    <row r="32" spans="1:6" x14ac:dyDescent="0.25">
      <c r="B32" s="2"/>
    </row>
  </sheetData>
  <autoFilter ref="A14:G14">
    <sortState xmlns:xlrd2="http://schemas.microsoft.com/office/spreadsheetml/2017/richdata2" ref="A15:G22">
      <sortCondition descending="1" ref="D1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predicted_trips_by_zone_mode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Calum Jordan</cp:lastModifiedBy>
  <dcterms:created xsi:type="dcterms:W3CDTF">2022-05-01T07:58:12Z</dcterms:created>
  <dcterms:modified xsi:type="dcterms:W3CDTF">2022-05-01T12:13:57Z</dcterms:modified>
</cp:coreProperties>
</file>