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um/Developer/Physics/Thermal Waves in a Bar/"/>
    </mc:Choice>
  </mc:AlternateContent>
  <xr:revisionPtr revIDLastSave="0" documentId="8_{E2A52F8E-6E4B-9E41-B50D-34347955F0F0}" xr6:coauthVersionLast="46" xr6:coauthVersionMax="46" xr10:uidLastSave="{00000000-0000-0000-0000-000000000000}"/>
  <bookViews>
    <workbookView xWindow="15260" yWindow="1880" windowWidth="41660" windowHeight="22220" xr2:uid="{A7E39D7E-2575-7846-94D5-08F96E5B47D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0" i="1" l="1"/>
  <c r="S20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4" i="1"/>
  <c r="S19" i="1"/>
  <c r="T19" i="1"/>
  <c r="U19" i="1"/>
  <c r="R19" i="1"/>
  <c r="R5" i="1"/>
  <c r="T5" i="1"/>
  <c r="R6" i="1"/>
  <c r="T6" i="1"/>
  <c r="R7" i="1"/>
  <c r="T7" i="1"/>
  <c r="R8" i="1"/>
  <c r="T8" i="1"/>
  <c r="R9" i="1"/>
  <c r="T9" i="1"/>
  <c r="R10" i="1"/>
  <c r="T10" i="1"/>
  <c r="R11" i="1"/>
  <c r="T11" i="1"/>
  <c r="R12" i="1"/>
  <c r="T12" i="1"/>
  <c r="R13" i="1"/>
  <c r="T13" i="1"/>
  <c r="R14" i="1"/>
  <c r="T14" i="1"/>
  <c r="R15" i="1"/>
  <c r="T15" i="1"/>
  <c r="R16" i="1"/>
  <c r="T16" i="1"/>
  <c r="R17" i="1"/>
  <c r="T17" i="1"/>
  <c r="R18" i="1"/>
  <c r="T18" i="1"/>
  <c r="T4" i="1"/>
  <c r="R4" i="1"/>
  <c r="G4" i="1"/>
  <c r="I4" i="1" s="1"/>
  <c r="H4" i="1"/>
  <c r="G5" i="1"/>
  <c r="I5" i="1" s="1"/>
  <c r="H5" i="1"/>
  <c r="G6" i="1"/>
  <c r="I6" i="1" s="1"/>
  <c r="H6" i="1"/>
  <c r="G7" i="1"/>
  <c r="I7" i="1" s="1"/>
  <c r="H7" i="1"/>
  <c r="G8" i="1"/>
  <c r="I8" i="1" s="1"/>
  <c r="H8" i="1"/>
  <c r="J8" i="1" s="1"/>
  <c r="G9" i="1"/>
  <c r="I9" i="1" s="1"/>
  <c r="H9" i="1"/>
  <c r="J9" i="1" s="1"/>
  <c r="G10" i="1"/>
  <c r="I10" i="1" s="1"/>
  <c r="H10" i="1"/>
  <c r="J10" i="1" s="1"/>
  <c r="G11" i="1"/>
  <c r="I11" i="1" s="1"/>
  <c r="H11" i="1"/>
  <c r="J11" i="1" s="1"/>
  <c r="G12" i="1"/>
  <c r="I12" i="1" s="1"/>
  <c r="H12" i="1"/>
  <c r="J12" i="1" s="1"/>
  <c r="G13" i="1"/>
  <c r="I13" i="1" s="1"/>
  <c r="H13" i="1"/>
  <c r="J13" i="1" s="1"/>
  <c r="G14" i="1"/>
  <c r="I14" i="1" s="1"/>
  <c r="H14" i="1"/>
  <c r="J14" i="1" s="1"/>
  <c r="G15" i="1"/>
  <c r="I15" i="1" s="1"/>
  <c r="H15" i="1"/>
  <c r="J15" i="1" s="1"/>
  <c r="G16" i="1"/>
  <c r="I16" i="1" s="1"/>
  <c r="H16" i="1"/>
  <c r="J16" i="1" s="1"/>
  <c r="G17" i="1"/>
  <c r="I17" i="1" s="1"/>
  <c r="H17" i="1"/>
  <c r="J17" i="1" s="1"/>
  <c r="H3" i="1"/>
  <c r="J3" i="1" s="1"/>
  <c r="G3" i="1"/>
  <c r="I3" i="1" s="1"/>
  <c r="L2" i="1"/>
  <c r="J7" i="1" l="1"/>
  <c r="J6" i="1"/>
  <c r="J5" i="1"/>
  <c r="J4" i="1"/>
</calcChain>
</file>

<file path=xl/sharedStrings.xml><?xml version="1.0" encoding="utf-8"?>
<sst xmlns="http://schemas.openxmlformats.org/spreadsheetml/2006/main" count="29" uniqueCount="19">
  <si>
    <t>Input Wave</t>
  </si>
  <si>
    <t>k</t>
  </si>
  <si>
    <t>dk</t>
  </si>
  <si>
    <t>Pi</t>
  </si>
  <si>
    <t>C</t>
  </si>
  <si>
    <t>dC</t>
  </si>
  <si>
    <t>p</t>
  </si>
  <si>
    <t>dp</t>
  </si>
  <si>
    <t>Square 5</t>
  </si>
  <si>
    <t>Square 10</t>
  </si>
  <si>
    <t>Square 20</t>
  </si>
  <si>
    <t>Harmonic</t>
  </si>
  <si>
    <t>Sawtooth 10</t>
  </si>
  <si>
    <t>Triangle 10</t>
  </si>
  <si>
    <t>f</t>
  </si>
  <si>
    <t>d</t>
  </si>
  <si>
    <t>a</t>
  </si>
  <si>
    <t>da</t>
  </si>
  <si>
    <t>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</si>
</sst>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Sheet1!$H$3:$H$17</c:f>
                <c:numCache>
                  <c:formatCode>General</c:formatCode>
                  <c:ptCount val="15"/>
                  <c:pt idx="0">
                    <c:v>2.0188867394894014E-6</c:v>
                  </c:pt>
                  <c:pt idx="1">
                    <c:v>4.9788661127479841E-6</c:v>
                  </c:pt>
                  <c:pt idx="2">
                    <c:v>6.9051676418732785E-6</c:v>
                  </c:pt>
                  <c:pt idx="3">
                    <c:v>1.3914327398954563E-6</c:v>
                  </c:pt>
                  <c:pt idx="4">
                    <c:v>1.939408047895078E-6</c:v>
                  </c:pt>
                  <c:pt idx="5">
                    <c:v>8.1623886623036136E-6</c:v>
                  </c:pt>
                  <c:pt idx="6">
                    <c:v>2.0943208097011989E-6</c:v>
                  </c:pt>
                  <c:pt idx="7">
                    <c:v>1.1414656871163268E-6</c:v>
                  </c:pt>
                  <c:pt idx="8">
                    <c:v>1.683701628894307E-6</c:v>
                  </c:pt>
                  <c:pt idx="9">
                    <c:v>1.4449629724256307E-6</c:v>
                  </c:pt>
                  <c:pt idx="10">
                    <c:v>1.7560770154359217E-6</c:v>
                  </c:pt>
                  <c:pt idx="11">
                    <c:v>2.4432923435714692E-6</c:v>
                  </c:pt>
                  <c:pt idx="12">
                    <c:v>1.4381540699147869E-6</c:v>
                  </c:pt>
                  <c:pt idx="13">
                    <c:v>2.6634356826105712E-6</c:v>
                  </c:pt>
                  <c:pt idx="14">
                    <c:v>3.220291920467817E-6</c:v>
                  </c:pt>
                </c:numCache>
              </c:numRef>
            </c:plus>
            <c:minus>
              <c:numRef>
                <c:f>Sheet1!$H$3:$H$17</c:f>
                <c:numCache>
                  <c:formatCode>General</c:formatCode>
                  <c:ptCount val="15"/>
                  <c:pt idx="0">
                    <c:v>2.0188867394894014E-6</c:v>
                  </c:pt>
                  <c:pt idx="1">
                    <c:v>4.9788661127479841E-6</c:v>
                  </c:pt>
                  <c:pt idx="2">
                    <c:v>6.9051676418732785E-6</c:v>
                  </c:pt>
                  <c:pt idx="3">
                    <c:v>1.3914327398954563E-6</c:v>
                  </c:pt>
                  <c:pt idx="4">
                    <c:v>1.939408047895078E-6</c:v>
                  </c:pt>
                  <c:pt idx="5">
                    <c:v>8.1623886623036136E-6</c:v>
                  </c:pt>
                  <c:pt idx="6">
                    <c:v>2.0943208097011989E-6</c:v>
                  </c:pt>
                  <c:pt idx="7">
                    <c:v>1.1414656871163268E-6</c:v>
                  </c:pt>
                  <c:pt idx="8">
                    <c:v>1.683701628894307E-6</c:v>
                  </c:pt>
                  <c:pt idx="9">
                    <c:v>1.4449629724256307E-6</c:v>
                  </c:pt>
                  <c:pt idx="10">
                    <c:v>1.7560770154359217E-6</c:v>
                  </c:pt>
                  <c:pt idx="11">
                    <c:v>2.4432923435714692E-6</c:v>
                  </c:pt>
                  <c:pt idx="12">
                    <c:v>1.4381540699147869E-6</c:v>
                  </c:pt>
                  <c:pt idx="13">
                    <c:v>2.6634356826105712E-6</c:v>
                  </c:pt>
                  <c:pt idx="14">
                    <c:v>3.220291920467817E-6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Sheet1!$D$3:$D$17</c:f>
              <c:numCache>
                <c:formatCode>General</c:formatCode>
                <c:ptCount val="15"/>
                <c:pt idx="0">
                  <c:v>3.3600000000000001E-3</c:v>
                </c:pt>
                <c:pt idx="1">
                  <c:v>9.9100000000000004E-3</c:v>
                </c:pt>
                <c:pt idx="2">
                  <c:v>1.6500000000000001E-2</c:v>
                </c:pt>
                <c:pt idx="3">
                  <c:v>1.67E-3</c:v>
                </c:pt>
                <c:pt idx="4">
                  <c:v>4.9800000000000001E-3</c:v>
                </c:pt>
                <c:pt idx="5">
                  <c:v>8.3000000000000001E-3</c:v>
                </c:pt>
                <c:pt idx="6">
                  <c:v>8.3000000000000001E-4</c:v>
                </c:pt>
                <c:pt idx="7">
                  <c:v>2.5000000000000001E-3</c:v>
                </c:pt>
                <c:pt idx="8">
                  <c:v>4.1599999999999996E-3</c:v>
                </c:pt>
                <c:pt idx="9">
                  <c:v>1.65E-3</c:v>
                </c:pt>
                <c:pt idx="10">
                  <c:v>3.3300000000000001E-3</c:v>
                </c:pt>
                <c:pt idx="11">
                  <c:v>4.9899999999999996E-3</c:v>
                </c:pt>
                <c:pt idx="12">
                  <c:v>1.67E-3</c:v>
                </c:pt>
                <c:pt idx="13">
                  <c:v>4.9800000000000001E-3</c:v>
                </c:pt>
                <c:pt idx="14">
                  <c:v>8.3199999999999993E-3</c:v>
                </c:pt>
              </c:numCache>
            </c:numRef>
          </c:xVal>
          <c:yVal>
            <c:numRef>
              <c:f>Sheet1!$G$3:$G$17</c:f>
              <c:numCache>
                <c:formatCode>0.00E+00</c:formatCode>
                <c:ptCount val="15"/>
                <c:pt idx="0">
                  <c:v>1.552772496930048E-4</c:v>
                </c:pt>
                <c:pt idx="1">
                  <c:v>1.566198869335873E-4</c:v>
                </c:pt>
                <c:pt idx="2">
                  <c:v>1.4109951832812914E-4</c:v>
                </c:pt>
                <c:pt idx="3">
                  <c:v>1.0315260780782148E-4</c:v>
                </c:pt>
                <c:pt idx="4">
                  <c:v>8.7104378880327866E-5</c:v>
                </c:pt>
                <c:pt idx="5">
                  <c:v>1.1498354617926109E-4</c:v>
                </c:pt>
                <c:pt idx="6">
                  <c:v>1.6780106975288874E-4</c:v>
                </c:pt>
                <c:pt idx="7">
                  <c:v>1.4041154397932579E-4</c:v>
                </c:pt>
                <c:pt idx="8">
                  <c:v>1.4246019612676388E-4</c:v>
                </c:pt>
                <c:pt idx="9">
                  <c:v>1.4661689136591808E-4</c:v>
                </c:pt>
                <c:pt idx="10">
                  <c:v>1.5058541073722644E-4</c:v>
                </c:pt>
                <c:pt idx="11">
                  <c:v>1.5328173368820265E-4</c:v>
                </c:pt>
                <c:pt idx="12">
                  <c:v>1.4809503501959882E-4</c:v>
                </c:pt>
                <c:pt idx="13">
                  <c:v>1.5096756820142323E-4</c:v>
                </c:pt>
                <c:pt idx="14">
                  <c:v>1.5935965465777176E-4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9-3C40-89D7-C1A8FEB29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357471"/>
        <c:axId val="661242991"/>
      </c:scatterChart>
      <c:valAx>
        <c:axId val="66135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242991"/>
        <c:crosses val="autoZero"/>
        <c:crossBetween val="midCat"/>
      </c:valAx>
      <c:valAx>
        <c:axId val="6612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35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Sheet1!$J$3:$J$17</c:f>
                <c:numCache>
                  <c:formatCode>General</c:formatCode>
                  <c:ptCount val="15"/>
                  <c:pt idx="0">
                    <c:v>7.1270787716023127</c:v>
                  </c:pt>
                  <c:pt idx="1">
                    <c:v>17.242877507824488</c:v>
                  </c:pt>
                  <c:pt idx="2">
                    <c:v>23.859777722860539</c:v>
                  </c:pt>
                  <c:pt idx="3">
                    <c:v>4.9041676842998934</c:v>
                  </c:pt>
                  <c:pt idx="4">
                    <c:v>6.7438940133086165</c:v>
                  </c:pt>
                  <c:pt idx="5">
                    <c:v>28.179295330646042</c:v>
                  </c:pt>
                  <c:pt idx="6">
                    <c:v>7.4075814708608547</c:v>
                  </c:pt>
                  <c:pt idx="7">
                    <c:v>4.1688978835061228</c:v>
                  </c:pt>
                  <c:pt idx="8">
                    <c:v>5.9719445147260508</c:v>
                  </c:pt>
                  <c:pt idx="9">
                    <c:v>5.185565358048418</c:v>
                  </c:pt>
                  <c:pt idx="10">
                    <c:v>6.2332233391821728</c:v>
                  </c:pt>
                  <c:pt idx="11">
                    <c:v>8.5599129203374034</c:v>
                  </c:pt>
                  <c:pt idx="12">
                    <c:v>5.1670025921815057</c:v>
                  </c:pt>
                  <c:pt idx="13">
                    <c:v>9.3049976131780756</c:v>
                  </c:pt>
                  <c:pt idx="14">
                    <c:v>11.216900380434613</c:v>
                  </c:pt>
                </c:numCache>
              </c:numRef>
            </c:plus>
            <c:minus>
              <c:numRef>
                <c:f>Sheet1!$J$3:$J$17</c:f>
                <c:numCache>
                  <c:formatCode>General</c:formatCode>
                  <c:ptCount val="15"/>
                  <c:pt idx="0">
                    <c:v>7.1270787716023127</c:v>
                  </c:pt>
                  <c:pt idx="1">
                    <c:v>17.242877507824488</c:v>
                  </c:pt>
                  <c:pt idx="2">
                    <c:v>23.859777722860539</c:v>
                  </c:pt>
                  <c:pt idx="3">
                    <c:v>4.9041676842998934</c:v>
                  </c:pt>
                  <c:pt idx="4">
                    <c:v>6.7438940133086165</c:v>
                  </c:pt>
                  <c:pt idx="5">
                    <c:v>28.179295330646042</c:v>
                  </c:pt>
                  <c:pt idx="6">
                    <c:v>7.4075814708608547</c:v>
                  </c:pt>
                  <c:pt idx="7">
                    <c:v>4.1688978835061228</c:v>
                  </c:pt>
                  <c:pt idx="8">
                    <c:v>5.9719445147260508</c:v>
                  </c:pt>
                  <c:pt idx="9">
                    <c:v>5.185565358048418</c:v>
                  </c:pt>
                  <c:pt idx="10">
                    <c:v>6.2332233391821728</c:v>
                  </c:pt>
                  <c:pt idx="11">
                    <c:v>8.5599129203374034</c:v>
                  </c:pt>
                  <c:pt idx="12">
                    <c:v>5.1670025921815057</c:v>
                  </c:pt>
                  <c:pt idx="13">
                    <c:v>9.3049976131780756</c:v>
                  </c:pt>
                  <c:pt idx="14">
                    <c:v>11.216900380434613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Sheet1!$D$3:$D$17</c:f>
              <c:numCache>
                <c:formatCode>General</c:formatCode>
                <c:ptCount val="15"/>
                <c:pt idx="0">
                  <c:v>3.3600000000000001E-3</c:v>
                </c:pt>
                <c:pt idx="1">
                  <c:v>9.9100000000000004E-3</c:v>
                </c:pt>
                <c:pt idx="2">
                  <c:v>1.6500000000000001E-2</c:v>
                </c:pt>
                <c:pt idx="3">
                  <c:v>1.67E-3</c:v>
                </c:pt>
                <c:pt idx="4">
                  <c:v>4.9800000000000001E-3</c:v>
                </c:pt>
                <c:pt idx="5">
                  <c:v>8.3000000000000001E-3</c:v>
                </c:pt>
                <c:pt idx="6">
                  <c:v>8.3000000000000001E-4</c:v>
                </c:pt>
                <c:pt idx="7">
                  <c:v>2.5000000000000001E-3</c:v>
                </c:pt>
                <c:pt idx="8">
                  <c:v>4.1599999999999996E-3</c:v>
                </c:pt>
                <c:pt idx="9">
                  <c:v>1.65E-3</c:v>
                </c:pt>
                <c:pt idx="10">
                  <c:v>3.3300000000000001E-3</c:v>
                </c:pt>
                <c:pt idx="11">
                  <c:v>4.9899999999999996E-3</c:v>
                </c:pt>
                <c:pt idx="12">
                  <c:v>1.67E-3</c:v>
                </c:pt>
                <c:pt idx="13">
                  <c:v>4.9800000000000001E-3</c:v>
                </c:pt>
                <c:pt idx="14">
                  <c:v>8.3199999999999993E-3</c:v>
                </c:pt>
              </c:numCache>
            </c:numRef>
          </c:xVal>
          <c:yVal>
            <c:numRef>
              <c:f>Sheet1!$I$3:$I$17</c:f>
              <c:numCache>
                <c:formatCode>0.00E+00</c:formatCode>
                <c:ptCount val="15"/>
                <c:pt idx="0">
                  <c:v>535.6444005409893</c:v>
                </c:pt>
                <c:pt idx="1">
                  <c:v>540.27596196610273</c:v>
                </c:pt>
                <c:pt idx="2">
                  <c:v>486.7368984247143</c:v>
                </c:pt>
                <c:pt idx="3">
                  <c:v>355.83523589386095</c:v>
                </c:pt>
                <c:pt idx="4">
                  <c:v>300.47526538557901</c:v>
                </c:pt>
                <c:pt idx="5">
                  <c:v>396.64724089997907</c:v>
                </c:pt>
                <c:pt idx="6">
                  <c:v>578.84657021956502</c:v>
                </c:pt>
                <c:pt idx="7">
                  <c:v>484.36366211108219</c:v>
                </c:pt>
                <c:pt idx="8">
                  <c:v>491.43069255888463</c:v>
                </c:pt>
                <c:pt idx="9">
                  <c:v>505.76962845587104</c:v>
                </c:pt>
                <c:pt idx="10">
                  <c:v>519.45943287913633</c:v>
                </c:pt>
                <c:pt idx="11">
                  <c:v>528.76066853082386</c:v>
                </c:pt>
                <c:pt idx="12">
                  <c:v>510.86863280360814</c:v>
                </c:pt>
                <c:pt idx="13">
                  <c:v>520.77772326762954</c:v>
                </c:pt>
                <c:pt idx="14">
                  <c:v>549.72706470744947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F2-BA44-9438-48DA38987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659743"/>
        <c:axId val="719494207"/>
      </c:scatterChart>
      <c:valAx>
        <c:axId val="71965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494207"/>
        <c:crosses val="autoZero"/>
        <c:crossBetween val="midCat"/>
      </c:valAx>
      <c:valAx>
        <c:axId val="71949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59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</xdr:colOff>
      <xdr:row>24</xdr:row>
      <xdr:rowOff>152400</xdr:rowOff>
    </xdr:from>
    <xdr:to>
      <xdr:col>18</xdr:col>
      <xdr:colOff>25400</xdr:colOff>
      <xdr:row>45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C2579A-B189-3B45-8B71-1810155F7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387350</xdr:colOff>
      <xdr:row>21</xdr:row>
      <xdr:rowOff>114300</xdr:rowOff>
    </xdr:from>
    <xdr:to>
      <xdr:col>4</xdr:col>
      <xdr:colOff>241300</xdr:colOff>
      <xdr:row>30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C7438A-0CBA-7540-A010-1ACE3E90E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1AF70-73BA-9C4D-854C-CD4C9DA4FFA5}">
  <dimension ref="B1:U20"/>
  <sheetViews>
    <sheetView tabSelected="1" workbookViewId="0">
      <selection activeCell="U21" sqref="U21"/>
    </sheetView>
  </sheetViews>
  <sheetFormatPr baseColWidth="10" defaultRowHeight="16" x14ac:dyDescent="0.2"/>
  <cols>
    <col min="2" max="2" width="13" customWidth="1"/>
    <col min="8" max="8" width="12.1640625" bestFit="1" customWidth="1"/>
  </cols>
  <sheetData>
    <row r="1" spans="2:21" x14ac:dyDescent="0.2">
      <c r="L1" t="s">
        <v>3</v>
      </c>
      <c r="M1" t="s">
        <v>4</v>
      </c>
      <c r="N1" t="s">
        <v>5</v>
      </c>
      <c r="O1" t="s">
        <v>6</v>
      </c>
      <c r="P1" t="s">
        <v>7</v>
      </c>
    </row>
    <row r="2" spans="2:21" x14ac:dyDescent="0.2">
      <c r="B2" t="s">
        <v>0</v>
      </c>
      <c r="C2" t="s">
        <v>11</v>
      </c>
      <c r="D2" t="s">
        <v>14</v>
      </c>
      <c r="E2" t="s">
        <v>16</v>
      </c>
      <c r="F2" t="s">
        <v>17</v>
      </c>
      <c r="G2" t="s">
        <v>15</v>
      </c>
      <c r="H2" t="s">
        <v>18</v>
      </c>
      <c r="I2" t="s">
        <v>1</v>
      </c>
      <c r="J2" t="s">
        <v>2</v>
      </c>
      <c r="L2">
        <f>PI()</f>
        <v>3.1415926535897931</v>
      </c>
      <c r="M2">
        <v>385</v>
      </c>
      <c r="N2">
        <v>1</v>
      </c>
      <c r="O2">
        <v>8960</v>
      </c>
      <c r="P2">
        <v>10</v>
      </c>
    </row>
    <row r="3" spans="2:21" x14ac:dyDescent="0.2">
      <c r="B3" t="s">
        <v>8</v>
      </c>
      <c r="C3">
        <v>0</v>
      </c>
      <c r="D3">
        <v>3.3600000000000001E-3</v>
      </c>
      <c r="E3">
        <v>8.2449999999999992</v>
      </c>
      <c r="F3">
        <v>5.3600000000000002E-2</v>
      </c>
      <c r="G3" s="1">
        <f>(PI() * D3) / (E3^2)</f>
        <v>1.552772496930048E-4</v>
      </c>
      <c r="H3">
        <f xml:space="preserve">  ((2*PI()*D3*F3)/(E3^3))</f>
        <v>2.0188867394894014E-6</v>
      </c>
      <c r="I3" s="1">
        <f>G3 * $O$2 * $M$2</f>
        <v>535.6444005409893</v>
      </c>
      <c r="J3" s="1">
        <f xml:space="preserve"> ((($O$2 * $M$2 * H3)^2) + (($O$2 * G3 * $N$2)^2) + ((G3 * $M$2 * $P$2)^2) )^(1/2)</f>
        <v>7.1270787716023127</v>
      </c>
    </row>
    <row r="4" spans="2:21" x14ac:dyDescent="0.2">
      <c r="B4" t="s">
        <v>8</v>
      </c>
      <c r="C4">
        <v>1</v>
      </c>
      <c r="D4">
        <v>9.9100000000000004E-3</v>
      </c>
      <c r="E4">
        <v>14.099</v>
      </c>
      <c r="F4">
        <v>0.22409999999999999</v>
      </c>
      <c r="G4" s="1">
        <f t="shared" ref="G4:G17" si="0">(PI() * D4) / (E4^2)</f>
        <v>1.566198869335873E-4</v>
      </c>
      <c r="H4">
        <f t="shared" ref="H4:H17" si="1" xml:space="preserve">  ((2*PI()*D4*F4)/(E4^3))</f>
        <v>4.9788661127479841E-6</v>
      </c>
      <c r="I4" s="1">
        <f t="shared" ref="I4:I18" si="2">G4 * $O$2 * $M$2</f>
        <v>540.27596196610273</v>
      </c>
      <c r="J4" s="1">
        <f t="shared" ref="J4:J17" si="3" xml:space="preserve"> ((($O$2 * $M$2 * H4)^2) + (($O$2 * G4 * $N$2)^2) + ((G4 * $M$2 * $P$2)^2) )^(1/2)</f>
        <v>17.242877507824488</v>
      </c>
      <c r="R4" s="1">
        <f>G3</f>
        <v>1.552772496930048E-4</v>
      </c>
      <c r="S4" s="1">
        <f>H3^2</f>
        <v>4.0759036668861459E-12</v>
      </c>
      <c r="T4" s="1">
        <f t="shared" ref="S4:U4" si="4">I3</f>
        <v>535.6444005409893</v>
      </c>
      <c r="U4" s="1">
        <f>J3^2</f>
        <v>50.795251816624329</v>
      </c>
    </row>
    <row r="5" spans="2:21" x14ac:dyDescent="0.2">
      <c r="B5" t="s">
        <v>8</v>
      </c>
      <c r="C5">
        <v>2</v>
      </c>
      <c r="D5">
        <v>1.6500000000000001E-2</v>
      </c>
      <c r="E5">
        <v>19.167000000000002</v>
      </c>
      <c r="F5">
        <v>0.46899999999999997</v>
      </c>
      <c r="G5" s="1">
        <f t="shared" si="0"/>
        <v>1.4109951832812914E-4</v>
      </c>
      <c r="H5">
        <f t="shared" si="1"/>
        <v>6.9051676418732785E-6</v>
      </c>
      <c r="I5" s="1">
        <f t="shared" si="2"/>
        <v>486.7368984247143</v>
      </c>
      <c r="J5" s="1">
        <f t="shared" si="3"/>
        <v>23.859777722860539</v>
      </c>
      <c r="R5" s="1">
        <f t="shared" ref="R5:R20" si="5">G4</f>
        <v>1.566198869335873E-4</v>
      </c>
      <c r="S5" s="1">
        <f t="shared" ref="S5:S18" si="6">H4^2</f>
        <v>2.4789107768670222E-11</v>
      </c>
      <c r="T5" s="1">
        <f t="shared" ref="T5:T20" si="7">I4</f>
        <v>540.27596196610273</v>
      </c>
      <c r="U5" s="1">
        <f t="shared" ref="U5:U18" si="8">J4^2</f>
        <v>297.31682474983961</v>
      </c>
    </row>
    <row r="6" spans="2:21" x14ac:dyDescent="0.2">
      <c r="B6" t="s">
        <v>9</v>
      </c>
      <c r="C6">
        <v>0</v>
      </c>
      <c r="D6">
        <v>1.67E-3</v>
      </c>
      <c r="E6">
        <v>7.1317000000000004</v>
      </c>
      <c r="F6">
        <v>4.8099999999999997E-2</v>
      </c>
      <c r="G6" s="1">
        <f t="shared" si="0"/>
        <v>1.0315260780782148E-4</v>
      </c>
      <c r="H6">
        <f t="shared" si="1"/>
        <v>1.3914327398954563E-6</v>
      </c>
      <c r="I6" s="1">
        <f t="shared" si="2"/>
        <v>355.83523589386095</v>
      </c>
      <c r="J6" s="1">
        <f t="shared" si="3"/>
        <v>4.9041676842998934</v>
      </c>
      <c r="R6" s="1">
        <f t="shared" si="5"/>
        <v>1.4109951832812914E-4</v>
      </c>
      <c r="S6" s="1">
        <f t="shared" si="6"/>
        <v>4.7681340162373772E-11</v>
      </c>
      <c r="T6" s="1">
        <f t="shared" si="7"/>
        <v>486.7368984247143</v>
      </c>
      <c r="U6" s="1">
        <f t="shared" si="8"/>
        <v>569.28899298431202</v>
      </c>
    </row>
    <row r="7" spans="2:21" x14ac:dyDescent="0.2">
      <c r="B7" t="s">
        <v>9</v>
      </c>
      <c r="C7">
        <v>1</v>
      </c>
      <c r="D7">
        <v>4.9800000000000001E-3</v>
      </c>
      <c r="E7">
        <v>13.401999999999999</v>
      </c>
      <c r="F7">
        <v>0.1492</v>
      </c>
      <c r="G7" s="1">
        <f t="shared" si="0"/>
        <v>8.7104378880327866E-5</v>
      </c>
      <c r="H7">
        <f t="shared" si="1"/>
        <v>1.939408047895078E-6</v>
      </c>
      <c r="I7" s="1">
        <f t="shared" si="2"/>
        <v>300.47526538557901</v>
      </c>
      <c r="J7" s="1">
        <f t="shared" si="3"/>
        <v>6.7438940133086165</v>
      </c>
      <c r="R7" s="1">
        <f t="shared" si="5"/>
        <v>1.0315260780782148E-4</v>
      </c>
      <c r="S7" s="1">
        <f t="shared" si="6"/>
        <v>1.9360850696529766E-12</v>
      </c>
      <c r="T7" s="1">
        <f t="shared" si="7"/>
        <v>355.83523589386095</v>
      </c>
      <c r="U7" s="1">
        <f t="shared" si="8"/>
        <v>24.050860675731379</v>
      </c>
    </row>
    <row r="8" spans="2:21" x14ac:dyDescent="0.2">
      <c r="B8" t="s">
        <v>9</v>
      </c>
      <c r="C8">
        <v>2</v>
      </c>
      <c r="D8">
        <v>8.3000000000000001E-3</v>
      </c>
      <c r="E8">
        <v>15.058999999999999</v>
      </c>
      <c r="F8">
        <v>0.53449999999999998</v>
      </c>
      <c r="G8" s="1">
        <f t="shared" si="0"/>
        <v>1.1498354617926109E-4</v>
      </c>
      <c r="H8">
        <f t="shared" si="1"/>
        <v>8.1623886623036136E-6</v>
      </c>
      <c r="I8" s="1">
        <f t="shared" si="2"/>
        <v>396.64724089997907</v>
      </c>
      <c r="J8" s="1">
        <f t="shared" si="3"/>
        <v>28.179295330646042</v>
      </c>
      <c r="R8" s="1">
        <f t="shared" si="5"/>
        <v>8.7104378880327866E-5</v>
      </c>
      <c r="S8" s="1">
        <f t="shared" si="6"/>
        <v>3.7613035762401972E-12</v>
      </c>
      <c r="T8" s="1">
        <f t="shared" si="7"/>
        <v>300.47526538557901</v>
      </c>
      <c r="U8" s="1">
        <f t="shared" si="8"/>
        <v>45.480106462739798</v>
      </c>
    </row>
    <row r="9" spans="2:21" x14ac:dyDescent="0.2">
      <c r="B9" t="s">
        <v>10</v>
      </c>
      <c r="C9">
        <v>0</v>
      </c>
      <c r="D9">
        <v>8.3000000000000001E-4</v>
      </c>
      <c r="E9">
        <v>3.9420000000000002</v>
      </c>
      <c r="F9">
        <v>2.46E-2</v>
      </c>
      <c r="G9" s="1">
        <f t="shared" si="0"/>
        <v>1.6780106975288874E-4</v>
      </c>
      <c r="H9">
        <f t="shared" si="1"/>
        <v>2.0943208097011989E-6</v>
      </c>
      <c r="I9" s="1">
        <f t="shared" si="2"/>
        <v>578.84657021956502</v>
      </c>
      <c r="J9" s="1">
        <f t="shared" si="3"/>
        <v>7.4075814708608547</v>
      </c>
      <c r="R9" s="1">
        <f t="shared" si="5"/>
        <v>1.1498354617926109E-4</v>
      </c>
      <c r="S9" s="1">
        <f t="shared" si="6"/>
        <v>6.6624588674502572E-11</v>
      </c>
      <c r="T9" s="1">
        <f t="shared" si="7"/>
        <v>396.64724089997907</v>
      </c>
      <c r="U9" s="1">
        <f t="shared" si="8"/>
        <v>794.07268533176978</v>
      </c>
    </row>
    <row r="10" spans="2:21" x14ac:dyDescent="0.2">
      <c r="B10" t="s">
        <v>10</v>
      </c>
      <c r="C10">
        <v>1</v>
      </c>
      <c r="D10">
        <v>2.5000000000000001E-3</v>
      </c>
      <c r="E10">
        <v>7.4790000000000001</v>
      </c>
      <c r="F10">
        <v>3.04E-2</v>
      </c>
      <c r="G10" s="1">
        <f t="shared" si="0"/>
        <v>1.4041154397932579E-4</v>
      </c>
      <c r="H10">
        <f t="shared" si="1"/>
        <v>1.1414656871163268E-6</v>
      </c>
      <c r="I10" s="1">
        <f t="shared" si="2"/>
        <v>484.36366211108219</v>
      </c>
      <c r="J10" s="1">
        <f t="shared" si="3"/>
        <v>4.1688978835061228</v>
      </c>
      <c r="R10" s="1">
        <f t="shared" si="5"/>
        <v>1.6780106975288874E-4</v>
      </c>
      <c r="S10" s="1">
        <f t="shared" si="6"/>
        <v>4.3861796539474848E-12</v>
      </c>
      <c r="T10" s="1">
        <f t="shared" si="7"/>
        <v>578.84657021956502</v>
      </c>
      <c r="U10" s="1">
        <f t="shared" si="8"/>
        <v>54.872263247441062</v>
      </c>
    </row>
    <row r="11" spans="2:21" x14ac:dyDescent="0.2">
      <c r="B11" t="s">
        <v>10</v>
      </c>
      <c r="C11">
        <v>2</v>
      </c>
      <c r="D11">
        <v>4.1599999999999996E-3</v>
      </c>
      <c r="E11">
        <v>9.5779999999999994</v>
      </c>
      <c r="F11">
        <v>5.6599999999999998E-2</v>
      </c>
      <c r="G11" s="1">
        <f t="shared" si="0"/>
        <v>1.4246019612676388E-4</v>
      </c>
      <c r="H11">
        <f t="shared" si="1"/>
        <v>1.683701628894307E-6</v>
      </c>
      <c r="I11" s="1">
        <f t="shared" si="2"/>
        <v>491.43069255888463</v>
      </c>
      <c r="J11" s="1">
        <f t="shared" si="3"/>
        <v>5.9719445147260508</v>
      </c>
      <c r="R11" s="1">
        <f t="shared" si="5"/>
        <v>1.4041154397932579E-4</v>
      </c>
      <c r="S11" s="1">
        <f t="shared" si="6"/>
        <v>1.302943914863948E-12</v>
      </c>
      <c r="T11" s="1">
        <f t="shared" si="7"/>
        <v>484.36366211108219</v>
      </c>
      <c r="U11" s="1">
        <f t="shared" si="8"/>
        <v>17.37970956310183</v>
      </c>
    </row>
    <row r="12" spans="2:21" x14ac:dyDescent="0.2">
      <c r="B12" t="s">
        <v>12</v>
      </c>
      <c r="C12">
        <v>0</v>
      </c>
      <c r="D12">
        <v>1.65E-3</v>
      </c>
      <c r="E12">
        <v>5.9459999999999997</v>
      </c>
      <c r="F12">
        <v>2.93E-2</v>
      </c>
      <c r="G12" s="1">
        <f t="shared" si="0"/>
        <v>1.4661689136591808E-4</v>
      </c>
      <c r="H12">
        <f t="shared" si="1"/>
        <v>1.4449629724256307E-6</v>
      </c>
      <c r="I12" s="1">
        <f t="shared" si="2"/>
        <v>505.76962845587104</v>
      </c>
      <c r="J12" s="1">
        <f t="shared" si="3"/>
        <v>5.185565358048418</v>
      </c>
      <c r="R12" s="1">
        <f t="shared" si="5"/>
        <v>1.4246019612676388E-4</v>
      </c>
      <c r="S12" s="1">
        <f t="shared" si="6"/>
        <v>2.8348511751413425E-12</v>
      </c>
      <c r="T12" s="1">
        <f t="shared" si="7"/>
        <v>491.43069255888463</v>
      </c>
      <c r="U12" s="1">
        <f t="shared" si="8"/>
        <v>35.664121286966569</v>
      </c>
    </row>
    <row r="13" spans="2:21" x14ac:dyDescent="0.2">
      <c r="B13" t="s">
        <v>12</v>
      </c>
      <c r="C13">
        <v>1</v>
      </c>
      <c r="D13">
        <v>3.3300000000000001E-3</v>
      </c>
      <c r="E13">
        <v>8.3350000000000009</v>
      </c>
      <c r="F13">
        <v>4.8599999999999997E-2</v>
      </c>
      <c r="G13" s="1">
        <f t="shared" si="0"/>
        <v>1.5058541073722644E-4</v>
      </c>
      <c r="H13">
        <f t="shared" si="1"/>
        <v>1.7560770154359217E-6</v>
      </c>
      <c r="I13" s="1">
        <f t="shared" si="2"/>
        <v>519.45943287913633</v>
      </c>
      <c r="J13" s="1">
        <f t="shared" si="3"/>
        <v>6.2332233391821728</v>
      </c>
      <c r="R13" s="1">
        <f t="shared" si="5"/>
        <v>1.4661689136591808E-4</v>
      </c>
      <c r="S13" s="1">
        <f t="shared" si="6"/>
        <v>2.087917991681114E-12</v>
      </c>
      <c r="T13" s="1">
        <f t="shared" si="7"/>
        <v>505.76962845587104</v>
      </c>
      <c r="U13" s="1">
        <f t="shared" si="8"/>
        <v>26.890088082591816</v>
      </c>
    </row>
    <row r="14" spans="2:21" x14ac:dyDescent="0.2">
      <c r="B14" t="s">
        <v>12</v>
      </c>
      <c r="C14">
        <v>2</v>
      </c>
      <c r="D14">
        <v>4.9899999999999996E-3</v>
      </c>
      <c r="E14">
        <v>10.113</v>
      </c>
      <c r="F14">
        <v>8.0600000000000005E-2</v>
      </c>
      <c r="G14" s="1">
        <f t="shared" si="0"/>
        <v>1.5328173368820265E-4</v>
      </c>
      <c r="H14">
        <f t="shared" si="1"/>
        <v>2.4432923435714692E-6</v>
      </c>
      <c r="I14" s="1">
        <f t="shared" si="2"/>
        <v>528.76066853082386</v>
      </c>
      <c r="J14" s="1">
        <f t="shared" si="3"/>
        <v>8.5599129203374034</v>
      </c>
      <c r="R14" s="1">
        <f t="shared" si="5"/>
        <v>1.5058541073722644E-4</v>
      </c>
      <c r="S14" s="1">
        <f t="shared" si="6"/>
        <v>3.0838064841423341E-12</v>
      </c>
      <c r="T14" s="1">
        <f t="shared" si="7"/>
        <v>519.45943287913633</v>
      </c>
      <c r="U14" s="1">
        <f t="shared" si="8"/>
        <v>38.853073196125358</v>
      </c>
    </row>
    <row r="15" spans="2:21" x14ac:dyDescent="0.2">
      <c r="B15" t="s">
        <v>13</v>
      </c>
      <c r="C15">
        <v>0</v>
      </c>
      <c r="D15">
        <v>1.67E-3</v>
      </c>
      <c r="E15">
        <v>5.952</v>
      </c>
      <c r="F15">
        <v>2.8899999999999999E-2</v>
      </c>
      <c r="G15" s="1">
        <f t="shared" si="0"/>
        <v>1.4809503501959882E-4</v>
      </c>
      <c r="H15">
        <f t="shared" si="1"/>
        <v>1.4381540699147869E-6</v>
      </c>
      <c r="I15" s="1">
        <f t="shared" si="2"/>
        <v>510.86863280360814</v>
      </c>
      <c r="J15" s="1">
        <f t="shared" si="3"/>
        <v>5.1670025921815057</v>
      </c>
      <c r="R15" s="1">
        <f t="shared" si="5"/>
        <v>1.5328173368820265E-4</v>
      </c>
      <c r="S15" s="1">
        <f t="shared" si="6"/>
        <v>5.9696774761549625E-12</v>
      </c>
      <c r="T15" s="1">
        <f t="shared" si="7"/>
        <v>528.76066853082386</v>
      </c>
      <c r="U15" s="1">
        <f t="shared" si="8"/>
        <v>73.272109203759214</v>
      </c>
    </row>
    <row r="16" spans="2:21" x14ac:dyDescent="0.2">
      <c r="B16" t="s">
        <v>13</v>
      </c>
      <c r="C16">
        <v>1</v>
      </c>
      <c r="D16">
        <v>4.9800000000000001E-3</v>
      </c>
      <c r="E16">
        <v>10.18</v>
      </c>
      <c r="F16">
        <v>8.9800000000000005E-2</v>
      </c>
      <c r="G16" s="1">
        <f t="shared" si="0"/>
        <v>1.5096756820142323E-4</v>
      </c>
      <c r="H16">
        <f t="shared" si="1"/>
        <v>2.6634356826105712E-6</v>
      </c>
      <c r="I16" s="1">
        <f t="shared" si="2"/>
        <v>520.77772326762954</v>
      </c>
      <c r="J16" s="1">
        <f t="shared" si="3"/>
        <v>9.3049976131780756</v>
      </c>
      <c r="R16" s="1">
        <f t="shared" si="5"/>
        <v>1.4809503501959882E-4</v>
      </c>
      <c r="S16" s="1">
        <f t="shared" si="6"/>
        <v>2.0682871288124656E-12</v>
      </c>
      <c r="T16" s="1">
        <f t="shared" si="7"/>
        <v>510.86863280360814</v>
      </c>
      <c r="U16" s="1">
        <f t="shared" si="8"/>
        <v>26.697915787610398</v>
      </c>
    </row>
    <row r="17" spans="2:21" x14ac:dyDescent="0.2">
      <c r="B17" t="s">
        <v>13</v>
      </c>
      <c r="C17">
        <v>2</v>
      </c>
      <c r="D17">
        <v>8.3199999999999993E-3</v>
      </c>
      <c r="E17">
        <v>12.807</v>
      </c>
      <c r="F17">
        <v>0.12939999999999999</v>
      </c>
      <c r="G17" s="1">
        <f t="shared" si="0"/>
        <v>1.5935965465777176E-4</v>
      </c>
      <c r="H17">
        <f t="shared" si="1"/>
        <v>3.220291920467817E-6</v>
      </c>
      <c r="I17" s="1">
        <f t="shared" si="2"/>
        <v>549.72706470744947</v>
      </c>
      <c r="J17" s="1">
        <f t="shared" si="3"/>
        <v>11.216900380434613</v>
      </c>
      <c r="R17" s="1">
        <f t="shared" si="5"/>
        <v>1.5096756820142323E-4</v>
      </c>
      <c r="S17" s="1">
        <f t="shared" si="6"/>
        <v>7.0938896354032393E-12</v>
      </c>
      <c r="T17" s="1">
        <f t="shared" si="7"/>
        <v>520.77772326762954</v>
      </c>
      <c r="U17" s="1">
        <f t="shared" si="8"/>
        <v>86.582980581249686</v>
      </c>
    </row>
    <row r="18" spans="2:21" x14ac:dyDescent="0.2">
      <c r="G18" s="1"/>
      <c r="I18" s="1"/>
      <c r="J18" s="1"/>
      <c r="R18" s="1">
        <f t="shared" si="5"/>
        <v>1.5935965465777176E-4</v>
      </c>
      <c r="S18" s="1">
        <f t="shared" si="6"/>
        <v>1.0370280053030301E-11</v>
      </c>
      <c r="T18" s="1">
        <f t="shared" si="7"/>
        <v>549.72706470744947</v>
      </c>
      <c r="U18" s="1">
        <f t="shared" si="8"/>
        <v>125.81885414459416</v>
      </c>
    </row>
    <row r="19" spans="2:21" x14ac:dyDescent="0.2">
      <c r="R19" s="1">
        <f>AVERAGE(R4:R18)</f>
        <v>1.4118775275675008E-4</v>
      </c>
      <c r="S19" s="1">
        <f t="shared" ref="S19:U19" si="9">AVERAGE(S4:S18)</f>
        <v>1.2537744162100206E-11</v>
      </c>
      <c r="T19" s="1">
        <f t="shared" si="9"/>
        <v>487.04127190968507</v>
      </c>
      <c r="U19" s="1">
        <f t="shared" si="9"/>
        <v>151.1357224742971</v>
      </c>
    </row>
    <row r="20" spans="2:21" x14ac:dyDescent="0.2">
      <c r="R20" s="1"/>
      <c r="S20" s="1">
        <f>SQRT(S19)</f>
        <v>3.5408677131601806E-6</v>
      </c>
      <c r="T20" s="1"/>
      <c r="U20" s="1">
        <f>SQRT(U19)</f>
        <v>12.293726956228411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2021-02-02T11:22:41Z</dcterms:created>
  <dcterms:modified xsi:type="dcterms:W3CDTF">2021-02-02T14:45:16Z</dcterms:modified>
</cp:coreProperties>
</file>