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8840" yWindow="-1140" windowWidth="24660" windowHeight="16100" activeTab="2"/>
  </bookViews>
  <sheets>
    <sheet name="Power Supply" sheetId="1" r:id="rId1"/>
    <sheet name="E-Meter" sheetId="2" r:id="rId2"/>
    <sheet name="Breakers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8" i="3"/>
  <c r="J3"/>
  <c r="J4"/>
  <c r="J5"/>
  <c r="J6"/>
  <c r="J7"/>
  <c r="J8"/>
  <c r="J9"/>
  <c r="J10"/>
  <c r="J11"/>
  <c r="J12"/>
  <c r="J13"/>
  <c r="J14"/>
  <c r="J15"/>
  <c r="J16"/>
  <c r="J17"/>
  <c r="C20"/>
  <c r="H9"/>
  <c r="H10"/>
  <c r="H11"/>
  <c r="H12"/>
  <c r="H13"/>
  <c r="H14"/>
  <c r="E3"/>
  <c r="K3"/>
  <c r="E4"/>
  <c r="K4"/>
  <c r="E5"/>
  <c r="K5"/>
  <c r="E6"/>
  <c r="K6"/>
  <c r="E7"/>
  <c r="K7"/>
  <c r="E8"/>
  <c r="K8"/>
  <c r="E9"/>
  <c r="K9"/>
  <c r="E10"/>
  <c r="K10"/>
  <c r="E11"/>
  <c r="K11"/>
  <c r="E12"/>
  <c r="K12"/>
  <c r="E13"/>
  <c r="K13"/>
  <c r="E14"/>
  <c r="K14"/>
  <c r="E15"/>
  <c r="K15"/>
  <c r="E16"/>
  <c r="K16"/>
  <c r="E17"/>
  <c r="K17"/>
  <c r="E18"/>
  <c r="K18"/>
  <c r="E20"/>
  <c r="E24"/>
  <c r="C24"/>
  <c r="H3"/>
  <c r="H4"/>
  <c r="H5"/>
  <c r="H6"/>
  <c r="H7"/>
  <c r="H8"/>
  <c r="H15"/>
  <c r="H16"/>
  <c r="H17"/>
  <c r="H18"/>
  <c r="B21"/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B48"/>
  <c r="C48"/>
  <c r="E4"/>
  <c r="K4"/>
  <c r="E5"/>
  <c r="K5"/>
  <c r="E6"/>
  <c r="K6"/>
  <c r="E7"/>
  <c r="K7"/>
  <c r="E8"/>
  <c r="K8"/>
  <c r="E9"/>
  <c r="K9"/>
  <c r="E10"/>
  <c r="K10"/>
  <c r="E11"/>
  <c r="K11"/>
  <c r="E12"/>
  <c r="K12"/>
  <c r="E13"/>
  <c r="K13"/>
  <c r="E14"/>
  <c r="K14"/>
  <c r="E15"/>
  <c r="K15"/>
  <c r="E16"/>
  <c r="K16"/>
  <c r="E17"/>
  <c r="K17"/>
  <c r="E18"/>
  <c r="K18"/>
  <c r="E19"/>
  <c r="K19"/>
  <c r="E20"/>
  <c r="K20"/>
  <c r="E21"/>
  <c r="K21"/>
  <c r="E22"/>
  <c r="K22"/>
  <c r="E23"/>
  <c r="K23"/>
  <c r="E24"/>
  <c r="K24"/>
  <c r="E25"/>
  <c r="K25"/>
  <c r="E26"/>
  <c r="K26"/>
  <c r="E27"/>
  <c r="K27"/>
  <c r="E28"/>
  <c r="K28"/>
  <c r="E29"/>
  <c r="K29"/>
  <c r="E30"/>
  <c r="K30"/>
  <c r="E31"/>
  <c r="K31"/>
  <c r="E32"/>
  <c r="K32"/>
  <c r="E33"/>
  <c r="K33"/>
  <c r="E34"/>
  <c r="K34"/>
  <c r="E35"/>
  <c r="K35"/>
  <c r="E36"/>
  <c r="K36"/>
  <c r="E37"/>
  <c r="K37"/>
  <c r="E38"/>
  <c r="K38"/>
  <c r="E39"/>
  <c r="K39"/>
  <c r="E40"/>
  <c r="K40"/>
  <c r="E41"/>
  <c r="K41"/>
  <c r="E42"/>
  <c r="K42"/>
  <c r="E43"/>
  <c r="K43"/>
  <c r="E44"/>
  <c r="K44"/>
  <c r="E45"/>
  <c r="K45"/>
  <c r="E46"/>
  <c r="K46"/>
  <c r="E49"/>
  <c r="E5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C49"/>
  <c r="C51"/>
  <c r="E7" i="1"/>
  <c r="I7"/>
  <c r="E8"/>
  <c r="I8"/>
  <c r="E9"/>
  <c r="I9"/>
  <c r="E10"/>
  <c r="I10"/>
  <c r="E11"/>
  <c r="I11"/>
  <c r="E12"/>
  <c r="I12"/>
  <c r="E13"/>
  <c r="I13"/>
  <c r="E14"/>
  <c r="I14"/>
  <c r="E15"/>
  <c r="I15"/>
  <c r="E16"/>
  <c r="I16"/>
  <c r="E17"/>
  <c r="I17"/>
  <c r="E18"/>
  <c r="I18"/>
  <c r="E19"/>
  <c r="I19"/>
  <c r="E20"/>
  <c r="I20"/>
  <c r="E21"/>
  <c r="I21"/>
  <c r="E22"/>
  <c r="I22"/>
  <c r="E23"/>
  <c r="I23"/>
  <c r="E25"/>
  <c r="E27"/>
  <c r="H7"/>
  <c r="H8"/>
  <c r="H9"/>
  <c r="H10"/>
  <c r="H11"/>
  <c r="H12"/>
  <c r="H13"/>
  <c r="H14"/>
  <c r="H15"/>
  <c r="H16"/>
  <c r="H17"/>
  <c r="H18"/>
  <c r="H19"/>
  <c r="H20"/>
  <c r="H21"/>
  <c r="H22"/>
  <c r="H23"/>
  <c r="C25"/>
  <c r="C27"/>
</calcChain>
</file>

<file path=xl/sharedStrings.xml><?xml version="1.0" encoding="utf-8"?>
<sst xmlns="http://schemas.openxmlformats.org/spreadsheetml/2006/main" count="359" uniqueCount="256">
  <si>
    <t>Main: C19,C13</t>
  </si>
  <si>
    <t>Main:  C26, C27</t>
  </si>
  <si>
    <t>U1</t>
  </si>
  <si>
    <t>Main: C21, C22</t>
  </si>
  <si>
    <t>LED1, LED2</t>
  </si>
  <si>
    <t>LED3, LED4</t>
  </si>
  <si>
    <t>LED5, LED6</t>
  </si>
  <si>
    <t>Input Board: R17, R23, R29, R7, R8, R10, R11, R13, R14                    Main Board: R33-R38, R39</t>
  </si>
  <si>
    <t>Input Board: R16, R22, R28</t>
  </si>
  <si>
    <t>Input Board: R6, R9, R12</t>
  </si>
  <si>
    <t>Input Board: R15, R21, R27</t>
  </si>
  <si>
    <t>Main: R32</t>
  </si>
  <si>
    <t>Main: R1, R41, R42</t>
  </si>
  <si>
    <t>Main: R40</t>
  </si>
  <si>
    <t>Quantity Used in Final Design</t>
  </si>
  <si>
    <t>Total Purchased Price</t>
  </si>
  <si>
    <t>PCB Price</t>
  </si>
  <si>
    <t>Source: PCBExpress</t>
  </si>
  <si>
    <t>Total with PCB</t>
  </si>
  <si>
    <t>Transformer</t>
    <phoneticPr fontId="5" type="noConversion"/>
  </si>
  <si>
    <t>ATmega328</t>
    <phoneticPr fontId="5" type="noConversion"/>
  </si>
  <si>
    <t>Digikey</t>
    <phoneticPr fontId="5" type="noConversion"/>
  </si>
  <si>
    <t>**We do not buy a dev board for each breaker (fixed by Kendrick)</t>
    <phoneticPr fontId="5" type="noConversion"/>
  </si>
  <si>
    <t>M2012SD3G01</t>
  </si>
  <si>
    <t>CR8350-2500-N</t>
  </si>
  <si>
    <t>DEV-09950</t>
  </si>
  <si>
    <t>MSP430F47197IPZ</t>
  </si>
  <si>
    <t>Texas Instruments</t>
  </si>
  <si>
    <t>MSP430-Microcontroller</t>
  </si>
  <si>
    <t>***Called TI for a price quote on 1000</t>
  </si>
  <si>
    <t>330 Kohm Resistor</t>
  </si>
  <si>
    <t>294-330K-RC</t>
  </si>
  <si>
    <t>CF1/2CT52R102G</t>
  </si>
  <si>
    <t>1 Kohm Resistor</t>
  </si>
  <si>
    <t>100 Ohm Resistor</t>
  </si>
  <si>
    <t>CFS1/4CT52R101G</t>
  </si>
  <si>
    <t>291-1.5K-RC</t>
  </si>
  <si>
    <t>CFS1/4CT52R200G</t>
  </si>
  <si>
    <t>1.5KOhm Resistor</t>
  </si>
  <si>
    <t>20 Ohm Resistor</t>
  </si>
  <si>
    <t>10 Ohm Resistor</t>
  </si>
  <si>
    <t>CF1/2CT52R100J</t>
  </si>
  <si>
    <t>2N3904</t>
  </si>
  <si>
    <t>BJT</t>
  </si>
  <si>
    <t>47KOhm Resistor</t>
  </si>
  <si>
    <t>10KOhm Resistor</t>
  </si>
  <si>
    <t>CF1/4CT52R473J</t>
  </si>
  <si>
    <t>CF1/2CT52R103J</t>
  </si>
  <si>
    <t>Total</t>
  </si>
  <si>
    <t>Quantity</t>
  </si>
  <si>
    <t>For 1:</t>
  </si>
  <si>
    <t>For 1000:</t>
  </si>
  <si>
    <t>Total Price for 1 PS</t>
  </si>
  <si>
    <t>Total Price for 1000</t>
  </si>
  <si>
    <t>Location on Schematic</t>
  </si>
  <si>
    <t>C1, C7, C8</t>
  </si>
  <si>
    <t>C2</t>
  </si>
  <si>
    <t>C3, C6</t>
  </si>
  <si>
    <t>C4</t>
  </si>
  <si>
    <t>C5</t>
  </si>
  <si>
    <t>D1</t>
  </si>
  <si>
    <t>L1</t>
  </si>
  <si>
    <t>R1</t>
  </si>
  <si>
    <t>R2</t>
  </si>
  <si>
    <t>R3, R4</t>
  </si>
  <si>
    <t>R5</t>
  </si>
  <si>
    <t>R6</t>
  </si>
  <si>
    <t>R7, R8</t>
  </si>
  <si>
    <t>LM25011 (U1)</t>
  </si>
  <si>
    <t>Total for one Breaker</t>
  </si>
  <si>
    <t>For one:</t>
  </si>
  <si>
    <t>Total for Final Design</t>
  </si>
  <si>
    <t>Total for purchased parts</t>
  </si>
  <si>
    <t>IRLL3303</t>
  </si>
  <si>
    <t>MOSFET</t>
  </si>
  <si>
    <t>Total for all parts</t>
  </si>
  <si>
    <t>Total Price for 1 Meter</t>
  </si>
  <si>
    <t>For One:</t>
  </si>
  <si>
    <t>For 1000</t>
  </si>
  <si>
    <t>NA</t>
  </si>
  <si>
    <t>C6, C7</t>
  </si>
  <si>
    <t>Just above S1</t>
  </si>
  <si>
    <t>To the right of C6 &amp; C7</t>
  </si>
  <si>
    <t>To the left of C6 &amp; C7</t>
  </si>
  <si>
    <t>C3</t>
  </si>
  <si>
    <t>C4, C5</t>
  </si>
  <si>
    <t>C1, C2</t>
  </si>
  <si>
    <t>R2, R3</t>
  </si>
  <si>
    <t>R4</t>
  </si>
  <si>
    <t>LED1</t>
  </si>
  <si>
    <t>S1</t>
  </si>
  <si>
    <t>To the left of R1</t>
  </si>
  <si>
    <t>To the right of S1</t>
  </si>
  <si>
    <t>Input Board: D1-D12</t>
  </si>
  <si>
    <t>Input Board: R3-R5</t>
  </si>
  <si>
    <t>Input Board: L7-L12</t>
  </si>
  <si>
    <t>Input Board: R2, R18-R20, R24-R26, R30, R31</t>
  </si>
  <si>
    <t>Main: S1 and S2</t>
  </si>
  <si>
    <t>Main: Q3</t>
  </si>
  <si>
    <t>Main: Q1, Q2</t>
  </si>
  <si>
    <t>U2</t>
  </si>
  <si>
    <t>Main: C25</t>
  </si>
  <si>
    <t>Input Board: C6-C11</t>
  </si>
  <si>
    <t>Input Board: C4, C14, C17</t>
  </si>
  <si>
    <t>Input Board: C2,C3, C5, C12, C15, C16</t>
  </si>
  <si>
    <t>IC2</t>
  </si>
  <si>
    <t>X3</t>
  </si>
  <si>
    <t>XB1</t>
  </si>
  <si>
    <t>Y1</t>
  </si>
  <si>
    <t>U3</t>
  </si>
  <si>
    <t>Main: C1. C24, C18, C23, C20</t>
  </si>
  <si>
    <t>** Not being used in final design</t>
  </si>
  <si>
    <t>Headers &amp; Wire Housings</t>
  </si>
  <si>
    <t>Digikey</t>
  </si>
  <si>
    <t>1N4148 Diode</t>
  </si>
  <si>
    <t>1N4148</t>
  </si>
  <si>
    <t>2500 Series Box Header</t>
  </si>
  <si>
    <t>N2514-6002RB</t>
  </si>
  <si>
    <t>AVE Series Electrolytic Cap 1uF</t>
  </si>
  <si>
    <t>Kehmet .033uF SMD Cap</t>
  </si>
  <si>
    <t>Kehmet .015uF SMD Cap</t>
  </si>
  <si>
    <t>Kehmet 47pF SMD Cap</t>
  </si>
  <si>
    <t>Murata Inductor EFI</t>
  </si>
  <si>
    <t>Maxim RS233a RS232 Driver</t>
  </si>
  <si>
    <t>D-Sub 9 Connector</t>
  </si>
  <si>
    <t>Xbee Connector 2mm pitch</t>
  </si>
  <si>
    <t>16MHz Crystal</t>
  </si>
  <si>
    <t>32.768kHz Crystal</t>
  </si>
  <si>
    <t>Tyco 6P Terminal Block</t>
  </si>
  <si>
    <t>Tyco 3P Terminal Block</t>
  </si>
  <si>
    <t>Varistor</t>
  </si>
  <si>
    <t>Current Transformer</t>
  </si>
  <si>
    <t>AVE105M50B12T-F</t>
  </si>
  <si>
    <t>C1206C333KARACTU</t>
  </si>
  <si>
    <t>C1206C153KARACTU</t>
  </si>
  <si>
    <t>C0603C470J5GACTU</t>
  </si>
  <si>
    <t>BLM21BD102SN1D</t>
  </si>
  <si>
    <t>MAX233CPP+G36</t>
  </si>
  <si>
    <t>56F404-001</t>
  </si>
  <si>
    <t>**Exponential trendline</t>
  </si>
  <si>
    <t>M22-7131042</t>
  </si>
  <si>
    <t>ABLS-16.000MHZ-B4-T</t>
  </si>
  <si>
    <t>ABS10-32.768KHZ-7-T</t>
  </si>
  <si>
    <t>796949-6</t>
  </si>
  <si>
    <t>796949-3</t>
  </si>
  <si>
    <t>V8ZA05P</t>
  </si>
  <si>
    <t>CST-1020</t>
  </si>
  <si>
    <t>Linear Regulator</t>
  </si>
  <si>
    <t>100nF SMD Cap</t>
  </si>
  <si>
    <t>22uF SMD Cap</t>
  </si>
  <si>
    <t>22pF SMD Cap</t>
  </si>
  <si>
    <t>18pF SMD Cap</t>
  </si>
  <si>
    <t>Red SMD LED</t>
  </si>
  <si>
    <t>Green SMD LED</t>
  </si>
  <si>
    <t>Amber SMD LED</t>
  </si>
  <si>
    <t>5pF SMD Cap</t>
  </si>
  <si>
    <t>Opto Isolator</t>
  </si>
  <si>
    <t>3.579545MHz Crystal</t>
  </si>
  <si>
    <t>7pF SMD Cap</t>
  </si>
  <si>
    <t>Tact Switch</t>
  </si>
  <si>
    <t>ZSR300GTA</t>
  </si>
  <si>
    <t>CB037D0104JBA</t>
  </si>
  <si>
    <t>EEE-1CA220SR</t>
  </si>
  <si>
    <t>CGA2B2C0G1H220J</t>
  </si>
  <si>
    <t>CGA2B2C0G1H180J</t>
  </si>
  <si>
    <t>HSMC-C190</t>
  </si>
  <si>
    <t>HSMQ-C120</t>
  </si>
  <si>
    <t>HSMA-C190</t>
  </si>
  <si>
    <t>C0603C0G1E070C</t>
  </si>
  <si>
    <t>B3W-1052</t>
  </si>
  <si>
    <t>ABLSG-3.579545MHZ-D-2-Y-T</t>
  </si>
  <si>
    <t>OPI1264C</t>
  </si>
  <si>
    <t>C0603C0G1E050C</t>
  </si>
  <si>
    <t>ADE7763 Chip</t>
  </si>
  <si>
    <t>Analog Devices</t>
  </si>
  <si>
    <t>ADE7763ARSZ</t>
  </si>
  <si>
    <t>EEA-GA1H1R0</t>
  </si>
  <si>
    <t>1uF Cap</t>
  </si>
  <si>
    <t>100nF</t>
  </si>
  <si>
    <t>EEA-GA1HR10</t>
  </si>
  <si>
    <t>10uF Cap</t>
  </si>
  <si>
    <t>EEA-GA1V100B</t>
  </si>
  <si>
    <t>271-255K-RC</t>
  </si>
  <si>
    <t>255 KOhm Resistor</t>
  </si>
  <si>
    <t>270-1K-RC</t>
  </si>
  <si>
    <t xml:space="preserve">1 Kohm Resistor </t>
  </si>
  <si>
    <t>CMF6060R000BHEB</t>
  </si>
  <si>
    <t>60 ohm Resistor</t>
  </si>
  <si>
    <t>SLX-LX3044HD</t>
  </si>
  <si>
    <t>LED</t>
  </si>
  <si>
    <t>Switch</t>
  </si>
  <si>
    <t>Part</t>
  </si>
  <si>
    <t>Power Supply</t>
  </si>
  <si>
    <t>10u Cap</t>
  </si>
  <si>
    <t>47n Cap</t>
  </si>
  <si>
    <t>100n Cap</t>
  </si>
  <si>
    <t>1n Cap</t>
  </si>
  <si>
    <t>2.2n Cap</t>
  </si>
  <si>
    <t>2A 30V Schottky Diode</t>
  </si>
  <si>
    <t>4.7u Inductor</t>
  </si>
  <si>
    <t>10K Resistor</t>
  </si>
  <si>
    <t>56K Resistor</t>
  </si>
  <si>
    <t>10 Resistor</t>
  </si>
  <si>
    <t>0.1 Resistor</t>
  </si>
  <si>
    <t>15K Resistor</t>
  </si>
  <si>
    <t>1.5K Resistor</t>
  </si>
  <si>
    <t>LM25011</t>
  </si>
  <si>
    <t>Unit Price</t>
  </si>
  <si>
    <t>Price if ordering 1000</t>
  </si>
  <si>
    <t>Total for 1000</t>
  </si>
  <si>
    <t>Bill of Materials</t>
  </si>
  <si>
    <t>Diode for rectifier bridge</t>
  </si>
  <si>
    <t>1000pF Filter Cap</t>
  </si>
  <si>
    <t>E-Meter</t>
  </si>
  <si>
    <t>LCD Display</t>
  </si>
  <si>
    <t>Item</t>
  </si>
  <si>
    <t>Vendor</t>
  </si>
  <si>
    <t>Item Number</t>
  </si>
  <si>
    <t>SynchroSystems</t>
    <phoneticPr fontId="0" type="noConversion"/>
  </si>
  <si>
    <t>SCLBC</t>
  </si>
  <si>
    <t>**Log scale for tredline</t>
  </si>
  <si>
    <t>Manufacturer Part #</t>
  </si>
  <si>
    <t>C1206C106K9PACTU</t>
  </si>
  <si>
    <t>C1608X7S2A473K</t>
  </si>
  <si>
    <t>C1608Y5V1H104Z</t>
  </si>
  <si>
    <t>C1608X7R1H102M</t>
  </si>
  <si>
    <t>06035C222K4Z2A</t>
  </si>
  <si>
    <t>RB060M-30TR</t>
  </si>
  <si>
    <t>SRR0604-4R7ML</t>
  </si>
  <si>
    <t>PAT0603E1002BST1</t>
  </si>
  <si>
    <t>RG1608N-563-B-T1</t>
  </si>
  <si>
    <t>TNPW060310R0BEEA</t>
  </si>
  <si>
    <t>CRL1206-FW-R100ELF</t>
  </si>
  <si>
    <t>TNPW060315K0DEEA</t>
  </si>
  <si>
    <t>TNPW06031K50BEEN</t>
  </si>
  <si>
    <t>LM25011MY/NOPB</t>
  </si>
  <si>
    <t>166M18</t>
  </si>
  <si>
    <t>1N4004G</t>
  </si>
  <si>
    <t>TVX1J102MCD</t>
  </si>
  <si>
    <t>SparkFun</t>
  </si>
  <si>
    <t>PRT-00116</t>
  </si>
  <si>
    <t>Break Away Headers -- Straight</t>
  </si>
  <si>
    <t>Mouser</t>
  </si>
  <si>
    <t>ECX-100AX-3.579545</t>
    <phoneticPr fontId="2" type="noConversion"/>
  </si>
  <si>
    <t>NHD-C160100DiZ-FSW-FBW</t>
  </si>
  <si>
    <t>52892-1495</t>
  </si>
  <si>
    <t>501568-0207</t>
  </si>
  <si>
    <t>STH24D25</t>
  </si>
  <si>
    <t>Breakers</t>
  </si>
  <si>
    <t>**Did not use these in final design</t>
  </si>
  <si>
    <t>Standard Clock Oscillators</t>
  </si>
  <si>
    <t>Solid State Relays</t>
  </si>
  <si>
    <t>**Exponential Trendline</t>
  </si>
  <si>
    <t>LCD Graphic Display Modules &amp; Accessories</t>
  </si>
  <si>
    <t>**Exponential trendline, but not being used in final design</t>
  </si>
  <si>
    <t>FFC / FPC Connectors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</si>
</sst>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"/>
  </numFmts>
  <fonts count="6">
    <font>
      <sz val="11"/>
      <color theme="1"/>
      <name val="Calibri"/>
      <family val="2"/>
      <scheme val="minor"/>
    </font>
    <font>
      <sz val="12"/>
      <name val="Times New Roman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6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44" fontId="0" fillId="2" borderId="1" xfId="2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earch.digikey.com/scripts/DkSearch/dksus.dll?Detail&amp;itemSeq=99203825&amp;uq=634389932384553735" TargetMode="External"/><Relationship Id="rId2" Type="http://schemas.openxmlformats.org/officeDocument/2006/relationships/hyperlink" Target="http://www.mouser.com/Search/ProductDetail.aspx?R=166M18virtualkey54600000virtualkey546-166M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33"/>
  <sheetViews>
    <sheetView topLeftCell="A3" workbookViewId="0">
      <selection activeCell="I35" sqref="I35"/>
    </sheetView>
  </sheetViews>
  <sheetFormatPr baseColWidth="10" defaultColWidth="8.83203125" defaultRowHeight="14"/>
  <cols>
    <col min="1" max="1" width="40" style="2" bestFit="1" customWidth="1"/>
    <col min="2" max="2" width="21" style="2" customWidth="1"/>
    <col min="3" max="3" width="18.5" style="2" bestFit="1" customWidth="1"/>
    <col min="4" max="4" width="9" style="2" bestFit="1" customWidth="1"/>
    <col min="5" max="5" width="18" style="2" bestFit="1" customWidth="1"/>
    <col min="6" max="6" width="8.83203125" style="2"/>
    <col min="7" max="7" width="19.83203125" style="2" bestFit="1" customWidth="1"/>
    <col min="8" max="8" width="12.83203125" style="2" bestFit="1" customWidth="1"/>
    <col min="9" max="9" width="25.5" style="2" bestFit="1" customWidth="1"/>
    <col min="10" max="10" width="32" style="2" bestFit="1" customWidth="1"/>
    <col min="11" max="11" width="8.83203125" style="2"/>
    <col min="12" max="12" width="17.5" style="2" bestFit="1" customWidth="1"/>
    <col min="13" max="13" width="18" style="2" bestFit="1" customWidth="1"/>
    <col min="14" max="14" width="20.83203125" style="2" bestFit="1" customWidth="1"/>
    <col min="15" max="16384" width="8.83203125" style="2"/>
  </cols>
  <sheetData>
    <row r="1" spans="1:13">
      <c r="A1" s="36" t="s">
        <v>210</v>
      </c>
      <c r="B1" s="36"/>
      <c r="C1" s="36"/>
      <c r="D1" s="36"/>
    </row>
    <row r="3" spans="1:1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19"/>
    </row>
    <row r="4" spans="1:13">
      <c r="A4" s="35" t="s">
        <v>192</v>
      </c>
      <c r="B4" s="35"/>
      <c r="C4" s="35"/>
      <c r="D4" s="1"/>
      <c r="E4" s="1"/>
      <c r="F4" s="1"/>
      <c r="G4" s="1"/>
      <c r="H4" s="1"/>
      <c r="I4" s="1"/>
      <c r="J4" s="1"/>
    </row>
    <row r="5" spans="1:13">
      <c r="A5" s="1"/>
      <c r="B5" s="1"/>
      <c r="C5" s="35"/>
      <c r="D5" s="35"/>
      <c r="E5" s="35"/>
      <c r="F5" s="1"/>
      <c r="G5" s="1"/>
      <c r="H5" s="1"/>
      <c r="I5" s="1"/>
      <c r="J5" s="1"/>
    </row>
    <row r="6" spans="1:13" ht="28">
      <c r="A6" s="1" t="s">
        <v>191</v>
      </c>
      <c r="B6" s="19" t="s">
        <v>216</v>
      </c>
      <c r="C6" s="1" t="s">
        <v>207</v>
      </c>
      <c r="D6" s="1" t="s">
        <v>208</v>
      </c>
      <c r="E6" s="1" t="s">
        <v>209</v>
      </c>
      <c r="F6" s="1" t="s">
        <v>221</v>
      </c>
      <c r="G6" s="1" t="s">
        <v>49</v>
      </c>
      <c r="H6" s="20" t="s">
        <v>52</v>
      </c>
      <c r="I6" s="1" t="s">
        <v>53</v>
      </c>
      <c r="J6" s="20" t="s">
        <v>54</v>
      </c>
    </row>
    <row r="7" spans="1:13">
      <c r="A7" s="1" t="s">
        <v>193</v>
      </c>
      <c r="B7" s="19" t="s">
        <v>242</v>
      </c>
      <c r="C7" s="6">
        <v>0.3</v>
      </c>
      <c r="D7" s="6">
        <v>5.5E-2</v>
      </c>
      <c r="E7" s="6">
        <f t="shared" ref="E7:E23" si="0">D7*1000</f>
        <v>55</v>
      </c>
      <c r="F7" s="1" t="s">
        <v>222</v>
      </c>
      <c r="G7" s="2">
        <v>3</v>
      </c>
      <c r="H7" s="15">
        <f t="shared" ref="H7:H23" si="1">C7*G7</f>
        <v>0.89999999999999991</v>
      </c>
      <c r="I7" s="15">
        <f t="shared" ref="I7:I23" si="2">G7*E7</f>
        <v>165</v>
      </c>
      <c r="J7" s="2" t="s">
        <v>55</v>
      </c>
    </row>
    <row r="8" spans="1:13">
      <c r="A8" s="1" t="s">
        <v>194</v>
      </c>
      <c r="B8" s="19" t="s">
        <v>242</v>
      </c>
      <c r="C8" s="6">
        <v>0.2</v>
      </c>
      <c r="D8" s="6">
        <v>3.5999999999999997E-2</v>
      </c>
      <c r="E8" s="6">
        <f t="shared" si="0"/>
        <v>36</v>
      </c>
      <c r="F8" s="1" t="s">
        <v>223</v>
      </c>
      <c r="G8" s="2">
        <v>1</v>
      </c>
      <c r="H8" s="15">
        <f t="shared" si="1"/>
        <v>0.2</v>
      </c>
      <c r="I8" s="15">
        <f t="shared" si="2"/>
        <v>36</v>
      </c>
      <c r="J8" s="2" t="s">
        <v>56</v>
      </c>
    </row>
    <row r="9" spans="1:13">
      <c r="A9" s="1" t="s">
        <v>195</v>
      </c>
      <c r="B9" s="19" t="s">
        <v>242</v>
      </c>
      <c r="C9" s="6">
        <v>0.03</v>
      </c>
      <c r="D9" s="6">
        <v>7.0000000000000001E-3</v>
      </c>
      <c r="E9" s="6">
        <f t="shared" si="0"/>
        <v>7</v>
      </c>
      <c r="F9" s="1" t="s">
        <v>224</v>
      </c>
      <c r="G9" s="2">
        <v>2</v>
      </c>
      <c r="H9" s="15">
        <f t="shared" si="1"/>
        <v>0.06</v>
      </c>
      <c r="I9" s="15">
        <f t="shared" si="2"/>
        <v>14</v>
      </c>
      <c r="J9" s="2" t="s">
        <v>57</v>
      </c>
    </row>
    <row r="10" spans="1:13">
      <c r="A10" s="1" t="s">
        <v>196</v>
      </c>
      <c r="B10" s="19" t="s">
        <v>242</v>
      </c>
      <c r="C10" s="6">
        <v>0.03</v>
      </c>
      <c r="D10" s="6">
        <v>6.0000000000000001E-3</v>
      </c>
      <c r="E10" s="6">
        <f t="shared" si="0"/>
        <v>6</v>
      </c>
      <c r="F10" s="1" t="s">
        <v>225</v>
      </c>
      <c r="G10" s="2">
        <v>1</v>
      </c>
      <c r="H10" s="15">
        <f t="shared" si="1"/>
        <v>0.03</v>
      </c>
      <c r="I10" s="15">
        <f t="shared" si="2"/>
        <v>6</v>
      </c>
      <c r="J10" s="2" t="s">
        <v>58</v>
      </c>
    </row>
    <row r="11" spans="1:13">
      <c r="A11" s="1" t="s">
        <v>197</v>
      </c>
      <c r="B11" s="19" t="s">
        <v>242</v>
      </c>
      <c r="C11" s="6">
        <v>0.16</v>
      </c>
      <c r="D11" s="6">
        <v>0.08</v>
      </c>
      <c r="E11" s="6">
        <f t="shared" si="0"/>
        <v>80</v>
      </c>
      <c r="F11" s="1" t="s">
        <v>226</v>
      </c>
      <c r="G11" s="2">
        <v>1</v>
      </c>
      <c r="H11" s="15">
        <f t="shared" si="1"/>
        <v>0.16</v>
      </c>
      <c r="I11" s="15">
        <f t="shared" si="2"/>
        <v>80</v>
      </c>
      <c r="J11" s="2" t="s">
        <v>59</v>
      </c>
    </row>
    <row r="12" spans="1:13">
      <c r="A12" s="1" t="s">
        <v>198</v>
      </c>
      <c r="B12" s="19" t="s">
        <v>242</v>
      </c>
      <c r="C12" s="6">
        <v>0.55000000000000004</v>
      </c>
      <c r="D12" s="6">
        <v>0.16900000000000001</v>
      </c>
      <c r="E12" s="6">
        <f t="shared" si="0"/>
        <v>169</v>
      </c>
      <c r="F12" s="1" t="s">
        <v>227</v>
      </c>
      <c r="G12" s="2">
        <v>1</v>
      </c>
      <c r="H12" s="15">
        <f t="shared" si="1"/>
        <v>0.55000000000000004</v>
      </c>
      <c r="I12" s="15">
        <f t="shared" si="2"/>
        <v>169</v>
      </c>
      <c r="J12" s="2" t="s">
        <v>60</v>
      </c>
    </row>
    <row r="13" spans="1:13">
      <c r="A13" s="1" t="s">
        <v>199</v>
      </c>
      <c r="B13" s="19" t="s">
        <v>242</v>
      </c>
      <c r="C13" s="6">
        <v>0.72</v>
      </c>
      <c r="D13" s="6">
        <v>0.34</v>
      </c>
      <c r="E13" s="6">
        <f t="shared" si="0"/>
        <v>340</v>
      </c>
      <c r="F13" s="1" t="s">
        <v>228</v>
      </c>
      <c r="G13" s="2">
        <v>1</v>
      </c>
      <c r="H13" s="15">
        <f t="shared" si="1"/>
        <v>0.72</v>
      </c>
      <c r="I13" s="15">
        <f t="shared" si="2"/>
        <v>340</v>
      </c>
      <c r="J13" s="2" t="s">
        <v>61</v>
      </c>
    </row>
    <row r="14" spans="1:13">
      <c r="A14" s="1" t="s">
        <v>200</v>
      </c>
      <c r="B14" s="19" t="s">
        <v>242</v>
      </c>
      <c r="C14" s="6">
        <v>1.1000000000000001</v>
      </c>
      <c r="D14" s="6">
        <v>0.47199999999999998</v>
      </c>
      <c r="E14" s="6">
        <f t="shared" si="0"/>
        <v>472</v>
      </c>
      <c r="F14" s="1" t="s">
        <v>229</v>
      </c>
      <c r="G14" s="2">
        <v>1</v>
      </c>
      <c r="H14" s="15">
        <f t="shared" si="1"/>
        <v>1.1000000000000001</v>
      </c>
      <c r="I14" s="15">
        <f t="shared" si="2"/>
        <v>472</v>
      </c>
      <c r="J14" s="2" t="s">
        <v>62</v>
      </c>
    </row>
    <row r="15" spans="1:13">
      <c r="A15" s="1" t="s">
        <v>201</v>
      </c>
      <c r="B15" s="19" t="s">
        <v>242</v>
      </c>
      <c r="C15" s="6">
        <v>1.6</v>
      </c>
      <c r="D15" s="6">
        <v>0.37</v>
      </c>
      <c r="E15" s="6">
        <f t="shared" si="0"/>
        <v>370</v>
      </c>
      <c r="F15" s="1" t="s">
        <v>230</v>
      </c>
      <c r="G15" s="2">
        <v>1</v>
      </c>
      <c r="H15" s="15">
        <f t="shared" si="1"/>
        <v>1.6</v>
      </c>
      <c r="I15" s="15">
        <f t="shared" si="2"/>
        <v>370</v>
      </c>
      <c r="J15" s="2" t="s">
        <v>63</v>
      </c>
    </row>
    <row r="16" spans="1:13">
      <c r="A16" s="1" t="s">
        <v>202</v>
      </c>
      <c r="B16" s="19" t="s">
        <v>242</v>
      </c>
      <c r="C16" s="6">
        <v>0.62</v>
      </c>
      <c r="D16" s="6">
        <v>0.37</v>
      </c>
      <c r="E16" s="6">
        <f t="shared" si="0"/>
        <v>370</v>
      </c>
      <c r="F16" s="1" t="s">
        <v>231</v>
      </c>
      <c r="G16" s="2">
        <v>2</v>
      </c>
      <c r="H16" s="15">
        <f t="shared" si="1"/>
        <v>1.24</v>
      </c>
      <c r="I16" s="15">
        <f t="shared" si="2"/>
        <v>740</v>
      </c>
      <c r="J16" s="2" t="s">
        <v>64</v>
      </c>
    </row>
    <row r="17" spans="1:10">
      <c r="A17" s="1" t="s">
        <v>203</v>
      </c>
      <c r="B17" s="19" t="s">
        <v>242</v>
      </c>
      <c r="C17" s="6">
        <v>0.3</v>
      </c>
      <c r="D17" s="6">
        <v>0.121</v>
      </c>
      <c r="E17" s="6">
        <f t="shared" si="0"/>
        <v>121</v>
      </c>
      <c r="F17" s="1" t="s">
        <v>232</v>
      </c>
      <c r="G17" s="2">
        <v>1</v>
      </c>
      <c r="H17" s="15">
        <f t="shared" si="1"/>
        <v>0.3</v>
      </c>
      <c r="I17" s="15">
        <f t="shared" si="2"/>
        <v>121</v>
      </c>
      <c r="J17" s="2" t="s">
        <v>65</v>
      </c>
    </row>
    <row r="18" spans="1:10">
      <c r="A18" s="1" t="s">
        <v>204</v>
      </c>
      <c r="B18" s="19" t="s">
        <v>242</v>
      </c>
      <c r="C18" s="6">
        <v>0.1</v>
      </c>
      <c r="D18" s="6">
        <v>7.1999999999999995E-2</v>
      </c>
      <c r="E18" s="6">
        <f t="shared" si="0"/>
        <v>72</v>
      </c>
      <c r="F18" s="1" t="s">
        <v>233</v>
      </c>
      <c r="G18" s="2">
        <v>1</v>
      </c>
      <c r="H18" s="15">
        <f t="shared" si="1"/>
        <v>0.1</v>
      </c>
      <c r="I18" s="15">
        <f t="shared" si="2"/>
        <v>72</v>
      </c>
      <c r="J18" s="2" t="s">
        <v>66</v>
      </c>
    </row>
    <row r="19" spans="1:10">
      <c r="A19" s="1" t="s">
        <v>205</v>
      </c>
      <c r="B19" s="19" t="s">
        <v>242</v>
      </c>
      <c r="C19" s="6">
        <v>0.79</v>
      </c>
      <c r="D19" s="6">
        <v>0.47</v>
      </c>
      <c r="E19" s="6">
        <f t="shared" si="0"/>
        <v>470</v>
      </c>
      <c r="F19" s="1" t="s">
        <v>234</v>
      </c>
      <c r="G19" s="2">
        <v>2</v>
      </c>
      <c r="H19" s="15">
        <f t="shared" si="1"/>
        <v>1.58</v>
      </c>
      <c r="I19" s="15">
        <f t="shared" si="2"/>
        <v>940</v>
      </c>
      <c r="J19" s="2" t="s">
        <v>67</v>
      </c>
    </row>
    <row r="20" spans="1:10">
      <c r="A20" s="1" t="s">
        <v>206</v>
      </c>
      <c r="B20" s="19" t="s">
        <v>113</v>
      </c>
      <c r="C20" s="6">
        <v>4.8600000000000003</v>
      </c>
      <c r="D20" s="6">
        <v>2.835</v>
      </c>
      <c r="E20" s="6">
        <f t="shared" si="0"/>
        <v>2835</v>
      </c>
      <c r="F20" s="1" t="s">
        <v>235</v>
      </c>
      <c r="G20" s="2">
        <v>1</v>
      </c>
      <c r="H20" s="15">
        <f t="shared" si="1"/>
        <v>4.8600000000000003</v>
      </c>
      <c r="I20" s="15">
        <f t="shared" si="2"/>
        <v>2835</v>
      </c>
      <c r="J20" s="2" t="s">
        <v>68</v>
      </c>
    </row>
    <row r="21" spans="1:10">
      <c r="A21" s="25" t="s">
        <v>19</v>
      </c>
      <c r="B21" s="19" t="s">
        <v>242</v>
      </c>
      <c r="C21" s="6">
        <v>23.56</v>
      </c>
      <c r="D21" s="6">
        <v>17.28</v>
      </c>
      <c r="E21" s="6">
        <f t="shared" si="0"/>
        <v>17280</v>
      </c>
      <c r="F21" s="1" t="s">
        <v>236</v>
      </c>
      <c r="G21" s="2">
        <v>1</v>
      </c>
      <c r="H21" s="15">
        <f t="shared" si="1"/>
        <v>23.56</v>
      </c>
      <c r="I21" s="15">
        <f t="shared" si="2"/>
        <v>17280</v>
      </c>
    </row>
    <row r="22" spans="1:10">
      <c r="A22" s="1" t="s">
        <v>211</v>
      </c>
      <c r="B22" s="19" t="s">
        <v>242</v>
      </c>
      <c r="C22" s="6">
        <v>0.23</v>
      </c>
      <c r="D22" s="6">
        <v>4.2000000000000003E-2</v>
      </c>
      <c r="E22" s="6">
        <f t="shared" si="0"/>
        <v>42</v>
      </c>
      <c r="F22" s="1" t="s">
        <v>237</v>
      </c>
      <c r="G22" s="2">
        <v>4</v>
      </c>
      <c r="H22" s="15">
        <f t="shared" si="1"/>
        <v>0.92</v>
      </c>
      <c r="I22" s="15">
        <f t="shared" si="2"/>
        <v>168</v>
      </c>
    </row>
    <row r="23" spans="1:10">
      <c r="A23" s="1" t="s">
        <v>212</v>
      </c>
      <c r="B23" s="19" t="s">
        <v>242</v>
      </c>
      <c r="C23" s="6">
        <v>3.18</v>
      </c>
      <c r="D23" s="6">
        <v>2.02</v>
      </c>
      <c r="E23" s="6">
        <f t="shared" si="0"/>
        <v>2020</v>
      </c>
      <c r="F23" s="1" t="s">
        <v>238</v>
      </c>
      <c r="G23" s="2">
        <v>1</v>
      </c>
      <c r="H23" s="15">
        <f t="shared" si="1"/>
        <v>3.18</v>
      </c>
      <c r="I23" s="15">
        <f t="shared" si="2"/>
        <v>2020</v>
      </c>
    </row>
    <row r="24" spans="1:10" ht="15" thickBot="1">
      <c r="A24" s="26"/>
      <c r="B24" s="26"/>
    </row>
    <row r="25" spans="1:10" ht="15" thickBot="1">
      <c r="A25" s="14" t="s">
        <v>48</v>
      </c>
      <c r="B25" s="10" t="s">
        <v>50</v>
      </c>
      <c r="C25" s="16">
        <f>SUM(H7:H23)</f>
        <v>41.059999999999995</v>
      </c>
      <c r="D25" s="17" t="s">
        <v>51</v>
      </c>
      <c r="E25" s="16">
        <f>SUM(I7:I23)</f>
        <v>25828</v>
      </c>
    </row>
    <row r="26" spans="1:10" ht="15" thickBot="1">
      <c r="A26" s="23" t="s">
        <v>16</v>
      </c>
      <c r="B26" s="32">
        <v>109</v>
      </c>
      <c r="C26" s="23" t="s">
        <v>17</v>
      </c>
    </row>
    <row r="27" spans="1:10" ht="15" thickBot="1">
      <c r="A27" s="23" t="s">
        <v>18</v>
      </c>
      <c r="C27" s="34">
        <f>C25+(1*B26)</f>
        <v>150.06</v>
      </c>
      <c r="D27" s="33"/>
      <c r="E27" s="34">
        <f>E25+(B26*1000)</f>
        <v>134828</v>
      </c>
    </row>
    <row r="29" spans="1:10">
      <c r="G29" s="15"/>
    </row>
    <row r="30" spans="1:10" ht="5.25" customHeight="1"/>
    <row r="33" s="1" customFormat="1"/>
  </sheetData>
  <mergeCells count="3">
    <mergeCell ref="A4:C4"/>
    <mergeCell ref="C5:E5"/>
    <mergeCell ref="A1:D1"/>
  </mergeCells>
  <phoneticPr fontId="5" type="noConversion"/>
  <hyperlinks>
    <hyperlink ref="F20" r:id="rId1"/>
    <hyperlink ref="F21" r:id="rId2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51"/>
  <sheetViews>
    <sheetView topLeftCell="A36" workbookViewId="0">
      <selection activeCell="N8" sqref="N8"/>
    </sheetView>
  </sheetViews>
  <sheetFormatPr baseColWidth="10" defaultColWidth="8.83203125" defaultRowHeight="14"/>
  <cols>
    <col min="1" max="1" width="19.5" style="1" customWidth="1"/>
    <col min="2" max="2" width="16.6640625" style="1" customWidth="1"/>
    <col min="3" max="3" width="18.5" style="1" bestFit="1" customWidth="1"/>
    <col min="4" max="4" width="8" style="1" bestFit="1" customWidth="1"/>
    <col min="5" max="5" width="19.1640625" style="1" customWidth="1"/>
    <col min="6" max="6" width="6.83203125" style="1" customWidth="1"/>
    <col min="7" max="7" width="8.33203125" style="1" customWidth="1"/>
    <col min="8" max="9" width="9.83203125" style="1" customWidth="1"/>
    <col min="10" max="10" width="8.83203125" style="1"/>
    <col min="11" max="11" width="10.5" style="22" customWidth="1"/>
    <col min="12" max="12" width="18" style="22" bestFit="1" customWidth="1"/>
    <col min="13" max="13" width="18.6640625" style="1" customWidth="1"/>
    <col min="14" max="14" width="10.1640625" style="1" bestFit="1" customWidth="1"/>
    <col min="15" max="15" width="20.83203125" style="1" bestFit="1" customWidth="1"/>
    <col min="16" max="16" width="8.83203125" style="1"/>
    <col min="17" max="17" width="30.5" style="1" bestFit="1" customWidth="1"/>
    <col min="18" max="16384" width="8.83203125" style="1"/>
  </cols>
  <sheetData>
    <row r="1" spans="1:17">
      <c r="A1" s="37" t="s">
        <v>213</v>
      </c>
      <c r="B1" s="37"/>
      <c r="C1" s="37"/>
      <c r="D1" s="3"/>
      <c r="E1" s="3"/>
      <c r="F1" s="3"/>
      <c r="G1" s="3"/>
      <c r="H1" s="3"/>
      <c r="I1" s="3"/>
      <c r="Q1" s="3"/>
    </row>
    <row r="2" spans="1:17">
      <c r="A2" s="3"/>
      <c r="B2" s="3"/>
      <c r="C2" s="37"/>
      <c r="D2" s="37"/>
      <c r="E2" s="37"/>
      <c r="F2" s="3"/>
      <c r="G2" s="3"/>
      <c r="H2" s="3"/>
      <c r="I2" s="3"/>
      <c r="O2" s="30"/>
      <c r="P2" s="30"/>
      <c r="Q2" s="22"/>
    </row>
    <row r="3" spans="1:17" ht="56">
      <c r="A3" s="3" t="s">
        <v>215</v>
      </c>
      <c r="B3" s="3" t="s">
        <v>216</v>
      </c>
      <c r="C3" s="3" t="s">
        <v>207</v>
      </c>
      <c r="D3" s="3" t="s">
        <v>208</v>
      </c>
      <c r="E3" s="3" t="s">
        <v>209</v>
      </c>
      <c r="F3" s="3" t="s">
        <v>217</v>
      </c>
      <c r="G3" s="3" t="s">
        <v>49</v>
      </c>
      <c r="H3" s="24" t="s">
        <v>15</v>
      </c>
      <c r="I3" s="24" t="s">
        <v>14</v>
      </c>
      <c r="J3" s="3" t="s">
        <v>76</v>
      </c>
      <c r="K3" s="3" t="s">
        <v>209</v>
      </c>
      <c r="L3" s="1" t="s">
        <v>54</v>
      </c>
      <c r="Q3" s="3"/>
    </row>
    <row r="4" spans="1:17">
      <c r="A4" s="3" t="s">
        <v>214</v>
      </c>
      <c r="B4" s="3" t="s">
        <v>218</v>
      </c>
      <c r="C4" s="7">
        <v>22.75</v>
      </c>
      <c r="D4" s="7">
        <v>14</v>
      </c>
      <c r="E4" s="7">
        <f t="shared" ref="E4:E8" si="0">D4*1000</f>
        <v>14000</v>
      </c>
      <c r="F4" s="21" t="s">
        <v>219</v>
      </c>
      <c r="G4" s="1">
        <v>1</v>
      </c>
      <c r="H4" s="6">
        <f>C4*G4</f>
        <v>22.75</v>
      </c>
      <c r="I4" s="22">
        <v>1</v>
      </c>
      <c r="J4" s="6">
        <f>I4*C4</f>
        <v>22.75</v>
      </c>
      <c r="K4" s="6">
        <f>E4*I4</f>
        <v>14000</v>
      </c>
      <c r="L4" s="4" t="s">
        <v>100</v>
      </c>
      <c r="M4" s="3" t="s">
        <v>220</v>
      </c>
    </row>
    <row r="5" spans="1:17" ht="28">
      <c r="A5" s="3" t="s">
        <v>241</v>
      </c>
      <c r="B5" s="3" t="s">
        <v>239</v>
      </c>
      <c r="C5" s="7">
        <v>2.5</v>
      </c>
      <c r="D5" s="7">
        <v>2</v>
      </c>
      <c r="E5" s="7">
        <f t="shared" si="0"/>
        <v>2000</v>
      </c>
      <c r="F5" s="3" t="s">
        <v>240</v>
      </c>
      <c r="G5" s="1">
        <v>1</v>
      </c>
      <c r="H5" s="6">
        <f t="shared" ref="H5:H46" si="1">C5*G5</f>
        <v>2.5</v>
      </c>
      <c r="I5" s="22">
        <v>0</v>
      </c>
      <c r="J5" s="6">
        <f t="shared" ref="J5:J46" si="2">I5*C5</f>
        <v>0</v>
      </c>
      <c r="K5" s="6">
        <f t="shared" ref="K5:K46" si="3">E5*I5</f>
        <v>0</v>
      </c>
      <c r="L5" s="1"/>
      <c r="M5" s="3"/>
    </row>
    <row r="6" spans="1:17" ht="70">
      <c r="A6" s="3" t="s">
        <v>253</v>
      </c>
      <c r="B6" s="3" t="s">
        <v>242</v>
      </c>
      <c r="C6" s="7">
        <v>18.55</v>
      </c>
      <c r="D6" s="7">
        <v>14</v>
      </c>
      <c r="E6" s="7">
        <f t="shared" si="0"/>
        <v>14000</v>
      </c>
      <c r="F6" s="3" t="s">
        <v>244</v>
      </c>
      <c r="G6" s="1">
        <v>1</v>
      </c>
      <c r="H6" s="6">
        <f t="shared" si="1"/>
        <v>18.55</v>
      </c>
      <c r="I6" s="22">
        <v>0</v>
      </c>
      <c r="J6" s="6">
        <f t="shared" si="2"/>
        <v>0</v>
      </c>
      <c r="K6" s="6">
        <f t="shared" si="3"/>
        <v>0</v>
      </c>
      <c r="L6" s="1"/>
      <c r="M6" s="3" t="s">
        <v>254</v>
      </c>
    </row>
    <row r="7" spans="1:17" ht="28">
      <c r="A7" s="3" t="s">
        <v>255</v>
      </c>
      <c r="B7" s="3" t="s">
        <v>242</v>
      </c>
      <c r="C7" s="7">
        <v>1.29</v>
      </c>
      <c r="D7" s="7">
        <v>0.46700000000000003</v>
      </c>
      <c r="E7" s="7">
        <f t="shared" si="0"/>
        <v>467</v>
      </c>
      <c r="F7" s="3" t="s">
        <v>245</v>
      </c>
      <c r="G7" s="1">
        <v>2</v>
      </c>
      <c r="H7" s="6">
        <f t="shared" si="1"/>
        <v>2.58</v>
      </c>
      <c r="I7" s="22">
        <v>0</v>
      </c>
      <c r="J7" s="6">
        <f t="shared" si="2"/>
        <v>0</v>
      </c>
      <c r="K7" s="6">
        <f t="shared" si="3"/>
        <v>0</v>
      </c>
      <c r="L7" s="1" t="s">
        <v>79</v>
      </c>
      <c r="M7" s="3" t="s">
        <v>111</v>
      </c>
    </row>
    <row r="8" spans="1:17" ht="28">
      <c r="A8" s="3" t="s">
        <v>112</v>
      </c>
      <c r="B8" s="3" t="s">
        <v>242</v>
      </c>
      <c r="C8" s="7">
        <v>1.03</v>
      </c>
      <c r="D8" s="7">
        <v>0.38600000000000001</v>
      </c>
      <c r="E8" s="7">
        <f t="shared" si="0"/>
        <v>386</v>
      </c>
      <c r="F8" s="3" t="s">
        <v>246</v>
      </c>
      <c r="G8" s="1">
        <v>2</v>
      </c>
      <c r="H8" s="6">
        <f t="shared" si="1"/>
        <v>2.06</v>
      </c>
      <c r="I8" s="22">
        <v>0</v>
      </c>
      <c r="J8" s="6">
        <f t="shared" si="2"/>
        <v>0</v>
      </c>
      <c r="K8" s="6">
        <f t="shared" si="3"/>
        <v>0</v>
      </c>
      <c r="L8" s="1" t="s">
        <v>79</v>
      </c>
      <c r="M8" s="3" t="s">
        <v>111</v>
      </c>
    </row>
    <row r="9" spans="1:17" ht="28">
      <c r="A9" s="3" t="s">
        <v>114</v>
      </c>
      <c r="B9" s="3" t="s">
        <v>242</v>
      </c>
      <c r="C9" s="7">
        <v>0.09</v>
      </c>
      <c r="D9" s="7">
        <v>1.2E-2</v>
      </c>
      <c r="E9" s="7">
        <f t="shared" ref="E9:E22" si="4">D9*1000</f>
        <v>12</v>
      </c>
      <c r="F9" s="24" t="s">
        <v>115</v>
      </c>
      <c r="G9" s="1">
        <v>24</v>
      </c>
      <c r="H9" s="6">
        <f t="shared" si="1"/>
        <v>2.16</v>
      </c>
      <c r="I9" s="22">
        <v>12</v>
      </c>
      <c r="J9" s="6">
        <f t="shared" si="2"/>
        <v>1.08</v>
      </c>
      <c r="K9" s="6">
        <f t="shared" si="3"/>
        <v>144</v>
      </c>
      <c r="L9" s="1" t="s">
        <v>93</v>
      </c>
      <c r="M9" s="3"/>
    </row>
    <row r="10" spans="1:17" ht="42">
      <c r="A10" s="3" t="s">
        <v>116</v>
      </c>
      <c r="B10" s="3" t="s">
        <v>242</v>
      </c>
      <c r="C10" s="7">
        <v>1.41</v>
      </c>
      <c r="D10" s="7">
        <v>0.88</v>
      </c>
      <c r="E10" s="7">
        <f t="shared" si="4"/>
        <v>880</v>
      </c>
      <c r="F10" s="3" t="s">
        <v>117</v>
      </c>
      <c r="G10" s="1">
        <v>2</v>
      </c>
      <c r="H10" s="6">
        <f t="shared" si="1"/>
        <v>2.82</v>
      </c>
      <c r="I10" s="22">
        <v>0</v>
      </c>
      <c r="J10" s="6">
        <f t="shared" si="2"/>
        <v>0</v>
      </c>
      <c r="K10" s="6">
        <f t="shared" si="3"/>
        <v>0</v>
      </c>
      <c r="L10" s="1"/>
      <c r="M10" s="3"/>
    </row>
    <row r="11" spans="1:17" ht="42">
      <c r="A11" s="3" t="s">
        <v>118</v>
      </c>
      <c r="B11" s="3" t="s">
        <v>242</v>
      </c>
      <c r="C11" s="7">
        <v>7.0000000000000007E-2</v>
      </c>
      <c r="D11" s="7">
        <v>3.5999999999999997E-2</v>
      </c>
      <c r="E11" s="7">
        <f t="shared" si="4"/>
        <v>36</v>
      </c>
      <c r="F11" s="3" t="s">
        <v>132</v>
      </c>
      <c r="G11" s="1">
        <v>12</v>
      </c>
      <c r="H11" s="6">
        <f t="shared" si="1"/>
        <v>0.84000000000000008</v>
      </c>
      <c r="I11" s="22">
        <v>1</v>
      </c>
      <c r="J11" s="6">
        <f t="shared" si="2"/>
        <v>7.0000000000000007E-2</v>
      </c>
      <c r="K11" s="6">
        <f t="shared" si="3"/>
        <v>36</v>
      </c>
      <c r="L11" s="4" t="s">
        <v>101</v>
      </c>
      <c r="M11" s="3"/>
    </row>
    <row r="12" spans="1:17" ht="56">
      <c r="A12" s="3" t="s">
        <v>119</v>
      </c>
      <c r="B12" s="3" t="s">
        <v>242</v>
      </c>
      <c r="C12" s="7">
        <v>0.59</v>
      </c>
      <c r="D12" s="7">
        <v>0.24</v>
      </c>
      <c r="E12" s="7">
        <f t="shared" si="4"/>
        <v>240</v>
      </c>
      <c r="F12" s="3" t="s">
        <v>133</v>
      </c>
      <c r="G12" s="1">
        <v>12</v>
      </c>
      <c r="H12" s="6">
        <f t="shared" si="1"/>
        <v>7.08</v>
      </c>
      <c r="I12" s="22">
        <v>6</v>
      </c>
      <c r="J12" s="6">
        <f t="shared" si="2"/>
        <v>3.54</v>
      </c>
      <c r="K12" s="6">
        <f t="shared" si="3"/>
        <v>1440</v>
      </c>
      <c r="L12" s="4" t="s">
        <v>102</v>
      </c>
      <c r="M12" s="3"/>
    </row>
    <row r="13" spans="1:17" ht="56">
      <c r="A13" s="3" t="s">
        <v>120</v>
      </c>
      <c r="B13" s="3" t="s">
        <v>242</v>
      </c>
      <c r="C13" s="7">
        <v>0.34</v>
      </c>
      <c r="D13" s="7">
        <v>0.17</v>
      </c>
      <c r="E13" s="7">
        <f t="shared" si="4"/>
        <v>170</v>
      </c>
      <c r="F13" s="3" t="s">
        <v>134</v>
      </c>
      <c r="G13" s="1">
        <v>6</v>
      </c>
      <c r="H13" s="6">
        <f t="shared" si="1"/>
        <v>2.04</v>
      </c>
      <c r="I13" s="22">
        <v>3</v>
      </c>
      <c r="J13" s="6">
        <f t="shared" si="2"/>
        <v>1.02</v>
      </c>
      <c r="K13" s="6">
        <f t="shared" si="3"/>
        <v>510</v>
      </c>
      <c r="L13" s="5" t="s">
        <v>103</v>
      </c>
      <c r="M13" s="3"/>
    </row>
    <row r="14" spans="1:17" ht="42">
      <c r="A14" s="3" t="s">
        <v>121</v>
      </c>
      <c r="B14" s="3" t="s">
        <v>242</v>
      </c>
      <c r="C14" s="7">
        <v>7.0000000000000007E-2</v>
      </c>
      <c r="D14" s="7">
        <v>8.9999999999999993E-3</v>
      </c>
      <c r="E14" s="7">
        <f t="shared" si="4"/>
        <v>9</v>
      </c>
      <c r="F14" s="3" t="s">
        <v>135</v>
      </c>
      <c r="G14" s="1">
        <v>24</v>
      </c>
      <c r="H14" s="6">
        <f t="shared" si="1"/>
        <v>1.6800000000000002</v>
      </c>
      <c r="I14" s="22">
        <v>6</v>
      </c>
      <c r="J14" s="6">
        <f t="shared" si="2"/>
        <v>0.42000000000000004</v>
      </c>
      <c r="K14" s="6">
        <f t="shared" si="3"/>
        <v>54</v>
      </c>
      <c r="L14" s="5" t="s">
        <v>104</v>
      </c>
      <c r="M14" s="3"/>
    </row>
    <row r="15" spans="1:17" ht="42">
      <c r="A15" s="3" t="s">
        <v>122</v>
      </c>
      <c r="B15" s="3" t="s">
        <v>242</v>
      </c>
      <c r="C15" s="7">
        <v>0.11</v>
      </c>
      <c r="D15" s="7">
        <v>5.2999999999999999E-2</v>
      </c>
      <c r="E15" s="7">
        <f t="shared" si="4"/>
        <v>53</v>
      </c>
      <c r="F15" s="3" t="s">
        <v>136</v>
      </c>
      <c r="G15" s="1">
        <v>12</v>
      </c>
      <c r="H15" s="6">
        <f t="shared" si="1"/>
        <v>1.32</v>
      </c>
      <c r="I15" s="22">
        <v>6</v>
      </c>
      <c r="J15" s="6">
        <f t="shared" si="2"/>
        <v>0.66</v>
      </c>
      <c r="K15" s="6">
        <f t="shared" si="3"/>
        <v>318</v>
      </c>
      <c r="L15" s="1" t="s">
        <v>95</v>
      </c>
      <c r="M15" s="3"/>
    </row>
    <row r="16" spans="1:17" ht="42">
      <c r="A16" s="3" t="s">
        <v>123</v>
      </c>
      <c r="B16" s="3" t="s">
        <v>242</v>
      </c>
      <c r="C16" s="7">
        <v>8.6999999999999993</v>
      </c>
      <c r="D16" s="7">
        <v>3.47</v>
      </c>
      <c r="E16" s="7">
        <f t="shared" si="4"/>
        <v>3470</v>
      </c>
      <c r="F16" s="3" t="s">
        <v>137</v>
      </c>
      <c r="G16" s="1">
        <v>2</v>
      </c>
      <c r="H16" s="6">
        <f t="shared" si="1"/>
        <v>17.399999999999999</v>
      </c>
      <c r="I16" s="22">
        <v>1</v>
      </c>
      <c r="J16" s="6">
        <f t="shared" si="2"/>
        <v>8.6999999999999993</v>
      </c>
      <c r="K16" s="6">
        <f t="shared" si="3"/>
        <v>3470</v>
      </c>
      <c r="L16" s="4" t="s">
        <v>105</v>
      </c>
      <c r="M16" s="3"/>
    </row>
    <row r="17" spans="1:17" ht="28">
      <c r="A17" s="3" t="s">
        <v>124</v>
      </c>
      <c r="B17" s="3" t="s">
        <v>242</v>
      </c>
      <c r="C17" s="7">
        <v>2.3199999999999998</v>
      </c>
      <c r="D17" s="7">
        <v>1.5</v>
      </c>
      <c r="E17" s="7">
        <f t="shared" si="4"/>
        <v>1500</v>
      </c>
      <c r="F17" s="3" t="s">
        <v>138</v>
      </c>
      <c r="G17" s="1">
        <v>2</v>
      </c>
      <c r="H17" s="6">
        <f t="shared" si="1"/>
        <v>4.6399999999999997</v>
      </c>
      <c r="I17" s="22">
        <v>1</v>
      </c>
      <c r="J17" s="6">
        <f t="shared" si="2"/>
        <v>2.3199999999999998</v>
      </c>
      <c r="K17" s="6">
        <f t="shared" si="3"/>
        <v>1500</v>
      </c>
      <c r="L17" s="4" t="s">
        <v>106</v>
      </c>
      <c r="M17" s="3" t="s">
        <v>139</v>
      </c>
    </row>
    <row r="18" spans="1:17" ht="42">
      <c r="A18" s="3" t="s">
        <v>125</v>
      </c>
      <c r="B18" s="3" t="s">
        <v>242</v>
      </c>
      <c r="C18" s="7">
        <v>1.6</v>
      </c>
      <c r="D18" s="7">
        <v>0.73099999999999998</v>
      </c>
      <c r="E18" s="7">
        <f t="shared" si="4"/>
        <v>731</v>
      </c>
      <c r="F18" s="3" t="s">
        <v>140</v>
      </c>
      <c r="G18" s="1">
        <v>4</v>
      </c>
      <c r="H18" s="6">
        <f t="shared" si="1"/>
        <v>6.4</v>
      </c>
      <c r="I18" s="22">
        <v>1</v>
      </c>
      <c r="J18" s="6">
        <f t="shared" si="2"/>
        <v>1.6</v>
      </c>
      <c r="K18" s="6">
        <f t="shared" si="3"/>
        <v>731</v>
      </c>
      <c r="L18" s="4" t="s">
        <v>107</v>
      </c>
      <c r="Q18" s="3"/>
    </row>
    <row r="19" spans="1:17" ht="56">
      <c r="A19" s="3" t="s">
        <v>126</v>
      </c>
      <c r="B19" s="3" t="s">
        <v>242</v>
      </c>
      <c r="C19" s="7">
        <v>0.41</v>
      </c>
      <c r="D19" s="7">
        <v>0.154</v>
      </c>
      <c r="E19" s="7">
        <f t="shared" si="4"/>
        <v>154</v>
      </c>
      <c r="F19" s="3" t="s">
        <v>141</v>
      </c>
      <c r="G19" s="1">
        <v>2</v>
      </c>
      <c r="H19" s="6">
        <f t="shared" si="1"/>
        <v>0.82</v>
      </c>
      <c r="I19" s="22">
        <v>1</v>
      </c>
      <c r="J19" s="6">
        <f t="shared" si="2"/>
        <v>0.41</v>
      </c>
      <c r="K19" s="6">
        <f t="shared" si="3"/>
        <v>154</v>
      </c>
      <c r="L19" s="4" t="s">
        <v>109</v>
      </c>
      <c r="Q19" s="3"/>
    </row>
    <row r="20" spans="1:17" ht="56">
      <c r="A20" s="3" t="s">
        <v>127</v>
      </c>
      <c r="B20" s="3" t="s">
        <v>242</v>
      </c>
      <c r="C20" s="7">
        <v>0.99</v>
      </c>
      <c r="D20" s="7">
        <v>0.46</v>
      </c>
      <c r="E20" s="7">
        <f t="shared" si="4"/>
        <v>460</v>
      </c>
      <c r="F20" s="3" t="s">
        <v>142</v>
      </c>
      <c r="G20" s="1">
        <v>2</v>
      </c>
      <c r="H20" s="6">
        <f t="shared" si="1"/>
        <v>1.98</v>
      </c>
      <c r="I20" s="22">
        <v>1</v>
      </c>
      <c r="J20" s="6">
        <f t="shared" si="2"/>
        <v>0.99</v>
      </c>
      <c r="K20" s="6">
        <f t="shared" si="3"/>
        <v>460</v>
      </c>
      <c r="L20" s="4" t="s">
        <v>108</v>
      </c>
      <c r="Q20" s="3"/>
    </row>
    <row r="21" spans="1:17" ht="28">
      <c r="A21" s="3" t="s">
        <v>128</v>
      </c>
      <c r="B21" s="3" t="s">
        <v>242</v>
      </c>
      <c r="C21" s="7">
        <v>2.33</v>
      </c>
      <c r="D21" s="7">
        <v>1.56</v>
      </c>
      <c r="E21" s="7">
        <f t="shared" si="4"/>
        <v>1560</v>
      </c>
      <c r="F21" s="3" t="s">
        <v>143</v>
      </c>
      <c r="G21" s="1">
        <v>2</v>
      </c>
      <c r="H21" s="6">
        <f t="shared" si="1"/>
        <v>4.66</v>
      </c>
      <c r="I21" s="22">
        <v>1</v>
      </c>
      <c r="J21" s="6">
        <f t="shared" si="2"/>
        <v>2.33</v>
      </c>
      <c r="K21" s="6">
        <f t="shared" si="3"/>
        <v>1560</v>
      </c>
      <c r="L21" s="1"/>
      <c r="Q21" s="3"/>
    </row>
    <row r="22" spans="1:17" ht="28">
      <c r="A22" s="3" t="s">
        <v>129</v>
      </c>
      <c r="B22" s="3" t="s">
        <v>242</v>
      </c>
      <c r="C22" s="7">
        <v>0.83</v>
      </c>
      <c r="D22" s="7">
        <v>0.495</v>
      </c>
      <c r="E22" s="7">
        <f t="shared" si="4"/>
        <v>495</v>
      </c>
      <c r="F22" s="3" t="s">
        <v>144</v>
      </c>
      <c r="G22" s="1">
        <v>2</v>
      </c>
      <c r="H22" s="6">
        <f t="shared" si="1"/>
        <v>1.66</v>
      </c>
      <c r="I22" s="22">
        <v>1</v>
      </c>
      <c r="J22" s="6">
        <f t="shared" si="2"/>
        <v>0.83</v>
      </c>
      <c r="K22" s="6">
        <f t="shared" si="3"/>
        <v>495</v>
      </c>
      <c r="L22" s="1"/>
      <c r="Q22" s="3"/>
    </row>
    <row r="23" spans="1:17" ht="28">
      <c r="A23" s="3" t="s">
        <v>130</v>
      </c>
      <c r="B23" s="3" t="s">
        <v>242</v>
      </c>
      <c r="C23" s="7">
        <v>0.26</v>
      </c>
      <c r="D23" s="7">
        <v>0.2</v>
      </c>
      <c r="E23" s="7">
        <f t="shared" ref="E23:E24" si="5">D23*1000</f>
        <v>200</v>
      </c>
      <c r="F23" s="3" t="s">
        <v>145</v>
      </c>
      <c r="G23" s="1">
        <v>6</v>
      </c>
      <c r="H23" s="6">
        <f t="shared" si="1"/>
        <v>1.56</v>
      </c>
      <c r="I23" s="22">
        <v>3</v>
      </c>
      <c r="J23" s="6">
        <f t="shared" si="2"/>
        <v>0.78</v>
      </c>
      <c r="K23" s="6">
        <f t="shared" si="3"/>
        <v>600</v>
      </c>
      <c r="L23" s="1" t="s">
        <v>94</v>
      </c>
      <c r="Q23" s="3"/>
    </row>
    <row r="24" spans="1:17" ht="28">
      <c r="A24" s="3" t="s">
        <v>147</v>
      </c>
      <c r="B24" s="3" t="s">
        <v>242</v>
      </c>
      <c r="C24" s="7">
        <v>1.54</v>
      </c>
      <c r="D24" s="7">
        <v>0.68799999999999994</v>
      </c>
      <c r="E24" s="7">
        <f t="shared" si="5"/>
        <v>688</v>
      </c>
      <c r="F24" s="3" t="s">
        <v>160</v>
      </c>
      <c r="G24" s="1">
        <v>3</v>
      </c>
      <c r="H24" s="6">
        <f t="shared" si="1"/>
        <v>4.62</v>
      </c>
      <c r="I24" s="22">
        <v>0</v>
      </c>
      <c r="J24" s="6">
        <f t="shared" si="2"/>
        <v>0</v>
      </c>
      <c r="K24" s="6">
        <f t="shared" si="3"/>
        <v>0</v>
      </c>
      <c r="L24" s="1"/>
      <c r="Q24" s="3"/>
    </row>
    <row r="25" spans="1:17" ht="42">
      <c r="A25" s="3" t="s">
        <v>148</v>
      </c>
      <c r="B25" s="3" t="s">
        <v>242</v>
      </c>
      <c r="C25" s="7">
        <v>0.7</v>
      </c>
      <c r="D25" s="7">
        <v>0.4</v>
      </c>
      <c r="E25" s="7">
        <f t="shared" ref="E25" si="6">D25*1000</f>
        <v>400</v>
      </c>
      <c r="F25" s="3" t="s">
        <v>161</v>
      </c>
      <c r="G25" s="1">
        <v>6</v>
      </c>
      <c r="H25" s="6">
        <f t="shared" si="1"/>
        <v>4.1999999999999993</v>
      </c>
      <c r="I25" s="22">
        <v>5</v>
      </c>
      <c r="J25" s="6">
        <f t="shared" si="2"/>
        <v>3.5</v>
      </c>
      <c r="K25" s="6">
        <f t="shared" si="3"/>
        <v>2000</v>
      </c>
      <c r="L25" s="5" t="s">
        <v>110</v>
      </c>
      <c r="Q25" s="3"/>
    </row>
    <row r="26" spans="1:17" ht="42">
      <c r="A26" s="3" t="s">
        <v>149</v>
      </c>
      <c r="B26" s="3" t="s">
        <v>242</v>
      </c>
      <c r="C26" s="7">
        <v>0.54</v>
      </c>
      <c r="D26" s="7">
        <v>7.8E-2</v>
      </c>
      <c r="E26" s="7">
        <f t="shared" ref="E26" si="7">D26*1000</f>
        <v>78</v>
      </c>
      <c r="F26" s="3" t="s">
        <v>162</v>
      </c>
      <c r="G26" s="1">
        <v>4</v>
      </c>
      <c r="H26" s="6">
        <f t="shared" si="1"/>
        <v>2.16</v>
      </c>
      <c r="I26" s="22">
        <v>2</v>
      </c>
      <c r="J26" s="6">
        <f t="shared" si="2"/>
        <v>1.08</v>
      </c>
      <c r="K26" s="6">
        <f t="shared" si="3"/>
        <v>156</v>
      </c>
      <c r="L26" s="5" t="s">
        <v>0</v>
      </c>
      <c r="Q26" s="3"/>
    </row>
    <row r="27" spans="1:17" ht="42">
      <c r="A27" s="3" t="s">
        <v>150</v>
      </c>
      <c r="B27" s="3" t="s">
        <v>242</v>
      </c>
      <c r="C27" s="7">
        <v>0.09</v>
      </c>
      <c r="D27" s="7">
        <v>1.0999999999999999E-2</v>
      </c>
      <c r="E27" s="7">
        <f t="shared" ref="E27" si="8">D27*1000</f>
        <v>11</v>
      </c>
      <c r="F27" s="3" t="s">
        <v>163</v>
      </c>
      <c r="G27" s="1">
        <v>4</v>
      </c>
      <c r="H27" s="6">
        <f t="shared" si="1"/>
        <v>0.36</v>
      </c>
      <c r="I27" s="22">
        <v>2</v>
      </c>
      <c r="J27" s="6">
        <f t="shared" si="2"/>
        <v>0.18</v>
      </c>
      <c r="K27" s="6">
        <f t="shared" si="3"/>
        <v>22</v>
      </c>
      <c r="L27" s="4" t="s">
        <v>1</v>
      </c>
      <c r="Q27" s="3"/>
    </row>
    <row r="28" spans="1:17" ht="42">
      <c r="A28" s="3" t="s">
        <v>151</v>
      </c>
      <c r="B28" s="3" t="s">
        <v>242</v>
      </c>
      <c r="C28" s="7">
        <v>0.09</v>
      </c>
      <c r="D28" s="7">
        <v>1.0999999999999999E-2</v>
      </c>
      <c r="E28" s="7">
        <f t="shared" ref="E28" si="9">D28*1000</f>
        <v>11</v>
      </c>
      <c r="F28" s="3" t="s">
        <v>164</v>
      </c>
      <c r="G28" s="1">
        <v>4</v>
      </c>
      <c r="H28" s="6">
        <f t="shared" si="1"/>
        <v>0.36</v>
      </c>
      <c r="I28" s="22">
        <v>0</v>
      </c>
      <c r="J28" s="6">
        <f t="shared" si="2"/>
        <v>0</v>
      </c>
      <c r="K28" s="6">
        <f t="shared" si="3"/>
        <v>0</v>
      </c>
      <c r="L28" s="1"/>
      <c r="Q28" s="3"/>
    </row>
    <row r="29" spans="1:17" ht="28">
      <c r="A29" s="3" t="s">
        <v>152</v>
      </c>
      <c r="B29" s="3" t="s">
        <v>242</v>
      </c>
      <c r="C29" s="7">
        <v>0.4</v>
      </c>
      <c r="D29" s="7">
        <v>0.13200000000000001</v>
      </c>
      <c r="E29" s="7">
        <f t="shared" ref="E29" si="10">D29*1000</f>
        <v>132</v>
      </c>
      <c r="F29" s="3" t="s">
        <v>165</v>
      </c>
      <c r="G29" s="1">
        <v>2</v>
      </c>
      <c r="H29" s="6">
        <f t="shared" si="1"/>
        <v>0.8</v>
      </c>
      <c r="I29" s="22">
        <v>2</v>
      </c>
      <c r="J29" s="6">
        <f t="shared" si="2"/>
        <v>0.8</v>
      </c>
      <c r="K29" s="6">
        <f t="shared" si="3"/>
        <v>264</v>
      </c>
      <c r="L29" s="4" t="s">
        <v>4</v>
      </c>
      <c r="Q29" s="3"/>
    </row>
    <row r="30" spans="1:17" ht="28">
      <c r="A30" s="3" t="s">
        <v>153</v>
      </c>
      <c r="B30" s="3" t="s">
        <v>242</v>
      </c>
      <c r="C30" s="7">
        <v>0.88</v>
      </c>
      <c r="D30" s="7">
        <v>0.41</v>
      </c>
      <c r="E30" s="7">
        <f t="shared" ref="E30" si="11">D30*1000</f>
        <v>410</v>
      </c>
      <c r="F30" s="3" t="s">
        <v>166</v>
      </c>
      <c r="G30" s="1">
        <v>2</v>
      </c>
      <c r="H30" s="6">
        <f t="shared" si="1"/>
        <v>1.76</v>
      </c>
      <c r="I30" s="22">
        <v>2</v>
      </c>
      <c r="J30" s="6">
        <f t="shared" si="2"/>
        <v>1.76</v>
      </c>
      <c r="K30" s="6">
        <f t="shared" si="3"/>
        <v>820</v>
      </c>
      <c r="L30" s="4" t="s">
        <v>5</v>
      </c>
      <c r="Q30" s="3"/>
    </row>
    <row r="31" spans="1:17" ht="28">
      <c r="A31" s="3" t="s">
        <v>154</v>
      </c>
      <c r="B31" s="3" t="s">
        <v>242</v>
      </c>
      <c r="C31" s="7">
        <v>0.4</v>
      </c>
      <c r="D31" s="7">
        <v>0.13200000000000001</v>
      </c>
      <c r="E31" s="7">
        <f t="shared" ref="E31" si="12">D31*1000</f>
        <v>132</v>
      </c>
      <c r="F31" s="3" t="s">
        <v>167</v>
      </c>
      <c r="G31" s="1">
        <v>2</v>
      </c>
      <c r="H31" s="6">
        <f t="shared" si="1"/>
        <v>0.8</v>
      </c>
      <c r="I31" s="22">
        <v>2</v>
      </c>
      <c r="J31" s="6">
        <f t="shared" si="2"/>
        <v>0.8</v>
      </c>
      <c r="K31" s="6">
        <f t="shared" si="3"/>
        <v>264</v>
      </c>
      <c r="L31" s="4" t="s">
        <v>6</v>
      </c>
      <c r="Q31" s="3"/>
    </row>
    <row r="32" spans="1:17" ht="42">
      <c r="A32" s="3" t="s">
        <v>158</v>
      </c>
      <c r="B32" s="3" t="s">
        <v>242</v>
      </c>
      <c r="C32" s="7">
        <v>0.03</v>
      </c>
      <c r="D32" s="7">
        <v>7.0000000000000001E-3</v>
      </c>
      <c r="E32" s="7">
        <f t="shared" ref="E32" si="13">D32*1000</f>
        <v>7</v>
      </c>
      <c r="F32" s="3" t="s">
        <v>168</v>
      </c>
      <c r="G32" s="1">
        <v>4</v>
      </c>
      <c r="H32" s="6">
        <f t="shared" si="1"/>
        <v>0.12</v>
      </c>
      <c r="I32" s="22">
        <v>0</v>
      </c>
      <c r="J32" s="6">
        <f t="shared" si="2"/>
        <v>0</v>
      </c>
      <c r="K32" s="6">
        <f t="shared" si="3"/>
        <v>0</v>
      </c>
      <c r="L32" s="1"/>
      <c r="Q32" s="3"/>
    </row>
    <row r="33" spans="1:17" ht="28">
      <c r="A33" s="3" t="s">
        <v>159</v>
      </c>
      <c r="B33" s="3" t="s">
        <v>242</v>
      </c>
      <c r="C33" s="7">
        <v>0.47</v>
      </c>
      <c r="D33" s="7">
        <v>0.26</v>
      </c>
      <c r="E33" s="7">
        <f t="shared" ref="E33" si="14">D33*1000</f>
        <v>260</v>
      </c>
      <c r="F33" s="3" t="s">
        <v>169</v>
      </c>
      <c r="G33" s="1">
        <v>6</v>
      </c>
      <c r="H33" s="6">
        <f t="shared" si="1"/>
        <v>2.82</v>
      </c>
      <c r="I33" s="22">
        <v>2</v>
      </c>
      <c r="J33" s="6">
        <f t="shared" si="2"/>
        <v>0.94</v>
      </c>
      <c r="K33" s="6">
        <f t="shared" si="3"/>
        <v>520</v>
      </c>
      <c r="L33" s="1" t="s">
        <v>97</v>
      </c>
      <c r="Q33" s="3"/>
    </row>
    <row r="34" spans="1:17" ht="28">
      <c r="A34" s="3" t="s">
        <v>131</v>
      </c>
      <c r="B34" s="3" t="s">
        <v>242</v>
      </c>
      <c r="C34" s="7">
        <v>6.11</v>
      </c>
      <c r="D34" s="7">
        <v>3</v>
      </c>
      <c r="E34" s="7">
        <f t="shared" ref="E34:E46" si="15">D34*1000</f>
        <v>3000</v>
      </c>
      <c r="F34" s="3" t="s">
        <v>146</v>
      </c>
      <c r="G34" s="1">
        <v>3</v>
      </c>
      <c r="H34" s="6">
        <f t="shared" si="1"/>
        <v>18.330000000000002</v>
      </c>
      <c r="I34" s="22">
        <v>3</v>
      </c>
      <c r="J34" s="6">
        <f t="shared" si="2"/>
        <v>18.330000000000002</v>
      </c>
      <c r="K34" s="6">
        <f t="shared" si="3"/>
        <v>9000</v>
      </c>
      <c r="L34" s="1"/>
      <c r="Q34" s="3" t="s">
        <v>139</v>
      </c>
    </row>
    <row r="35" spans="1:17" ht="42">
      <c r="A35" s="3" t="s">
        <v>155</v>
      </c>
      <c r="B35" s="3" t="s">
        <v>242</v>
      </c>
      <c r="C35" s="7">
        <v>0.03</v>
      </c>
      <c r="D35" s="7">
        <v>5.0000000000000001E-3</v>
      </c>
      <c r="E35" s="7">
        <f t="shared" si="15"/>
        <v>5</v>
      </c>
      <c r="F35" s="3" t="s">
        <v>172</v>
      </c>
      <c r="G35" s="1">
        <v>2</v>
      </c>
      <c r="H35" s="6">
        <f t="shared" si="1"/>
        <v>0.06</v>
      </c>
      <c r="I35" s="22">
        <v>2</v>
      </c>
      <c r="J35" s="6">
        <f t="shared" si="2"/>
        <v>0.06</v>
      </c>
      <c r="K35" s="6">
        <f t="shared" si="3"/>
        <v>10</v>
      </c>
      <c r="L35" s="4" t="s">
        <v>3</v>
      </c>
    </row>
    <row r="36" spans="1:17" ht="42">
      <c r="A36" s="3" t="s">
        <v>28</v>
      </c>
      <c r="B36" s="3" t="s">
        <v>27</v>
      </c>
      <c r="C36" s="7">
        <v>7.9</v>
      </c>
      <c r="D36" s="7">
        <v>7</v>
      </c>
      <c r="E36" s="7">
        <f t="shared" si="15"/>
        <v>7000</v>
      </c>
      <c r="F36" s="3" t="s">
        <v>26</v>
      </c>
      <c r="G36" s="1">
        <v>1</v>
      </c>
      <c r="H36" s="6">
        <f t="shared" si="1"/>
        <v>7.9</v>
      </c>
      <c r="I36" s="22">
        <v>1</v>
      </c>
      <c r="J36" s="6">
        <f t="shared" si="2"/>
        <v>7.9</v>
      </c>
      <c r="K36" s="6">
        <f t="shared" si="3"/>
        <v>7000</v>
      </c>
      <c r="L36" s="4" t="s">
        <v>2</v>
      </c>
      <c r="Q36" s="3" t="s">
        <v>29</v>
      </c>
    </row>
    <row r="37" spans="1:17" ht="42">
      <c r="A37" s="3" t="s">
        <v>30</v>
      </c>
      <c r="B37" s="3" t="s">
        <v>242</v>
      </c>
      <c r="C37" s="7">
        <v>0.18</v>
      </c>
      <c r="D37" s="7">
        <v>3.5999999999999997E-2</v>
      </c>
      <c r="E37" s="7">
        <f t="shared" si="15"/>
        <v>36</v>
      </c>
      <c r="F37" s="3" t="s">
        <v>31</v>
      </c>
      <c r="G37" s="1">
        <v>9</v>
      </c>
      <c r="H37" s="6">
        <f t="shared" si="1"/>
        <v>1.6199999999999999</v>
      </c>
      <c r="I37" s="22">
        <v>9</v>
      </c>
      <c r="J37" s="6">
        <f t="shared" si="2"/>
        <v>1.6199999999999999</v>
      </c>
      <c r="K37" s="6">
        <f t="shared" si="3"/>
        <v>324</v>
      </c>
      <c r="L37" s="3" t="s">
        <v>96</v>
      </c>
    </row>
    <row r="38" spans="1:17" ht="70">
      <c r="A38" s="3" t="s">
        <v>33</v>
      </c>
      <c r="B38" s="3" t="s">
        <v>242</v>
      </c>
      <c r="C38" s="7">
        <v>0.19</v>
      </c>
      <c r="D38" s="7">
        <v>0.02</v>
      </c>
      <c r="E38" s="7">
        <f t="shared" si="15"/>
        <v>20</v>
      </c>
      <c r="F38" s="3" t="s">
        <v>32</v>
      </c>
      <c r="G38" s="1">
        <v>16</v>
      </c>
      <c r="H38" s="6">
        <f t="shared" si="1"/>
        <v>3.04</v>
      </c>
      <c r="I38" s="22">
        <v>16</v>
      </c>
      <c r="J38" s="6">
        <f t="shared" si="2"/>
        <v>3.04</v>
      </c>
      <c r="K38" s="6">
        <f t="shared" si="3"/>
        <v>320</v>
      </c>
      <c r="L38" s="5" t="s">
        <v>7</v>
      </c>
    </row>
    <row r="39" spans="1:17" ht="42">
      <c r="A39" s="3" t="s">
        <v>34</v>
      </c>
      <c r="B39" s="3" t="s">
        <v>242</v>
      </c>
      <c r="C39" s="7">
        <v>0.08</v>
      </c>
      <c r="D39" s="7">
        <v>0.02</v>
      </c>
      <c r="E39" s="7">
        <f t="shared" si="15"/>
        <v>20</v>
      </c>
      <c r="F39" s="3" t="s">
        <v>35</v>
      </c>
      <c r="G39" s="1">
        <v>3</v>
      </c>
      <c r="H39" s="6">
        <f t="shared" si="1"/>
        <v>0.24</v>
      </c>
      <c r="I39" s="22">
        <v>3</v>
      </c>
      <c r="J39" s="6">
        <f t="shared" si="2"/>
        <v>0.24</v>
      </c>
      <c r="K39" s="6">
        <f t="shared" si="3"/>
        <v>60</v>
      </c>
      <c r="L39" s="5" t="s">
        <v>8</v>
      </c>
    </row>
    <row r="40" spans="1:17" ht="42">
      <c r="A40" s="3" t="s">
        <v>38</v>
      </c>
      <c r="B40" s="3" t="s">
        <v>242</v>
      </c>
      <c r="C40" s="7">
        <v>0.11</v>
      </c>
      <c r="D40" s="7">
        <v>8.0000000000000002E-3</v>
      </c>
      <c r="E40" s="7">
        <f t="shared" si="15"/>
        <v>8</v>
      </c>
      <c r="F40" s="3" t="s">
        <v>36</v>
      </c>
      <c r="G40" s="1">
        <v>3</v>
      </c>
      <c r="H40" s="6">
        <f t="shared" si="1"/>
        <v>0.33</v>
      </c>
      <c r="I40" s="22">
        <v>3</v>
      </c>
      <c r="J40" s="6">
        <f t="shared" si="2"/>
        <v>0.33</v>
      </c>
      <c r="K40" s="6">
        <f t="shared" si="3"/>
        <v>24</v>
      </c>
      <c r="L40" s="5" t="s">
        <v>10</v>
      </c>
    </row>
    <row r="41" spans="1:17" ht="42">
      <c r="A41" s="1" t="s">
        <v>39</v>
      </c>
      <c r="B41" s="3" t="s">
        <v>242</v>
      </c>
      <c r="C41" s="7">
        <v>0.08</v>
      </c>
      <c r="D41" s="7">
        <v>0.02</v>
      </c>
      <c r="E41" s="7">
        <f t="shared" si="15"/>
        <v>20</v>
      </c>
      <c r="F41" s="3" t="s">
        <v>37</v>
      </c>
      <c r="G41" s="1">
        <v>3</v>
      </c>
      <c r="H41" s="6">
        <f t="shared" si="1"/>
        <v>0.24</v>
      </c>
      <c r="I41" s="22">
        <v>3</v>
      </c>
      <c r="J41" s="6">
        <f t="shared" si="2"/>
        <v>0.24</v>
      </c>
      <c r="K41" s="6">
        <f t="shared" si="3"/>
        <v>60</v>
      </c>
      <c r="L41" s="5" t="s">
        <v>9</v>
      </c>
    </row>
    <row r="42" spans="1:17" ht="42">
      <c r="A42" s="1" t="s">
        <v>40</v>
      </c>
      <c r="B42" s="3" t="s">
        <v>242</v>
      </c>
      <c r="C42" s="7">
        <v>0.32</v>
      </c>
      <c r="D42" s="7">
        <v>0.02</v>
      </c>
      <c r="E42" s="7">
        <f t="shared" si="15"/>
        <v>20</v>
      </c>
      <c r="F42" s="3" t="s">
        <v>41</v>
      </c>
      <c r="G42" s="1">
        <v>1</v>
      </c>
      <c r="H42" s="6">
        <f t="shared" si="1"/>
        <v>0.32</v>
      </c>
      <c r="I42" s="22">
        <v>1</v>
      </c>
      <c r="J42" s="6">
        <f t="shared" si="2"/>
        <v>0.32</v>
      </c>
      <c r="K42" s="6">
        <f t="shared" si="3"/>
        <v>20</v>
      </c>
      <c r="L42" s="5" t="s">
        <v>11</v>
      </c>
    </row>
    <row r="43" spans="1:17" ht="42">
      <c r="A43" s="1" t="s">
        <v>44</v>
      </c>
      <c r="B43" s="3" t="s">
        <v>242</v>
      </c>
      <c r="C43" s="7">
        <v>0.15</v>
      </c>
      <c r="D43" s="7">
        <v>6.0000000000000001E-3</v>
      </c>
      <c r="E43" s="7">
        <f t="shared" si="15"/>
        <v>6</v>
      </c>
      <c r="F43" s="3" t="s">
        <v>46</v>
      </c>
      <c r="G43" s="1">
        <v>3</v>
      </c>
      <c r="H43" s="6">
        <f t="shared" si="1"/>
        <v>0.44999999999999996</v>
      </c>
      <c r="I43" s="22">
        <v>3</v>
      </c>
      <c r="J43" s="6">
        <f t="shared" si="2"/>
        <v>0.44999999999999996</v>
      </c>
      <c r="K43" s="6">
        <f t="shared" si="3"/>
        <v>18</v>
      </c>
      <c r="L43" s="5" t="s">
        <v>12</v>
      </c>
    </row>
    <row r="44" spans="1:17" ht="42">
      <c r="A44" s="1" t="s">
        <v>45</v>
      </c>
      <c r="B44" s="3" t="s">
        <v>242</v>
      </c>
      <c r="C44" s="7">
        <v>0.32</v>
      </c>
      <c r="D44" s="7">
        <v>0.02</v>
      </c>
      <c r="E44" s="7">
        <f t="shared" si="15"/>
        <v>20</v>
      </c>
      <c r="F44" s="3" t="s">
        <v>47</v>
      </c>
      <c r="G44" s="1">
        <v>1</v>
      </c>
      <c r="H44" s="6">
        <f t="shared" si="1"/>
        <v>0.32</v>
      </c>
      <c r="I44" s="22">
        <v>1</v>
      </c>
      <c r="J44" s="6">
        <f t="shared" si="2"/>
        <v>0.32</v>
      </c>
      <c r="K44" s="6">
        <f t="shared" si="3"/>
        <v>20</v>
      </c>
      <c r="L44" s="4" t="s">
        <v>13</v>
      </c>
    </row>
    <row r="45" spans="1:17" ht="28">
      <c r="A45" s="1" t="s">
        <v>43</v>
      </c>
      <c r="B45" s="3" t="s">
        <v>242</v>
      </c>
      <c r="C45" s="7">
        <v>0.1</v>
      </c>
      <c r="D45" s="7">
        <v>0.04</v>
      </c>
      <c r="E45" s="7">
        <f t="shared" si="15"/>
        <v>40</v>
      </c>
      <c r="F45" s="3" t="s">
        <v>42</v>
      </c>
      <c r="G45" s="1">
        <v>2</v>
      </c>
      <c r="H45" s="6">
        <f t="shared" si="1"/>
        <v>0.2</v>
      </c>
      <c r="I45" s="22">
        <v>2</v>
      </c>
      <c r="J45" s="6">
        <f t="shared" si="2"/>
        <v>0.2</v>
      </c>
      <c r="K45" s="6">
        <f t="shared" si="3"/>
        <v>80</v>
      </c>
      <c r="L45" s="1" t="s">
        <v>99</v>
      </c>
    </row>
    <row r="46" spans="1:17" ht="28">
      <c r="A46" s="1" t="s">
        <v>74</v>
      </c>
      <c r="B46" s="3" t="s">
        <v>113</v>
      </c>
      <c r="C46" s="7">
        <v>8.08</v>
      </c>
      <c r="D46" s="7">
        <v>4.96</v>
      </c>
      <c r="E46" s="7">
        <f t="shared" si="15"/>
        <v>4960</v>
      </c>
      <c r="F46" s="3" t="s">
        <v>73</v>
      </c>
      <c r="G46" s="1">
        <v>1</v>
      </c>
      <c r="H46" s="6">
        <f t="shared" si="1"/>
        <v>8.08</v>
      </c>
      <c r="I46" s="22">
        <v>1</v>
      </c>
      <c r="J46" s="6">
        <f t="shared" si="2"/>
        <v>8.08</v>
      </c>
      <c r="K46" s="6">
        <f t="shared" si="3"/>
        <v>4960</v>
      </c>
      <c r="L46" s="1" t="s">
        <v>98</v>
      </c>
    </row>
    <row r="48" spans="1:17">
      <c r="A48" s="9" t="s">
        <v>75</v>
      </c>
      <c r="B48" s="8">
        <f>SUM(H4:H46)</f>
        <v>164.63000000000002</v>
      </c>
      <c r="C48" s="38">
        <f>B48-SUM(H37:H46)</f>
        <v>149.79000000000002</v>
      </c>
      <c r="H48" s="3"/>
    </row>
    <row r="49" spans="1:5">
      <c r="A49" s="9" t="s">
        <v>71</v>
      </c>
      <c r="B49" s="18" t="s">
        <v>77</v>
      </c>
      <c r="C49" s="8">
        <f>SUM(J4:J46)</f>
        <v>97.689999999999984</v>
      </c>
      <c r="D49" s="18" t="s">
        <v>78</v>
      </c>
      <c r="E49" s="8">
        <f>SUM(K4:K46)</f>
        <v>51414</v>
      </c>
    </row>
    <row r="50" spans="1:5" ht="15" thickBot="1">
      <c r="A50" s="23" t="s">
        <v>16</v>
      </c>
      <c r="B50" s="32">
        <v>109</v>
      </c>
      <c r="C50" s="23" t="s">
        <v>17</v>
      </c>
    </row>
    <row r="51" spans="1:5" ht="15" thickBot="1">
      <c r="A51" s="23" t="s">
        <v>18</v>
      </c>
      <c r="B51" s="23"/>
      <c r="C51" s="34">
        <f>C49+(1*B50)</f>
        <v>206.69</v>
      </c>
      <c r="D51" s="33"/>
      <c r="E51" s="34">
        <f>E49+(B50*1000)</f>
        <v>160414</v>
      </c>
    </row>
  </sheetData>
  <mergeCells count="2">
    <mergeCell ref="A1:C1"/>
    <mergeCell ref="C2:E2"/>
  </mergeCells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4"/>
  <sheetViews>
    <sheetView tabSelected="1" workbookViewId="0">
      <selection activeCell="E20" sqref="E20"/>
    </sheetView>
  </sheetViews>
  <sheetFormatPr baseColWidth="10" defaultColWidth="8.83203125" defaultRowHeight="14"/>
  <cols>
    <col min="1" max="1" width="15.5" style="1" bestFit="1" customWidth="1"/>
    <col min="2" max="2" width="9.1640625" style="1" customWidth="1"/>
    <col min="3" max="3" width="18.5" style="1" bestFit="1" customWidth="1"/>
    <col min="4" max="4" width="8.33203125" style="1" bestFit="1" customWidth="1"/>
    <col min="5" max="5" width="11.6640625" style="1" bestFit="1" customWidth="1"/>
    <col min="6" max="6" width="11.83203125" style="1" bestFit="1" customWidth="1"/>
    <col min="7" max="7" width="7.83203125" style="1" bestFit="1" customWidth="1"/>
    <col min="8" max="8" width="8.83203125" style="1" bestFit="1" customWidth="1"/>
    <col min="9" max="9" width="12" style="1" bestFit="1" customWidth="1"/>
    <col min="10" max="10" width="10.5" style="1" bestFit="1" customWidth="1"/>
    <col min="11" max="11" width="11.5" style="22" bestFit="1" customWidth="1"/>
    <col min="12" max="12" width="18" style="22" bestFit="1" customWidth="1"/>
    <col min="13" max="13" width="20" style="40" bestFit="1" customWidth="1"/>
    <col min="14" max="14" width="19" style="1" bestFit="1" customWidth="1"/>
    <col min="15" max="15" width="20.83203125" style="1" bestFit="1" customWidth="1"/>
    <col min="16" max="16" width="8.83203125" style="1"/>
    <col min="17" max="17" width="18.33203125" style="1" customWidth="1"/>
    <col min="18" max="16384" width="8.83203125" style="1"/>
  </cols>
  <sheetData>
    <row r="1" spans="1:14">
      <c r="A1" s="35" t="s">
        <v>248</v>
      </c>
      <c r="B1" s="35"/>
      <c r="M1" s="39"/>
      <c r="N1" s="29"/>
    </row>
    <row r="2" spans="1:14" ht="42">
      <c r="A2" s="3" t="s">
        <v>191</v>
      </c>
      <c r="B2" s="3" t="s">
        <v>216</v>
      </c>
      <c r="C2" s="3" t="s">
        <v>207</v>
      </c>
      <c r="D2" s="3" t="s">
        <v>208</v>
      </c>
      <c r="E2" s="3" t="s">
        <v>209</v>
      </c>
      <c r="F2" s="3" t="s">
        <v>217</v>
      </c>
      <c r="G2" s="3" t="s">
        <v>49</v>
      </c>
      <c r="H2" s="24" t="s">
        <v>15</v>
      </c>
      <c r="I2" s="24" t="s">
        <v>14</v>
      </c>
      <c r="J2" s="30" t="s">
        <v>69</v>
      </c>
      <c r="K2" s="30" t="s">
        <v>209</v>
      </c>
      <c r="L2" s="1" t="s">
        <v>54</v>
      </c>
    </row>
    <row r="3" spans="1:14" ht="28">
      <c r="A3" s="3" t="s">
        <v>250</v>
      </c>
      <c r="B3" s="3" t="s">
        <v>242</v>
      </c>
      <c r="C3" s="7">
        <v>1.87</v>
      </c>
      <c r="D3" s="3">
        <v>1.1599999999999999</v>
      </c>
      <c r="E3" s="7">
        <f t="shared" ref="E3:E5" si="0">D3*1000</f>
        <v>1160</v>
      </c>
      <c r="F3" s="3" t="s">
        <v>243</v>
      </c>
      <c r="G3" s="1">
        <v>2</v>
      </c>
      <c r="H3" s="6">
        <f>C3*G3</f>
        <v>3.74</v>
      </c>
      <c r="I3" s="22">
        <v>0</v>
      </c>
      <c r="J3" s="28">
        <f>I3*C3</f>
        <v>0</v>
      </c>
      <c r="K3" s="28">
        <f>I3*E3</f>
        <v>0</v>
      </c>
      <c r="L3" s="1" t="s">
        <v>79</v>
      </c>
      <c r="M3" s="40" t="s">
        <v>249</v>
      </c>
    </row>
    <row r="4" spans="1:14">
      <c r="A4" s="3" t="s">
        <v>251</v>
      </c>
      <c r="B4" s="3" t="s">
        <v>242</v>
      </c>
      <c r="C4" s="7">
        <v>18.420000000000002</v>
      </c>
      <c r="D4" s="3">
        <v>13</v>
      </c>
      <c r="E4" s="7">
        <f t="shared" si="0"/>
        <v>13000</v>
      </c>
      <c r="F4" s="3" t="s">
        <v>247</v>
      </c>
      <c r="G4" s="1">
        <v>2</v>
      </c>
      <c r="H4" s="6">
        <f>C4*G4</f>
        <v>36.840000000000003</v>
      </c>
      <c r="I4" s="22">
        <v>1</v>
      </c>
      <c r="J4" s="28">
        <f>I4*C4</f>
        <v>18.420000000000002</v>
      </c>
      <c r="K4" s="28">
        <f>I4*E4</f>
        <v>13000</v>
      </c>
      <c r="L4" s="1" t="s">
        <v>92</v>
      </c>
      <c r="M4" s="40" t="s">
        <v>252</v>
      </c>
    </row>
    <row r="5" spans="1:14" ht="28">
      <c r="A5" s="3" t="s">
        <v>155</v>
      </c>
      <c r="B5" s="3" t="s">
        <v>242</v>
      </c>
      <c r="C5" s="7">
        <v>0.03</v>
      </c>
      <c r="D5" s="3">
        <v>5.0000000000000001E-3</v>
      </c>
      <c r="E5" s="7">
        <f t="shared" si="0"/>
        <v>5</v>
      </c>
      <c r="F5" s="3" t="s">
        <v>172</v>
      </c>
      <c r="G5" s="3">
        <v>2</v>
      </c>
      <c r="H5" s="6">
        <f>C5*G5</f>
        <v>0.06</v>
      </c>
      <c r="I5" s="24">
        <v>2</v>
      </c>
      <c r="J5" s="28">
        <f>I5*C5</f>
        <v>0.06</v>
      </c>
      <c r="K5" s="28">
        <f>I5*E5</f>
        <v>10</v>
      </c>
      <c r="L5" s="1" t="s">
        <v>80</v>
      </c>
    </row>
    <row r="6" spans="1:14">
      <c r="A6" s="3" t="s">
        <v>156</v>
      </c>
      <c r="B6" s="3" t="s">
        <v>242</v>
      </c>
      <c r="C6" s="7">
        <v>3.03</v>
      </c>
      <c r="D6" s="3">
        <v>1.76</v>
      </c>
      <c r="E6" s="7">
        <f t="shared" ref="E6:E10" si="1">D6*1000</f>
        <v>1760</v>
      </c>
      <c r="F6" s="3" t="s">
        <v>171</v>
      </c>
      <c r="G6" s="3">
        <v>4</v>
      </c>
      <c r="H6" s="6">
        <f>C6*G6</f>
        <v>12.12</v>
      </c>
      <c r="I6" s="24">
        <v>1</v>
      </c>
      <c r="J6" s="28">
        <f>I6*C6</f>
        <v>3.03</v>
      </c>
      <c r="K6" s="28">
        <f>I6*E6</f>
        <v>1760</v>
      </c>
      <c r="L6" s="1" t="s">
        <v>81</v>
      </c>
    </row>
    <row r="7" spans="1:14" ht="42">
      <c r="A7" s="3" t="s">
        <v>157</v>
      </c>
      <c r="B7" s="3" t="s">
        <v>242</v>
      </c>
      <c r="C7" s="7">
        <v>0.63</v>
      </c>
      <c r="D7" s="3">
        <v>0.35</v>
      </c>
      <c r="E7" s="7">
        <f t="shared" si="1"/>
        <v>350</v>
      </c>
      <c r="F7" s="3" t="s">
        <v>170</v>
      </c>
      <c r="G7" s="3">
        <v>2</v>
      </c>
      <c r="H7" s="6">
        <f>C7*G7</f>
        <v>1.26</v>
      </c>
      <c r="I7" s="24">
        <v>1</v>
      </c>
      <c r="J7" s="28">
        <f>I7*C7</f>
        <v>0.63</v>
      </c>
      <c r="K7" s="28">
        <f>I7*E7</f>
        <v>350</v>
      </c>
      <c r="L7" s="1" t="s">
        <v>82</v>
      </c>
    </row>
    <row r="8" spans="1:14" ht="28">
      <c r="A8" s="3" t="s">
        <v>173</v>
      </c>
      <c r="B8" s="3" t="s">
        <v>174</v>
      </c>
      <c r="C8" s="7">
        <v>1.66</v>
      </c>
      <c r="D8" s="3">
        <v>1.61</v>
      </c>
      <c r="E8" s="7">
        <f t="shared" si="1"/>
        <v>1610</v>
      </c>
      <c r="F8" s="1" t="s">
        <v>175</v>
      </c>
      <c r="G8" s="3">
        <v>1</v>
      </c>
      <c r="H8" s="6">
        <f>C8*G8</f>
        <v>1.66</v>
      </c>
      <c r="I8" s="24">
        <v>1</v>
      </c>
      <c r="J8" s="28">
        <f>I8*C8</f>
        <v>1.66</v>
      </c>
      <c r="K8" s="28">
        <f>I8*E8</f>
        <v>1610</v>
      </c>
      <c r="L8" s="1" t="s">
        <v>83</v>
      </c>
    </row>
    <row r="9" spans="1:14">
      <c r="A9" s="3" t="s">
        <v>177</v>
      </c>
      <c r="B9" s="3" t="s">
        <v>242</v>
      </c>
      <c r="C9" s="7">
        <v>0.22</v>
      </c>
      <c r="D9" s="3">
        <v>5.1999999999999998E-2</v>
      </c>
      <c r="E9" s="7">
        <f t="shared" si="1"/>
        <v>52</v>
      </c>
      <c r="F9" s="3" t="s">
        <v>176</v>
      </c>
      <c r="G9" s="1">
        <v>1</v>
      </c>
      <c r="H9" s="6">
        <f>C9*G9</f>
        <v>0.22</v>
      </c>
      <c r="I9" s="22">
        <v>1</v>
      </c>
      <c r="J9" s="28">
        <f>I9*C9</f>
        <v>0.22</v>
      </c>
      <c r="K9" s="28">
        <f>I9*E9</f>
        <v>52</v>
      </c>
      <c r="L9" s="1" t="s">
        <v>84</v>
      </c>
    </row>
    <row r="10" spans="1:14">
      <c r="A10" s="3" t="s">
        <v>178</v>
      </c>
      <c r="B10" s="3" t="s">
        <v>242</v>
      </c>
      <c r="C10" s="7">
        <v>0.22</v>
      </c>
      <c r="D10" s="3">
        <v>5.1999999999999998E-2</v>
      </c>
      <c r="E10" s="7">
        <f t="shared" si="1"/>
        <v>52</v>
      </c>
      <c r="F10" s="3" t="s">
        <v>179</v>
      </c>
      <c r="G10" s="3">
        <v>2</v>
      </c>
      <c r="H10" s="6">
        <f>C10*G10</f>
        <v>0.44</v>
      </c>
      <c r="I10" s="24">
        <v>2</v>
      </c>
      <c r="J10" s="28">
        <f>I10*C10</f>
        <v>0.44</v>
      </c>
      <c r="K10" s="28">
        <f>I10*E10</f>
        <v>104</v>
      </c>
      <c r="L10" s="1" t="s">
        <v>85</v>
      </c>
    </row>
    <row r="11" spans="1:14" ht="28">
      <c r="A11" s="3" t="s">
        <v>180</v>
      </c>
      <c r="B11" s="3" t="s">
        <v>242</v>
      </c>
      <c r="C11" s="7">
        <v>0.25</v>
      </c>
      <c r="D11" s="3">
        <v>5.8999999999999997E-2</v>
      </c>
      <c r="E11" s="7">
        <f t="shared" ref="E11" si="2">D11*1000</f>
        <v>59</v>
      </c>
      <c r="F11" s="3" t="s">
        <v>181</v>
      </c>
      <c r="G11" s="1">
        <v>2</v>
      </c>
      <c r="H11" s="6">
        <f>C11*G11</f>
        <v>0.5</v>
      </c>
      <c r="I11" s="22">
        <v>2</v>
      </c>
      <c r="J11" s="28">
        <f>I11*C11</f>
        <v>0.5</v>
      </c>
      <c r="K11" s="28">
        <f>I11*E11</f>
        <v>118</v>
      </c>
      <c r="L11" s="1" t="s">
        <v>86</v>
      </c>
    </row>
    <row r="12" spans="1:14">
      <c r="A12" s="3" t="s">
        <v>183</v>
      </c>
      <c r="B12" s="3" t="s">
        <v>242</v>
      </c>
      <c r="C12" s="7">
        <v>0.13</v>
      </c>
      <c r="D12" s="3">
        <v>1.2E-2</v>
      </c>
      <c r="E12" s="7">
        <f t="shared" ref="E12" si="3">D12*1000</f>
        <v>12</v>
      </c>
      <c r="F12" s="3" t="s">
        <v>182</v>
      </c>
      <c r="G12" s="1">
        <v>2</v>
      </c>
      <c r="H12" s="6">
        <f>C12*G12</f>
        <v>0.26</v>
      </c>
      <c r="I12" s="22">
        <v>2</v>
      </c>
      <c r="J12" s="28">
        <f>I12*C12</f>
        <v>0.26</v>
      </c>
      <c r="K12" s="28">
        <f>I12*E12</f>
        <v>24</v>
      </c>
      <c r="L12" s="1" t="s">
        <v>87</v>
      </c>
    </row>
    <row r="13" spans="1:14">
      <c r="A13" s="3" t="s">
        <v>185</v>
      </c>
      <c r="B13" s="3" t="s">
        <v>242</v>
      </c>
      <c r="C13" s="7">
        <v>0.15</v>
      </c>
      <c r="D13" s="3">
        <v>1.7000000000000001E-2</v>
      </c>
      <c r="E13" s="7">
        <f t="shared" ref="E13" si="4">D13*1000</f>
        <v>17</v>
      </c>
      <c r="F13" s="3" t="s">
        <v>184</v>
      </c>
      <c r="G13" s="1">
        <v>1</v>
      </c>
      <c r="H13" s="6">
        <f>C13*G13</f>
        <v>0.15</v>
      </c>
      <c r="I13" s="22">
        <v>1</v>
      </c>
      <c r="J13" s="28">
        <f>I13*C13</f>
        <v>0.15</v>
      </c>
      <c r="K13" s="28">
        <f>I13*E13</f>
        <v>17</v>
      </c>
      <c r="L13" s="1" t="s">
        <v>88</v>
      </c>
    </row>
    <row r="14" spans="1:14" ht="28">
      <c r="A14" s="3" t="s">
        <v>187</v>
      </c>
      <c r="B14" s="3" t="s">
        <v>242</v>
      </c>
      <c r="C14" s="7">
        <v>0.43</v>
      </c>
      <c r="D14" s="3">
        <v>0.24099999999999999</v>
      </c>
      <c r="E14" s="7">
        <f t="shared" ref="E14" si="5">D14*1000</f>
        <v>241</v>
      </c>
      <c r="F14" s="3" t="s">
        <v>186</v>
      </c>
      <c r="G14" s="1">
        <v>1</v>
      </c>
      <c r="H14" s="6">
        <f>C14*G14</f>
        <v>0.43</v>
      </c>
      <c r="I14" s="22">
        <v>1</v>
      </c>
      <c r="J14" s="28">
        <f>I14*C14</f>
        <v>0.43</v>
      </c>
      <c r="K14" s="28">
        <f>I14*E14</f>
        <v>241</v>
      </c>
      <c r="L14" s="1" t="s">
        <v>62</v>
      </c>
    </row>
    <row r="15" spans="1:14" ht="28">
      <c r="A15" s="3" t="s">
        <v>189</v>
      </c>
      <c r="B15" s="3" t="s">
        <v>242</v>
      </c>
      <c r="C15" s="7">
        <v>0.04</v>
      </c>
      <c r="D15" s="3">
        <v>0.04</v>
      </c>
      <c r="E15" s="7">
        <f t="shared" ref="E15:E17" si="6">D15*1000</f>
        <v>40</v>
      </c>
      <c r="F15" s="3" t="s">
        <v>188</v>
      </c>
      <c r="G15" s="1">
        <v>1</v>
      </c>
      <c r="H15" s="6">
        <f>C15*G15</f>
        <v>0.04</v>
      </c>
      <c r="I15" s="22">
        <v>1</v>
      </c>
      <c r="J15" s="28">
        <f>I15*C15</f>
        <v>0.04</v>
      </c>
      <c r="K15" s="28">
        <f>I15*E15</f>
        <v>40</v>
      </c>
      <c r="L15" s="1" t="s">
        <v>89</v>
      </c>
    </row>
    <row r="16" spans="1:14" ht="28">
      <c r="A16" s="3" t="s">
        <v>190</v>
      </c>
      <c r="B16" s="3" t="s">
        <v>242</v>
      </c>
      <c r="C16" s="7">
        <v>3.92</v>
      </c>
      <c r="D16" s="3">
        <v>2.91</v>
      </c>
      <c r="E16" s="7">
        <f t="shared" si="6"/>
        <v>2910</v>
      </c>
      <c r="F16" s="3" t="s">
        <v>23</v>
      </c>
      <c r="G16" s="1">
        <v>1</v>
      </c>
      <c r="H16" s="6">
        <f>C16*G16</f>
        <v>3.92</v>
      </c>
      <c r="I16" s="22">
        <v>1</v>
      </c>
      <c r="J16" s="28">
        <f>I16*C16</f>
        <v>3.92</v>
      </c>
      <c r="K16" s="28">
        <f>I16*E16</f>
        <v>2910</v>
      </c>
      <c r="L16" s="1" t="s">
        <v>90</v>
      </c>
    </row>
    <row r="17" spans="1:14" ht="28">
      <c r="A17" s="3" t="s">
        <v>131</v>
      </c>
      <c r="B17" s="3" t="s">
        <v>113</v>
      </c>
      <c r="C17" s="7">
        <v>14.23</v>
      </c>
      <c r="D17" s="3">
        <v>9.4</v>
      </c>
      <c r="E17" s="7">
        <f t="shared" si="6"/>
        <v>9400</v>
      </c>
      <c r="F17" s="3" t="s">
        <v>24</v>
      </c>
      <c r="G17" s="1">
        <v>2</v>
      </c>
      <c r="H17" s="6">
        <f>C17*G17</f>
        <v>28.46</v>
      </c>
      <c r="I17" s="22">
        <v>1</v>
      </c>
      <c r="J17" s="28">
        <f>I17*C17</f>
        <v>14.23</v>
      </c>
      <c r="K17" s="28">
        <f>I17*E17</f>
        <v>9400</v>
      </c>
      <c r="L17" s="1" t="s">
        <v>91</v>
      </c>
    </row>
    <row r="18" spans="1:14" ht="42">
      <c r="A18" s="27" t="s">
        <v>20</v>
      </c>
      <c r="B18" s="27" t="s">
        <v>21</v>
      </c>
      <c r="C18" s="7">
        <v>3.93</v>
      </c>
      <c r="D18" s="3">
        <v>3.87</v>
      </c>
      <c r="E18" s="7">
        <f>D18*1000</f>
        <v>3870</v>
      </c>
      <c r="F18" s="3" t="s">
        <v>25</v>
      </c>
      <c r="G18" s="1">
        <v>1</v>
      </c>
      <c r="H18" s="6">
        <f t="shared" ref="H18" si="7">C18*G18</f>
        <v>3.93</v>
      </c>
      <c r="I18" s="22">
        <v>1</v>
      </c>
      <c r="J18" s="28">
        <f t="shared" ref="J18" si="8">I18*C18</f>
        <v>3.93</v>
      </c>
      <c r="K18" s="28">
        <f t="shared" ref="K18" si="9">I18*E18</f>
        <v>3870</v>
      </c>
      <c r="L18" s="1"/>
      <c r="M18" s="40" t="s">
        <v>22</v>
      </c>
    </row>
    <row r="19" spans="1:14" ht="15" thickBot="1">
      <c r="M19" s="41"/>
      <c r="N19" s="31"/>
    </row>
    <row r="20" spans="1:14" ht="29" thickBot="1">
      <c r="A20" s="11" t="s">
        <v>71</v>
      </c>
      <c r="B20" s="10" t="s">
        <v>70</v>
      </c>
      <c r="C20" s="13">
        <f>SUM(J3:J18)</f>
        <v>47.919999999999995</v>
      </c>
      <c r="D20" s="10" t="s">
        <v>51</v>
      </c>
      <c r="E20" s="13">
        <f>SUM(K3:K18)</f>
        <v>33506</v>
      </c>
      <c r="H20" s="38"/>
      <c r="I20" s="38"/>
      <c r="M20" s="41"/>
      <c r="N20" s="31"/>
    </row>
    <row r="21" spans="1:14" ht="33" customHeight="1" thickBot="1">
      <c r="A21" s="12" t="s">
        <v>72</v>
      </c>
      <c r="B21" s="13">
        <f>SUM(H3:H18)</f>
        <v>94.03</v>
      </c>
    </row>
    <row r="23" spans="1:14" ht="15" thickBot="1">
      <c r="A23" s="23" t="s">
        <v>16</v>
      </c>
      <c r="B23" s="32">
        <v>109</v>
      </c>
      <c r="C23" s="23" t="s">
        <v>17</v>
      </c>
    </row>
    <row r="24" spans="1:14" ht="15" thickBot="1">
      <c r="A24" s="23" t="s">
        <v>18</v>
      </c>
      <c r="B24" s="23"/>
      <c r="C24" s="34">
        <f>C20+(1*B23)</f>
        <v>156.91999999999999</v>
      </c>
      <c r="D24" s="33"/>
      <c r="E24" s="34">
        <f>E20+(B23*1000)</f>
        <v>142506</v>
      </c>
    </row>
  </sheetData>
  <mergeCells count="1">
    <mergeCell ref="A1:B1"/>
  </mergeCells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</vt:lpstr>
      <vt:lpstr>E-Meter</vt:lpstr>
      <vt:lpstr>Breakers</vt:lpstr>
    </vt:vector>
  </TitlesOfParts>
  <Company>Johnson Controls,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athompds</dc:creator>
  <cp:lastModifiedBy>Kendrick Wiersma</cp:lastModifiedBy>
  <cp:lastPrinted>2011-05-01T19:03:08Z</cp:lastPrinted>
  <dcterms:created xsi:type="dcterms:W3CDTF">2011-04-21T17:06:41Z</dcterms:created>
  <dcterms:modified xsi:type="dcterms:W3CDTF">2011-05-12T06:33:09Z</dcterms:modified>
</cp:coreProperties>
</file>