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 of T\Year 4\Winter 2022\APM466\APM466-YieldCurvesAssignment\"/>
    </mc:Choice>
  </mc:AlternateContent>
  <xr:revisionPtr revIDLastSave="0" documentId="13_ncr:1_{A6A5E1B3-9A8F-427B-A974-83C4AB12DC4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onds" sheetId="2" r:id="rId1"/>
    <sheet name="Static Copy" sheetId="4" r:id="rId2"/>
    <sheet name="Check" sheetId="5" r:id="rId3"/>
    <sheet name="Contex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C32" i="5"/>
  <c r="C31" i="5"/>
  <c r="C30" i="5"/>
  <c r="C24" i="5"/>
  <c r="B23" i="5"/>
  <c r="I7" i="5"/>
  <c r="J7" i="5" s="1"/>
  <c r="C29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6" i="5"/>
  <c r="J6" i="5" s="1"/>
  <c r="C23" i="5" s="1"/>
  <c r="G11" i="2"/>
  <c r="H11" i="2" s="1"/>
  <c r="E31" i="2"/>
  <c r="B14" i="2"/>
  <c r="C12" i="2"/>
  <c r="C14" i="2"/>
  <c r="D20" i="2"/>
  <c r="E28" i="2"/>
  <c r="F12" i="2"/>
  <c r="F14" i="2"/>
  <c r="B11" i="2"/>
  <c r="C20" i="2"/>
  <c r="F20" i="2"/>
  <c r="G18" i="2"/>
  <c r="H18" i="2" s="1"/>
  <c r="D31" i="2"/>
  <c r="E18" i="2"/>
  <c r="D28" i="2"/>
  <c r="B28" i="2"/>
  <c r="F37" i="2"/>
  <c r="F31" i="2"/>
  <c r="B30" i="2"/>
  <c r="D11" i="2"/>
  <c r="E20" i="2"/>
  <c r="D14" i="2"/>
  <c r="E29" i="2"/>
  <c r="B18" i="2"/>
  <c r="G30" i="2"/>
  <c r="H30" i="2" s="1"/>
  <c r="E30" i="2"/>
  <c r="C18" i="2"/>
  <c r="F18" i="2"/>
  <c r="G31" i="2"/>
  <c r="H31" i="2" s="1"/>
  <c r="C30" i="2"/>
  <c r="E37" i="2"/>
  <c r="G37" i="2"/>
  <c r="H37" i="2" s="1"/>
  <c r="B20" i="2"/>
  <c r="B12" i="2"/>
  <c r="C28" i="2"/>
  <c r="F28" i="2"/>
  <c r="C11" i="2"/>
  <c r="D37" i="2"/>
  <c r="D30" i="2"/>
  <c r="F29" i="2"/>
  <c r="D29" i="2"/>
  <c r="D12" i="2"/>
  <c r="G29" i="2"/>
  <c r="H29" i="2" s="1"/>
  <c r="B31" i="2"/>
  <c r="B37" i="2"/>
  <c r="C29" i="2"/>
  <c r="F11" i="2"/>
  <c r="C31" i="2"/>
  <c r="E14" i="2"/>
  <c r="E12" i="2"/>
  <c r="G20" i="2"/>
  <c r="H20" i="2" s="1"/>
  <c r="C37" i="2"/>
  <c r="B29" i="2"/>
  <c r="D18" i="2"/>
  <c r="G12" i="2"/>
  <c r="H12" i="2" s="1"/>
  <c r="F30" i="2"/>
  <c r="E11" i="2"/>
  <c r="G28" i="2"/>
  <c r="H28" i="2" s="1"/>
  <c r="G14" i="2"/>
  <c r="H14" i="2" s="1"/>
  <c r="F15" i="2"/>
  <c r="F4" i="2"/>
  <c r="E15" i="2"/>
  <c r="C15" i="2"/>
  <c r="F19" i="2"/>
  <c r="B23" i="2"/>
  <c r="G16" i="2"/>
  <c r="H16" i="2" s="1"/>
  <c r="F10" i="2"/>
  <c r="D19" i="2"/>
  <c r="E23" i="2"/>
  <c r="B6" i="2"/>
  <c r="C19" i="2"/>
  <c r="E40" i="2"/>
  <c r="B4" i="2"/>
  <c r="D15" i="2"/>
  <c r="B10" i="2"/>
  <c r="D10" i="2"/>
  <c r="E32" i="2"/>
  <c r="D32" i="2"/>
  <c r="F6" i="2"/>
  <c r="C32" i="2"/>
  <c r="E4" i="2"/>
  <c r="F32" i="2"/>
  <c r="B15" i="2"/>
  <c r="D4" i="2"/>
  <c r="D40" i="2"/>
  <c r="D16" i="2"/>
  <c r="G40" i="2"/>
  <c r="H40" i="2" s="1"/>
  <c r="C6" i="2"/>
  <c r="E19" i="2"/>
  <c r="F16" i="2"/>
  <c r="G10" i="2"/>
  <c r="H10" i="2" s="1"/>
  <c r="B40" i="2"/>
  <c r="E16" i="2"/>
  <c r="C4" i="2"/>
  <c r="G6" i="2"/>
  <c r="H6" i="2" s="1"/>
  <c r="C10" i="2"/>
  <c r="C23" i="2"/>
  <c r="B32" i="2"/>
  <c r="E6" i="2"/>
  <c r="G23" i="2"/>
  <c r="H23" i="2" s="1"/>
  <c r="D23" i="2"/>
  <c r="E10" i="2"/>
  <c r="D6" i="2"/>
  <c r="F23" i="2"/>
  <c r="C40" i="2"/>
  <c r="G4" i="2"/>
  <c r="H4" i="2" s="1"/>
  <c r="G32" i="2"/>
  <c r="H32" i="2" s="1"/>
  <c r="G15" i="2"/>
  <c r="H15" i="2" s="1"/>
  <c r="B16" i="2"/>
  <c r="G19" i="2"/>
  <c r="H19" i="2" s="1"/>
  <c r="C16" i="2"/>
  <c r="B19" i="2"/>
  <c r="F40" i="2"/>
  <c r="G38" i="2"/>
  <c r="H38" i="2" s="1"/>
  <c r="E36" i="2"/>
  <c r="B33" i="2"/>
  <c r="E3" i="2"/>
  <c r="F26" i="2"/>
  <c r="D36" i="2"/>
  <c r="F17" i="2"/>
  <c r="E26" i="2"/>
  <c r="D3" i="2"/>
  <c r="G3" i="2"/>
  <c r="H3" i="2" s="1"/>
  <c r="G36" i="2"/>
  <c r="H36" i="2" s="1"/>
  <c r="B39" i="2"/>
  <c r="D34" i="2"/>
  <c r="F25" i="2"/>
  <c r="E34" i="2"/>
  <c r="E24" i="2"/>
  <c r="B25" i="2"/>
  <c r="C38" i="2"/>
  <c r="B38" i="2"/>
  <c r="C24" i="2"/>
  <c r="F39" i="2"/>
  <c r="D24" i="2"/>
  <c r="B3" i="2"/>
  <c r="F24" i="2"/>
  <c r="E17" i="2"/>
  <c r="F34" i="2"/>
  <c r="C39" i="2"/>
  <c r="B26" i="2"/>
  <c r="D17" i="2"/>
  <c r="G34" i="2"/>
  <c r="H34" i="2" s="1"/>
  <c r="C26" i="2"/>
  <c r="C25" i="2"/>
  <c r="E33" i="2"/>
  <c r="G25" i="2"/>
  <c r="H25" i="2" s="1"/>
  <c r="C3" i="2"/>
  <c r="F33" i="2"/>
  <c r="C36" i="2"/>
  <c r="F36" i="2"/>
  <c r="D38" i="2"/>
  <c r="E39" i="2"/>
  <c r="E25" i="2"/>
  <c r="G39" i="2"/>
  <c r="H39" i="2" s="1"/>
  <c r="G17" i="2"/>
  <c r="H17" i="2" s="1"/>
  <c r="D33" i="2"/>
  <c r="G26" i="2"/>
  <c r="H26" i="2" s="1"/>
  <c r="C34" i="2"/>
  <c r="G24" i="2"/>
  <c r="H24" i="2" s="1"/>
  <c r="D39" i="2"/>
  <c r="B36" i="2"/>
  <c r="D26" i="2"/>
  <c r="C33" i="2"/>
  <c r="B17" i="2"/>
  <c r="F38" i="2"/>
  <c r="F3" i="2"/>
  <c r="C17" i="2"/>
  <c r="B24" i="2"/>
  <c r="E38" i="2"/>
  <c r="D25" i="2"/>
  <c r="G33" i="2"/>
  <c r="H33" i="2" s="1"/>
  <c r="B34" i="2"/>
  <c r="C8" i="2"/>
  <c r="E27" i="2"/>
  <c r="E8" i="2"/>
  <c r="C5" i="2"/>
  <c r="G22" i="2"/>
  <c r="H22" i="2" s="1"/>
  <c r="C2" i="2"/>
  <c r="E5" i="2"/>
  <c r="F13" i="2"/>
  <c r="B27" i="2"/>
  <c r="C21" i="2"/>
  <c r="E2" i="2"/>
  <c r="D9" i="2"/>
  <c r="C22" i="2"/>
  <c r="C9" i="2"/>
  <c r="B9" i="2"/>
  <c r="B21" i="2"/>
  <c r="G8" i="2"/>
  <c r="H8" i="2" s="1"/>
  <c r="F5" i="2"/>
  <c r="E35" i="2"/>
  <c r="C13" i="2"/>
  <c r="G27" i="2"/>
  <c r="H27" i="2" s="1"/>
  <c r="B5" i="2"/>
  <c r="D22" i="2"/>
  <c r="G9" i="2"/>
  <c r="H9" i="2" s="1"/>
  <c r="D35" i="2"/>
  <c r="F35" i="2"/>
  <c r="G7" i="2"/>
  <c r="H7" i="2" s="1"/>
  <c r="B35" i="2"/>
  <c r="B13" i="2"/>
  <c r="F22" i="2"/>
  <c r="D27" i="2"/>
  <c r="G2" i="2"/>
  <c r="H1" i="2" s="1"/>
  <c r="G13" i="2"/>
  <c r="H13" i="2" s="1"/>
  <c r="E21" i="2"/>
  <c r="D8" i="2"/>
  <c r="E7" i="2"/>
  <c r="D21" i="2"/>
  <c r="B8" i="2"/>
  <c r="G35" i="2"/>
  <c r="H35" i="2" s="1"/>
  <c r="G21" i="2"/>
  <c r="H21" i="2" s="1"/>
  <c r="C7" i="2"/>
  <c r="F7" i="2"/>
  <c r="F27" i="2"/>
  <c r="E22" i="2"/>
  <c r="B7" i="2"/>
  <c r="D2" i="2"/>
  <c r="B22" i="2"/>
  <c r="G5" i="2"/>
  <c r="H5" i="2" s="1"/>
  <c r="F9" i="2"/>
  <c r="B2" i="2"/>
  <c r="D5" i="2"/>
  <c r="D7" i="2"/>
  <c r="E9" i="2"/>
  <c r="F8" i="2"/>
  <c r="D13" i="2"/>
  <c r="F21" i="2"/>
  <c r="C27" i="2"/>
  <c r="E13" i="2"/>
  <c r="F2" i="2"/>
  <c r="C35" i="2"/>
  <c r="C26" i="5" l="1"/>
  <c r="C25" i="5"/>
</calcChain>
</file>

<file path=xl/sharedStrings.xml><?xml version="1.0" encoding="utf-8"?>
<sst xmlns="http://schemas.openxmlformats.org/spreadsheetml/2006/main" count="369" uniqueCount="184">
  <si>
    <t>Issuer Name</t>
  </si>
  <si>
    <t>ISIN</t>
  </si>
  <si>
    <t>Cpn</t>
  </si>
  <si>
    <t>Issue Date</t>
  </si>
  <si>
    <t>Maturity</t>
  </si>
  <si>
    <t>Currency</t>
  </si>
  <si>
    <t>Bloomberg ID</t>
  </si>
  <si>
    <t>Canadian Government Bond</t>
  </si>
  <si>
    <t>Summary</t>
  </si>
  <si>
    <t>SRCH Results</t>
  </si>
  <si>
    <t>Number of securities: 39</t>
  </si>
  <si>
    <t>Currency: USD</t>
  </si>
  <si>
    <t>Created by  CALVIN MA ( GOVERNING COUNCIL OF UNIV OF TORONT )  on  01/26/2022 09:37:17 GMT-0500 (EST)</t>
  </si>
  <si>
    <t>SRCH Criteria</t>
  </si>
  <si>
    <t>Asset Classes: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</si>
  <si>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</si>
  <si>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</si>
  <si>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</si>
  <si>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</si>
  <si>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</si>
  <si>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</si>
  <si>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Canadian Government Bond ( CAN ) ( Current issuer )</t>
  </si>
  <si>
    <t>In the range</t>
  </si>
  <si>
    <t>01/10/2022 to 01/10/2032</t>
  </si>
  <si>
    <t>Exchange Names</t>
  </si>
  <si>
    <t>Frankfurt</t>
  </si>
  <si>
    <t>Canadian Dollar</t>
  </si>
  <si>
    <t>CA135087K601</t>
  </si>
  <si>
    <t>11/4/2019</t>
  </si>
  <si>
    <t>2/1/2022</t>
  </si>
  <si>
    <t>CAD</t>
  </si>
  <si>
    <t>ZQ4084443</t>
  </si>
  <si>
    <t>CA135087G328</t>
  </si>
  <si>
    <t>10/11/2016</t>
  </si>
  <si>
    <t>3/1/2022</t>
  </si>
  <si>
    <t>QZ8085933</t>
  </si>
  <si>
    <t>CA135087K866</t>
  </si>
  <si>
    <t>1/27/2020</t>
  </si>
  <si>
    <t>5/1/2022</t>
  </si>
  <si>
    <t>ZP6776824</t>
  </si>
  <si>
    <t>CA135087ZU15</t>
  </si>
  <si>
    <t>8/2/2011</t>
  </si>
  <si>
    <t>6/1/2022</t>
  </si>
  <si>
    <t>EI7672138</t>
  </si>
  <si>
    <t>CA135087UM44</t>
  </si>
  <si>
    <t>12/15/1991</t>
  </si>
  <si>
    <t>135087UM4</t>
  </si>
  <si>
    <t>CA135087L286</t>
  </si>
  <si>
    <t>5/4/2020</t>
  </si>
  <si>
    <t>8/1/2022</t>
  </si>
  <si>
    <t>BJ2391222</t>
  </si>
  <si>
    <t>CA135087G732</t>
  </si>
  <si>
    <t>4/10/2017</t>
  </si>
  <si>
    <t>9/1/2022</t>
  </si>
  <si>
    <t>AN1645463</t>
  </si>
  <si>
    <t>CA135087L369</t>
  </si>
  <si>
    <t>8/17/2020</t>
  </si>
  <si>
    <t>11/1/2022</t>
  </si>
  <si>
    <t>BK9320544</t>
  </si>
  <si>
    <t>CA135087L773</t>
  </si>
  <si>
    <t>10/26/2020</t>
  </si>
  <si>
    <t>2/1/2023</t>
  </si>
  <si>
    <t>BM0896381</t>
  </si>
  <si>
    <t>CA135087H490</t>
  </si>
  <si>
    <t>10/6/2017</t>
  </si>
  <si>
    <t>3/1/2023</t>
  </si>
  <si>
    <t>AP4340406</t>
  </si>
  <si>
    <t>CA135087L856</t>
  </si>
  <si>
    <t>2/5/2021</t>
  </si>
  <si>
    <t>5/1/2023</t>
  </si>
  <si>
    <t>BN9038405</t>
  </si>
  <si>
    <t>CA135087UT96</t>
  </si>
  <si>
    <t>8/17/1992</t>
  </si>
  <si>
    <t>6/1/2023</t>
  </si>
  <si>
    <t>135087UT9</t>
  </si>
  <si>
    <t>CA135087A610</t>
  </si>
  <si>
    <t>7/30/2012</t>
  </si>
  <si>
    <t>EJ2995995</t>
  </si>
  <si>
    <t>CA135087M359</t>
  </si>
  <si>
    <t>5/14/2021</t>
  </si>
  <si>
    <t>8/1/2023</t>
  </si>
  <si>
    <t>BP5161909</t>
  </si>
  <si>
    <t>CA135087H987</t>
  </si>
  <si>
    <t>4/6/2018</t>
  </si>
  <si>
    <t>9/1/2023</t>
  </si>
  <si>
    <t>AS0892800</t>
  </si>
  <si>
    <t>CA135087M763</t>
  </si>
  <si>
    <t>8/9/2021</t>
  </si>
  <si>
    <t>11/1/2023</t>
  </si>
  <si>
    <t>BQ9098642</t>
  </si>
  <si>
    <t>CA135087M920</t>
  </si>
  <si>
    <t>10/22/2021</t>
  </si>
  <si>
    <t>2/1/2024</t>
  </si>
  <si>
    <t>BS0586336</t>
  </si>
  <si>
    <t>CA135087J546</t>
  </si>
  <si>
    <t>10/5/2018</t>
  </si>
  <si>
    <t>3/1/2024</t>
  </si>
  <si>
    <t>AU8149901</t>
  </si>
  <si>
    <t>CA135087L690</t>
  </si>
  <si>
    <t>10/16/2020</t>
  </si>
  <si>
    <t>4/1/2024</t>
  </si>
  <si>
    <t>ZO9618760</t>
  </si>
  <si>
    <t>CA135087B451</t>
  </si>
  <si>
    <t>7/2/2013</t>
  </si>
  <si>
    <t>6/1/2024</t>
  </si>
  <si>
    <t>EJ7362241</t>
  </si>
  <si>
    <t>CA135087J967</t>
  </si>
  <si>
    <t>4/5/2019</t>
  </si>
  <si>
    <t>9/1/2024</t>
  </si>
  <si>
    <t>ZS0489246</t>
  </si>
  <si>
    <t>CA135087M508</t>
  </si>
  <si>
    <t>7/12/2021</t>
  </si>
  <si>
    <t>10/1/2024</t>
  </si>
  <si>
    <t>BQ4678315</t>
  </si>
  <si>
    <t>CA135087K528</t>
  </si>
  <si>
    <t>10/11/2019</t>
  </si>
  <si>
    <t>3/1/2025</t>
  </si>
  <si>
    <t>ZQ0603485</t>
  </si>
  <si>
    <t>CA135087VH40</t>
  </si>
  <si>
    <t>8/2/1994</t>
  </si>
  <si>
    <t>6/1/2025</t>
  </si>
  <si>
    <t>135087VH4</t>
  </si>
  <si>
    <t>CA135087D507</t>
  </si>
  <si>
    <t>6/30/2014</t>
  </si>
  <si>
    <t>EK3548485</t>
  </si>
  <si>
    <t>CA135087K940</t>
  </si>
  <si>
    <t>4/3/2020</t>
  </si>
  <si>
    <t>9/1/2025</t>
  </si>
  <si>
    <t>BH5185468</t>
  </si>
  <si>
    <t>CA135087L518</t>
  </si>
  <si>
    <t>10/9/2020</t>
  </si>
  <si>
    <t>3/1/2026</t>
  </si>
  <si>
    <t>ZO8493611</t>
  </si>
  <si>
    <t>CA135087E679</t>
  </si>
  <si>
    <t>7/21/2015</t>
  </si>
  <si>
    <t>6/1/2026</t>
  </si>
  <si>
    <t>UV3007514</t>
  </si>
  <si>
    <t>CA135087L930</t>
  </si>
  <si>
    <t>4/16/2021</t>
  </si>
  <si>
    <t>9/1/2026</t>
  </si>
  <si>
    <t>BP1003147</t>
  </si>
  <si>
    <t>CA135087M847</t>
  </si>
  <si>
    <t>10/15/2021</t>
  </si>
  <si>
    <t>3/1/2027</t>
  </si>
  <si>
    <t>BR9532150</t>
  </si>
  <si>
    <t>CA135087VW17</t>
  </si>
  <si>
    <t>5/1/1996</t>
  </si>
  <si>
    <t>6/1/2027</t>
  </si>
  <si>
    <t>CC0002502</t>
  </si>
  <si>
    <t>CA135087F825</t>
  </si>
  <si>
    <t>8/3/2016</t>
  </si>
  <si>
    <t>QZ0744271</t>
  </si>
  <si>
    <t>CA135087H235</t>
  </si>
  <si>
    <t>8/1/2017</t>
  </si>
  <si>
    <t>6/1/2028</t>
  </si>
  <si>
    <t>AO5480923</t>
  </si>
  <si>
    <t>CA135087WL43</t>
  </si>
  <si>
    <t>2/2/1998</t>
  </si>
  <si>
    <t>6/1/2029</t>
  </si>
  <si>
    <t>CC0020322</t>
  </si>
  <si>
    <t>CA135087J397</t>
  </si>
  <si>
    <t>7/27/2018</t>
  </si>
  <si>
    <t>AT7587724</t>
  </si>
  <si>
    <t>CA135087K379</t>
  </si>
  <si>
    <t>7/26/2019</t>
  </si>
  <si>
    <t>6/1/2030</t>
  </si>
  <si>
    <t>AZ8014799</t>
  </si>
  <si>
    <t>CA135087L443</t>
  </si>
  <si>
    <t>10/5/2020</t>
  </si>
  <si>
    <t>12/1/2030</t>
  </si>
  <si>
    <t>ZO7604374</t>
  </si>
  <si>
    <t>CA135087M276</t>
  </si>
  <si>
    <t>4/26/2021</t>
  </si>
  <si>
    <t>6/1/2031</t>
  </si>
  <si>
    <t>BP2380833</t>
  </si>
  <si>
    <t>CA135087N266</t>
  </si>
  <si>
    <t>10/25/2021</t>
  </si>
  <si>
    <t>12/1/2031</t>
  </si>
  <si>
    <t>BS0709235</t>
  </si>
  <si>
    <t>n_days_accured</t>
    <phoneticPr fontId="20" type="noConversion"/>
  </si>
  <si>
    <t>Dirty price</t>
    <phoneticPr fontId="20" type="noConversion"/>
  </si>
  <si>
    <t>Clean price</t>
    <phoneticPr fontId="20" type="noConversion"/>
  </si>
  <si>
    <t>r</t>
    <phoneticPr fontId="20" type="noConversion"/>
  </si>
  <si>
    <t>PV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</si>
</sst>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1">
    <xf numFmtId="0" fontId="0" fillId="0" borderId="0" xfId="0"/>
    <xf numFmtId="14" fontId="2" fillId="33" borderId="0" xfId="26" applyNumberFormat="1"/>
    <xf numFmtId="0" fontId="0" fillId="0" borderId="0" xfId="0"/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  <xf numFmtId="14" fontId="0" fillId="0" borderId="0" xfId="0" applyNumberFormat="1"/>
    <xf numFmtId="0" fontId="0" fillId="0" borderId="0" xfId="0" applyNumberFormat="1"/>
    <xf numFmtId="0" fontId="1" fillId="0" borderId="0" xfId="27" applyNumberFormat="1" applyFont="1" applyFill="1" applyBorder="1" applyAlignment="1" applyProtection="1">
      <alignment horizontal="center"/>
    </xf>
    <xf numFmtId="0" fontId="0" fillId="0" borderId="0" xfId="0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</cellXfs>
  <cellStyles count="46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好" xfId="33" builtinId="26" customBuiltin="1"/>
    <cellStyle name="差" xfId="25" builtinId="27" customBuiltin="1"/>
    <cellStyle name="常规" xfId="0" builtinId="0"/>
    <cellStyle name="标题" xfId="43" builtinId="15" customBuiltin="1"/>
    <cellStyle name="标题 1" xfId="34" builtinId="16" customBuiltin="1"/>
    <cellStyle name="标题 2" xfId="35" builtinId="17" customBuiltin="1"/>
    <cellStyle name="标题 3" xfId="36" builtinId="18" customBuiltin="1"/>
    <cellStyle name="标题 4" xfId="37" builtinId="19" customBuiltin="1"/>
    <cellStyle name="检查单元格" xfId="31" builtinId="23" customBuiltin="1"/>
    <cellStyle name="汇总" xfId="44" builtinId="25" customBuiltin="1"/>
    <cellStyle name="注释" xfId="41" builtinId="1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解释性文本" xfId="32" builtinId="53" customBuiltin="1"/>
    <cellStyle name="警告文本" xfId="45" builtinId="11" customBuiltin="1"/>
    <cellStyle name="计算" xfId="30" builtinId="22" customBuiltin="1"/>
    <cellStyle name="输入" xfId="38" builtinId="20" customBuiltin="1"/>
    <cellStyle name="输出" xfId="42" builtinId="21" customBuiltin="1"/>
    <cellStyle name="适中" xfId="40" builtinId="28" customBuiltin="1"/>
    <cellStyle name="链接单元格" xfId="39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opLeftCell="A28" workbookViewId="0">
      <selection activeCell="T10" sqref="A1:XFD1048576"/>
    </sheetView>
  </sheetViews>
  <sheetFormatPr defaultRowHeight="13.5"/>
  <cols>
    <col min="1" max="1" width="26.25" bestFit="1" customWidth="1"/>
    <col min="2" max="2" width="14.75" bestFit="1" customWidth="1"/>
    <col min="3" max="3" width="9.125" bestFit="1" customWidth="1"/>
    <col min="4" max="4" width="10.75" bestFit="1" customWidth="1"/>
    <col min="5" max="5" width="9.75" bestFit="1" customWidth="1"/>
    <col min="6" max="6" width="9.125" bestFit="1" customWidth="1"/>
    <col min="7" max="7" width="13.125" bestFit="1" customWidth="1"/>
    <col min="8" max="8" width="9.875" bestFit="1" customWidth="1"/>
    <col min="9" max="18" width="9.75" bestFit="1" customWidth="1"/>
  </cols>
  <sheetData>
    <row r="1" spans="1:1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e">
        <f ca="1">_xll.BDH(G2&amp;" GF Corp", "PX_LAST", "1/10/2022", "1/24/2022", "Dates", "S", "Direction", "H", "Currency", "CAD", "PCS", "FRNK", "cols=11;rows=2")</f>
        <v>#NAME?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>
      <c r="A2" t="s">
        <v>7</v>
      </c>
      <c r="B2" t="e">
        <f ca="1">_xll.BDP("ZQ408444 Corp","ID_ISIN")</f>
        <v>#NAME?</v>
      </c>
      <c r="C2" t="e">
        <f ca="1">_xll.BDP("ZQ408444 Corp","CPN")</f>
        <v>#NAME?</v>
      </c>
      <c r="D2" t="e">
        <f ca="1">_xll.BDP("ZQ408444 Corp","ISSUE_DT")</f>
        <v>#NAME?</v>
      </c>
      <c r="E2" t="e">
        <f ca="1">_xll.BDP("ZQ408444 Corp","MATURITY")</f>
        <v>#NAME?</v>
      </c>
      <c r="F2" t="e">
        <f ca="1">_xll.BDP("ZQ408444 Corp","CRNCY")</f>
        <v>#NAME?</v>
      </c>
      <c r="G2" t="e">
        <f ca="1">_xll.BDP("ZQ408444 Corp","ID_BB")</f>
        <v>#NAME?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</row>
    <row r="3" spans="1:18">
      <c r="A3" t="s">
        <v>7</v>
      </c>
      <c r="B3" t="e">
        <f ca="1">_xll.BDP("QZ808593 Corp","ID_ISIN")</f>
        <v>#NAME?</v>
      </c>
      <c r="C3" t="e">
        <f ca="1">_xll.BDP("QZ808593 Corp","CPN")</f>
        <v>#NAME?</v>
      </c>
      <c r="D3" t="e">
        <f ca="1">_xll.BDP("QZ808593 Corp","ISSUE_DT")</f>
        <v>#NAME?</v>
      </c>
      <c r="E3" t="e">
        <f ca="1">_xll.BDP("QZ808593 Corp","MATURITY")</f>
        <v>#NAME?</v>
      </c>
      <c r="F3" t="e">
        <f ca="1">_xll.BDP("QZ808593 Corp","CRNCY")</f>
        <v>#NAME?</v>
      </c>
      <c r="G3" t="e">
        <f ca="1">_xll.BDP("QZ808593 Corp","ID_BB")</f>
        <v>#NAME?</v>
      </c>
      <c r="H3" t="e">
        <f ca="1">_xll.BDH(G3&amp;" GF Corp", "PX_LAST", "1/10/2022", "1/24/2022", "Dates", "H", "Direction", "H", "Currency", "CAD", "PCS", "FRNK","cols=11;rows=1")</f>
        <v>#NAME?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</row>
    <row r="4" spans="1:18">
      <c r="A4" t="s">
        <v>7</v>
      </c>
      <c r="B4" t="e">
        <f ca="1">_xll.BDP("ZP677682 Corp","ID_ISIN")</f>
        <v>#NAME?</v>
      </c>
      <c r="C4" t="e">
        <f ca="1">_xll.BDP("ZP677682 Corp","CPN")</f>
        <v>#NAME?</v>
      </c>
      <c r="D4" t="e">
        <f ca="1">_xll.BDP("ZP677682 Corp","ISSUE_DT")</f>
        <v>#NAME?</v>
      </c>
      <c r="E4" t="e">
        <f ca="1">_xll.BDP("ZP677682 Corp","MATURITY")</f>
        <v>#NAME?</v>
      </c>
      <c r="F4" t="e">
        <f ca="1">_xll.BDP("ZP677682 Corp","CRNCY")</f>
        <v>#NAME?</v>
      </c>
      <c r="G4" t="e">
        <f ca="1">_xll.BDP("ZP677682 Corp","ID_BB")</f>
        <v>#NAME?</v>
      </c>
      <c r="H4" t="e">
        <f ca="1">_xll.BDH(G4&amp;" GF Corp", "PX_LAST", "1/10/2022", "1/24/2022", "Dates", "H", "Direction", "H", "Currency", "CAD", "PCS", "FRNK","cols=11;rows=1")</f>
        <v>#NAME?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</row>
    <row r="5" spans="1:18">
      <c r="A5" t="s">
        <v>7</v>
      </c>
      <c r="B5" t="e">
        <f ca="1">_xll.BDP("EI767213 Corp","ID_ISIN")</f>
        <v>#NAME?</v>
      </c>
      <c r="C5" t="e">
        <f ca="1">_xll.BDP("EI767213 Corp","CPN")</f>
        <v>#NAME?</v>
      </c>
      <c r="D5" t="e">
        <f ca="1">_xll.BDP("EI767213 Corp","ISSUE_DT")</f>
        <v>#NAME?</v>
      </c>
      <c r="E5" t="e">
        <f ca="1">_xll.BDP("EI767213 Corp","MATURITY")</f>
        <v>#NAME?</v>
      </c>
      <c r="F5" t="e">
        <f ca="1">_xll.BDP("EI767213 Corp","CRNCY")</f>
        <v>#NAME?</v>
      </c>
      <c r="G5" t="e">
        <f ca="1">_xll.BDP("EI767213 Corp","ID_BB")</f>
        <v>#NAME?</v>
      </c>
      <c r="H5" t="e">
        <f ca="1">_xll.BDH(G5&amp;" GF Corp", "PX_LAST", "1/10/2022", "1/24/2022", "Dates", "H", "Direction", "H", "Currency", "CAD", "PCS", "FRNK","cols=11;rows=1")</f>
        <v>#NAME?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</row>
    <row r="6" spans="1:18">
      <c r="A6" t="s">
        <v>7</v>
      </c>
      <c r="B6" t="e">
        <f ca="1">_xll.BDP("135087UM Corp","ID_ISIN")</f>
        <v>#NAME?</v>
      </c>
      <c r="C6" t="e">
        <f ca="1">_xll.BDP("135087UM Corp","CPN")</f>
        <v>#NAME?</v>
      </c>
      <c r="D6" t="e">
        <f ca="1">_xll.BDP("135087UM Corp","ISSUE_DT")</f>
        <v>#NAME?</v>
      </c>
      <c r="E6" t="e">
        <f ca="1">_xll.BDP("135087UM Corp","MATURITY")</f>
        <v>#NAME?</v>
      </c>
      <c r="F6" t="e">
        <f ca="1">_xll.BDP("135087UM Corp","CRNCY")</f>
        <v>#NAME?</v>
      </c>
      <c r="G6" t="e">
        <f ca="1">_xll.BDP("135087UM Corp","ID_BB")</f>
        <v>#NAME?</v>
      </c>
      <c r="H6" t="e">
        <f ca="1">_xll.BDH(G6&amp;" GF Corp", "PX_LAST", "1/10/2022", "1/24/2022", "Dates", "H", "Direction", "H", "Currency", "CAD", "PCS", "FRNK","cols=11;rows=1")</f>
        <v>#NAME?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</row>
    <row r="7" spans="1:18">
      <c r="A7" t="s">
        <v>7</v>
      </c>
      <c r="B7" t="e">
        <f ca="1">_xll.BDP("BJ239122 Corp","ID_ISIN")</f>
        <v>#NAME?</v>
      </c>
      <c r="C7" t="e">
        <f ca="1">_xll.BDP("BJ239122 Corp","CPN")</f>
        <v>#NAME?</v>
      </c>
      <c r="D7" t="e">
        <f ca="1">_xll.BDP("BJ239122 Corp","ISSUE_DT")</f>
        <v>#NAME?</v>
      </c>
      <c r="E7" t="e">
        <f ca="1">_xll.BDP("BJ239122 Corp","MATURITY")</f>
        <v>#NAME?</v>
      </c>
      <c r="F7" t="e">
        <f ca="1">_xll.BDP("BJ239122 Corp","CRNCY")</f>
        <v>#NAME?</v>
      </c>
      <c r="G7" t="e">
        <f ca="1">_xll.BDP("BJ239122 Corp","ID_BB")</f>
        <v>#NAME?</v>
      </c>
      <c r="H7" t="e">
        <f ca="1">_xll.BDH(G7&amp;" GF Corp", "PX_LAST", "1/10/2022", "1/24/2022", "Dates", "H", "Direction", "H", "Currency", "CAD", "PCS", "FRNK","cols=11;rows=1")</f>
        <v>#NAME?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</row>
    <row r="8" spans="1:18">
      <c r="A8" t="s">
        <v>7</v>
      </c>
      <c r="B8" t="e">
        <f ca="1">_xll.BDP("AN164546 Corp","ID_ISIN")</f>
        <v>#NAME?</v>
      </c>
      <c r="C8" t="e">
        <f ca="1">_xll.BDP("AN164546 Corp","CPN")</f>
        <v>#NAME?</v>
      </c>
      <c r="D8" t="e">
        <f ca="1">_xll.BDP("AN164546 Corp","ISSUE_DT")</f>
        <v>#NAME?</v>
      </c>
      <c r="E8" t="e">
        <f ca="1">_xll.BDP("AN164546 Corp","MATURITY")</f>
        <v>#NAME?</v>
      </c>
      <c r="F8" t="e">
        <f ca="1">_xll.BDP("AN164546 Corp","CRNCY")</f>
        <v>#NAME?</v>
      </c>
      <c r="G8" t="e">
        <f ca="1">_xll.BDP("AN164546 Corp","ID_BB")</f>
        <v>#NAME?</v>
      </c>
      <c r="H8" t="e">
        <f ca="1">_xll.BDH(G8&amp;" GF Corp", "PX_LAST", "1/10/2022", "1/24/2022", "Dates", "H", "Direction", "H", "Currency", "CAD", "PCS", "FRNK","cols=11;rows=1")</f>
        <v>#NAME?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</row>
    <row r="9" spans="1:18">
      <c r="A9" t="s">
        <v>7</v>
      </c>
      <c r="B9" t="e">
        <f ca="1">_xll.BDP("BK932054 Corp","ID_ISIN")</f>
        <v>#NAME?</v>
      </c>
      <c r="C9" t="e">
        <f ca="1">_xll.BDP("BK932054 Corp","CPN")</f>
        <v>#NAME?</v>
      </c>
      <c r="D9" t="e">
        <f ca="1">_xll.BDP("BK932054 Corp","ISSUE_DT")</f>
        <v>#NAME?</v>
      </c>
      <c r="E9" t="e">
        <f ca="1">_xll.BDP("BK932054 Corp","MATURITY")</f>
        <v>#NAME?</v>
      </c>
      <c r="F9" t="e">
        <f ca="1">_xll.BDP("BK932054 Corp","CRNCY")</f>
        <v>#NAME?</v>
      </c>
      <c r="G9" t="e">
        <f ca="1">_xll.BDP("BK932054 Corp","ID_BB")</f>
        <v>#NAME?</v>
      </c>
      <c r="H9" t="e">
        <f ca="1">_xll.BDH(G9&amp;" GF Corp", "PX_LAST", "1/10/2022", "1/24/2022", "Dates", "H", "Direction", "H", "Currency", "CAD", "PCS", "FRNK","cols=11;rows=1")</f>
        <v>#NAME?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</row>
    <row r="10" spans="1:18">
      <c r="A10" t="s">
        <v>7</v>
      </c>
      <c r="B10" t="e">
        <f ca="1">_xll.BDP("BM089638 Corp","ID_ISIN")</f>
        <v>#NAME?</v>
      </c>
      <c r="C10" t="e">
        <f ca="1">_xll.BDP("BM089638 Corp","CPN")</f>
        <v>#NAME?</v>
      </c>
      <c r="D10" t="e">
        <f ca="1">_xll.BDP("BM089638 Corp","ISSUE_DT")</f>
        <v>#NAME?</v>
      </c>
      <c r="E10" t="e">
        <f ca="1">_xll.BDP("BM089638 Corp","MATURITY")</f>
        <v>#NAME?</v>
      </c>
      <c r="F10" t="e">
        <f ca="1">_xll.BDP("BM089638 Corp","CRNCY")</f>
        <v>#NAME?</v>
      </c>
      <c r="G10" t="e">
        <f ca="1">_xll.BDP("BM089638 Corp","ID_BB")</f>
        <v>#NAME?</v>
      </c>
      <c r="H10" t="e">
        <f ca="1">_xll.BDH(G10&amp;" GF Corp", "PX_LAST", "1/10/2022", "1/24/2022", "Dates", "H", "Direction", "H", "Currency", "CAD", "PCS", "FRNK","cols=11;rows=1")</f>
        <v>#NAME?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</row>
    <row r="11" spans="1:18">
      <c r="A11" t="s">
        <v>7</v>
      </c>
      <c r="B11" t="e">
        <f ca="1">_xll.BDP("AP434040 Corp","ID_ISIN")</f>
        <v>#NAME?</v>
      </c>
      <c r="C11" t="e">
        <f ca="1">_xll.BDP("AP434040 Corp","CPN")</f>
        <v>#NAME?</v>
      </c>
      <c r="D11" t="e">
        <f ca="1">_xll.BDP("AP434040 Corp","ISSUE_DT")</f>
        <v>#NAME?</v>
      </c>
      <c r="E11" t="e">
        <f ca="1">_xll.BDP("AP434040 Corp","MATURITY")</f>
        <v>#NAME?</v>
      </c>
      <c r="F11" t="e">
        <f ca="1">_xll.BDP("AP434040 Corp","CRNCY")</f>
        <v>#NAME?</v>
      </c>
      <c r="G11" t="e">
        <f ca="1">_xll.BDP("AP434040 Corp","ID_BB")</f>
        <v>#NAME?</v>
      </c>
      <c r="H11" t="e">
        <f ca="1">_xll.BDH(G11&amp;" GF Corp", "PX_LAST", "1/10/2022", "1/24/2022", "Dates", "H", "Direction", "H", "Currency", "CAD", "PCS", "FRNK","cols=11;rows=1")</f>
        <v>#NAME?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</row>
    <row r="12" spans="1:18">
      <c r="A12" t="s">
        <v>7</v>
      </c>
      <c r="B12" t="e">
        <f ca="1">_xll.BDP("BN903840 Corp","ID_ISIN")</f>
        <v>#NAME?</v>
      </c>
      <c r="C12" t="e">
        <f ca="1">_xll.BDP("BN903840 Corp","CPN")</f>
        <v>#NAME?</v>
      </c>
      <c r="D12" t="e">
        <f ca="1">_xll.BDP("BN903840 Corp","ISSUE_DT")</f>
        <v>#NAME?</v>
      </c>
      <c r="E12" t="e">
        <f ca="1">_xll.BDP("BN903840 Corp","MATURITY")</f>
        <v>#NAME?</v>
      </c>
      <c r="F12" t="e">
        <f ca="1">_xll.BDP("BN903840 Corp","CRNCY")</f>
        <v>#NAME?</v>
      </c>
      <c r="G12" t="e">
        <f ca="1">_xll.BDP("BN903840 Corp","ID_BB")</f>
        <v>#NAME?</v>
      </c>
      <c r="H12" t="e">
        <f ca="1">_xll.BDH(G12&amp;" GF Corp", "PX_LAST", "1/10/2022", "1/24/2022", "Dates", "H", "Direction", "H", "Currency", "CAD", "PCS", "FRNK","cols=11;rows=1")</f>
        <v>#NAME?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</row>
    <row r="13" spans="1:18">
      <c r="A13" t="s">
        <v>7</v>
      </c>
      <c r="B13" t="e">
        <f ca="1">_xll.BDP("135087UT Corp","ID_ISIN")</f>
        <v>#NAME?</v>
      </c>
      <c r="C13" t="e">
        <f ca="1">_xll.BDP("135087UT Corp","CPN")</f>
        <v>#NAME?</v>
      </c>
      <c r="D13" t="e">
        <f ca="1">_xll.BDP("135087UT Corp","ISSUE_DT")</f>
        <v>#NAME?</v>
      </c>
      <c r="E13" t="e">
        <f ca="1">_xll.BDP("135087UT Corp","MATURITY")</f>
        <v>#NAME?</v>
      </c>
      <c r="F13" t="e">
        <f ca="1">_xll.BDP("135087UT Corp","CRNCY")</f>
        <v>#NAME?</v>
      </c>
      <c r="G13" t="e">
        <f ca="1">_xll.BDP("135087UT Corp","ID_BB")</f>
        <v>#NAME?</v>
      </c>
      <c r="H13" t="e">
        <f ca="1">_xll.BDH(G13&amp;" GF Corp", "PX_LAST", "1/10/2022", "1/24/2022", "Dates", "H", "Direction", "H", "Currency", "CAD", "PCS", "FRNK","cols=11;rows=1")</f>
        <v>#NAME?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</row>
    <row r="14" spans="1:18">
      <c r="A14" t="s">
        <v>7</v>
      </c>
      <c r="B14" t="e">
        <f ca="1">_xll.BDP("EJ299599 Corp","ID_ISIN")</f>
        <v>#NAME?</v>
      </c>
      <c r="C14" t="e">
        <f ca="1">_xll.BDP("EJ299599 Corp","CPN")</f>
        <v>#NAME?</v>
      </c>
      <c r="D14" t="e">
        <f ca="1">_xll.BDP("EJ299599 Corp","ISSUE_DT")</f>
        <v>#NAME?</v>
      </c>
      <c r="E14" t="e">
        <f ca="1">_xll.BDP("EJ299599 Corp","MATURITY")</f>
        <v>#NAME?</v>
      </c>
      <c r="F14" t="e">
        <f ca="1">_xll.BDP("EJ299599 Corp","CRNCY")</f>
        <v>#NAME?</v>
      </c>
      <c r="G14" t="e">
        <f ca="1">_xll.BDP("EJ299599 Corp","ID_BB")</f>
        <v>#NAME?</v>
      </c>
      <c r="H14" t="e">
        <f ca="1">_xll.BDH(G14&amp;" GF Corp", "PX_LAST", "1/10/2022", "1/24/2022", "Dates", "H", "Direction", "H", "Currency", "CAD", "PCS", "FRNK","cols=11;rows=1")</f>
        <v>#NAME?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</row>
    <row r="15" spans="1:18">
      <c r="A15" t="s">
        <v>7</v>
      </c>
      <c r="B15" t="e">
        <f ca="1">_xll.BDP("BP516190 Corp","ID_ISIN")</f>
        <v>#NAME?</v>
      </c>
      <c r="C15" t="e">
        <f ca="1">_xll.BDP("BP516190 Corp","CPN")</f>
        <v>#NAME?</v>
      </c>
      <c r="D15" t="e">
        <f ca="1">_xll.BDP("BP516190 Corp","ISSUE_DT")</f>
        <v>#NAME?</v>
      </c>
      <c r="E15" t="e">
        <f ca="1">_xll.BDP("BP516190 Corp","MATURITY")</f>
        <v>#NAME?</v>
      </c>
      <c r="F15" t="e">
        <f ca="1">_xll.BDP("BP516190 Corp","CRNCY")</f>
        <v>#NAME?</v>
      </c>
      <c r="G15" t="e">
        <f ca="1">_xll.BDP("BP516190 Corp","ID_BB")</f>
        <v>#NAME?</v>
      </c>
      <c r="H15" t="e">
        <f ca="1">_xll.BDH(G15&amp;" GF Corp", "PX_LAST", "1/10/2022", "1/24/2022", "Dates", "H", "Direction", "H", "Currency", "CAD", "PCS", "FRNK","cols=11;rows=1")</f>
        <v>#NAME?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</row>
    <row r="16" spans="1:18">
      <c r="A16" t="s">
        <v>7</v>
      </c>
      <c r="B16" t="e">
        <f ca="1">_xll.BDP("AS089280 Corp","ID_ISIN")</f>
        <v>#NAME?</v>
      </c>
      <c r="C16" t="e">
        <f ca="1">_xll.BDP("AS089280 Corp","CPN")</f>
        <v>#NAME?</v>
      </c>
      <c r="D16" t="e">
        <f ca="1">_xll.BDP("AS089280 Corp","ISSUE_DT")</f>
        <v>#NAME?</v>
      </c>
      <c r="E16" t="e">
        <f ca="1">_xll.BDP("AS089280 Corp","MATURITY")</f>
        <v>#NAME?</v>
      </c>
      <c r="F16" t="e">
        <f ca="1">_xll.BDP("AS089280 Corp","CRNCY")</f>
        <v>#NAME?</v>
      </c>
      <c r="G16" t="e">
        <f ca="1">_xll.BDP("AS089280 Corp","ID_BB")</f>
        <v>#NAME?</v>
      </c>
      <c r="H16" t="e">
        <f ca="1">_xll.BDH(G16&amp;" GF Corp", "PX_LAST", "1/10/2022", "1/24/2022", "Dates", "H", "Direction", "H", "Currency", "CAD", "PCS", "FRNK","cols=11;rows=1")</f>
        <v>#NAME?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</row>
    <row r="17" spans="1:18">
      <c r="A17" t="s">
        <v>7</v>
      </c>
      <c r="B17" t="e">
        <f ca="1">_xll.BDP("BQ909864 Corp","ID_ISIN")</f>
        <v>#NAME?</v>
      </c>
      <c r="C17" t="e">
        <f ca="1">_xll.BDP("BQ909864 Corp","CPN")</f>
        <v>#NAME?</v>
      </c>
      <c r="D17" t="e">
        <f ca="1">_xll.BDP("BQ909864 Corp","ISSUE_DT")</f>
        <v>#NAME?</v>
      </c>
      <c r="E17" t="e">
        <f ca="1">_xll.BDP("BQ909864 Corp","MATURITY")</f>
        <v>#NAME?</v>
      </c>
      <c r="F17" t="e">
        <f ca="1">_xll.BDP("BQ909864 Corp","CRNCY")</f>
        <v>#NAME?</v>
      </c>
      <c r="G17" t="e">
        <f ca="1">_xll.BDP("BQ909864 Corp","ID_BB")</f>
        <v>#NAME?</v>
      </c>
      <c r="H17" t="e">
        <f ca="1">_xll.BDH(G17&amp;" GF Corp", "PX_LAST", "1/10/2022", "1/24/2022", "Dates", "H", "Direction", "H", "Currency", "CAD", "PCS", "FRNK","cols=11;rows=1")</f>
        <v>#NAME?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</row>
    <row r="18" spans="1:18">
      <c r="A18" t="s">
        <v>7</v>
      </c>
      <c r="B18" t="e">
        <f ca="1">_xll.BDP("BS058633 Corp","ID_ISIN")</f>
        <v>#NAME?</v>
      </c>
      <c r="C18" t="e">
        <f ca="1">_xll.BDP("BS058633 Corp","CPN")</f>
        <v>#NAME?</v>
      </c>
      <c r="D18" t="e">
        <f ca="1">_xll.BDP("BS058633 Corp","ISSUE_DT")</f>
        <v>#NAME?</v>
      </c>
      <c r="E18" t="e">
        <f ca="1">_xll.BDP("BS058633 Corp","MATURITY")</f>
        <v>#NAME?</v>
      </c>
      <c r="F18" t="e">
        <f ca="1">_xll.BDP("BS058633 Corp","CRNCY")</f>
        <v>#NAME?</v>
      </c>
      <c r="G18" t="e">
        <f ca="1">_xll.BDP("BS058633 Corp","ID_BB")</f>
        <v>#NAME?</v>
      </c>
      <c r="H18" t="e">
        <f ca="1">_xll.BDH(G18&amp;" GF Corp", "PX_LAST", "1/10/2022", "1/24/2022", "Dates", "H", "Direction", "H", "Currency", "CAD", "PCS", "FRNK","cols=11;rows=1")</f>
        <v>#NAME?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</row>
    <row r="19" spans="1:18">
      <c r="A19" t="s">
        <v>7</v>
      </c>
      <c r="B19" t="e">
        <f ca="1">_xll.BDP("AU814990 Corp","ID_ISIN")</f>
        <v>#NAME?</v>
      </c>
      <c r="C19" t="e">
        <f ca="1">_xll.BDP("AU814990 Corp","CPN")</f>
        <v>#NAME?</v>
      </c>
      <c r="D19" t="e">
        <f ca="1">_xll.BDP("AU814990 Corp","ISSUE_DT")</f>
        <v>#NAME?</v>
      </c>
      <c r="E19" t="e">
        <f ca="1">_xll.BDP("AU814990 Corp","MATURITY")</f>
        <v>#NAME?</v>
      </c>
      <c r="F19" t="e">
        <f ca="1">_xll.BDP("AU814990 Corp","CRNCY")</f>
        <v>#NAME?</v>
      </c>
      <c r="G19" t="e">
        <f ca="1">_xll.BDP("AU814990 Corp","ID_BB")</f>
        <v>#NAME?</v>
      </c>
      <c r="H19" t="e">
        <f ca="1">_xll.BDH(G19&amp;" GF Corp", "PX_LAST", "1/10/2022", "1/24/2022", "Dates", "H", "Direction", "H", "Currency", "CAD", "PCS", "FRNK","cols=11;rows=1")</f>
        <v>#NAME?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</row>
    <row r="20" spans="1:18">
      <c r="A20" t="s">
        <v>7</v>
      </c>
      <c r="B20" t="e">
        <f ca="1">_xll.BDP("ZO961876 Corp","ID_ISIN")</f>
        <v>#NAME?</v>
      </c>
      <c r="C20" t="e">
        <f ca="1">_xll.BDP("ZO961876 Corp","CPN")</f>
        <v>#NAME?</v>
      </c>
      <c r="D20" t="e">
        <f ca="1">_xll.BDP("ZO961876 Corp","ISSUE_DT")</f>
        <v>#NAME?</v>
      </c>
      <c r="E20" t="e">
        <f ca="1">_xll.BDP("ZO961876 Corp","MATURITY")</f>
        <v>#NAME?</v>
      </c>
      <c r="F20" t="e">
        <f ca="1">_xll.BDP("ZO961876 Corp","CRNCY")</f>
        <v>#NAME?</v>
      </c>
      <c r="G20" t="e">
        <f ca="1">_xll.BDP("ZO961876 Corp","ID_BB")</f>
        <v>#NAME?</v>
      </c>
      <c r="H20" t="e">
        <f ca="1">_xll.BDH(G20&amp;" GF Corp", "PX_LAST", "1/10/2022", "1/24/2022", "Dates", "H", "Direction", "H", "Currency", "CAD", "PCS", "FRNK","cols=11;rows=1")</f>
        <v>#NAME?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</row>
    <row r="21" spans="1:18">
      <c r="A21" t="s">
        <v>7</v>
      </c>
      <c r="B21" t="e">
        <f ca="1">_xll.BDP("EJ736224 Corp","ID_ISIN")</f>
        <v>#NAME?</v>
      </c>
      <c r="C21" t="e">
        <f ca="1">_xll.BDP("EJ736224 Corp","CPN")</f>
        <v>#NAME?</v>
      </c>
      <c r="D21" t="e">
        <f ca="1">_xll.BDP("EJ736224 Corp","ISSUE_DT")</f>
        <v>#NAME?</v>
      </c>
      <c r="E21" t="e">
        <f ca="1">_xll.BDP("EJ736224 Corp","MATURITY")</f>
        <v>#NAME?</v>
      </c>
      <c r="F21" t="e">
        <f ca="1">_xll.BDP("EJ736224 Corp","CRNCY")</f>
        <v>#NAME?</v>
      </c>
      <c r="G21" t="e">
        <f ca="1">_xll.BDP("EJ736224 Corp","ID_BB")</f>
        <v>#NAME?</v>
      </c>
      <c r="H21" t="e">
        <f ca="1">_xll.BDH(G21&amp;" GF Corp", "PX_LAST", "1/10/2022", "1/24/2022", "Dates", "H", "Direction", "H", "Currency", "CAD", "PCS", "FRNK","cols=11;rows=1")</f>
        <v>#NAME?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</row>
    <row r="22" spans="1:18">
      <c r="A22" t="s">
        <v>7</v>
      </c>
      <c r="B22" t="e">
        <f ca="1">_xll.BDP("ZS048924 Corp","ID_ISIN")</f>
        <v>#NAME?</v>
      </c>
      <c r="C22" t="e">
        <f ca="1">_xll.BDP("ZS048924 Corp","CPN")</f>
        <v>#NAME?</v>
      </c>
      <c r="D22" t="e">
        <f ca="1">_xll.BDP("ZS048924 Corp","ISSUE_DT")</f>
        <v>#NAME?</v>
      </c>
      <c r="E22" t="e">
        <f ca="1">_xll.BDP("ZS048924 Corp","MATURITY")</f>
        <v>#NAME?</v>
      </c>
      <c r="F22" t="e">
        <f ca="1">_xll.BDP("ZS048924 Corp","CRNCY")</f>
        <v>#NAME?</v>
      </c>
      <c r="G22" t="e">
        <f ca="1">_xll.BDP("ZS048924 Corp","ID_BB")</f>
        <v>#NAME?</v>
      </c>
      <c r="H22" t="e">
        <f ca="1">_xll.BDH(G22&amp;" GF Corp", "PX_LAST", "1/10/2022", "1/24/2022", "Dates", "H", "Direction", "H", "Currency", "CAD", "PCS", "FRNK","cols=11;rows=1")</f>
        <v>#NAME?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</row>
    <row r="23" spans="1:18">
      <c r="A23" t="s">
        <v>7</v>
      </c>
      <c r="B23" t="e">
        <f ca="1">_xll.BDP("BQ467831 Corp","ID_ISIN")</f>
        <v>#NAME?</v>
      </c>
      <c r="C23" t="e">
        <f ca="1">_xll.BDP("BQ467831 Corp","CPN")</f>
        <v>#NAME?</v>
      </c>
      <c r="D23" t="e">
        <f ca="1">_xll.BDP("BQ467831 Corp","ISSUE_DT")</f>
        <v>#NAME?</v>
      </c>
      <c r="E23" t="e">
        <f ca="1">_xll.BDP("BQ467831 Corp","MATURITY")</f>
        <v>#NAME?</v>
      </c>
      <c r="F23" t="e">
        <f ca="1">_xll.BDP("BQ467831 Corp","CRNCY")</f>
        <v>#NAME?</v>
      </c>
      <c r="G23" t="e">
        <f ca="1">_xll.BDP("BQ467831 Corp","ID_BB")</f>
        <v>#NAME?</v>
      </c>
      <c r="H23" t="e">
        <f ca="1">_xll.BDH(G23&amp;" GF Corp", "PX_LAST", "1/10/2022", "1/24/2022", "Dates", "H", "Direction", "H", "Currency", "CAD", "PCS", "FRNK","cols=11;rows=1")</f>
        <v>#NAME?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</row>
    <row r="24" spans="1:18">
      <c r="A24" t="s">
        <v>7</v>
      </c>
      <c r="B24" t="e">
        <f ca="1">_xll.BDP("ZQ060348 Corp","ID_ISIN")</f>
        <v>#NAME?</v>
      </c>
      <c r="C24" t="e">
        <f ca="1">_xll.BDP("ZQ060348 Corp","CPN")</f>
        <v>#NAME?</v>
      </c>
      <c r="D24" t="e">
        <f ca="1">_xll.BDP("ZQ060348 Corp","ISSUE_DT")</f>
        <v>#NAME?</v>
      </c>
      <c r="E24" t="e">
        <f ca="1">_xll.BDP("ZQ060348 Corp","MATURITY")</f>
        <v>#NAME?</v>
      </c>
      <c r="F24" t="e">
        <f ca="1">_xll.BDP("ZQ060348 Corp","CRNCY")</f>
        <v>#NAME?</v>
      </c>
      <c r="G24" t="e">
        <f ca="1">_xll.BDP("ZQ060348 Corp","ID_BB")</f>
        <v>#NAME?</v>
      </c>
      <c r="H24" t="e">
        <f ca="1">_xll.BDH(G24&amp;" GF Corp", "PX_LAST", "1/10/2022", "1/24/2022", "Dates", "H", "Direction", "H", "Currency", "CAD", "PCS", "FRNK","cols=11;rows=1")</f>
        <v>#NAME?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</row>
    <row r="25" spans="1:18">
      <c r="A25" t="s">
        <v>7</v>
      </c>
      <c r="B25" t="e">
        <f ca="1">_xll.BDP("135087VH Corp","ID_ISIN")</f>
        <v>#NAME?</v>
      </c>
      <c r="C25" t="e">
        <f ca="1">_xll.BDP("135087VH Corp","CPN")</f>
        <v>#NAME?</v>
      </c>
      <c r="D25" t="e">
        <f ca="1">_xll.BDP("135087VH Corp","ISSUE_DT")</f>
        <v>#NAME?</v>
      </c>
      <c r="E25" t="e">
        <f ca="1">_xll.BDP("135087VH Corp","MATURITY")</f>
        <v>#NAME?</v>
      </c>
      <c r="F25" t="e">
        <f ca="1">_xll.BDP("135087VH Corp","CRNCY")</f>
        <v>#NAME?</v>
      </c>
      <c r="G25" t="e">
        <f ca="1">_xll.BDP("135087VH Corp","ID_BB")</f>
        <v>#NAME?</v>
      </c>
      <c r="H25" t="e">
        <f ca="1">_xll.BDH(G25&amp;" GF Corp", "PX_LAST", "1/10/2022", "1/24/2022", "Dates", "H", "Direction", "H", "Currency", "CAD", "PCS", "FRNK","cols=11;rows=1")</f>
        <v>#NAME?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</row>
    <row r="26" spans="1:18">
      <c r="A26" t="s">
        <v>7</v>
      </c>
      <c r="B26" t="e">
        <f ca="1">_xll.BDP("EK354848 Corp","ID_ISIN")</f>
        <v>#NAME?</v>
      </c>
      <c r="C26" t="e">
        <f ca="1">_xll.BDP("EK354848 Corp","CPN")</f>
        <v>#NAME?</v>
      </c>
      <c r="D26" t="e">
        <f ca="1">_xll.BDP("EK354848 Corp","ISSUE_DT")</f>
        <v>#NAME?</v>
      </c>
      <c r="E26" t="e">
        <f ca="1">_xll.BDP("EK354848 Corp","MATURITY")</f>
        <v>#NAME?</v>
      </c>
      <c r="F26" t="e">
        <f ca="1">_xll.BDP("EK354848 Corp","CRNCY")</f>
        <v>#NAME?</v>
      </c>
      <c r="G26" t="e">
        <f ca="1">_xll.BDP("EK354848 Corp","ID_BB")</f>
        <v>#NAME?</v>
      </c>
      <c r="H26" t="e">
        <f ca="1">_xll.BDH(G26&amp;" GF Corp", "PX_LAST", "1/10/2022", "1/24/2022", "Dates", "H", "Direction", "H", "Currency", "CAD", "PCS", "FRNK","cols=11;rows=1")</f>
        <v>#NAME?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</row>
    <row r="27" spans="1:18">
      <c r="A27" t="s">
        <v>7</v>
      </c>
      <c r="B27" t="e">
        <f ca="1">_xll.BDP("BH518546 Corp","ID_ISIN")</f>
        <v>#NAME?</v>
      </c>
      <c r="C27" t="e">
        <f ca="1">_xll.BDP("BH518546 Corp","CPN")</f>
        <v>#NAME?</v>
      </c>
      <c r="D27" t="e">
        <f ca="1">_xll.BDP("BH518546 Corp","ISSUE_DT")</f>
        <v>#NAME?</v>
      </c>
      <c r="E27" t="e">
        <f ca="1">_xll.BDP("BH518546 Corp","MATURITY")</f>
        <v>#NAME?</v>
      </c>
      <c r="F27" t="e">
        <f ca="1">_xll.BDP("BH518546 Corp","CRNCY")</f>
        <v>#NAME?</v>
      </c>
      <c r="G27" t="e">
        <f ca="1">_xll.BDP("BH518546 Corp","ID_BB")</f>
        <v>#NAME?</v>
      </c>
      <c r="H27" t="e">
        <f ca="1">_xll.BDH(G27&amp;" GF Corp", "PX_LAST", "1/10/2022", "1/24/2022", "Dates", "H", "Direction", "H", "Currency", "CAD", "PCS", "FRNK","cols=11;rows=1")</f>
        <v>#NAME?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</row>
    <row r="28" spans="1:18">
      <c r="A28" t="s">
        <v>7</v>
      </c>
      <c r="B28" t="e">
        <f ca="1">_xll.BDP("ZO849361 Corp","ID_ISIN")</f>
        <v>#NAME?</v>
      </c>
      <c r="C28" t="e">
        <f ca="1">_xll.BDP("ZO849361 Corp","CPN")</f>
        <v>#NAME?</v>
      </c>
      <c r="D28" t="e">
        <f ca="1">_xll.BDP("ZO849361 Corp","ISSUE_DT")</f>
        <v>#NAME?</v>
      </c>
      <c r="E28" t="e">
        <f ca="1">_xll.BDP("ZO849361 Corp","MATURITY")</f>
        <v>#NAME?</v>
      </c>
      <c r="F28" t="e">
        <f ca="1">_xll.BDP("ZO849361 Corp","CRNCY")</f>
        <v>#NAME?</v>
      </c>
      <c r="G28" t="e">
        <f ca="1">_xll.BDP("ZO849361 Corp","ID_BB")</f>
        <v>#NAME?</v>
      </c>
      <c r="H28" t="e">
        <f ca="1">_xll.BDH(G28&amp;" GF Corp", "PX_LAST", "1/10/2022", "1/24/2022", "Dates", "H", "Direction", "H", "Currency", "CAD", "PCS", "FRNK","cols=11;rows=1")</f>
        <v>#NAME?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</row>
    <row r="29" spans="1:18">
      <c r="A29" t="s">
        <v>7</v>
      </c>
      <c r="B29" t="e">
        <f ca="1">_xll.BDP("UV300751 Corp","ID_ISIN")</f>
        <v>#NAME?</v>
      </c>
      <c r="C29" t="e">
        <f ca="1">_xll.BDP("UV300751 Corp","CPN")</f>
        <v>#NAME?</v>
      </c>
      <c r="D29" t="e">
        <f ca="1">_xll.BDP("UV300751 Corp","ISSUE_DT")</f>
        <v>#NAME?</v>
      </c>
      <c r="E29" t="e">
        <f ca="1">_xll.BDP("UV300751 Corp","MATURITY")</f>
        <v>#NAME?</v>
      </c>
      <c r="F29" t="e">
        <f ca="1">_xll.BDP("UV300751 Corp","CRNCY")</f>
        <v>#NAME?</v>
      </c>
      <c r="G29" t="e">
        <f ca="1">_xll.BDP("UV300751 Corp","ID_BB")</f>
        <v>#NAME?</v>
      </c>
      <c r="H29" t="e">
        <f ca="1">_xll.BDH(G29&amp;" GF Corp", "PX_LAST", "1/10/2022", "1/24/2022", "Dates", "H", "Direction", "H", "Currency", "CAD", "PCS", "FRNK","cols=11;rows=1")</f>
        <v>#NAME?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</row>
    <row r="30" spans="1:18">
      <c r="A30" t="s">
        <v>7</v>
      </c>
      <c r="B30" t="e">
        <f ca="1">_xll.BDP("BP100314 Corp","ID_ISIN")</f>
        <v>#NAME?</v>
      </c>
      <c r="C30" t="e">
        <f ca="1">_xll.BDP("BP100314 Corp","CPN")</f>
        <v>#NAME?</v>
      </c>
      <c r="D30" t="e">
        <f ca="1">_xll.BDP("BP100314 Corp","ISSUE_DT")</f>
        <v>#NAME?</v>
      </c>
      <c r="E30" t="e">
        <f ca="1">_xll.BDP("BP100314 Corp","MATURITY")</f>
        <v>#NAME?</v>
      </c>
      <c r="F30" t="e">
        <f ca="1">_xll.BDP("BP100314 Corp","CRNCY")</f>
        <v>#NAME?</v>
      </c>
      <c r="G30" t="e">
        <f ca="1">_xll.BDP("BP100314 Corp","ID_BB")</f>
        <v>#NAME?</v>
      </c>
      <c r="H30" t="e">
        <f ca="1">_xll.BDH(G30&amp;" GF Corp", "PX_LAST", "1/10/2022", "1/24/2022", "Dates", "H", "Direction", "H", "Currency", "CAD", "PCS", "FRNK","cols=11;rows=1")</f>
        <v>#NAME?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</row>
    <row r="31" spans="1:18">
      <c r="A31" t="s">
        <v>7</v>
      </c>
      <c r="B31" t="e">
        <f ca="1">_xll.BDP("BR953215 Corp","ID_ISIN")</f>
        <v>#NAME?</v>
      </c>
      <c r="C31" t="e">
        <f ca="1">_xll.BDP("BR953215 Corp","CPN")</f>
        <v>#NAME?</v>
      </c>
      <c r="D31" t="e">
        <f ca="1">_xll.BDP("BR953215 Corp","ISSUE_DT")</f>
        <v>#NAME?</v>
      </c>
      <c r="E31" t="e">
        <f ca="1">_xll.BDP("BR953215 Corp","MATURITY")</f>
        <v>#NAME?</v>
      </c>
      <c r="F31" t="e">
        <f ca="1">_xll.BDP("BR953215 Corp","CRNCY")</f>
        <v>#NAME?</v>
      </c>
      <c r="G31" t="e">
        <f ca="1">_xll.BDP("BR953215 Corp","ID_BB")</f>
        <v>#NAME?</v>
      </c>
      <c r="H31" t="e">
        <f ca="1">_xll.BDH(G31&amp;" GF Corp", "PX_LAST", "1/10/2022", "1/24/2022", "Dates", "H", "Direction", "H", "Currency", "CAD", "PCS", "FRNK","cols=11;rows=1")</f>
        <v>#NAME?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</row>
    <row r="32" spans="1:18">
      <c r="A32" t="s">
        <v>7</v>
      </c>
      <c r="B32" t="e">
        <f ca="1">_xll.BDP("CC000250 Corp","ID_ISIN")</f>
        <v>#NAME?</v>
      </c>
      <c r="C32" t="e">
        <f ca="1">_xll.BDP("CC000250 Corp","CPN")</f>
        <v>#NAME?</v>
      </c>
      <c r="D32" t="e">
        <f ca="1">_xll.BDP("CC000250 Corp","ISSUE_DT")</f>
        <v>#NAME?</v>
      </c>
      <c r="E32" t="e">
        <f ca="1">_xll.BDP("CC000250 Corp","MATURITY")</f>
        <v>#NAME?</v>
      </c>
      <c r="F32" t="e">
        <f ca="1">_xll.BDP("CC000250 Corp","CRNCY")</f>
        <v>#NAME?</v>
      </c>
      <c r="G32" t="e">
        <f ca="1">_xll.BDP("CC000250 Corp","ID_BB")</f>
        <v>#NAME?</v>
      </c>
      <c r="H32" t="e">
        <f ca="1">_xll.BDH(G32&amp;" GF Corp", "PX_LAST", "1/10/2022", "1/24/2022", "Dates", "H", "Direction", "H", "Currency", "CAD", "PCS", "FRNK","cols=11;rows=1")</f>
        <v>#NAME?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</row>
    <row r="33" spans="1:18">
      <c r="A33" t="s">
        <v>7</v>
      </c>
      <c r="B33" t="e">
        <f ca="1">_xll.BDP("QZ074427 Corp","ID_ISIN")</f>
        <v>#NAME?</v>
      </c>
      <c r="C33" t="e">
        <f ca="1">_xll.BDP("QZ074427 Corp","CPN")</f>
        <v>#NAME?</v>
      </c>
      <c r="D33" t="e">
        <f ca="1">_xll.BDP("QZ074427 Corp","ISSUE_DT")</f>
        <v>#NAME?</v>
      </c>
      <c r="E33" t="e">
        <f ca="1">_xll.BDP("QZ074427 Corp","MATURITY")</f>
        <v>#NAME?</v>
      </c>
      <c r="F33" t="e">
        <f ca="1">_xll.BDP("QZ074427 Corp","CRNCY")</f>
        <v>#NAME?</v>
      </c>
      <c r="G33" t="e">
        <f ca="1">_xll.BDP("QZ074427 Corp","ID_BB")</f>
        <v>#NAME?</v>
      </c>
      <c r="H33" t="e">
        <f ca="1">_xll.BDH(G33&amp;" GF Corp", "PX_LAST", "1/10/2022", "1/24/2022", "Dates", "H", "Direction", "H", "Currency", "CAD", "PCS", "FRNK","cols=11;rows=1")</f>
        <v>#NAME?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</row>
    <row r="34" spans="1:18">
      <c r="A34" t="s">
        <v>7</v>
      </c>
      <c r="B34" t="e">
        <f ca="1">_xll.BDP("AO548092 Corp","ID_ISIN")</f>
        <v>#NAME?</v>
      </c>
      <c r="C34" t="e">
        <f ca="1">_xll.BDP("AO548092 Corp","CPN")</f>
        <v>#NAME?</v>
      </c>
      <c r="D34" t="e">
        <f ca="1">_xll.BDP("AO548092 Corp","ISSUE_DT")</f>
        <v>#NAME?</v>
      </c>
      <c r="E34" t="e">
        <f ca="1">_xll.BDP("AO548092 Corp","MATURITY")</f>
        <v>#NAME?</v>
      </c>
      <c r="F34" t="e">
        <f ca="1">_xll.BDP("AO548092 Corp","CRNCY")</f>
        <v>#NAME?</v>
      </c>
      <c r="G34" t="e">
        <f ca="1">_xll.BDP("AO548092 Corp","ID_BB")</f>
        <v>#NAME?</v>
      </c>
      <c r="H34" t="e">
        <f ca="1">_xll.BDH(G34&amp;" GF Corp", "PX_LAST", "1/10/2022", "1/24/2022", "Dates", "H", "Direction", "H", "Currency", "CAD", "PCS", "FRNK","cols=11;rows=1")</f>
        <v>#NAME?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</row>
    <row r="35" spans="1:18">
      <c r="A35" t="s">
        <v>7</v>
      </c>
      <c r="B35" t="e">
        <f ca="1">_xll.BDP("CC002032 Corp","ID_ISIN")</f>
        <v>#NAME?</v>
      </c>
      <c r="C35" t="e">
        <f ca="1">_xll.BDP("CC002032 Corp","CPN")</f>
        <v>#NAME?</v>
      </c>
      <c r="D35" t="e">
        <f ca="1">_xll.BDP("CC002032 Corp","ISSUE_DT")</f>
        <v>#NAME?</v>
      </c>
      <c r="E35" t="e">
        <f ca="1">_xll.BDP("CC002032 Corp","MATURITY")</f>
        <v>#NAME?</v>
      </c>
      <c r="F35" t="e">
        <f ca="1">_xll.BDP("CC002032 Corp","CRNCY")</f>
        <v>#NAME?</v>
      </c>
      <c r="G35" t="e">
        <f ca="1">_xll.BDP("CC002032 Corp","ID_BB")</f>
        <v>#NAME?</v>
      </c>
      <c r="H35" t="e">
        <f ca="1">_xll.BDH(G35&amp;" GF Corp", "PX_LAST", "1/10/2022", "1/24/2022", "Dates", "H", "Direction", "H", "Currency", "CAD", "PCS", "FRNK","cols=11;rows=1")</f>
        <v>#NAME?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</row>
    <row r="36" spans="1:18">
      <c r="A36" t="s">
        <v>7</v>
      </c>
      <c r="B36" t="e">
        <f ca="1">_xll.BDP("AT758772 Corp","ID_ISIN")</f>
        <v>#NAME?</v>
      </c>
      <c r="C36" t="e">
        <f ca="1">_xll.BDP("AT758772 Corp","CPN")</f>
        <v>#NAME?</v>
      </c>
      <c r="D36" t="e">
        <f ca="1">_xll.BDP("AT758772 Corp","ISSUE_DT")</f>
        <v>#NAME?</v>
      </c>
      <c r="E36" t="e">
        <f ca="1">_xll.BDP("AT758772 Corp","MATURITY")</f>
        <v>#NAME?</v>
      </c>
      <c r="F36" t="e">
        <f ca="1">_xll.BDP("AT758772 Corp","CRNCY")</f>
        <v>#NAME?</v>
      </c>
      <c r="G36" t="e">
        <f ca="1">_xll.BDP("AT758772 Corp","ID_BB")</f>
        <v>#NAME?</v>
      </c>
      <c r="H36" t="e">
        <f ca="1">_xll.BDH(G36&amp;" GF Corp", "PX_LAST", "1/10/2022", "1/24/2022", "Dates", "H", "Direction", "H", "Currency", "CAD", "PCS", "FRNK","cols=11;rows=1")</f>
        <v>#NAME?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</row>
    <row r="37" spans="1:18">
      <c r="A37" t="s">
        <v>7</v>
      </c>
      <c r="B37" t="e">
        <f ca="1">_xll.BDP("AZ801479 Corp","ID_ISIN")</f>
        <v>#NAME?</v>
      </c>
      <c r="C37" t="e">
        <f ca="1">_xll.BDP("AZ801479 Corp","CPN")</f>
        <v>#NAME?</v>
      </c>
      <c r="D37" t="e">
        <f ca="1">_xll.BDP("AZ801479 Corp","ISSUE_DT")</f>
        <v>#NAME?</v>
      </c>
      <c r="E37" t="e">
        <f ca="1">_xll.BDP("AZ801479 Corp","MATURITY")</f>
        <v>#NAME?</v>
      </c>
      <c r="F37" t="e">
        <f ca="1">_xll.BDP("AZ801479 Corp","CRNCY")</f>
        <v>#NAME?</v>
      </c>
      <c r="G37" t="e">
        <f ca="1">_xll.BDP("AZ801479 Corp","ID_BB")</f>
        <v>#NAME?</v>
      </c>
      <c r="H37" t="e">
        <f ca="1">_xll.BDH(G37&amp;" GF Corp", "PX_LAST", "1/10/2022", "1/24/2022", "Dates", "H", "Direction", "H", "Currency", "CAD", "PCS", "FRNK","cols=11;rows=1")</f>
        <v>#NAME?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</row>
    <row r="38" spans="1:18">
      <c r="A38" t="s">
        <v>7</v>
      </c>
      <c r="B38" t="e">
        <f ca="1">_xll.BDP("ZO760437 Corp","ID_ISIN")</f>
        <v>#NAME?</v>
      </c>
      <c r="C38" t="e">
        <f ca="1">_xll.BDP("ZO760437 Corp","CPN")</f>
        <v>#NAME?</v>
      </c>
      <c r="D38" t="e">
        <f ca="1">_xll.BDP("ZO760437 Corp","ISSUE_DT")</f>
        <v>#NAME?</v>
      </c>
      <c r="E38" t="e">
        <f ca="1">_xll.BDP("ZO760437 Corp","MATURITY")</f>
        <v>#NAME?</v>
      </c>
      <c r="F38" t="e">
        <f ca="1">_xll.BDP("ZO760437 Corp","CRNCY")</f>
        <v>#NAME?</v>
      </c>
      <c r="G38" t="e">
        <f ca="1">_xll.BDP("ZO760437 Corp","ID_BB")</f>
        <v>#NAME?</v>
      </c>
      <c r="H38" t="e">
        <f ca="1">_xll.BDH(G38&amp;" GF Corp", "PX_LAST", "1/10/2022", "1/24/2022", "Dates", "H", "Direction", "H", "Currency", "CAD", "PCS", "FRNK","cols=11;rows=1")</f>
        <v>#NAME?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</row>
    <row r="39" spans="1:18">
      <c r="A39" t="s">
        <v>7</v>
      </c>
      <c r="B39" t="e">
        <f ca="1">_xll.BDP("BP238083 Corp","ID_ISIN")</f>
        <v>#NAME?</v>
      </c>
      <c r="C39" t="e">
        <f ca="1">_xll.BDP("BP238083 Corp","CPN")</f>
        <v>#NAME?</v>
      </c>
      <c r="D39" t="e">
        <f ca="1">_xll.BDP("BP238083 Corp","ISSUE_DT")</f>
        <v>#NAME?</v>
      </c>
      <c r="E39" t="e">
        <f ca="1">_xll.BDP("BP238083 Corp","MATURITY")</f>
        <v>#NAME?</v>
      </c>
      <c r="F39" t="e">
        <f ca="1">_xll.BDP("BP238083 Corp","CRNCY")</f>
        <v>#NAME?</v>
      </c>
      <c r="G39" t="e">
        <f ca="1">_xll.BDP("BP238083 Corp","ID_BB")</f>
        <v>#NAME?</v>
      </c>
      <c r="H39" t="e">
        <f ca="1">_xll.BDH(G39&amp;" GF Corp", "PX_LAST", "1/10/2022", "1/24/2022", "Dates", "H", "Direction", "H", "Currency", "CAD", "PCS", "FRNK","cols=11;rows=1")</f>
        <v>#NAME?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</row>
    <row r="40" spans="1:18">
      <c r="A40" t="s">
        <v>7</v>
      </c>
      <c r="B40" t="e">
        <f ca="1">_xll.BDP("BS070923 Corp","ID_ISIN")</f>
        <v>#NAME?</v>
      </c>
      <c r="C40" t="e">
        <f ca="1">_xll.BDP("BS070923 Corp","CPN")</f>
        <v>#NAME?</v>
      </c>
      <c r="D40" t="e">
        <f ca="1">_xll.BDP("BS070923 Corp","ISSUE_DT")</f>
        <v>#NAME?</v>
      </c>
      <c r="E40" t="e">
        <f ca="1">_xll.BDP("BS070923 Corp","MATURITY")</f>
        <v>#NAME?</v>
      </c>
      <c r="F40" t="e">
        <f ca="1">_xll.BDP("BS070923 Corp","CRNCY")</f>
        <v>#NAME?</v>
      </c>
      <c r="G40" t="e">
        <f ca="1">_xll.BDP("BS070923 Corp","ID_BB")</f>
        <v>#NAME?</v>
      </c>
      <c r="H40" t="e">
        <f ca="1">_xll.BDH(G40&amp;" GF Corp", "PX_LAST", "1/10/2022", "1/24/2022", "Dates", "H", "Direction", "H", "Currency", "CAD", "PCS", "FRNK","cols=11;rows=1")</f>
        <v>#NAME?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</row>
  </sheetData>
  <phoneticPr fontId="20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workbookViewId="0">
      <selection activeCell="A31" activeCellId="10" sqref="A3:XFD3 A8:XFD8 A11:XFD11 A16:XFD16 A19:XFD19 A22:XFD22 A24:XFD24 A27:XFD27 A28:XFD28 A30:XFD30 A31:XFD31"/>
    </sheetView>
  </sheetViews>
  <sheetFormatPr defaultRowHeight="13.5"/>
  <cols>
    <col min="1" max="1" width="26.25" bestFit="1" customWidth="1"/>
    <col min="2" max="2" width="14.75" bestFit="1" customWidth="1"/>
    <col min="3" max="3" width="9.125" bestFit="1" customWidth="1"/>
    <col min="4" max="4" width="10.75" bestFit="1" customWidth="1"/>
    <col min="5" max="5" width="9.75" bestFit="1" customWidth="1"/>
    <col min="6" max="6" width="9.125" bestFit="1" customWidth="1"/>
    <col min="7" max="7" width="13.125" bestFit="1" customWidth="1"/>
    <col min="8" max="8" width="9.875" bestFit="1" customWidth="1"/>
    <col min="9" max="18" width="9.75" bestFit="1" customWidth="1"/>
  </cols>
  <sheetData>
    <row r="1" spans="1:18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>
      <c r="A2" t="s">
        <v>7</v>
      </c>
      <c r="B2" t="s">
        <v>27</v>
      </c>
      <c r="C2">
        <v>1.5</v>
      </c>
      <c r="D2" t="s">
        <v>28</v>
      </c>
      <c r="E2" t="s">
        <v>29</v>
      </c>
      <c r="F2" t="s">
        <v>30</v>
      </c>
      <c r="G2" t="s">
        <v>31</v>
      </c>
      <c r="H2">
        <v>100.065</v>
      </c>
      <c r="I2">
        <v>100.062</v>
      </c>
      <c r="J2">
        <v>100.057</v>
      </c>
      <c r="K2">
        <v>100.04600000000001</v>
      </c>
      <c r="L2">
        <v>100.042</v>
      </c>
      <c r="M2">
        <v>100.035</v>
      </c>
      <c r="N2">
        <v>100.03</v>
      </c>
      <c r="O2">
        <v>100.027</v>
      </c>
      <c r="P2">
        <v>100.02</v>
      </c>
      <c r="Q2">
        <v>100.032</v>
      </c>
      <c r="R2">
        <v>100.014</v>
      </c>
    </row>
    <row r="3" spans="1:18">
      <c r="A3" t="s">
        <v>7</v>
      </c>
      <c r="B3" t="s">
        <v>32</v>
      </c>
      <c r="C3">
        <v>0.5</v>
      </c>
      <c r="D3" t="s">
        <v>33</v>
      </c>
      <c r="E3" t="s">
        <v>34</v>
      </c>
      <c r="F3" t="s">
        <v>30</v>
      </c>
      <c r="G3" t="s">
        <v>35</v>
      </c>
      <c r="H3">
        <v>100.038</v>
      </c>
      <c r="I3">
        <v>100.036</v>
      </c>
      <c r="J3">
        <v>100.032</v>
      </c>
      <c r="K3">
        <v>100.02800000000001</v>
      </c>
      <c r="L3">
        <v>100.02500000000001</v>
      </c>
      <c r="M3">
        <v>100.015</v>
      </c>
      <c r="N3">
        <v>100.01</v>
      </c>
      <c r="O3">
        <v>100.011</v>
      </c>
      <c r="P3">
        <v>100.011</v>
      </c>
      <c r="Q3">
        <v>100.014</v>
      </c>
      <c r="R3">
        <v>100.01600000000001</v>
      </c>
    </row>
    <row r="4" spans="1:18">
      <c r="A4" t="s">
        <v>7</v>
      </c>
      <c r="B4" t="s">
        <v>36</v>
      </c>
      <c r="C4">
        <v>1.5</v>
      </c>
      <c r="D4" t="s">
        <v>37</v>
      </c>
      <c r="E4" t="s">
        <v>38</v>
      </c>
      <c r="F4" t="s">
        <v>30</v>
      </c>
      <c r="G4" t="s">
        <v>39</v>
      </c>
      <c r="H4">
        <v>100.349</v>
      </c>
      <c r="I4">
        <v>100.34099999999999</v>
      </c>
      <c r="J4">
        <v>100.333</v>
      </c>
      <c r="K4">
        <v>100.32</v>
      </c>
      <c r="L4">
        <v>100.309</v>
      </c>
      <c r="M4">
        <v>100.28400000000001</v>
      </c>
      <c r="N4">
        <v>100.26900000000001</v>
      </c>
      <c r="O4">
        <v>100.26600000000001</v>
      </c>
      <c r="P4">
        <v>100.261</v>
      </c>
      <c r="Q4">
        <v>100.26900000000001</v>
      </c>
      <c r="R4">
        <v>100.27</v>
      </c>
    </row>
    <row r="5" spans="1:18">
      <c r="A5" t="s">
        <v>7</v>
      </c>
      <c r="B5" t="s">
        <v>40</v>
      </c>
      <c r="C5">
        <v>2.75</v>
      </c>
      <c r="D5" t="s">
        <v>41</v>
      </c>
      <c r="E5" t="s">
        <v>42</v>
      </c>
      <c r="F5" t="s">
        <v>30</v>
      </c>
      <c r="G5" t="s">
        <v>43</v>
      </c>
      <c r="H5">
        <v>100.75700000000001</v>
      </c>
      <c r="I5">
        <v>100.742</v>
      </c>
      <c r="J5">
        <v>100.73399999999999</v>
      </c>
      <c r="K5">
        <v>100.702</v>
      </c>
      <c r="L5">
        <v>100.68899999999999</v>
      </c>
      <c r="M5">
        <v>100.651</v>
      </c>
      <c r="N5">
        <v>100.64</v>
      </c>
      <c r="O5">
        <v>100.617</v>
      </c>
      <c r="P5">
        <v>100.613</v>
      </c>
      <c r="Q5">
        <v>100.627</v>
      </c>
      <c r="R5">
        <v>100.621</v>
      </c>
    </row>
    <row r="6" spans="1:18">
      <c r="A6" t="s">
        <v>7</v>
      </c>
      <c r="B6" t="s">
        <v>44</v>
      </c>
      <c r="C6">
        <v>9.25</v>
      </c>
      <c r="D6" t="s">
        <v>45</v>
      </c>
      <c r="E6" t="s">
        <v>42</v>
      </c>
      <c r="F6" t="s">
        <v>30</v>
      </c>
      <c r="G6" t="s">
        <v>46</v>
      </c>
      <c r="H6">
        <v>103.395</v>
      </c>
      <c r="I6">
        <v>103.36499999999999</v>
      </c>
      <c r="J6">
        <v>103.334</v>
      </c>
      <c r="K6">
        <v>103.256</v>
      </c>
      <c r="L6">
        <v>103.221</v>
      </c>
      <c r="M6">
        <v>103.16800000000001</v>
      </c>
      <c r="N6">
        <v>103.13</v>
      </c>
      <c r="O6">
        <v>103.105</v>
      </c>
      <c r="P6">
        <v>103.038</v>
      </c>
      <c r="Q6">
        <v>103.02800000000001</v>
      </c>
      <c r="R6">
        <v>103.011</v>
      </c>
    </row>
    <row r="7" spans="1:18">
      <c r="A7" t="s">
        <v>7</v>
      </c>
      <c r="B7" t="s">
        <v>47</v>
      </c>
      <c r="C7">
        <v>0.25</v>
      </c>
      <c r="D7" t="s">
        <v>48</v>
      </c>
      <c r="E7" t="s">
        <v>49</v>
      </c>
      <c r="F7" t="s">
        <v>30</v>
      </c>
      <c r="G7" t="s">
        <v>50</v>
      </c>
      <c r="H7">
        <v>99.793999999999997</v>
      </c>
      <c r="I7">
        <v>99.786000000000001</v>
      </c>
      <c r="J7">
        <v>99.775999999999996</v>
      </c>
      <c r="K7">
        <v>99.77</v>
      </c>
      <c r="L7">
        <v>99.759</v>
      </c>
      <c r="M7">
        <v>99.718999999999994</v>
      </c>
      <c r="N7">
        <v>99.697000000000003</v>
      </c>
      <c r="O7">
        <v>99.700999999999993</v>
      </c>
      <c r="P7">
        <v>99.713999999999999</v>
      </c>
      <c r="Q7">
        <v>99.739000000000004</v>
      </c>
      <c r="R7">
        <v>99.748000000000005</v>
      </c>
    </row>
    <row r="8" spans="1:18">
      <c r="A8" t="s">
        <v>7</v>
      </c>
      <c r="B8" t="s">
        <v>51</v>
      </c>
      <c r="C8">
        <v>1</v>
      </c>
      <c r="D8" t="s">
        <v>52</v>
      </c>
      <c r="E8" t="s">
        <v>53</v>
      </c>
      <c r="F8" t="s">
        <v>30</v>
      </c>
      <c r="G8" t="s">
        <v>54</v>
      </c>
      <c r="H8">
        <v>100.19799999999999</v>
      </c>
      <c r="I8">
        <v>100.187</v>
      </c>
      <c r="J8">
        <v>100.17400000000001</v>
      </c>
      <c r="K8">
        <v>100.16200000000001</v>
      </c>
      <c r="L8">
        <v>100.145</v>
      </c>
      <c r="M8">
        <v>100.09399999999999</v>
      </c>
      <c r="N8">
        <v>100.069</v>
      </c>
      <c r="O8">
        <v>100.071</v>
      </c>
      <c r="P8">
        <v>100.081</v>
      </c>
      <c r="Q8">
        <v>100.105</v>
      </c>
      <c r="R8">
        <v>100.114</v>
      </c>
    </row>
    <row r="9" spans="1:18">
      <c r="A9" t="s">
        <v>7</v>
      </c>
      <c r="B9" t="s">
        <v>55</v>
      </c>
      <c r="C9">
        <v>0.25</v>
      </c>
      <c r="D9" t="s">
        <v>56</v>
      </c>
      <c r="E9" t="s">
        <v>57</v>
      </c>
      <c r="F9" t="s">
        <v>30</v>
      </c>
      <c r="G9" t="s">
        <v>58</v>
      </c>
      <c r="H9">
        <v>99.552000000000007</v>
      </c>
      <c r="I9">
        <v>99.540999999999997</v>
      </c>
      <c r="J9">
        <v>99.527000000000001</v>
      </c>
      <c r="K9">
        <v>99.52</v>
      </c>
      <c r="L9">
        <v>99.501000000000005</v>
      </c>
      <c r="M9">
        <v>99.438999999999993</v>
      </c>
      <c r="N9">
        <v>99.409000000000006</v>
      </c>
      <c r="O9">
        <v>99.415999999999997</v>
      </c>
      <c r="P9">
        <v>99.432000000000002</v>
      </c>
      <c r="Q9">
        <v>99.47</v>
      </c>
      <c r="R9">
        <v>99.483999999999995</v>
      </c>
    </row>
    <row r="10" spans="1:18">
      <c r="A10" t="s">
        <v>7</v>
      </c>
      <c r="B10" t="s">
        <v>59</v>
      </c>
      <c r="C10">
        <v>0.25</v>
      </c>
      <c r="D10" t="s">
        <v>60</v>
      </c>
      <c r="E10" t="s">
        <v>61</v>
      </c>
      <c r="F10" t="s">
        <v>30</v>
      </c>
      <c r="G10" t="s">
        <v>62</v>
      </c>
      <c r="H10">
        <v>99.307000000000002</v>
      </c>
      <c r="I10">
        <v>99.301000000000002</v>
      </c>
      <c r="J10">
        <v>99.281999999999996</v>
      </c>
      <c r="K10">
        <v>99.274000000000001</v>
      </c>
      <c r="L10">
        <v>99.251000000000005</v>
      </c>
      <c r="M10">
        <v>99.17</v>
      </c>
      <c r="N10">
        <v>99.132000000000005</v>
      </c>
      <c r="O10">
        <v>99.14</v>
      </c>
      <c r="P10">
        <v>99.156000000000006</v>
      </c>
      <c r="Q10">
        <v>99.206000000000003</v>
      </c>
      <c r="R10">
        <v>99.221999999999994</v>
      </c>
    </row>
    <row r="11" spans="1:18">
      <c r="A11" t="s">
        <v>7</v>
      </c>
      <c r="B11" t="s">
        <v>63</v>
      </c>
      <c r="C11">
        <v>1.75</v>
      </c>
      <c r="D11" t="s">
        <v>64</v>
      </c>
      <c r="E11" t="s">
        <v>65</v>
      </c>
      <c r="F11" t="s">
        <v>30</v>
      </c>
      <c r="G11" t="s">
        <v>66</v>
      </c>
      <c r="H11">
        <v>100.934</v>
      </c>
      <c r="I11">
        <v>100.92100000000001</v>
      </c>
      <c r="J11">
        <v>100.9</v>
      </c>
      <c r="K11">
        <v>100.874</v>
      </c>
      <c r="L11">
        <v>100.85299999999999</v>
      </c>
      <c r="M11">
        <v>100.755</v>
      </c>
      <c r="N11">
        <v>100.71</v>
      </c>
      <c r="O11">
        <v>100.711</v>
      </c>
      <c r="P11">
        <v>100.709</v>
      </c>
      <c r="Q11">
        <v>100.748</v>
      </c>
      <c r="R11">
        <v>100.76600000000001</v>
      </c>
    </row>
    <row r="12" spans="1:18">
      <c r="A12" t="s">
        <v>7</v>
      </c>
      <c r="B12" t="s">
        <v>67</v>
      </c>
      <c r="C12">
        <v>0.25</v>
      </c>
      <c r="D12" t="s">
        <v>68</v>
      </c>
      <c r="E12" t="s">
        <v>69</v>
      </c>
      <c r="F12" t="s">
        <v>30</v>
      </c>
      <c r="G12" t="s">
        <v>70</v>
      </c>
      <c r="H12">
        <v>99.081999999999994</v>
      </c>
      <c r="I12">
        <v>99.073999999999998</v>
      </c>
      <c r="J12">
        <v>99.055999999999997</v>
      </c>
      <c r="K12">
        <v>99.042000000000002</v>
      </c>
      <c r="L12">
        <v>99.018000000000001</v>
      </c>
      <c r="M12">
        <v>98.912999999999997</v>
      </c>
      <c r="N12">
        <v>98.864000000000004</v>
      </c>
      <c r="O12">
        <v>98.873999999999995</v>
      </c>
      <c r="P12">
        <v>98.882999999999996</v>
      </c>
      <c r="Q12">
        <v>98.93</v>
      </c>
      <c r="R12">
        <v>98.954999999999998</v>
      </c>
    </row>
    <row r="13" spans="1:18">
      <c r="A13" t="s">
        <v>7</v>
      </c>
      <c r="B13" t="s">
        <v>71</v>
      </c>
      <c r="C13">
        <v>8</v>
      </c>
      <c r="D13" t="s">
        <v>72</v>
      </c>
      <c r="E13" t="s">
        <v>73</v>
      </c>
      <c r="F13" t="s">
        <v>30</v>
      </c>
      <c r="G13" t="s">
        <v>74</v>
      </c>
      <c r="H13">
        <v>109.629</v>
      </c>
      <c r="I13">
        <v>109.592</v>
      </c>
      <c r="J13">
        <v>109.548</v>
      </c>
      <c r="K13">
        <v>109.46899999999999</v>
      </c>
      <c r="L13">
        <v>109.42100000000001</v>
      </c>
      <c r="M13">
        <v>109.27800000000001</v>
      </c>
      <c r="N13">
        <v>109.20099999999999</v>
      </c>
      <c r="O13">
        <v>109.18899999999999</v>
      </c>
      <c r="P13">
        <v>109.13200000000001</v>
      </c>
      <c r="Q13">
        <v>109.161</v>
      </c>
      <c r="R13">
        <v>109.169</v>
      </c>
    </row>
    <row r="14" spans="1:18">
      <c r="A14" t="s">
        <v>7</v>
      </c>
      <c r="B14" t="s">
        <v>75</v>
      </c>
      <c r="C14">
        <v>1.5</v>
      </c>
      <c r="D14" t="s">
        <v>76</v>
      </c>
      <c r="E14" t="s">
        <v>73</v>
      </c>
      <c r="F14" t="s">
        <v>30</v>
      </c>
      <c r="G14" t="s">
        <v>77</v>
      </c>
      <c r="H14">
        <v>100.70699999999999</v>
      </c>
      <c r="I14">
        <v>100.687</v>
      </c>
      <c r="J14">
        <v>100.678</v>
      </c>
      <c r="K14">
        <v>100.637</v>
      </c>
      <c r="L14">
        <v>100.6</v>
      </c>
      <c r="M14">
        <v>100.485</v>
      </c>
      <c r="N14">
        <v>100.432</v>
      </c>
      <c r="O14">
        <v>100.43600000000001</v>
      </c>
      <c r="P14">
        <v>100.443</v>
      </c>
      <c r="Q14">
        <v>100.488</v>
      </c>
      <c r="R14">
        <v>100.505</v>
      </c>
    </row>
    <row r="15" spans="1:18">
      <c r="A15" t="s">
        <v>7</v>
      </c>
      <c r="B15" t="s">
        <v>78</v>
      </c>
      <c r="C15">
        <v>0.25</v>
      </c>
      <c r="D15" t="s">
        <v>79</v>
      </c>
      <c r="E15" t="s">
        <v>80</v>
      </c>
      <c r="F15" t="s">
        <v>30</v>
      </c>
      <c r="G15" t="s">
        <v>81</v>
      </c>
      <c r="H15">
        <v>98.808000000000007</v>
      </c>
      <c r="I15">
        <v>98.8</v>
      </c>
      <c r="J15">
        <v>98.781000000000006</v>
      </c>
      <c r="K15">
        <v>98.763000000000005</v>
      </c>
      <c r="L15">
        <v>98.736000000000004</v>
      </c>
      <c r="M15">
        <v>98.61</v>
      </c>
      <c r="N15">
        <v>98.552999999999997</v>
      </c>
      <c r="O15">
        <v>98.549000000000007</v>
      </c>
      <c r="P15">
        <v>98.558000000000007</v>
      </c>
      <c r="Q15">
        <v>98.611000000000004</v>
      </c>
      <c r="R15">
        <v>98.635000000000005</v>
      </c>
    </row>
    <row r="16" spans="1:18">
      <c r="A16" t="s">
        <v>7</v>
      </c>
      <c r="B16" t="s">
        <v>82</v>
      </c>
      <c r="C16">
        <v>2</v>
      </c>
      <c r="D16" t="s">
        <v>83</v>
      </c>
      <c r="E16" t="s">
        <v>84</v>
      </c>
      <c r="F16" t="s">
        <v>30</v>
      </c>
      <c r="G16" t="s">
        <v>85</v>
      </c>
      <c r="H16">
        <v>101.565</v>
      </c>
      <c r="I16">
        <v>101.548</v>
      </c>
      <c r="J16">
        <v>101.523</v>
      </c>
      <c r="K16">
        <v>101.492</v>
      </c>
      <c r="L16">
        <v>101.459</v>
      </c>
      <c r="M16">
        <v>101.319</v>
      </c>
      <c r="N16">
        <v>101.254</v>
      </c>
      <c r="O16">
        <v>101.241</v>
      </c>
      <c r="P16">
        <v>101.233</v>
      </c>
      <c r="Q16">
        <v>101.286</v>
      </c>
      <c r="R16">
        <v>101.30800000000001</v>
      </c>
    </row>
    <row r="17" spans="1:18">
      <c r="A17" t="s">
        <v>7</v>
      </c>
      <c r="B17" t="s">
        <v>86</v>
      </c>
      <c r="C17">
        <v>0.5</v>
      </c>
      <c r="D17" t="s">
        <v>87</v>
      </c>
      <c r="E17" t="s">
        <v>88</v>
      </c>
      <c r="F17" t="s">
        <v>30</v>
      </c>
      <c r="G17" t="s">
        <v>89</v>
      </c>
      <c r="H17">
        <v>98.968000000000004</v>
      </c>
      <c r="I17">
        <v>98.954999999999998</v>
      </c>
      <c r="J17">
        <v>98.933999999999997</v>
      </c>
      <c r="K17">
        <v>98.911000000000001</v>
      </c>
      <c r="L17">
        <v>98.878</v>
      </c>
      <c r="M17">
        <v>98.731999999999999</v>
      </c>
      <c r="N17">
        <v>98.665999999999997</v>
      </c>
      <c r="O17">
        <v>98.653999999999996</v>
      </c>
      <c r="P17">
        <v>98.661000000000001</v>
      </c>
      <c r="Q17">
        <v>98.716999999999999</v>
      </c>
      <c r="R17">
        <v>98.745999999999995</v>
      </c>
    </row>
    <row r="18" spans="1:18">
      <c r="A18" t="s">
        <v>7</v>
      </c>
      <c r="B18" t="s">
        <v>90</v>
      </c>
      <c r="C18">
        <v>0.75</v>
      </c>
      <c r="D18" t="s">
        <v>91</v>
      </c>
      <c r="E18" t="s">
        <v>92</v>
      </c>
      <c r="F18" t="s">
        <v>30</v>
      </c>
      <c r="G18" t="s">
        <v>93</v>
      </c>
      <c r="H18">
        <v>99.21</v>
      </c>
      <c r="I18">
        <v>99.19</v>
      </c>
      <c r="J18">
        <v>99.165000000000006</v>
      </c>
      <c r="K18">
        <v>99.13</v>
      </c>
      <c r="L18">
        <v>99.09</v>
      </c>
      <c r="M18">
        <v>98.92</v>
      </c>
      <c r="N18">
        <v>98.844999999999999</v>
      </c>
      <c r="O18">
        <v>98.84</v>
      </c>
      <c r="P18">
        <v>98.844999999999999</v>
      </c>
      <c r="Q18">
        <v>98.92</v>
      </c>
      <c r="R18">
        <v>98.954999999999998</v>
      </c>
    </row>
    <row r="19" spans="1:18">
      <c r="A19" t="s">
        <v>7</v>
      </c>
      <c r="B19" t="s">
        <v>94</v>
      </c>
      <c r="C19">
        <v>2.25</v>
      </c>
      <c r="D19" t="s">
        <v>95</v>
      </c>
      <c r="E19" t="s">
        <v>96</v>
      </c>
      <c r="F19" t="s">
        <v>30</v>
      </c>
      <c r="G19" t="s">
        <v>97</v>
      </c>
      <c r="H19">
        <v>102.32</v>
      </c>
      <c r="I19">
        <v>102.29</v>
      </c>
      <c r="J19">
        <v>102.28</v>
      </c>
      <c r="K19">
        <v>102.23</v>
      </c>
      <c r="L19">
        <v>102.18</v>
      </c>
      <c r="M19">
        <v>102</v>
      </c>
      <c r="N19">
        <v>101.91</v>
      </c>
      <c r="O19">
        <v>101.89</v>
      </c>
      <c r="P19">
        <v>101.89</v>
      </c>
      <c r="Q19">
        <v>101.985</v>
      </c>
      <c r="R19">
        <v>101.985</v>
      </c>
    </row>
    <row r="20" spans="1:18">
      <c r="A20" t="s">
        <v>7</v>
      </c>
      <c r="B20" t="s">
        <v>98</v>
      </c>
      <c r="C20">
        <v>0.25</v>
      </c>
      <c r="D20" t="s">
        <v>99</v>
      </c>
      <c r="E20" t="s">
        <v>100</v>
      </c>
      <c r="F20" t="s">
        <v>30</v>
      </c>
      <c r="G20" t="s">
        <v>101</v>
      </c>
      <c r="H20">
        <v>97.974999999999994</v>
      </c>
      <c r="I20">
        <v>97.96</v>
      </c>
      <c r="J20">
        <v>97.93</v>
      </c>
      <c r="K20">
        <v>97.905000000000001</v>
      </c>
      <c r="L20">
        <v>97.864999999999995</v>
      </c>
      <c r="M20">
        <v>97.674999999999997</v>
      </c>
      <c r="N20">
        <v>97.61</v>
      </c>
      <c r="O20">
        <v>97.594999999999999</v>
      </c>
      <c r="P20">
        <v>97.61</v>
      </c>
      <c r="Q20">
        <v>97.715000000000003</v>
      </c>
      <c r="R20">
        <v>97.754999999999995</v>
      </c>
    </row>
    <row r="21" spans="1:18">
      <c r="A21" t="s">
        <v>7</v>
      </c>
      <c r="B21" t="s">
        <v>102</v>
      </c>
      <c r="C21">
        <v>2.5</v>
      </c>
      <c r="D21" t="s">
        <v>103</v>
      </c>
      <c r="E21" t="s">
        <v>104</v>
      </c>
      <c r="F21" t="s">
        <v>30</v>
      </c>
      <c r="G21" t="s">
        <v>105</v>
      </c>
      <c r="H21">
        <v>102.925</v>
      </c>
      <c r="I21">
        <v>102.86</v>
      </c>
      <c r="J21">
        <v>102.85</v>
      </c>
      <c r="K21">
        <v>102.8</v>
      </c>
      <c r="L21">
        <v>102.78</v>
      </c>
      <c r="M21">
        <v>102.55500000000001</v>
      </c>
      <c r="N21">
        <v>102.485</v>
      </c>
      <c r="O21">
        <v>102.42</v>
      </c>
      <c r="P21">
        <v>102.45</v>
      </c>
      <c r="Q21">
        <v>102.53</v>
      </c>
      <c r="R21">
        <v>102.61499999999999</v>
      </c>
    </row>
    <row r="22" spans="1:18">
      <c r="A22" t="s">
        <v>7</v>
      </c>
      <c r="B22" t="s">
        <v>106</v>
      </c>
      <c r="C22">
        <v>1.5</v>
      </c>
      <c r="D22" t="s">
        <v>107</v>
      </c>
      <c r="E22" t="s">
        <v>108</v>
      </c>
      <c r="F22" t="s">
        <v>30</v>
      </c>
      <c r="G22" t="s">
        <v>109</v>
      </c>
      <c r="H22">
        <v>100.55</v>
      </c>
      <c r="I22">
        <v>100.52</v>
      </c>
      <c r="J22">
        <v>100.56</v>
      </c>
      <c r="K22">
        <v>100.45</v>
      </c>
      <c r="L22">
        <v>100.44</v>
      </c>
      <c r="M22">
        <v>100.32</v>
      </c>
      <c r="N22">
        <v>100.14</v>
      </c>
      <c r="O22">
        <v>100.02</v>
      </c>
      <c r="P22">
        <v>100.04</v>
      </c>
      <c r="Q22">
        <v>100.11</v>
      </c>
      <c r="R22">
        <v>100.18</v>
      </c>
    </row>
    <row r="23" spans="1:18">
      <c r="A23" t="s">
        <v>7</v>
      </c>
      <c r="B23" t="s">
        <v>110</v>
      </c>
      <c r="C23">
        <v>0.75</v>
      </c>
      <c r="D23" t="s">
        <v>111</v>
      </c>
      <c r="E23" t="s">
        <v>112</v>
      </c>
      <c r="F23" t="s">
        <v>30</v>
      </c>
      <c r="G23" t="s">
        <v>113</v>
      </c>
      <c r="H23">
        <v>98.56</v>
      </c>
      <c r="I23">
        <v>98.555000000000007</v>
      </c>
      <c r="J23">
        <v>98.53</v>
      </c>
      <c r="K23">
        <v>98.484999999999999</v>
      </c>
      <c r="L23">
        <v>98.435000000000002</v>
      </c>
      <c r="M23">
        <v>98.21</v>
      </c>
      <c r="N23">
        <v>98.13</v>
      </c>
      <c r="O23">
        <v>98.11</v>
      </c>
      <c r="P23">
        <v>98.15</v>
      </c>
      <c r="Q23">
        <v>98.29</v>
      </c>
      <c r="R23">
        <v>98.35</v>
      </c>
    </row>
    <row r="24" spans="1:18">
      <c r="A24" t="s">
        <v>7</v>
      </c>
      <c r="B24" t="s">
        <v>114</v>
      </c>
      <c r="C24">
        <v>1.25</v>
      </c>
      <c r="D24" t="s">
        <v>115</v>
      </c>
      <c r="E24" t="s">
        <v>116</v>
      </c>
      <c r="F24" t="s">
        <v>30</v>
      </c>
      <c r="G24" t="s">
        <v>117</v>
      </c>
      <c r="H24">
        <v>99.65</v>
      </c>
      <c r="I24">
        <v>99.655000000000001</v>
      </c>
      <c r="J24">
        <v>99.614999999999995</v>
      </c>
      <c r="K24">
        <v>99.584999999999994</v>
      </c>
      <c r="L24">
        <v>99.5</v>
      </c>
      <c r="M24">
        <v>99.254999999999995</v>
      </c>
      <c r="N24">
        <v>99.125</v>
      </c>
      <c r="O24">
        <v>99.105000000000004</v>
      </c>
      <c r="P24">
        <v>99.12</v>
      </c>
      <c r="Q24">
        <v>99.284999999999997</v>
      </c>
      <c r="R24">
        <v>99.37</v>
      </c>
    </row>
    <row r="25" spans="1:18">
      <c r="A25" t="s">
        <v>7</v>
      </c>
      <c r="B25" t="s">
        <v>118</v>
      </c>
      <c r="C25">
        <v>9</v>
      </c>
      <c r="D25" t="s">
        <v>119</v>
      </c>
      <c r="E25" t="s">
        <v>120</v>
      </c>
      <c r="F25" t="s">
        <v>30</v>
      </c>
      <c r="G25" t="s">
        <v>121</v>
      </c>
      <c r="H25">
        <v>125.08</v>
      </c>
      <c r="I25">
        <v>125.1</v>
      </c>
      <c r="J25">
        <v>125.07</v>
      </c>
      <c r="K25">
        <v>125.03</v>
      </c>
      <c r="L25">
        <v>124.9</v>
      </c>
      <c r="M25">
        <v>124.57</v>
      </c>
      <c r="N25">
        <v>124.37</v>
      </c>
      <c r="O25">
        <v>124.28</v>
      </c>
      <c r="P25">
        <v>124.2</v>
      </c>
      <c r="Q25">
        <v>124.39</v>
      </c>
      <c r="R25">
        <v>124.51</v>
      </c>
    </row>
    <row r="26" spans="1:18">
      <c r="A26" t="s">
        <v>7</v>
      </c>
      <c r="B26" t="s">
        <v>122</v>
      </c>
      <c r="C26">
        <v>2.25</v>
      </c>
      <c r="D26" t="s">
        <v>123</v>
      </c>
      <c r="E26" t="s">
        <v>120</v>
      </c>
      <c r="F26" t="s">
        <v>30</v>
      </c>
      <c r="G26" t="s">
        <v>124</v>
      </c>
      <c r="H26">
        <v>102.92</v>
      </c>
      <c r="I26">
        <v>102.95</v>
      </c>
      <c r="J26">
        <v>102.905</v>
      </c>
      <c r="K26">
        <v>102.905</v>
      </c>
      <c r="L26">
        <v>102.81</v>
      </c>
      <c r="M26">
        <v>102.535</v>
      </c>
      <c r="N26">
        <v>102.355</v>
      </c>
      <c r="O26">
        <v>102.30500000000001</v>
      </c>
      <c r="P26">
        <v>102.295</v>
      </c>
      <c r="Q26">
        <v>102.47</v>
      </c>
      <c r="R26">
        <v>102.58</v>
      </c>
    </row>
    <row r="27" spans="1:18">
      <c r="A27" t="s">
        <v>7</v>
      </c>
      <c r="B27" t="s">
        <v>125</v>
      </c>
      <c r="C27">
        <v>0.5</v>
      </c>
      <c r="D27" t="s">
        <v>126</v>
      </c>
      <c r="E27" t="s">
        <v>127</v>
      </c>
      <c r="F27" t="s">
        <v>30</v>
      </c>
      <c r="G27" t="s">
        <v>128</v>
      </c>
      <c r="H27">
        <v>96.704999999999998</v>
      </c>
      <c r="I27">
        <v>96.74</v>
      </c>
      <c r="J27">
        <v>96.72</v>
      </c>
      <c r="K27">
        <v>96.734999999999999</v>
      </c>
      <c r="L27">
        <v>96.68</v>
      </c>
      <c r="M27">
        <v>96.41</v>
      </c>
      <c r="N27">
        <v>96.25</v>
      </c>
      <c r="O27">
        <v>96.144999999999996</v>
      </c>
      <c r="P27">
        <v>96.174999999999997</v>
      </c>
      <c r="Q27">
        <v>96.334999999999994</v>
      </c>
      <c r="R27">
        <v>96.5</v>
      </c>
    </row>
    <row r="28" spans="1:18">
      <c r="A28" t="s">
        <v>7</v>
      </c>
      <c r="B28" t="s">
        <v>129</v>
      </c>
      <c r="C28">
        <v>0.25</v>
      </c>
      <c r="D28" t="s">
        <v>130</v>
      </c>
      <c r="E28" t="s">
        <v>131</v>
      </c>
      <c r="F28" t="s">
        <v>30</v>
      </c>
      <c r="G28" t="s">
        <v>132</v>
      </c>
      <c r="H28">
        <v>95.114999999999995</v>
      </c>
      <c r="I28">
        <v>95.155000000000001</v>
      </c>
      <c r="J28">
        <v>95.125</v>
      </c>
      <c r="K28">
        <v>95.155000000000001</v>
      </c>
      <c r="L28">
        <v>95.055000000000007</v>
      </c>
      <c r="M28">
        <v>94.754999999999995</v>
      </c>
      <c r="N28">
        <v>94.555000000000007</v>
      </c>
      <c r="O28">
        <v>94.504999999999995</v>
      </c>
      <c r="P28">
        <v>94.545000000000002</v>
      </c>
      <c r="Q28">
        <v>94.73</v>
      </c>
      <c r="R28">
        <v>94.875</v>
      </c>
    </row>
    <row r="29" spans="1:18">
      <c r="A29" t="s">
        <v>7</v>
      </c>
      <c r="B29" t="s">
        <v>133</v>
      </c>
      <c r="C29">
        <v>1.5</v>
      </c>
      <c r="D29" t="s">
        <v>134</v>
      </c>
      <c r="E29" t="s">
        <v>135</v>
      </c>
      <c r="F29" t="s">
        <v>30</v>
      </c>
      <c r="G29" t="s">
        <v>136</v>
      </c>
      <c r="H29">
        <v>100.13500000000001</v>
      </c>
      <c r="I29">
        <v>100.175</v>
      </c>
      <c r="J29">
        <v>100.14</v>
      </c>
      <c r="K29">
        <v>100.155</v>
      </c>
      <c r="L29">
        <v>100.04</v>
      </c>
      <c r="M29">
        <v>99.71</v>
      </c>
      <c r="N29">
        <v>99.545000000000002</v>
      </c>
      <c r="O29">
        <v>99.435000000000002</v>
      </c>
      <c r="P29">
        <v>99.44</v>
      </c>
      <c r="Q29">
        <v>99.674999999999997</v>
      </c>
      <c r="R29">
        <v>99.834999999999994</v>
      </c>
    </row>
    <row r="30" spans="1:18">
      <c r="A30" t="s">
        <v>7</v>
      </c>
      <c r="B30" t="s">
        <v>137</v>
      </c>
      <c r="C30">
        <v>1</v>
      </c>
      <c r="D30" t="s">
        <v>138</v>
      </c>
      <c r="E30" t="s">
        <v>139</v>
      </c>
      <c r="F30" t="s">
        <v>30</v>
      </c>
      <c r="G30" t="s">
        <v>140</v>
      </c>
      <c r="H30">
        <v>97.66</v>
      </c>
      <c r="I30">
        <v>97.7</v>
      </c>
      <c r="J30">
        <v>97.67</v>
      </c>
      <c r="K30">
        <v>97.694999999999993</v>
      </c>
      <c r="L30">
        <v>97.584999999999994</v>
      </c>
      <c r="M30">
        <v>97.24</v>
      </c>
      <c r="N30">
        <v>97.02</v>
      </c>
      <c r="O30">
        <v>96.96</v>
      </c>
      <c r="P30">
        <v>97</v>
      </c>
      <c r="Q30">
        <v>97.224999999999994</v>
      </c>
      <c r="R30">
        <v>97.4</v>
      </c>
    </row>
    <row r="31" spans="1:18">
      <c r="A31" t="s">
        <v>7</v>
      </c>
      <c r="B31" t="s">
        <v>141</v>
      </c>
      <c r="C31">
        <v>1.25</v>
      </c>
      <c r="D31" t="s">
        <v>142</v>
      </c>
      <c r="E31" t="s">
        <v>143</v>
      </c>
      <c r="F31" t="s">
        <v>30</v>
      </c>
      <c r="G31" t="s">
        <v>144</v>
      </c>
      <c r="H31">
        <v>98.41</v>
      </c>
      <c r="I31">
        <v>98.45</v>
      </c>
      <c r="J31">
        <v>98.41</v>
      </c>
      <c r="K31">
        <v>98.454999999999998</v>
      </c>
      <c r="L31">
        <v>98.33</v>
      </c>
      <c r="M31">
        <v>97.954999999999998</v>
      </c>
      <c r="N31">
        <v>97.715000000000003</v>
      </c>
      <c r="O31">
        <v>97.665000000000006</v>
      </c>
      <c r="P31">
        <v>97.71</v>
      </c>
      <c r="Q31">
        <v>97.974999999999994</v>
      </c>
      <c r="R31">
        <v>98.185000000000002</v>
      </c>
    </row>
    <row r="32" spans="1:18">
      <c r="A32" t="s">
        <v>7</v>
      </c>
      <c r="B32" t="s">
        <v>145</v>
      </c>
      <c r="C32">
        <v>8</v>
      </c>
      <c r="D32" t="s">
        <v>146</v>
      </c>
      <c r="E32" t="s">
        <v>147</v>
      </c>
      <c r="F32" t="s">
        <v>30</v>
      </c>
      <c r="G32" t="s">
        <v>148</v>
      </c>
      <c r="H32">
        <v>133.285</v>
      </c>
      <c r="I32">
        <v>133.32</v>
      </c>
      <c r="J32">
        <v>133.26</v>
      </c>
      <c r="K32">
        <v>133.245</v>
      </c>
      <c r="L32">
        <v>133.1</v>
      </c>
      <c r="M32">
        <v>132.59</v>
      </c>
      <c r="N32">
        <v>132.27000000000001</v>
      </c>
      <c r="O32">
        <v>132.16</v>
      </c>
      <c r="P32">
        <v>132.13999999999999</v>
      </c>
      <c r="Q32">
        <v>132.47</v>
      </c>
      <c r="R32">
        <v>132.69999999999999</v>
      </c>
    </row>
    <row r="33" spans="1:18">
      <c r="A33" t="s">
        <v>7</v>
      </c>
      <c r="B33" t="s">
        <v>149</v>
      </c>
      <c r="C33">
        <v>1</v>
      </c>
      <c r="D33" t="s">
        <v>150</v>
      </c>
      <c r="E33" t="s">
        <v>147</v>
      </c>
      <c r="F33" t="s">
        <v>30</v>
      </c>
      <c r="G33" t="s">
        <v>151</v>
      </c>
      <c r="H33">
        <v>97.295000000000002</v>
      </c>
      <c r="I33">
        <v>97.34</v>
      </c>
      <c r="J33">
        <v>97.305000000000007</v>
      </c>
      <c r="K33">
        <v>97.334999999999994</v>
      </c>
      <c r="L33">
        <v>97.21</v>
      </c>
      <c r="M33">
        <v>96.814999999999998</v>
      </c>
      <c r="N33">
        <v>96.57</v>
      </c>
      <c r="O33">
        <v>96.49</v>
      </c>
      <c r="P33">
        <v>96.49</v>
      </c>
      <c r="Q33">
        <v>96.795000000000002</v>
      </c>
      <c r="R33">
        <v>97</v>
      </c>
    </row>
    <row r="34" spans="1:18">
      <c r="A34" t="s">
        <v>7</v>
      </c>
      <c r="B34" t="s">
        <v>152</v>
      </c>
      <c r="C34">
        <v>2</v>
      </c>
      <c r="D34" t="s">
        <v>153</v>
      </c>
      <c r="E34" t="s">
        <v>154</v>
      </c>
      <c r="F34" t="s">
        <v>30</v>
      </c>
      <c r="G34" t="s">
        <v>155</v>
      </c>
      <c r="H34">
        <v>102.545</v>
      </c>
      <c r="I34">
        <v>102.595</v>
      </c>
      <c r="J34">
        <v>102.535</v>
      </c>
      <c r="K34">
        <v>102.565</v>
      </c>
      <c r="L34">
        <v>102.42</v>
      </c>
      <c r="M34">
        <v>101.94</v>
      </c>
      <c r="N34">
        <v>101.63500000000001</v>
      </c>
      <c r="O34">
        <v>101.55500000000001</v>
      </c>
      <c r="P34">
        <v>101.63500000000001</v>
      </c>
      <c r="Q34">
        <v>102.01</v>
      </c>
      <c r="R34">
        <v>102.27</v>
      </c>
    </row>
    <row r="35" spans="1:18">
      <c r="A35" t="s">
        <v>7</v>
      </c>
      <c r="B35" t="s">
        <v>156</v>
      </c>
      <c r="C35">
        <v>5.75</v>
      </c>
      <c r="D35" t="s">
        <v>157</v>
      </c>
      <c r="E35" t="s">
        <v>158</v>
      </c>
      <c r="F35" t="s">
        <v>30</v>
      </c>
      <c r="G35" t="s">
        <v>159</v>
      </c>
      <c r="H35">
        <v>128.78</v>
      </c>
      <c r="I35">
        <v>128.84</v>
      </c>
      <c r="J35">
        <v>128.77000000000001</v>
      </c>
      <c r="K35">
        <v>128.83000000000001</v>
      </c>
      <c r="L35">
        <v>128.55000000000001</v>
      </c>
      <c r="M35">
        <v>128.02000000000001</v>
      </c>
      <c r="N35">
        <v>127.66</v>
      </c>
      <c r="O35">
        <v>127.5</v>
      </c>
      <c r="P35">
        <v>127.54</v>
      </c>
      <c r="Q35">
        <v>128.04</v>
      </c>
      <c r="R35">
        <v>128.41999999999999</v>
      </c>
    </row>
    <row r="36" spans="1:18">
      <c r="A36" t="s">
        <v>7</v>
      </c>
      <c r="B36" t="s">
        <v>160</v>
      </c>
      <c r="C36">
        <v>2.25</v>
      </c>
      <c r="D36" t="s">
        <v>161</v>
      </c>
      <c r="E36" t="s">
        <v>158</v>
      </c>
      <c r="F36" t="s">
        <v>30</v>
      </c>
      <c r="G36" t="s">
        <v>162</v>
      </c>
      <c r="H36">
        <v>104.59</v>
      </c>
      <c r="I36">
        <v>104.66</v>
      </c>
      <c r="J36">
        <v>104.59</v>
      </c>
      <c r="K36">
        <v>104.67</v>
      </c>
      <c r="L36">
        <v>104.43</v>
      </c>
      <c r="M36">
        <v>103.97</v>
      </c>
      <c r="N36">
        <v>103.64</v>
      </c>
      <c r="O36">
        <v>103.51</v>
      </c>
      <c r="P36">
        <v>103.51</v>
      </c>
      <c r="Q36">
        <v>104.02</v>
      </c>
      <c r="R36">
        <v>104.35</v>
      </c>
    </row>
    <row r="37" spans="1:18">
      <c r="A37" t="s">
        <v>7</v>
      </c>
      <c r="B37" t="s">
        <v>163</v>
      </c>
      <c r="C37">
        <v>1.25</v>
      </c>
      <c r="D37" t="s">
        <v>164</v>
      </c>
      <c r="E37" t="s">
        <v>165</v>
      </c>
      <c r="F37" t="s">
        <v>30</v>
      </c>
      <c r="G37" t="s">
        <v>166</v>
      </c>
      <c r="H37">
        <v>96.7</v>
      </c>
      <c r="I37">
        <v>96.91</v>
      </c>
      <c r="J37">
        <v>96.98</v>
      </c>
      <c r="K37">
        <v>96.96</v>
      </c>
      <c r="L37">
        <v>96.76</v>
      </c>
      <c r="M37">
        <v>96.28</v>
      </c>
      <c r="N37">
        <v>95.98</v>
      </c>
      <c r="O37">
        <v>95.73</v>
      </c>
      <c r="P37">
        <v>95.9</v>
      </c>
      <c r="Q37">
        <v>96.46</v>
      </c>
      <c r="R37">
        <v>96.75</v>
      </c>
    </row>
    <row r="38" spans="1:18">
      <c r="A38" t="s">
        <v>7</v>
      </c>
      <c r="B38" t="s">
        <v>167</v>
      </c>
      <c r="C38">
        <v>0.5</v>
      </c>
      <c r="D38" t="s">
        <v>168</v>
      </c>
      <c r="E38" t="s">
        <v>169</v>
      </c>
      <c r="F38" t="s">
        <v>30</v>
      </c>
      <c r="G38" t="s">
        <v>170</v>
      </c>
      <c r="H38">
        <v>90.22</v>
      </c>
      <c r="I38">
        <v>90.3</v>
      </c>
      <c r="J38">
        <v>90.24</v>
      </c>
      <c r="K38">
        <v>90.34</v>
      </c>
      <c r="L38">
        <v>90.09</v>
      </c>
      <c r="M38">
        <v>89.59</v>
      </c>
      <c r="N38">
        <v>89.28</v>
      </c>
      <c r="O38">
        <v>89.17</v>
      </c>
      <c r="P38">
        <v>89.18</v>
      </c>
      <c r="Q38">
        <v>89.75</v>
      </c>
      <c r="R38">
        <v>90.13</v>
      </c>
    </row>
    <row r="39" spans="1:18">
      <c r="A39" t="s">
        <v>7</v>
      </c>
      <c r="B39" t="s">
        <v>171</v>
      </c>
      <c r="C39">
        <v>1.5</v>
      </c>
      <c r="D39" t="s">
        <v>172</v>
      </c>
      <c r="E39" t="s">
        <v>173</v>
      </c>
      <c r="F39" t="s">
        <v>30</v>
      </c>
      <c r="G39" t="s">
        <v>174</v>
      </c>
      <c r="H39">
        <v>98.02</v>
      </c>
      <c r="I39">
        <v>98.13</v>
      </c>
      <c r="J39">
        <v>98.03</v>
      </c>
      <c r="K39">
        <v>98.14</v>
      </c>
      <c r="L39">
        <v>97.87</v>
      </c>
      <c r="M39">
        <v>97.33</v>
      </c>
      <c r="N39">
        <v>96.99</v>
      </c>
      <c r="O39">
        <v>96.88</v>
      </c>
      <c r="P39">
        <v>96.99</v>
      </c>
      <c r="Q39">
        <v>97.51</v>
      </c>
      <c r="R39">
        <v>97.91</v>
      </c>
    </row>
    <row r="40" spans="1:18">
      <c r="A40" t="s">
        <v>7</v>
      </c>
      <c r="B40" t="s">
        <v>175</v>
      </c>
      <c r="C40">
        <v>1.5</v>
      </c>
      <c r="D40" t="s">
        <v>176</v>
      </c>
      <c r="E40" t="s">
        <v>177</v>
      </c>
      <c r="F40" t="s">
        <v>30</v>
      </c>
      <c r="G40" t="s">
        <v>178</v>
      </c>
      <c r="H40">
        <v>97.43</v>
      </c>
      <c r="I40">
        <v>97.53</v>
      </c>
      <c r="J40">
        <v>97.43</v>
      </c>
      <c r="K40">
        <v>97.54</v>
      </c>
      <c r="L40">
        <v>97.28</v>
      </c>
      <c r="M40">
        <v>96.71</v>
      </c>
      <c r="N40">
        <v>96.37</v>
      </c>
      <c r="O40">
        <v>96.27</v>
      </c>
      <c r="P40">
        <v>96.39</v>
      </c>
      <c r="Q40">
        <v>96.94</v>
      </c>
      <c r="R40">
        <v>97.36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F74D-E89E-491B-AC79-E4C60949C408}">
  <dimension ref="A1:J33"/>
  <sheetViews>
    <sheetView tabSelected="1" workbookViewId="0">
      <selection activeCell="E20" sqref="E20"/>
    </sheetView>
  </sheetViews>
  <sheetFormatPr defaultRowHeight="13.5"/>
  <cols>
    <col min="1" max="1" width="27.25" bestFit="1" customWidth="1"/>
    <col min="2" max="2" width="13.875" bestFit="1" customWidth="1"/>
    <col min="3" max="3" width="11.625" bestFit="1" customWidth="1"/>
    <col min="4" max="4" width="11.625" style="2" customWidth="1"/>
    <col min="5" max="5" width="11.625" style="5" bestFit="1" customWidth="1"/>
    <col min="6" max="6" width="4.5" bestFit="1" customWidth="1"/>
    <col min="7" max="7" width="10.5" bestFit="1" customWidth="1"/>
    <col min="8" max="8" width="12.75" bestFit="1" customWidth="1"/>
    <col min="9" max="9" width="16.125" bestFit="1" customWidth="1"/>
    <col min="10" max="10" width="12.75" bestFit="1" customWidth="1"/>
  </cols>
  <sheetData>
    <row r="1" spans="1:10" s="2" customFormat="1">
      <c r="E1" s="5"/>
    </row>
    <row r="2" spans="1:10" s="2" customFormat="1">
      <c r="E2" s="5"/>
    </row>
    <row r="3" spans="1:10" s="2" customFormat="1">
      <c r="E3" s="5"/>
      <c r="I3" s="5">
        <v>44571</v>
      </c>
    </row>
    <row r="4" spans="1:10" s="2" customFormat="1">
      <c r="E4" s="5"/>
      <c r="I4" s="5">
        <v>44440</v>
      </c>
    </row>
    <row r="5" spans="1:10" s="2" customFormat="1">
      <c r="E5" s="5"/>
      <c r="H5" s="2" t="s">
        <v>181</v>
      </c>
      <c r="I5" s="2" t="s">
        <v>179</v>
      </c>
      <c r="J5" s="2" t="s">
        <v>180</v>
      </c>
    </row>
    <row r="6" spans="1:10" s="2" customFormat="1">
      <c r="A6" s="2" t="s">
        <v>7</v>
      </c>
      <c r="B6" s="2" t="s">
        <v>32</v>
      </c>
      <c r="C6" s="2">
        <v>0.5</v>
      </c>
      <c r="D6" s="5">
        <v>42654</v>
      </c>
      <c r="E6" s="5">
        <v>44621</v>
      </c>
      <c r="F6" s="2" t="s">
        <v>30</v>
      </c>
      <c r="G6" s="2" t="s">
        <v>35</v>
      </c>
      <c r="H6" s="2">
        <v>100.038</v>
      </c>
      <c r="I6" s="2">
        <f>MIN(_xlfn.DAYS($I$3,$I$4), _xlfn.DAYS($I$3,D6))</f>
        <v>131</v>
      </c>
      <c r="J6" s="2">
        <f>H6+I6/(365/2)*C6</f>
        <v>100.39690410958904</v>
      </c>
    </row>
    <row r="7" spans="1:10" s="2" customFormat="1">
      <c r="A7" s="2" t="s">
        <v>7</v>
      </c>
      <c r="B7" s="2" t="s">
        <v>51</v>
      </c>
      <c r="C7" s="2">
        <v>1</v>
      </c>
      <c r="D7" s="5">
        <v>42835</v>
      </c>
      <c r="E7" s="5">
        <v>44805</v>
      </c>
      <c r="F7" s="2" t="s">
        <v>30</v>
      </c>
      <c r="G7" s="2" t="s">
        <v>54</v>
      </c>
      <c r="H7" s="2">
        <v>100.19799999999999</v>
      </c>
      <c r="I7" s="2">
        <f t="shared" ref="I7:I16" si="0">MIN(_xlfn.DAYS($I$3,$I$4), _xlfn.DAYS($I$3,D7))</f>
        <v>131</v>
      </c>
      <c r="J7" s="2">
        <f t="shared" ref="J7:J16" si="1">H7+I7/(365/2)*C7</f>
        <v>100.91580821917807</v>
      </c>
    </row>
    <row r="8" spans="1:10" s="2" customFormat="1">
      <c r="A8" s="2" t="s">
        <v>7</v>
      </c>
      <c r="B8" s="2" t="s">
        <v>63</v>
      </c>
      <c r="C8" s="2">
        <v>1.75</v>
      </c>
      <c r="D8" s="5">
        <v>43014</v>
      </c>
      <c r="E8" s="5">
        <v>44986</v>
      </c>
      <c r="F8" s="2" t="s">
        <v>30</v>
      </c>
      <c r="G8" s="2" t="s">
        <v>66</v>
      </c>
      <c r="H8" s="2">
        <v>100.934</v>
      </c>
      <c r="I8" s="2">
        <f t="shared" si="0"/>
        <v>131</v>
      </c>
      <c r="J8" s="2">
        <f t="shared" si="1"/>
        <v>102.19016438356164</v>
      </c>
    </row>
    <row r="9" spans="1:10" s="2" customFormat="1">
      <c r="A9" s="2" t="s">
        <v>7</v>
      </c>
      <c r="B9" s="2" t="s">
        <v>82</v>
      </c>
      <c r="C9" s="2">
        <v>2</v>
      </c>
      <c r="D9" s="5">
        <v>43196</v>
      </c>
      <c r="E9" s="5">
        <v>45170</v>
      </c>
      <c r="F9" s="2" t="s">
        <v>30</v>
      </c>
      <c r="G9" s="2" t="s">
        <v>85</v>
      </c>
      <c r="H9" s="2">
        <v>101.565</v>
      </c>
      <c r="I9" s="2">
        <f t="shared" si="0"/>
        <v>131</v>
      </c>
      <c r="J9" s="2">
        <f t="shared" si="1"/>
        <v>103.00061643835616</v>
      </c>
    </row>
    <row r="10" spans="1:10" s="2" customFormat="1">
      <c r="A10" s="2" t="s">
        <v>7</v>
      </c>
      <c r="B10" s="2" t="s">
        <v>94</v>
      </c>
      <c r="C10" s="2">
        <v>2.25</v>
      </c>
      <c r="D10" s="5">
        <v>43378</v>
      </c>
      <c r="E10" s="5">
        <v>45352</v>
      </c>
      <c r="F10" s="2" t="s">
        <v>30</v>
      </c>
      <c r="G10" s="2" t="s">
        <v>97</v>
      </c>
      <c r="H10" s="2">
        <v>102.32</v>
      </c>
      <c r="I10" s="2">
        <f t="shared" si="0"/>
        <v>131</v>
      </c>
      <c r="J10" s="2">
        <f t="shared" si="1"/>
        <v>103.93506849315068</v>
      </c>
    </row>
    <row r="11" spans="1:10" s="2" customFormat="1">
      <c r="A11" s="2" t="s">
        <v>7</v>
      </c>
      <c r="B11" s="2" t="s">
        <v>106</v>
      </c>
      <c r="C11" s="2">
        <v>1.5</v>
      </c>
      <c r="D11" s="5">
        <v>43560</v>
      </c>
      <c r="E11" s="5">
        <v>45536</v>
      </c>
      <c r="F11" s="2" t="s">
        <v>30</v>
      </c>
      <c r="G11" s="2" t="s">
        <v>109</v>
      </c>
      <c r="H11" s="2">
        <v>100.55</v>
      </c>
      <c r="I11" s="2">
        <f t="shared" si="0"/>
        <v>131</v>
      </c>
      <c r="J11" s="2">
        <f t="shared" si="1"/>
        <v>101.62671232876713</v>
      </c>
    </row>
    <row r="12" spans="1:10" s="2" customFormat="1">
      <c r="A12" s="2" t="s">
        <v>7</v>
      </c>
      <c r="B12" s="2" t="s">
        <v>114</v>
      </c>
      <c r="C12" s="2">
        <v>1.25</v>
      </c>
      <c r="D12" s="5">
        <v>43749</v>
      </c>
      <c r="E12" s="5">
        <v>45717</v>
      </c>
      <c r="F12" s="2" t="s">
        <v>30</v>
      </c>
      <c r="G12" s="2" t="s">
        <v>117</v>
      </c>
      <c r="H12" s="2">
        <v>99.65</v>
      </c>
      <c r="I12" s="2">
        <f t="shared" si="0"/>
        <v>131</v>
      </c>
      <c r="J12" s="2">
        <f t="shared" si="1"/>
        <v>100.54726027397261</v>
      </c>
    </row>
    <row r="13" spans="1:10" s="2" customFormat="1">
      <c r="A13" s="2" t="s">
        <v>7</v>
      </c>
      <c r="B13" s="2" t="s">
        <v>125</v>
      </c>
      <c r="C13" s="2">
        <v>0.5</v>
      </c>
      <c r="D13" s="5">
        <v>43924</v>
      </c>
      <c r="E13" s="5">
        <v>45901</v>
      </c>
      <c r="F13" s="2" t="s">
        <v>30</v>
      </c>
      <c r="G13" s="2" t="s">
        <v>128</v>
      </c>
      <c r="H13" s="2">
        <v>96.704999999999998</v>
      </c>
      <c r="I13" s="2">
        <f t="shared" si="0"/>
        <v>131</v>
      </c>
      <c r="J13" s="2">
        <f t="shared" si="1"/>
        <v>97.063904109589046</v>
      </c>
    </row>
    <row r="14" spans="1:10" s="2" customFormat="1">
      <c r="A14" s="2" t="s">
        <v>7</v>
      </c>
      <c r="B14" s="2" t="s">
        <v>129</v>
      </c>
      <c r="C14" s="2">
        <v>0.25</v>
      </c>
      <c r="D14" s="5">
        <v>44113</v>
      </c>
      <c r="E14" s="5">
        <v>46082</v>
      </c>
      <c r="F14" s="2" t="s">
        <v>30</v>
      </c>
      <c r="G14" s="2" t="s">
        <v>132</v>
      </c>
      <c r="H14" s="2">
        <v>95.114999999999995</v>
      </c>
      <c r="I14" s="2">
        <f t="shared" si="0"/>
        <v>131</v>
      </c>
      <c r="J14" s="2">
        <f t="shared" si="1"/>
        <v>95.294452054794519</v>
      </c>
    </row>
    <row r="15" spans="1:10" s="2" customFormat="1">
      <c r="A15" s="2" t="s">
        <v>7</v>
      </c>
      <c r="B15" s="2" t="s">
        <v>137</v>
      </c>
      <c r="C15" s="2">
        <v>1</v>
      </c>
      <c r="D15" s="5">
        <v>44302</v>
      </c>
      <c r="E15" s="5">
        <v>46266</v>
      </c>
      <c r="F15" s="2" t="s">
        <v>30</v>
      </c>
      <c r="G15" s="2" t="s">
        <v>140</v>
      </c>
      <c r="H15" s="2">
        <v>97.66</v>
      </c>
      <c r="I15" s="2">
        <f t="shared" si="0"/>
        <v>131</v>
      </c>
      <c r="J15" s="2">
        <f t="shared" si="1"/>
        <v>98.377808219178078</v>
      </c>
    </row>
    <row r="16" spans="1:10" s="2" customFormat="1">
      <c r="A16" s="2" t="s">
        <v>7</v>
      </c>
      <c r="B16" s="2" t="s">
        <v>141</v>
      </c>
      <c r="C16" s="2">
        <v>1.25</v>
      </c>
      <c r="D16" s="5">
        <v>44484</v>
      </c>
      <c r="E16" s="5">
        <v>46447</v>
      </c>
      <c r="F16" s="2" t="s">
        <v>30</v>
      </c>
      <c r="G16" s="2" t="s">
        <v>144</v>
      </c>
      <c r="H16" s="2">
        <v>98.41</v>
      </c>
      <c r="I16" s="2">
        <f t="shared" si="0"/>
        <v>87</v>
      </c>
      <c r="J16" s="2">
        <f t="shared" si="1"/>
        <v>99.005890410958898</v>
      </c>
    </row>
    <row r="22" spans="2:5">
      <c r="B22" s="2" t="s">
        <v>35</v>
      </c>
    </row>
    <row r="23" spans="2:5">
      <c r="B23" s="5">
        <f>I3</f>
        <v>44571</v>
      </c>
      <c r="C23">
        <f>(-1)*J6</f>
        <v>-100.39690410958904</v>
      </c>
    </row>
    <row r="24" spans="2:5">
      <c r="B24" s="5">
        <v>44621</v>
      </c>
      <c r="C24">
        <f>100+C6</f>
        <v>100.5</v>
      </c>
    </row>
    <row r="25" spans="2:5" s="2" customFormat="1">
      <c r="B25" s="5" t="s">
        <v>183</v>
      </c>
      <c r="C25" s="2">
        <f>C23</f>
        <v>-100.39690410958904</v>
      </c>
      <c r="E25" s="5"/>
    </row>
    <row r="26" spans="2:5">
      <c r="B26" t="s">
        <v>182</v>
      </c>
      <c r="C26" s="6">
        <f>LN((-1)*C24/C23) / _xlfn.DAYS(B24,B23) * 365</f>
        <v>7.4924008351625647E-3</v>
      </c>
    </row>
    <row r="28" spans="2:5">
      <c r="B28" s="2" t="s">
        <v>54</v>
      </c>
    </row>
    <row r="29" spans="2:5">
      <c r="B29" s="5">
        <v>44571</v>
      </c>
      <c r="C29">
        <f>(-1)*J7</f>
        <v>-100.91580821917807</v>
      </c>
    </row>
    <row r="30" spans="2:5">
      <c r="B30" s="5">
        <v>44621</v>
      </c>
      <c r="C30">
        <f>C7</f>
        <v>1</v>
      </c>
    </row>
    <row r="31" spans="2:5">
      <c r="B31" s="5">
        <v>44805</v>
      </c>
      <c r="C31">
        <f>C7+100</f>
        <v>101</v>
      </c>
    </row>
    <row r="32" spans="2:5">
      <c r="B32" t="s">
        <v>183</v>
      </c>
      <c r="C32" s="6">
        <f>C29+C30/EXP(C26/365*_xlfn.DAYS(B30,B29))</f>
        <v>-99.91683404893341</v>
      </c>
    </row>
    <row r="33" spans="2:3">
      <c r="B33" t="s">
        <v>182</v>
      </c>
      <c r="C33" s="6">
        <f>LN((-1)*C31/C32) / _xlfn.DAYS(B31,B29) *365</f>
        <v>1.681860162534175E-2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/>
  </sheetViews>
  <sheetFormatPr defaultRowHeight="13.5"/>
  <cols>
    <col min="1" max="1" width="11.375" customWidth="1"/>
    <col min="2" max="3" width="38" customWidth="1"/>
    <col min="4" max="4" width="76.125" customWidth="1"/>
  </cols>
  <sheetData>
    <row r="1" spans="1:4" ht="15">
      <c r="A1" s="3" t="s">
        <v>8</v>
      </c>
      <c r="B1" s="3"/>
      <c r="C1" s="3"/>
      <c r="D1" s="3"/>
    </row>
    <row r="2" spans="1:4" ht="15">
      <c r="A2" s="7" t="s">
        <v>9</v>
      </c>
      <c r="B2" s="8"/>
      <c r="C2" s="8"/>
      <c r="D2" s="8"/>
    </row>
    <row r="3" spans="1:4" ht="15">
      <c r="A3" s="7"/>
      <c r="B3" s="8"/>
      <c r="C3" s="8"/>
      <c r="D3" s="8"/>
    </row>
    <row r="4" spans="1:4" ht="15">
      <c r="A4" s="7" t="s">
        <v>10</v>
      </c>
      <c r="B4" s="8"/>
      <c r="C4" s="8"/>
      <c r="D4" s="8"/>
    </row>
    <row r="5" spans="1:4" ht="15">
      <c r="A5" s="7" t="s">
        <v>11</v>
      </c>
      <c r="B5" s="8"/>
      <c r="C5" s="8"/>
      <c r="D5" s="8"/>
    </row>
    <row r="6" spans="1:4" ht="15">
      <c r="A6" s="7"/>
      <c r="B6" s="8"/>
      <c r="C6" s="8"/>
      <c r="D6" s="8"/>
    </row>
    <row r="7" spans="1:4" ht="15">
      <c r="A7" s="7"/>
      <c r="B7" s="8"/>
      <c r="C7" s="8"/>
      <c r="D7" s="8"/>
    </row>
    <row r="8" spans="1:4" ht="15">
      <c r="A8" s="7" t="s">
        <v>12</v>
      </c>
      <c r="B8" s="8"/>
      <c r="C8" s="8"/>
      <c r="D8" s="8"/>
    </row>
    <row r="9" spans="1:4" ht="15">
      <c r="A9" s="7"/>
      <c r="B9" s="8"/>
      <c r="C9" s="8"/>
      <c r="D9" s="8"/>
    </row>
    <row r="10" spans="1:4" ht="15">
      <c r="A10" s="10" t="s">
        <v>13</v>
      </c>
      <c r="B10" s="8"/>
      <c r="C10" s="8"/>
      <c r="D10" s="8"/>
    </row>
    <row r="11" spans="1:4" ht="15">
      <c r="A11" s="9" t="s">
        <v>14</v>
      </c>
      <c r="B11" s="8"/>
      <c r="C11" s="8"/>
      <c r="D11" s="8"/>
    </row>
    <row r="12" spans="1:4" ht="15">
      <c r="A12" s="9" t="s">
        <v>15</v>
      </c>
      <c r="B12" s="8"/>
      <c r="C12" s="8"/>
      <c r="D12" s="8"/>
    </row>
    <row r="13" spans="1:4" ht="15">
      <c r="A13" s="9" t="s">
        <v>16</v>
      </c>
      <c r="B13" s="8"/>
      <c r="C13" s="8"/>
      <c r="D13" s="8"/>
    </row>
    <row r="14" spans="1:4">
      <c r="A14" s="4" t="s">
        <v>17</v>
      </c>
      <c r="B14" s="4" t="s">
        <v>18</v>
      </c>
      <c r="C14" s="4" t="s">
        <v>19</v>
      </c>
      <c r="D14" s="4" t="s">
        <v>20</v>
      </c>
    </row>
    <row r="15" spans="1:4">
      <c r="A15" s="4" t="s">
        <v>17</v>
      </c>
      <c r="B15" s="4" t="s">
        <v>0</v>
      </c>
      <c r="C15" s="4" t="s">
        <v>19</v>
      </c>
      <c r="D15" s="4" t="s">
        <v>21</v>
      </c>
    </row>
    <row r="16" spans="1:4">
      <c r="A16" s="4" t="s">
        <v>17</v>
      </c>
      <c r="B16" s="4" t="s">
        <v>4</v>
      </c>
      <c r="C16" s="4" t="s">
        <v>22</v>
      </c>
      <c r="D16" s="4" t="s">
        <v>23</v>
      </c>
    </row>
    <row r="17" spans="1:4">
      <c r="A17" s="4" t="s">
        <v>17</v>
      </c>
      <c r="B17" s="4" t="s">
        <v>24</v>
      </c>
      <c r="C17" s="4" t="s">
        <v>19</v>
      </c>
      <c r="D17" s="4" t="s">
        <v>25</v>
      </c>
    </row>
    <row r="18" spans="1:4">
      <c r="A18" s="4" t="s">
        <v>17</v>
      </c>
      <c r="B18" s="4" t="s">
        <v>5</v>
      </c>
      <c r="C18" s="4" t="s">
        <v>19</v>
      </c>
      <c r="D18" s="4" t="s">
        <v>26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Bonds</vt:lpstr>
      <vt:lpstr>Static Copy</vt:lpstr>
      <vt:lpstr>Check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Calvin Ma</cp:lastModifiedBy>
  <dcterms:created xsi:type="dcterms:W3CDTF">2013-04-03T15:49:21Z</dcterms:created>
  <dcterms:modified xsi:type="dcterms:W3CDTF">2022-01-31T21:33:23Z</dcterms:modified>
</cp:coreProperties>
</file>