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3945" windowHeight="9510" activeTab="1"/>
  </bookViews>
  <sheets>
    <sheet name="Bonds" sheetId="2" r:id="rId1"/>
    <sheet name="Static Copy" sheetId="4" r:id="rId2"/>
    <sheet name="Context" sheetId="3" r:id="rId3"/>
  </sheets>
  <calcPr calcId="152511"/>
</workbook>
</file>

<file path=xl/calcChain.xml><?xml version="1.0" encoding="utf-8"?>
<calcChain xmlns="http://schemas.openxmlformats.org/spreadsheetml/2006/main">
  <c r="S27" i="2" l="1"/>
  <c r="S35" i="2"/>
  <c r="S36" i="2"/>
  <c r="S39" i="2"/>
  <c r="S31" i="2"/>
  <c r="S23" i="2"/>
  <c r="S19" i="2"/>
  <c r="S34" i="2"/>
  <c r="S7" i="2"/>
  <c r="S6" i="2"/>
  <c r="S30" i="2"/>
  <c r="S10" i="2"/>
  <c r="S14" i="2"/>
  <c r="S25" i="2"/>
  <c r="S38" i="2"/>
  <c r="S37" i="2"/>
  <c r="S29" i="2"/>
  <c r="S15" i="2"/>
  <c r="S17" i="2"/>
  <c r="S11" i="2"/>
  <c r="S21" i="2"/>
  <c r="S5" i="2"/>
  <c r="S26" i="2"/>
  <c r="S13" i="2"/>
  <c r="S18" i="2"/>
  <c r="S12" i="2"/>
  <c r="S24" i="2"/>
  <c r="S4" i="2"/>
  <c r="S22" i="2"/>
  <c r="S33" i="2"/>
  <c r="S9" i="2"/>
  <c r="S32" i="2"/>
  <c r="S8" i="2"/>
  <c r="S16" i="2"/>
  <c r="S40" i="2"/>
  <c r="S28" i="2"/>
  <c r="S20" i="2"/>
  <c r="S3" i="2"/>
  <c r="S1" i="2"/>
  <c r="H1" i="2"/>
  <c r="H19" i="2"/>
  <c r="H40" i="2"/>
  <c r="H25" i="2"/>
  <c r="H34" i="2"/>
  <c r="H18" i="2"/>
  <c r="H6" i="2"/>
  <c r="H38" i="2"/>
  <c r="H26" i="2"/>
  <c r="H9" i="2"/>
  <c r="H10" i="2"/>
  <c r="H14" i="2"/>
  <c r="H22" i="2"/>
  <c r="H35" i="2"/>
  <c r="H21" i="2"/>
  <c r="H28" i="2"/>
  <c r="H17" i="2"/>
  <c r="H31" i="2"/>
  <c r="H11" i="2"/>
  <c r="H39" i="2"/>
  <c r="H23" i="2"/>
  <c r="H15" i="2"/>
  <c r="H27" i="2"/>
  <c r="H33" i="2"/>
  <c r="H7" i="2"/>
  <c r="H37" i="2"/>
  <c r="H13" i="2"/>
  <c r="H30" i="2"/>
  <c r="H12" i="2"/>
  <c r="H29" i="2"/>
  <c r="H24" i="2"/>
  <c r="H5" i="2"/>
  <c r="H4" i="2"/>
  <c r="H36" i="2"/>
  <c r="H16" i="2"/>
  <c r="H8" i="2"/>
  <c r="H20" i="2"/>
  <c r="H32" i="2"/>
  <c r="H3" i="2"/>
  <c r="G11" i="2"/>
  <c r="E31" i="2"/>
  <c r="B14" i="2"/>
  <c r="C12" i="2"/>
  <c r="C14" i="2"/>
  <c r="D20" i="2"/>
  <c r="E28" i="2"/>
  <c r="F12" i="2"/>
  <c r="F14" i="2"/>
  <c r="B11" i="2"/>
  <c r="C20" i="2"/>
  <c r="F20" i="2"/>
  <c r="G18" i="2"/>
  <c r="D31" i="2"/>
  <c r="E18" i="2"/>
  <c r="D28" i="2"/>
  <c r="B28" i="2"/>
  <c r="F37" i="2"/>
  <c r="F31" i="2"/>
  <c r="B30" i="2"/>
  <c r="D11" i="2"/>
  <c r="E20" i="2"/>
  <c r="D14" i="2"/>
  <c r="E29" i="2"/>
  <c r="B18" i="2"/>
  <c r="G30" i="2"/>
  <c r="E30" i="2"/>
  <c r="C18" i="2"/>
  <c r="F18" i="2"/>
  <c r="G31" i="2"/>
  <c r="C30" i="2"/>
  <c r="E37" i="2"/>
  <c r="G37" i="2"/>
  <c r="B20" i="2"/>
  <c r="B12" i="2"/>
  <c r="C28" i="2"/>
  <c r="F28" i="2"/>
  <c r="C11" i="2"/>
  <c r="D37" i="2"/>
  <c r="D30" i="2"/>
  <c r="F29" i="2"/>
  <c r="D29" i="2"/>
  <c r="D12" i="2"/>
  <c r="G29" i="2"/>
  <c r="B31" i="2"/>
  <c r="B37" i="2"/>
  <c r="C29" i="2"/>
  <c r="F11" i="2"/>
  <c r="C31" i="2"/>
  <c r="E14" i="2"/>
  <c r="E12" i="2"/>
  <c r="G20" i="2"/>
  <c r="C37" i="2"/>
  <c r="B29" i="2"/>
  <c r="D18" i="2"/>
  <c r="G12" i="2"/>
  <c r="F30" i="2"/>
  <c r="E11" i="2"/>
  <c r="G28" i="2"/>
  <c r="G14" i="2"/>
  <c r="F15" i="2"/>
  <c r="F4" i="2"/>
  <c r="E15" i="2"/>
  <c r="C15" i="2"/>
  <c r="F19" i="2"/>
  <c r="B23" i="2"/>
  <c r="G16" i="2"/>
  <c r="F10" i="2"/>
  <c r="D19" i="2"/>
  <c r="E23" i="2"/>
  <c r="B6" i="2"/>
  <c r="C19" i="2"/>
  <c r="E40" i="2"/>
  <c r="B4" i="2"/>
  <c r="D15" i="2"/>
  <c r="B10" i="2"/>
  <c r="D10" i="2"/>
  <c r="E32" i="2"/>
  <c r="D32" i="2"/>
  <c r="F6" i="2"/>
  <c r="C32" i="2"/>
  <c r="E4" i="2"/>
  <c r="F32" i="2"/>
  <c r="B15" i="2"/>
  <c r="D4" i="2"/>
  <c r="D40" i="2"/>
  <c r="D16" i="2"/>
  <c r="G40" i="2"/>
  <c r="C6" i="2"/>
  <c r="E19" i="2"/>
  <c r="F16" i="2"/>
  <c r="G10" i="2"/>
  <c r="B40" i="2"/>
  <c r="E16" i="2"/>
  <c r="C4" i="2"/>
  <c r="G6" i="2"/>
  <c r="C10" i="2"/>
  <c r="C23" i="2"/>
  <c r="B32" i="2"/>
  <c r="E6" i="2"/>
  <c r="G23" i="2"/>
  <c r="D23" i="2"/>
  <c r="E10" i="2"/>
  <c r="D6" i="2"/>
  <c r="F23" i="2"/>
  <c r="C40" i="2"/>
  <c r="G4" i="2"/>
  <c r="G32" i="2"/>
  <c r="G15" i="2"/>
  <c r="B16" i="2"/>
  <c r="G19" i="2"/>
  <c r="C16" i="2"/>
  <c r="B19" i="2"/>
  <c r="F40" i="2"/>
  <c r="G38" i="2"/>
  <c r="E36" i="2"/>
  <c r="B33" i="2"/>
  <c r="E3" i="2"/>
  <c r="F26" i="2"/>
  <c r="D36" i="2"/>
  <c r="F17" i="2"/>
  <c r="E26" i="2"/>
  <c r="D3" i="2"/>
  <c r="G3" i="2"/>
  <c r="G36" i="2"/>
  <c r="B39" i="2"/>
  <c r="D34" i="2"/>
  <c r="F25" i="2"/>
  <c r="E34" i="2"/>
  <c r="E24" i="2"/>
  <c r="B25" i="2"/>
  <c r="C38" i="2"/>
  <c r="B38" i="2"/>
  <c r="C24" i="2"/>
  <c r="F39" i="2"/>
  <c r="D24" i="2"/>
  <c r="B3" i="2"/>
  <c r="F24" i="2"/>
  <c r="E17" i="2"/>
  <c r="F34" i="2"/>
  <c r="C39" i="2"/>
  <c r="B26" i="2"/>
  <c r="D17" i="2"/>
  <c r="G34" i="2"/>
  <c r="C26" i="2"/>
  <c r="C25" i="2"/>
  <c r="E33" i="2"/>
  <c r="G25" i="2"/>
  <c r="C3" i="2"/>
  <c r="F33" i="2"/>
  <c r="C36" i="2"/>
  <c r="F36" i="2"/>
  <c r="D38" i="2"/>
  <c r="E39" i="2"/>
  <c r="E25" i="2"/>
  <c r="G39" i="2"/>
  <c r="G17" i="2"/>
  <c r="D33" i="2"/>
  <c r="G26" i="2"/>
  <c r="C34" i="2"/>
  <c r="G24" i="2"/>
  <c r="D39" i="2"/>
  <c r="B36" i="2"/>
  <c r="D26" i="2"/>
  <c r="C33" i="2"/>
  <c r="B17" i="2"/>
  <c r="F38" i="2"/>
  <c r="F3" i="2"/>
  <c r="C17" i="2"/>
  <c r="B24" i="2"/>
  <c r="E38" i="2"/>
  <c r="D25" i="2"/>
  <c r="G33" i="2"/>
  <c r="B34" i="2"/>
  <c r="C8" i="2"/>
  <c r="E27" i="2"/>
  <c r="E8" i="2"/>
  <c r="C5" i="2"/>
  <c r="G22" i="2"/>
  <c r="C2" i="2"/>
  <c r="E5" i="2"/>
  <c r="F13" i="2"/>
  <c r="B27" i="2"/>
  <c r="C21" i="2"/>
  <c r="E2" i="2"/>
  <c r="D9" i="2"/>
  <c r="C22" i="2"/>
  <c r="C9" i="2"/>
  <c r="B9" i="2"/>
  <c r="B21" i="2"/>
  <c r="G8" i="2"/>
  <c r="F5" i="2"/>
  <c r="E35" i="2"/>
  <c r="C13" i="2"/>
  <c r="G27" i="2"/>
  <c r="B5" i="2"/>
  <c r="D22" i="2"/>
  <c r="G9" i="2"/>
  <c r="D35" i="2"/>
  <c r="F35" i="2"/>
  <c r="G7" i="2"/>
  <c r="B35" i="2"/>
  <c r="B13" i="2"/>
  <c r="F22" i="2"/>
  <c r="D27" i="2"/>
  <c r="G2" i="2"/>
  <c r="G13" i="2"/>
  <c r="E21" i="2"/>
  <c r="D8" i="2"/>
  <c r="E7" i="2"/>
  <c r="D21" i="2"/>
  <c r="B8" i="2"/>
  <c r="G35" i="2"/>
  <c r="G21" i="2"/>
  <c r="C7" i="2"/>
  <c r="F7" i="2"/>
  <c r="F27" i="2"/>
  <c r="E22" i="2"/>
  <c r="B7" i="2"/>
  <c r="D2" i="2"/>
  <c r="B22" i="2"/>
  <c r="G5" i="2"/>
  <c r="F9" i="2"/>
  <c r="B2" i="2"/>
  <c r="D5" i="2"/>
  <c r="D7" i="2"/>
  <c r="E9" i="2"/>
  <c r="F8" i="2"/>
  <c r="D13" i="2"/>
  <c r="F21" i="2"/>
  <c r="C27" i="2"/>
  <c r="E13" i="2"/>
  <c r="F2" i="2"/>
  <c r="C35" i="2"/>
</calcChain>
</file>

<file path=xl/sharedStrings.xml><?xml version="1.0" encoding="utf-8"?>
<sst xmlns="http://schemas.openxmlformats.org/spreadsheetml/2006/main" count="316" uniqueCount="179">
  <si>
    <t>Issuer Name</t>
  </si>
  <si>
    <t>ISIN</t>
  </si>
  <si>
    <t>Cpn</t>
  </si>
  <si>
    <t>Issue Date</t>
  </si>
  <si>
    <t>Maturity</t>
  </si>
  <si>
    <t>Currency</t>
  </si>
  <si>
    <t>Bloomberg ID</t>
  </si>
  <si>
    <t>Canadian Government Bond</t>
  </si>
  <si>
    <t>Summary</t>
  </si>
  <si>
    <t>SRCH Results</t>
  </si>
  <si>
    <t>Number of securities: 39</t>
  </si>
  <si>
    <t>Currency: USD</t>
  </si>
  <si>
    <t>Created by  CALVIN MA ( GOVERNING COUNCIL OF UNIV OF TORONT )  on  01/26/2022 09:37:17 GMT-0500 (EST)</t>
  </si>
  <si>
    <t>SRCH Criteria</t>
  </si>
  <si>
    <t>Asset Classes: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</si>
  <si>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</si>
  <si>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</si>
  <si>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</si>
  <si>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</si>
  <si>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</si>
  <si>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</si>
  <si>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Canadian Government Bond ( CAN ) ( Current issuer )</t>
  </si>
  <si>
    <t>In the range</t>
  </si>
  <si>
    <t>01/10/2022 to 01/10/2032</t>
  </si>
  <si>
    <t>Exchange Names</t>
  </si>
  <si>
    <t>Frankfurt</t>
  </si>
  <si>
    <t>Canadian Dollar</t>
  </si>
  <si>
    <t>CA135087K601</t>
  </si>
  <si>
    <t>11/4/2019</t>
  </si>
  <si>
    <t>2/1/2022</t>
  </si>
  <si>
    <t>CAD</t>
  </si>
  <si>
    <t>ZQ4084443</t>
  </si>
  <si>
    <t>CA135087G328</t>
  </si>
  <si>
    <t>10/11/2016</t>
  </si>
  <si>
    <t>3/1/2022</t>
  </si>
  <si>
    <t>QZ8085933</t>
  </si>
  <si>
    <t>CA135087K866</t>
  </si>
  <si>
    <t>1/27/2020</t>
  </si>
  <si>
    <t>5/1/2022</t>
  </si>
  <si>
    <t>ZP6776824</t>
  </si>
  <si>
    <t>CA135087ZU15</t>
  </si>
  <si>
    <t>8/2/2011</t>
  </si>
  <si>
    <t>6/1/2022</t>
  </si>
  <si>
    <t>EI7672138</t>
  </si>
  <si>
    <t>CA135087UM44</t>
  </si>
  <si>
    <t>12/15/1991</t>
  </si>
  <si>
    <t>135087UM4</t>
  </si>
  <si>
    <t>CA135087L286</t>
  </si>
  <si>
    <t>5/4/2020</t>
  </si>
  <si>
    <t>8/1/2022</t>
  </si>
  <si>
    <t>BJ2391222</t>
  </si>
  <si>
    <t>CA135087G732</t>
  </si>
  <si>
    <t>4/10/2017</t>
  </si>
  <si>
    <t>9/1/2022</t>
  </si>
  <si>
    <t>AN1645463</t>
  </si>
  <si>
    <t>CA135087L369</t>
  </si>
  <si>
    <t>8/17/2020</t>
  </si>
  <si>
    <t>11/1/2022</t>
  </si>
  <si>
    <t>BK9320544</t>
  </si>
  <si>
    <t>CA135087L773</t>
  </si>
  <si>
    <t>10/26/2020</t>
  </si>
  <si>
    <t>2/1/2023</t>
  </si>
  <si>
    <t>BM0896381</t>
  </si>
  <si>
    <t>CA135087H490</t>
  </si>
  <si>
    <t>10/6/2017</t>
  </si>
  <si>
    <t>3/1/2023</t>
  </si>
  <si>
    <t>AP4340406</t>
  </si>
  <si>
    <t>CA135087L856</t>
  </si>
  <si>
    <t>2/5/2021</t>
  </si>
  <si>
    <t>5/1/2023</t>
  </si>
  <si>
    <t>BN9038405</t>
  </si>
  <si>
    <t>CA135087UT96</t>
  </si>
  <si>
    <t>8/17/1992</t>
  </si>
  <si>
    <t>6/1/2023</t>
  </si>
  <si>
    <t>135087UT9</t>
  </si>
  <si>
    <t>CA135087A610</t>
  </si>
  <si>
    <t>7/30/2012</t>
  </si>
  <si>
    <t>EJ2995995</t>
  </si>
  <si>
    <t>CA135087M359</t>
  </si>
  <si>
    <t>5/14/2021</t>
  </si>
  <si>
    <t>8/1/2023</t>
  </si>
  <si>
    <t>BP5161909</t>
  </si>
  <si>
    <t>CA135087H987</t>
  </si>
  <si>
    <t>4/6/2018</t>
  </si>
  <si>
    <t>9/1/2023</t>
  </si>
  <si>
    <t>AS0892800</t>
  </si>
  <si>
    <t>CA135087M763</t>
  </si>
  <si>
    <t>8/9/2021</t>
  </si>
  <si>
    <t>11/1/2023</t>
  </si>
  <si>
    <t>BQ9098642</t>
  </si>
  <si>
    <t>CA135087M920</t>
  </si>
  <si>
    <t>10/22/2021</t>
  </si>
  <si>
    <t>2/1/2024</t>
  </si>
  <si>
    <t>BS0586336</t>
  </si>
  <si>
    <t>CA135087J546</t>
  </si>
  <si>
    <t>10/5/2018</t>
  </si>
  <si>
    <t>3/1/2024</t>
  </si>
  <si>
    <t>AU8149901</t>
  </si>
  <si>
    <t>CA135087L690</t>
  </si>
  <si>
    <t>10/16/2020</t>
  </si>
  <si>
    <t>4/1/2024</t>
  </si>
  <si>
    <t>ZO9618760</t>
  </si>
  <si>
    <t>CA135087B451</t>
  </si>
  <si>
    <t>7/2/2013</t>
  </si>
  <si>
    <t>6/1/2024</t>
  </si>
  <si>
    <t>EJ7362241</t>
  </si>
  <si>
    <t>CA135087J967</t>
  </si>
  <si>
    <t>4/5/2019</t>
  </si>
  <si>
    <t>9/1/2024</t>
  </si>
  <si>
    <t>ZS0489246</t>
  </si>
  <si>
    <t>CA135087M508</t>
  </si>
  <si>
    <t>7/12/2021</t>
  </si>
  <si>
    <t>10/1/2024</t>
  </si>
  <si>
    <t>BQ4678315</t>
  </si>
  <si>
    <t>CA135087K528</t>
  </si>
  <si>
    <t>10/11/2019</t>
  </si>
  <si>
    <t>3/1/2025</t>
  </si>
  <si>
    <t>ZQ0603485</t>
  </si>
  <si>
    <t>CA135087VH40</t>
  </si>
  <si>
    <t>8/2/1994</t>
  </si>
  <si>
    <t>6/1/2025</t>
  </si>
  <si>
    <t>135087VH4</t>
  </si>
  <si>
    <t>CA135087D507</t>
  </si>
  <si>
    <t>6/30/2014</t>
  </si>
  <si>
    <t>EK3548485</t>
  </si>
  <si>
    <t>CA135087K940</t>
  </si>
  <si>
    <t>4/3/2020</t>
  </si>
  <si>
    <t>9/1/2025</t>
  </si>
  <si>
    <t>BH5185468</t>
  </si>
  <si>
    <t>CA135087L518</t>
  </si>
  <si>
    <t>10/9/2020</t>
  </si>
  <si>
    <t>3/1/2026</t>
  </si>
  <si>
    <t>ZO8493611</t>
  </si>
  <si>
    <t>CA135087E679</t>
  </si>
  <si>
    <t>7/21/2015</t>
  </si>
  <si>
    <t>6/1/2026</t>
  </si>
  <si>
    <t>UV3007514</t>
  </si>
  <si>
    <t>CA135087L930</t>
  </si>
  <si>
    <t>4/16/2021</t>
  </si>
  <si>
    <t>9/1/2026</t>
  </si>
  <si>
    <t>BP1003147</t>
  </si>
  <si>
    <t>CA135087M847</t>
  </si>
  <si>
    <t>10/15/2021</t>
  </si>
  <si>
    <t>3/1/2027</t>
  </si>
  <si>
    <t>BR9532150</t>
  </si>
  <si>
    <t>CA135087VW17</t>
  </si>
  <si>
    <t>5/1/1996</t>
  </si>
  <si>
    <t>6/1/2027</t>
  </si>
  <si>
    <t>CC0002502</t>
  </si>
  <si>
    <t>CA135087F825</t>
  </si>
  <si>
    <t>8/3/2016</t>
  </si>
  <si>
    <t>QZ0744271</t>
  </si>
  <si>
    <t>CA135087H235</t>
  </si>
  <si>
    <t>8/1/2017</t>
  </si>
  <si>
    <t>6/1/2028</t>
  </si>
  <si>
    <t>AO5480923</t>
  </si>
  <si>
    <t>CA135087WL43</t>
  </si>
  <si>
    <t>2/2/1998</t>
  </si>
  <si>
    <t>6/1/2029</t>
  </si>
  <si>
    <t>CC0020322</t>
  </si>
  <si>
    <t>CA135087J397</t>
  </si>
  <si>
    <t>7/27/2018</t>
  </si>
  <si>
    <t>AT7587724</t>
  </si>
  <si>
    <t>CA135087K379</t>
  </si>
  <si>
    <t>7/26/2019</t>
  </si>
  <si>
    <t>6/1/2030</t>
  </si>
  <si>
    <t>AZ8014799</t>
  </si>
  <si>
    <t>CA135087L443</t>
  </si>
  <si>
    <t>10/5/2020</t>
  </si>
  <si>
    <t>12/1/2030</t>
  </si>
  <si>
    <t>ZO7604374</t>
  </si>
  <si>
    <t>CA135087M276</t>
  </si>
  <si>
    <t>4/26/2021</t>
  </si>
  <si>
    <t>6/1/2031</t>
  </si>
  <si>
    <t>BP2380833</t>
  </si>
  <si>
    <t>CA135087N266</t>
  </si>
  <si>
    <t>10/25/2021</t>
  </si>
  <si>
    <t>12/1/2031</t>
  </si>
  <si>
    <t>BS0709235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</si>
</sst>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14" fontId="2" fillId="33" borderId="0" xfId="26" applyNumberFormat="1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financial_statement_name" xfId="27"/>
    <cellStyle name="blp_multiline_cell" xfId="28"/>
    <cellStyle name="blp_row_header" xfId="29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BDP|11182048645776904946</stp>
        <tr r="E24" s="2"/>
      </tp>
      <tp t="s">
        <v>#N/A N/A</v>
        <stp/>
        <stp>BDP|11064882485668975393</stp>
        <tr r="C18" s="2"/>
      </tp>
      <tp t="s">
        <v>#N/A N/A</v>
        <stp/>
        <stp>BDP|13542620447388790369</stp>
        <tr r="E32" s="2"/>
      </tp>
      <tp t="s">
        <v>#N/A N/A</v>
        <stp/>
        <stp>BDP|17959842741250986117</stp>
        <tr r="C14" s="2"/>
      </tp>
      <tp t="s">
        <v>#N/A N/A</v>
        <stp/>
        <stp>BDP|11577631034846655807</stp>
        <tr r="E29" s="2"/>
      </tp>
      <tp t="s">
        <v>#N/A N/A</v>
        <stp/>
        <stp>BDP|15780976344054523666</stp>
        <tr r="G18" s="2"/>
      </tp>
      <tp t="s">
        <v>#N/A N/A</v>
        <stp/>
        <stp>BDP|17138716527008305021</stp>
        <tr r="D19" s="2"/>
      </tp>
      <tp t="s">
        <v>#N/A N/A</v>
        <stp/>
        <stp>BDP|16052265645252909906</stp>
        <tr r="G3" s="2"/>
      </tp>
      <tp t="s">
        <v>#N/A N/A</v>
        <stp/>
        <stp>BDP|16405937222412975404</stp>
        <tr r="E26" s="2"/>
      </tp>
      <tp t="s">
        <v>#N/A N/A</v>
        <stp/>
        <stp>BDP|15986025428865651996</stp>
        <tr r="F14" s="2"/>
      </tp>
      <tp t="s">
        <v>#N/A N/A</v>
        <stp/>
        <stp>BDP|18145073330124334464</stp>
        <tr r="E8" s="2"/>
      </tp>
      <tp t="s">
        <v>#N/A N/A</v>
        <stp/>
        <stp>BDH|11376952731884489472</stp>
        <tr r="S29" s="2"/>
      </tp>
      <tp t="s">
        <v>#N/A N/A</v>
        <stp/>
        <stp>BDP|11129068136639135333</stp>
        <tr r="D35" s="2"/>
      </tp>
      <tp t="s">
        <v>#N/A N/A</v>
        <stp/>
        <stp>BDP|18408937667997562815</stp>
        <tr r="F15" s="2"/>
      </tp>
      <tp t="s">
        <v>#N/A N/A</v>
        <stp/>
        <stp>BDH|16890186005078062764</stp>
        <tr r="H20" s="2"/>
      </tp>
      <tp t="s">
        <v>#N/A N/A</v>
        <stp/>
        <stp>BDH|11922935022805030777</stp>
        <tr r="H16" s="2"/>
      </tp>
      <tp t="s">
        <v>#N/A N/A</v>
        <stp/>
        <stp>BDP|13035054233781681889</stp>
        <tr r="B15" s="2"/>
      </tp>
      <tp t="s">
        <v>#N/A N/A</v>
        <stp/>
        <stp>BDP|11007318801953957814</stp>
        <tr r="F18" s="2"/>
      </tp>
      <tp t="s">
        <v>#N/A N/A</v>
        <stp/>
        <stp>BDP|13184806901362498094</stp>
        <tr r="E4" s="2"/>
      </tp>
      <tp t="s">
        <v>#N/A N/A</v>
        <stp/>
        <stp>BDP|14343394967130411888</stp>
        <tr r="B10" s="2"/>
      </tp>
      <tp t="s">
        <v>#N/A N/A</v>
        <stp/>
        <stp>BDP|13104945225911528014</stp>
        <tr r="F32" s="2"/>
      </tp>
      <tp t="s">
        <v>#N/A N/A</v>
        <stp/>
        <stp>BDP|13645470709638407688</stp>
        <tr r="E35" s="2"/>
      </tp>
      <tp t="s">
        <v>#N/A N/A</v>
        <stp/>
        <stp>BDH|17679879167287406702</stp>
        <tr r="H25" s="2"/>
      </tp>
      <tp t="s">
        <v>#N/A N/A</v>
        <stp/>
        <stp>BDH|17606004267521143995</stp>
        <tr r="H29" s="2"/>
      </tp>
      <tp t="s">
        <v>#N/A N/A</v>
        <stp/>
        <stp>BDH|13150668708589425531</stp>
        <tr r="H21" s="2"/>
      </tp>
      <tp t="s">
        <v>#N/A N/A</v>
        <stp/>
        <stp>BDP|13428726311049507292</stp>
        <tr r="C13" s="2"/>
      </tp>
      <tp t="s">
        <v>#N/A N/A</v>
        <stp/>
        <stp>BDP|14447586383895666232</stp>
        <tr r="D15" s="2"/>
      </tp>
      <tp t="s">
        <v>#N/A N/A</v>
        <stp/>
        <stp>BDP|14280192780101575242</stp>
        <tr r="E18" s="2"/>
      </tp>
      <tp t="s">
        <v>#N/A N/A</v>
        <stp/>
        <stp>BDP|13079144857430986944</stp>
        <tr r="D11" s="2"/>
      </tp>
      <tp t="s">
        <v>#N/A N/A</v>
        <stp/>
        <stp>BDP|18305486245880218690</stp>
        <tr r="E27" s="2"/>
      </tp>
      <tp t="s">
        <v>#N/A N/A</v>
        <stp/>
        <stp>BDP|11873409561009832457</stp>
        <tr r="B5" s="2"/>
      </tp>
      <tp t="s">
        <v>#N/A N/A</v>
        <stp/>
        <stp>BDH|13363412354388579470</stp>
        <tr r="S13" s="2"/>
      </tp>
      <tp t="s">
        <v>#N/A N/A</v>
        <stp/>
        <stp>BDP|17838077417391039804</stp>
        <tr r="F19" s="2"/>
      </tp>
      <tp t="s">
        <v>#N/A N/A</v>
        <stp/>
        <stp>BDP|17316840974517433099</stp>
        <tr r="E3" s="2"/>
      </tp>
      <tp t="s">
        <v>#N/A N/A</v>
        <stp/>
        <stp>BDP|17491212284735232720</stp>
        <tr r="D20" s="2"/>
      </tp>
      <tp t="s">
        <v>#N/A N/A</v>
        <stp/>
        <stp>BDP|11761232485484616063</stp>
        <tr r="D22" s="2"/>
      </tp>
      <tp t="s">
        <v>#N/A N/A</v>
        <stp/>
        <stp>BDP|16513174870228762777</stp>
        <tr r="F12" s="2"/>
      </tp>
      <tp t="s">
        <v>#N/A N/A</v>
        <stp/>
        <stp>BDP|14948039467354806913</stp>
        <tr r="B39" s="2"/>
      </tp>
      <tp t="s">
        <v>#N/A N/A</v>
        <stp/>
        <stp>BDP|16909891291329707124</stp>
        <tr r="F13" s="2"/>
      </tp>
      <tp t="s">
        <v>#N/A N/A</v>
        <stp/>
        <stp>BDP|13302751639038188087</stp>
        <tr r="C32" s="2"/>
      </tp>
      <tp t="s">
        <v>#N/A N/A</v>
        <stp/>
        <stp>BDP|18283008100437572012</stp>
        <tr r="B14" s="2"/>
      </tp>
      <tp t="s">
        <v>#N/A N/A</v>
        <stp/>
        <stp>BDH|16173570096717031242</stp>
        <tr r="S12" s="2"/>
      </tp>
      <tp t="s">
        <v>#N/A N/A</v>
        <stp/>
        <stp>BDH|16127898820244211720</stp>
        <tr r="H36" s="2"/>
      </tp>
      <tp t="s">
        <v>#N/A N/A</v>
        <stp/>
        <stp>BDH|11858167526338555520</stp>
        <tr r="S20" s="2"/>
      </tp>
      <tp t="s">
        <v>#N/A N/A</v>
        <stp/>
        <stp>BDP|10815916805127960241</stp>
        <tr r="C6" s="2"/>
      </tp>
      <tp t="s">
        <v>#N/A N/A</v>
        <stp/>
        <stp>BDP|16116635744950494828</stp>
        <tr r="C21" s="2"/>
      </tp>
      <tp t="s">
        <v>#N/A N/A</v>
        <stp/>
        <stp>BDP|11250898819477287301</stp>
        <tr r="E30" s="2"/>
      </tp>
      <tp t="s">
        <v>#N/A N/A</v>
        <stp/>
        <stp>BDP|16664102482267746409</stp>
        <tr r="D36" s="2"/>
      </tp>
      <tp t="s">
        <v>#N/A N/A</v>
        <stp/>
        <stp>BDP|16613494999174559300</stp>
        <tr r="B27" s="2"/>
      </tp>
      <tp t="s">
        <v>#N/A N/A</v>
        <stp/>
        <stp>BDP|16085962022177478654</stp>
        <tr r="D9" s="2"/>
      </tp>
      <tp t="s">
        <v>#N/A N/A</v>
        <stp/>
        <stp>BDP|17356563221328717469</stp>
        <tr r="C2" s="2"/>
      </tp>
      <tp t="s">
        <v>#N/A N/A</v>
        <stp/>
        <stp>BDP|17290617819554450963</stp>
        <tr r="F10" s="2"/>
      </tp>
      <tp t="s">
        <v>#N/A N/A</v>
        <stp/>
        <stp>BDP|18409995450431003852</stp>
        <tr r="G11" s="2"/>
      </tp>
      <tp t="s">
        <v>#N/A N/A</v>
        <stp/>
        <stp>BDP|18324793062004208010</stp>
        <tr r="C8" s="2"/>
      </tp>
      <tp t="s">
        <v>#N/A N/A</v>
        <stp/>
        <stp>BDP|14775704103827869901</stp>
        <tr r="E40" s="2"/>
      </tp>
      <tp t="s">
        <v>#N/A N/A</v>
        <stp/>
        <stp>BDP|16541172548619482709</stp>
        <tr r="F17" s="2"/>
      </tp>
      <tp t="s">
        <v>#N/A N/A</v>
        <stp/>
        <stp>BDP|13338160307299729673</stp>
        <tr r="D10" s="2"/>
      </tp>
      <tp t="s">
        <v>#N/A N/A</v>
        <stp/>
        <stp>BDH|17832399536049622386</stp>
        <tr r="H22" s="2"/>
      </tp>
      <tp t="s">
        <v>#N/A N/A</v>
        <stp/>
        <stp>BDH|16528932688869463314</stp>
        <tr r="S32" s="2"/>
      </tp>
      <tp t="s">
        <v>#N/A N/A</v>
        <stp/>
        <stp>BDH|13024152031044940835</stp>
        <tr r="H35" s="2"/>
      </tp>
      <tp t="s">
        <v>#N/A N/A</v>
        <stp/>
        <stp>BDP|16966416413897107636</stp>
        <tr r="F26" s="2"/>
      </tp>
      <tp t="s">
        <v>#N/A N/A</v>
        <stp/>
        <stp>BDP|15091684540233636654</stp>
        <tr r="B9" s="2"/>
      </tp>
      <tp t="s">
        <v>#N/A N/A</v>
        <stp/>
        <stp>BDP|17694719746973846549</stp>
        <tr r="E36" s="2"/>
      </tp>
      <tp t="s">
        <v>#N/A N/A</v>
        <stp/>
        <stp>BDP|17171298072214908465</stp>
        <tr r="E5" s="2"/>
      </tp>
      <tp t="s">
        <v>#N/A N/A</v>
        <stp/>
        <stp>BDP|14207871459808879334</stp>
        <tr r="D28" s="2"/>
      </tp>
      <tp t="s">
        <v>#N/A N/A</v>
        <stp/>
        <stp>BDP|16350957976343083961</stp>
        <tr r="D3" s="2"/>
      </tp>
      <tp t="s">
        <v>#N/A N/A</v>
        <stp/>
        <stp>BDH|14682171554996545473</stp>
        <tr r="H26" s="2"/>
      </tp>
      <tp t="s">
        <v>#N/A N/A</v>
        <stp/>
        <stp>BDH|15950372830665164272</stp>
        <tr r="S8" s="2"/>
      </tp>
      <tp t="s">
        <v>#N/A N/A</v>
        <stp/>
        <stp>BDP|13585203358514485344</stp>
        <tr r="B28" s="2"/>
      </tp>
      <tp t="s">
        <v>#N/A N/A</v>
        <stp/>
        <stp>BDP|13109376728951649091</stp>
        <tr r="B30" s="2"/>
      </tp>
      <tp t="s">
        <v>#N/A N/A</v>
        <stp/>
        <stp>BDP|17362994786843749695</stp>
        <tr r="G16" s="2"/>
      </tp>
      <tp t="s">
        <v>#N/A N/A</v>
        <stp/>
        <stp>BDP|17867720868826690337</stp>
        <tr r="G38" s="2"/>
      </tp>
      <tp t="s">
        <v>#N/A N/A</v>
        <stp/>
        <stp>BDP|14566548515941641248</stp>
        <tr r="D31" s="2"/>
      </tp>
      <tp t="s">
        <v>#N/A N/A</v>
        <stp/>
        <stp>BDP|15386016852550459320</stp>
        <tr r="C19" s="2"/>
      </tp>
      <tp t="s">
        <v>#N/A N/A</v>
        <stp/>
        <stp>BDP|12637391718425898693</stp>
        <tr r="D40" s="2"/>
      </tp>
      <tp t="s">
        <v>#N/A N/A</v>
        <stp/>
        <stp>BDP|10123666142014078530</stp>
        <tr r="G7" s="2"/>
      </tp>
      <tp t="s">
        <v>#N/A N/A</v>
        <stp/>
        <stp>BDH|16173819886910486517</stp>
        <tr r="S27" s="2"/>
      </tp>
      <tp t="s">
        <v>#N/A N/A</v>
        <stp/>
        <stp>BDH|13539094309275733564</stp>
        <tr r="H14" s="2"/>
      </tp>
      <tp t="s">
        <v>#N/A N/A</v>
        <stp/>
        <stp>BDH|13122191647205167078</stp>
        <tr r="S23" s="2"/>
      </tp>
      <tp t="s">
        <v>#N/A N/A</v>
        <stp/>
        <stp>BDP|11297345971845934059</stp>
        <tr r="G30" s="2"/>
      </tp>
      <tp t="s">
        <v>#N/A N/A</v>
        <stp/>
        <stp>BDP|17381216857293805322</stp>
        <tr r="B23" s="2"/>
      </tp>
      <tp t="s">
        <v>#N/A N/A</v>
        <stp/>
        <stp>BDP|14591255957911079280</stp>
        <tr r="B21" s="2"/>
      </tp>
      <tp t="s">
        <v>#N/A N/A</v>
        <stp/>
        <stp>BDP|12747626656939043839</stp>
        <tr r="G27" s="2"/>
      </tp>
      <tp t="s">
        <v>#N/A N/A</v>
        <stp/>
        <stp>BDP|17742919370540066968</stp>
        <tr r="C5" s="2"/>
      </tp>
      <tp t="s">
        <v>#N/A N/A</v>
        <stp/>
        <stp>BDP|10291230603503739174</stp>
        <tr r="F16" s="2"/>
      </tp>
      <tp t="s">
        <v>#N/A N/A</v>
        <stp/>
        <stp>BDP|15867930294663826627</stp>
        <tr r="C20" s="2"/>
      </tp>
      <tp t="s">
        <v>#N/A N/A</v>
        <stp/>
        <stp>BDP|15365749656304651332</stp>
        <tr r="G36" s="2"/>
      </tp>
      <tp t="s">
        <v>#N/A N/A</v>
        <stp/>
        <stp>BDP|15913157147267968760</stp>
        <tr r="C22" s="2"/>
      </tp>
      <tp t="s">
        <v>#N/A N/A</v>
        <stp/>
        <stp>BDP|11465435283659215424</stp>
        <tr r="G9" s="2"/>
      </tp>
      <tp t="s">
        <v>#N/A N/A</v>
        <stp/>
        <stp>BDP|16520172851467353490</stp>
        <tr r="E28" s="2"/>
      </tp>
      <tp t="s">
        <v>#N/A N/A</v>
        <stp/>
        <stp>BDP|16103307035672925561</stp>
        <tr r="E2" s="2"/>
      </tp>
      <tp t="s">
        <v>#N/A N/A</v>
        <stp/>
        <stp>BDP|13278715418157308346</stp>
        <tr r="D34" s="2"/>
      </tp>
      <tp t="s">
        <v>#N/A N/A</v>
        <stp/>
        <stp>BDP|13342719637755248361</stp>
        <tr r="D32" s="2"/>
      </tp>
      <tp t="s">
        <v>#N/A N/A</v>
        <stp/>
        <stp>BDP|12975230889600145935</stp>
        <tr r="D4" s="2"/>
      </tp>
      <tp t="s">
        <v>#N/A N/A</v>
        <stp/>
        <stp>BDP|17481572744836132157</stp>
        <tr r="B33" s="2"/>
      </tp>
      <tp t="s">
        <v>#N/A N/A</v>
        <stp/>
        <stp>BDP|10118172047017695320</stp>
        <tr r="B40" s="2"/>
      </tp>
      <tp t="s">
        <v>#N/A N/A</v>
        <stp/>
        <stp>BDP|16818745640041995517</stp>
        <tr r="B6" s="2"/>
      </tp>
      <tp t="s">
        <v>#N/A N/A</v>
        <stp/>
        <stp>BDP|14429751820213668303</stp>
        <tr r="F5" s="2"/>
      </tp>
      <tp t="s">
        <v>#N/A N/A</v>
        <stp/>
        <stp>BDP|12382157304587442504</stp>
        <tr r="D14" s="2"/>
      </tp>
      <tp t="s">
        <v>#N/A N/A</v>
        <stp/>
        <stp>BDP|13447746701936142369</stp>
        <tr r="F37" s="2"/>
      </tp>
      <tp t="s">
        <v>#N/A N/A</v>
        <stp/>
        <stp>BDH|18367701127484977883</stp>
        <tr r="S1" s="2"/>
      </tp>
      <tp t="s">
        <v>#N/A N/A</v>
        <stp/>
        <stp>BDH|17649906861688558196</stp>
        <tr r="H5" s="2"/>
      </tp>
      <tp t="s">
        <v>#N/A N/A</v>
        <stp/>
        <stp>BDH|16278320559692497378</stp>
        <tr r="H10" s="2"/>
      </tp>
      <tp t="s">
        <v>#N/A N/A</v>
        <stp/>
        <stp>BDH|11738731672091944137</stp>
        <tr r="H11" s="2"/>
      </tp>
      <tp t="s">
        <v>#N/A N/A</v>
        <stp/>
        <stp>BDP|11474257728062692566</stp>
        <tr r="B18" s="2"/>
      </tp>
      <tp t="s">
        <v>#N/A N/A</v>
        <stp/>
        <stp>BDP|12473497949506941279</stp>
        <tr r="F25" s="2"/>
      </tp>
      <tp t="s">
        <v>#N/A N/A</v>
        <stp/>
        <stp>BDP|15791597955034541730</stp>
        <tr r="C9" s="2"/>
      </tp>
      <tp t="s">
        <v>#N/A N/A</v>
        <stp/>
        <stp>BDP|17112716628391140579</stp>
        <tr r="E23" s="2"/>
      </tp>
      <tp t="s">
        <v>#N/A N/A</v>
        <stp/>
        <stp>BDP|10512547957681953716</stp>
        <tr r="B25" s="2"/>
      </tp>
      <tp t="s">
        <v>#N/A N/A</v>
        <stp/>
        <stp>BDP|10972656469715486290</stp>
        <tr r="G31" s="2"/>
      </tp>
      <tp t="s">
        <v>#N/A N/A</v>
        <stp/>
        <stp>BDP|12142845607828992503</stp>
        <tr r="D16" s="2"/>
      </tp>
      <tp t="s">
        <v>#N/A N/A</v>
        <stp/>
        <stp>BDP|13351508599768004072</stp>
        <tr r="F31" s="2"/>
      </tp>
      <tp t="s">
        <v>#N/A N/A</v>
        <stp/>
        <stp>BDP|14508100912380959315</stp>
        <tr r="G8" s="2"/>
      </tp>
      <tp t="s">
        <v>#N/A N/A</v>
        <stp/>
        <stp>BDP|17861971913241379910</stp>
        <tr r="C15" s="2"/>
      </tp>
      <tp t="s">
        <v>#N/A N/A</v>
        <stp/>
        <stp>BDP|10196901622574544877</stp>
        <tr r="G10" s="2"/>
      </tp>
      <tp t="s">
        <v>#N/A N/A</v>
        <stp/>
        <stp>BDP|17707738512672602434</stp>
        <tr r="G22" s="2"/>
      </tp>
      <tp t="s">
        <v>#N/A N/A</v>
        <stp/>
        <stp>BDP|10029923337798661514</stp>
        <tr r="B35" s="2"/>
      </tp>
      <tp t="s">
        <v>#N/A N/A</v>
        <stp/>
        <stp>BDP|18368238021157793807</stp>
        <tr r="E31" s="2"/>
      </tp>
      <tp t="s">
        <v>#N/A N/A</v>
        <stp/>
        <stp>BDH|10212163614740263737</stp>
        <tr r="H1" s="2"/>
      </tp>
      <tp t="s">
        <v>#N/A N/A</v>
        <stp/>
        <stp>BDH|14781716407827242373</stp>
        <tr r="S26" s="2"/>
      </tp>
      <tp t="s">
        <v>#N/A N/A</v>
        <stp/>
        <stp>BDH|13099861902155819961</stp>
        <tr r="H32" s="2"/>
      </tp>
      <tp t="s">
        <v>#N/A N/A</v>
        <stp/>
        <stp>BDP|10327668409473629126</stp>
        <tr r="F35" s="2"/>
      </tp>
      <tp t="s">
        <v>#N/A N/A</v>
        <stp/>
        <stp>BDP|15606171733973158080</stp>
        <tr r="F20" s="2"/>
      </tp>
      <tp t="s">
        <v>#N/A N/A</v>
        <stp/>
        <stp>BDP|11707668283209831261</stp>
        <tr r="E34" s="2"/>
      </tp>
      <tp t="s">
        <v>#N/A N/A</v>
        <stp/>
        <stp>BDP|10811508095759312116</stp>
        <tr r="E19" s="2"/>
      </tp>
      <tp t="s">
        <v>#N/A N/A</v>
        <stp/>
        <stp>BDP|18328347564280691947</stp>
        <tr r="F4" s="2"/>
      </tp>
      <tp t="s">
        <v>#N/A N/A</v>
        <stp/>
        <stp>BDP|17943088725307672669</stp>
        <tr r="E15" s="2"/>
      </tp>
      <tp t="s">
        <v>#N/A N/A</v>
        <stp/>
        <stp>BDH|17347641231901491712</stp>
        <tr r="H23" s="2"/>
      </tp>
      <tp t="s">
        <v>#N/A N/A</v>
        <stp/>
        <stp>BDH|11604076746307341675</stp>
        <tr r="H4" s="2"/>
      </tp>
      <tp t="s">
        <v>#N/A N/A</v>
        <stp/>
        <stp>BDP|11743815162189514381</stp>
        <tr r="G40" s="2"/>
      </tp>
      <tp t="s">
        <v>#N/A N/A</v>
        <stp/>
        <stp>BDP|12874733662284469274</stp>
        <tr r="E20" s="2"/>
      </tp>
      <tp t="s">
        <v>#N/A N/A</v>
        <stp/>
        <stp>BDP|13306001921213850776</stp>
        <tr r="F6" s="2"/>
      </tp>
      <tp t="s">
        <v>#N/A N/A</v>
        <stp/>
        <stp>BDP|10775082407477045277</stp>
        <tr r="C30" s="2"/>
      </tp>
      <tp t="s">
        <v>#N/A N/A</v>
        <stp/>
        <stp>BDP|14683885594103872330</stp>
        <tr r="B4" s="2"/>
      </tp>
      <tp t="s">
        <v>#N/A N/A</v>
        <stp/>
        <stp>BDP|18231580150344881922</stp>
        <tr r="C12" s="2"/>
      </tp>
      <tp t="s">
        <v>#N/A N/A</v>
        <stp/>
        <stp>BDP|15297699611431947658</stp>
        <tr r="B11" s="2"/>
      </tp>
    </main>
    <main first="bofaddin.rtdserver">
      <tp t="s">
        <v>#N/A N/A</v>
        <stp/>
        <stp>BDP|2564938099626506814</stp>
        <tr r="F9" s="2"/>
      </tp>
      <tp t="s">
        <v>#N/A N/A</v>
        <stp/>
        <stp>BDH|6842616126097147974</stp>
        <tr r="S5" s="2"/>
      </tp>
      <tp t="s">
        <v>#N/A N/A</v>
        <stp/>
        <stp>BDP|9839537010295119469</stp>
        <tr r="B38" s="2"/>
      </tp>
      <tp t="s">
        <v>#N/A N/A</v>
        <stp/>
        <stp>BDP|8975061151103030227</stp>
        <tr r="B32" s="2"/>
      </tp>
      <tp t="s">
        <v>#N/A N/A</v>
        <stp/>
        <stp>BDH|1069490482816726712</stp>
        <tr r="H30" s="2"/>
      </tp>
      <tp t="s">
        <v>#N/A N/A</v>
        <stp/>
        <stp>BDP|3106376257488421167</stp>
        <tr r="B7" s="2"/>
      </tp>
      <tp t="s">
        <v>#N/A N/A</v>
        <stp/>
        <stp>BDP|5004249591261131353</stp>
        <tr r="C16" s="2"/>
      </tp>
      <tp t="s">
        <v>#N/A N/A</v>
        <stp/>
        <stp>BDP|5779847017363368360</stp>
        <tr r="B16" s="2"/>
      </tp>
      <tp t="s">
        <v>#N/A N/A</v>
        <stp/>
        <stp>BDP|1552424799496061686</stp>
        <tr r="G26" s="2"/>
      </tp>
      <tp t="s">
        <v>#N/A N/A</v>
        <stp/>
        <stp>BDH|7640961665062611672</stp>
        <tr r="S22" s="2"/>
      </tp>
      <tp t="s">
        <v>#N/A N/A</v>
        <stp/>
        <stp>BDH|4616516580283106630</stp>
        <tr r="H3" s="2"/>
      </tp>
      <tp t="s">
        <v>#N/A N/A</v>
        <stp/>
        <stp>BDP|7337585682201538651</stp>
        <tr r="F24" s="2"/>
      </tp>
      <tp t="s">
        <v>#N/A N/A</v>
        <stp/>
        <stp>BDP|2766291659030890819</stp>
        <tr r="D2" s="2"/>
      </tp>
      <tp t="s">
        <v>#N/A N/A</v>
        <stp/>
        <stp>BDH|5830977105913431217</stp>
        <tr r="S18" s="2"/>
      </tp>
      <tp t="s">
        <v>#N/A N/A</v>
        <stp/>
        <stp>BDH|1203312988641798609</stp>
        <tr r="S33" s="2"/>
      </tp>
      <tp t="s">
        <v>#N/A N/A</v>
        <stp/>
        <stp>BDH|6789811144651559655</stp>
        <tr r="H7" s="2"/>
      </tp>
      <tp t="s">
        <v>#N/A N/A</v>
        <stp/>
        <stp>BDP|7209647007864461862</stp>
        <tr r="D30" s="2"/>
      </tp>
      <tp t="s">
        <v>#N/A N/A</v>
        <stp/>
        <stp>BDP|9195699706383876168</stp>
        <tr r="E37" s="2"/>
      </tp>
      <tp t="s">
        <v>#N/A N/A</v>
        <stp/>
        <stp>BDP|5311454641830122804</stp>
        <tr r="C29" s="2"/>
      </tp>
      <tp t="s">
        <v>#N/A N/A</v>
        <stp/>
        <stp>BDH|9146272447805096773</stp>
        <tr r="H31" s="2"/>
      </tp>
      <tp t="s">
        <v>#N/A N/A</v>
        <stp/>
        <stp>BDP|9468085862295201789</stp>
        <tr r="D27" s="2"/>
      </tp>
      <tp t="s">
        <v>#N/A N/A</v>
        <stp/>
        <stp>BDP|2094609460988951423</stp>
        <tr r="C35" s="2"/>
      </tp>
      <tp t="s">
        <v>#N/A N/A</v>
        <stp/>
        <stp>BDH|9365978902126804874</stp>
        <tr r="H39" s="2"/>
      </tp>
      <tp t="s">
        <v>#N/A N/A</v>
        <stp/>
        <stp>BDH|2635387402036324917</stp>
        <tr r="H6" s="2"/>
      </tp>
      <tp t="s">
        <v>#N/A N/A</v>
        <stp/>
        <stp>BDH|5024022984164970706</stp>
        <tr r="S30" s="2"/>
      </tp>
      <tp t="s">
        <v>#N/A N/A</v>
        <stp/>
        <stp>BDP|7063875043416053387</stp>
        <tr r="D21" s="2"/>
      </tp>
      <tp t="s">
        <v>#N/A N/A</v>
        <stp/>
        <stp>BDH|8507288870017462494</stp>
        <tr r="H27" s="2"/>
      </tp>
      <tp t="s">
        <v>#N/A N/A</v>
        <stp/>
        <stp>BDH|5862274001320106996</stp>
        <tr r="S7" s="2"/>
      </tp>
      <tp t="s">
        <v>#N/A N/A</v>
        <stp/>
        <stp>BDP|7538727716178798714</stp>
        <tr r="F28" s="2"/>
      </tp>
      <tp t="s">
        <v>#N/A N/A</v>
        <stp/>
        <stp>BDP|7870894700416464701</stp>
        <tr r="D23" s="2"/>
      </tp>
      <tp t="s">
        <v>#N/A N/A</v>
        <stp/>
        <stp>BDP|2756165896854940144</stp>
        <tr r="G14" s="2"/>
      </tp>
      <tp t="s">
        <v>#N/A N/A</v>
        <stp/>
        <stp>BDP|3564008438557137862</stp>
        <tr r="G25" s="2"/>
      </tp>
      <tp t="s">
        <v>#N/A N/A</v>
        <stp/>
        <stp>BDH|1063093741809458364</stp>
        <tr r="S11" s="2"/>
      </tp>
      <tp t="s">
        <v>#N/A N/A</v>
        <stp/>
        <stp>BDP|4539781849431895945</stp>
        <tr r="F40" s="2"/>
      </tp>
      <tp t="s">
        <v>#N/A N/A</v>
        <stp/>
        <stp>BDP|8075784866767524156</stp>
        <tr r="B20" s="2"/>
      </tp>
      <tp t="s">
        <v>#N/A N/A</v>
        <stp/>
        <stp>BDP|7350028338768357352</stp>
        <tr r="E7" s="2"/>
      </tp>
      <tp t="s">
        <v>#N/A N/A</v>
        <stp/>
        <stp>BDP|2506694860574420955</stp>
        <tr r="E9" s="2"/>
      </tp>
      <tp t="s">
        <v>#N/A N/A</v>
        <stp/>
        <stp>BDP|6085756779761882866</stp>
        <tr r="G29" s="2"/>
      </tp>
      <tp t="s">
        <v>#N/A N/A</v>
        <stp/>
        <stp>BDH|5955893660720482466</stp>
        <tr r="S28" s="2"/>
      </tp>
      <tp t="s">
        <v>#N/A N/A</v>
        <stp/>
        <stp>BDP|7243174312351396923</stp>
        <tr r="D6" s="2"/>
      </tp>
      <tp t="s">
        <v>#N/A N/A</v>
        <stp/>
        <stp>BDP|3095783597242688724</stp>
        <tr r="F36" s="2"/>
      </tp>
      <tp t="s">
        <v>#N/A N/A</v>
        <stp/>
        <stp>BDP|3597733935239331693</stp>
        <tr r="B29" s="2"/>
      </tp>
      <tp t="s">
        <v>#N/A N/A</v>
        <stp/>
        <stp>BDP|9517810179477114934</stp>
        <tr r="F22" s="2"/>
      </tp>
      <tp t="s">
        <v>#N/A N/A</v>
        <stp/>
        <stp>BDH|3883916068145537199</stp>
        <tr r="S19" s="2"/>
      </tp>
      <tp t="s">
        <v>#N/A N/A</v>
        <stp/>
        <stp>BDP|9412133958723829651</stp>
        <tr r="C10" s="2"/>
      </tp>
      <tp t="s">
        <v>#N/A N/A</v>
        <stp/>
        <stp>BDP|2528913827799196833</stp>
        <tr r="D5" s="2"/>
      </tp>
      <tp t="s">
        <v>#N/A N/A</v>
        <stp/>
        <stp>BDP|9912266261751710485</stp>
        <tr r="E16" s="2"/>
      </tp>
      <tp t="s">
        <v>#N/A N/A</v>
        <stp/>
        <stp>BDH|2419855729006030699</stp>
        <tr r="S39" s="2"/>
      </tp>
      <tp t="s">
        <v>#N/A N/A</v>
        <stp/>
        <stp>BDP|1311247135338606028</stp>
        <tr r="G24" s="2"/>
      </tp>
      <tp t="s">
        <v>#N/A N/A</v>
        <stp/>
        <stp>BDP|8026145642981657466</stp>
        <tr r="E6" s="2"/>
      </tp>
      <tp t="s">
        <v>#N/A N/A</v>
        <stp/>
        <stp>BDP|4907253927924551894</stp>
        <tr r="G34" s="2"/>
      </tp>
      <tp t="s">
        <v>#N/A N/A</v>
        <stp/>
        <stp>BDP|3127633808574703871</stp>
        <tr r="C36" s="2"/>
      </tp>
      <tp t="s">
        <v>#N/A N/A</v>
        <stp/>
        <stp>BDP|6261500165445484983</stp>
        <tr r="B26" s="2"/>
      </tp>
      <tp t="s">
        <v>#N/A N/A</v>
        <stp/>
        <stp>BDP|4524042219474501869</stp>
        <tr r="G20" s="2"/>
      </tp>
      <tp t="s">
        <v>#N/A N/A</v>
        <stp/>
        <stp>BDP|2686789370488212352</stp>
        <tr r="B22" s="2"/>
      </tp>
      <tp t="s">
        <v>#N/A N/A</v>
        <stp/>
        <stp>BDH|5513564619620262879</stp>
        <tr r="H15" s="2"/>
      </tp>
      <tp t="s">
        <v>#N/A N/A</v>
        <stp/>
        <stp>BDH|6812459685884090756</stp>
        <tr r="H8" s="2"/>
      </tp>
      <tp t="s">
        <v>#N/A N/A</v>
        <stp/>
        <stp>BDP|4992446779829882798</stp>
        <tr r="F7" s="2"/>
      </tp>
      <tp t="s">
        <v>#N/A N/A</v>
        <stp/>
        <stp>BDH|8765181448680006423</stp>
        <tr r="S25" s="2"/>
      </tp>
      <tp t="s">
        <v>#N/A N/A</v>
        <stp/>
        <stp>BDP|5726183568181852946</stp>
        <tr r="G19" s="2"/>
      </tp>
      <tp t="s">
        <v>#N/A N/A</v>
        <stp/>
        <stp>BDP|1825246807258260113</stp>
        <tr r="G17" s="2"/>
      </tp>
      <tp t="s">
        <v>#N/A N/A</v>
        <stp/>
        <stp>BDP|4464864434505732091</stp>
        <tr r="F27" s="2"/>
      </tp>
      <tp t="s">
        <v>#N/A N/A</v>
        <stp/>
        <stp>BDP|6001335893373554592</stp>
        <tr r="G32" s="2"/>
      </tp>
      <tp t="s">
        <v>#N/A N/A</v>
        <stp/>
        <stp>BDP|9103710194599907415</stp>
        <tr r="G37" s="2"/>
      </tp>
      <tp t="s">
        <v>#N/A N/A</v>
        <stp/>
        <stp>BDH|9839598718287151087</stp>
        <tr r="S36" s="2"/>
      </tp>
      <tp t="s">
        <v>#N/A N/A</v>
        <stp/>
        <stp>BDP|9446753131787784016</stp>
        <tr r="G6" s="2"/>
      </tp>
      <tp t="s">
        <v>#N/A N/A</v>
        <stp/>
        <stp>BDP|2895492884892735659</stp>
        <tr r="G28" s="2"/>
      </tp>
      <tp t="s">
        <v>#N/A N/A</v>
        <stp/>
        <stp>BDH|1107073410519582342</stp>
        <tr r="H9" s="2"/>
      </tp>
      <tp t="s">
        <v>#N/A N/A</v>
        <stp/>
        <stp>BDP|6446297846253854892</stp>
        <tr r="C39" s="2"/>
      </tp>
      <tp t="s">
        <v>#N/A N/A</v>
        <stp/>
        <stp>BDH|6737078992523997708</stp>
        <tr r="S40" s="2"/>
      </tp>
      <tp t="s">
        <v>#N/A N/A</v>
        <stp/>
        <stp>BDP|2656777169121572951</stp>
        <tr r="G5" s="2"/>
      </tp>
      <tp t="s">
        <v>#N/A N/A</v>
        <stp/>
        <stp>BDH|4142644274369831760</stp>
        <tr r="S6" s="2"/>
      </tp>
      <tp t="s">
        <v>#N/A N/A</v>
        <stp/>
        <stp>BDH|9899632539275667277</stp>
        <tr r="H38" s="2"/>
      </tp>
      <tp t="s">
        <v>#N/A N/A</v>
        <stp/>
        <stp>BDH|3786217807828064269</stp>
        <tr r="S34" s="2"/>
      </tp>
      <tp t="s">
        <v>#N/A N/A</v>
        <stp/>
        <stp>BDP|2517022806038346160</stp>
        <tr r="D7" s="2"/>
      </tp>
      <tp t="s">
        <v>#N/A N/A</v>
        <stp/>
        <stp>BDP|1893884837730454167</stp>
        <tr r="E13" s="2"/>
      </tp>
      <tp t="s">
        <v>#N/A N/A</v>
        <stp/>
        <stp>BDP|8177166302850765275</stp>
        <tr r="B3" s="2"/>
      </tp>
      <tp t="s">
        <v>#N/A N/A</v>
        <stp/>
        <stp>BDP|3579166321005428185</stp>
        <tr r="D18" s="2"/>
      </tp>
      <tp t="s">
        <v>#N/A N/A</v>
        <stp/>
        <stp>BDP|2558648375610122781</stp>
        <tr r="B2" s="2"/>
      </tp>
      <tp t="s">
        <v>#N/A N/A</v>
        <stp/>
        <stp>BDP|5043585353165156497</stp>
        <tr r="C7" s="2"/>
      </tp>
      <tp t="s">
        <v>#N/A N/A</v>
        <stp/>
        <stp>BDP|7296699108981012438</stp>
        <tr r="F34" s="2"/>
      </tp>
      <tp t="s">
        <v>#N/A N/A</v>
        <stp/>
        <stp>BDP|2388628337297179476</stp>
        <tr r="E39" s="2"/>
      </tp>
      <tp t="s">
        <v>#N/A N/A</v>
        <stp/>
        <stp>BDP|4405460847379523917</stp>
        <tr r="E22" s="2"/>
      </tp>
      <tp t="s">
        <v>#N/A N/A</v>
        <stp/>
        <stp>BDP|7837387230002095158</stp>
        <tr r="E21" s="2"/>
      </tp>
      <tp t="s">
        <v>#N/A N/A</v>
        <stp/>
        <stp>BDP|7015439972349141959</stp>
        <tr r="F29" s="2"/>
      </tp>
      <tp t="s">
        <v>#N/A N/A</v>
        <stp/>
        <stp>BDH|8257035456111454865</stp>
        <tr r="S24" s="2"/>
      </tp>
      <tp t="s">
        <v>#N/A N/A</v>
        <stp/>
        <stp>BDP|8947068998993838740</stp>
        <tr r="D24" s="2"/>
      </tp>
      <tp t="s">
        <v>#N/A N/A</v>
        <stp/>
        <stp>BDP|2845229673120461257</stp>
        <tr r="D38" s="2"/>
      </tp>
      <tp t="s">
        <v>#N/A N/A</v>
        <stp/>
        <stp>BDP|5607593503723528601</stp>
        <tr r="B37" s="2"/>
      </tp>
      <tp t="s">
        <v>#N/A N/A</v>
        <stp/>
        <stp>BDP|1438752328302515338</stp>
        <tr r="C34" s="2"/>
      </tp>
      <tp t="s">
        <v>#N/A N/A</v>
        <stp/>
        <stp>BDP|5302983480511431008</stp>
        <tr r="F11" s="2"/>
      </tp>
      <tp t="s">
        <v>#N/A N/A</v>
        <stp/>
        <stp>BDP|7988216501309455926</stp>
        <tr r="B12" s="2"/>
      </tp>
      <tp t="s">
        <v>#N/A N/A</v>
        <stp/>
        <stp>BDP|2077524557424831325</stp>
        <tr r="F2" s="2"/>
      </tp>
      <tp t="s">
        <v>#N/A N/A</v>
        <stp/>
        <stp>BDP|2205348504987767378</stp>
        <tr r="C27" s="2"/>
      </tp>
      <tp t="s">
        <v>#N/A N/A</v>
        <stp/>
        <stp>BDP|5687441162611750348</stp>
        <tr r="G21" s="2"/>
      </tp>
      <tp t="s">
        <v>#N/A N/A</v>
        <stp/>
        <stp>BDP|7175750901532657700</stp>
        <tr r="F23" s="2"/>
      </tp>
      <tp t="s">
        <v>#N/A N/A</v>
        <stp/>
        <stp>BDP|4146499120342039584</stp>
        <tr r="C31" s="2"/>
      </tp>
      <tp t="s">
        <v>#N/A N/A</v>
        <stp/>
        <stp>BDP|3517264217966388366</stp>
        <tr r="C3" s="2"/>
      </tp>
      <tp t="s">
        <v>#N/A N/A</v>
        <stp/>
        <stp>BDP|4968362275282835752</stp>
        <tr r="E12" s="2"/>
      </tp>
      <tp t="s">
        <v>#N/A N/A</v>
        <stp/>
        <stp>BDP|9336914313875114143</stp>
        <tr r="G2" s="2"/>
      </tp>
      <tp t="s">
        <v>#N/A N/A</v>
        <stp/>
        <stp>BDP|6237056980748959055</stp>
        <tr r="G35" s="2"/>
      </tp>
      <tp t="s">
        <v>#N/A N/A</v>
        <stp/>
        <stp>BDH|6093499115397617236</stp>
        <tr r="H34" s="2"/>
      </tp>
      <tp t="s">
        <v>#N/A N/A</v>
        <stp/>
        <stp>BDP|3326218959773044154</stp>
        <tr r="F33" s="2"/>
      </tp>
      <tp t="s">
        <v>#N/A N/A</v>
        <stp/>
        <stp>BDP|2209625870511809448</stp>
        <tr r="E25" s="2"/>
      </tp>
      <tp t="s">
        <v>#N/A N/A</v>
        <stp/>
        <stp>BDP|9590772326763062996</stp>
        <tr r="B13" s="2"/>
      </tp>
      <tp t="s">
        <v>#N/A N/A</v>
        <stp/>
        <stp>BDH|8410746392473496343</stp>
        <tr r="S4" s="2"/>
      </tp>
      <tp t="s">
        <v>#N/A N/A</v>
        <stp/>
        <stp>BDH|3328349057647727442</stp>
        <tr r="H24" s="2"/>
      </tp>
      <tp t="s">
        <v>#N/A N/A</v>
        <stp/>
        <stp>BDP|6866558486754280987</stp>
        <tr r="B8" s="2"/>
      </tp>
      <tp t="s">
        <v>#N/A N/A</v>
        <stp/>
        <stp>BDP|2417785309630233300</stp>
        <tr r="D13" s="2"/>
      </tp>
      <tp t="s">
        <v>#N/A N/A</v>
        <stp/>
        <stp>BDP|4672077407444033612</stp>
        <tr r="C26" s="2"/>
      </tp>
      <tp t="s">
        <v>#N/A N/A</v>
        <stp/>
        <stp>BDP|3910481373646960112</stp>
        <tr r="C25" s="2"/>
      </tp>
      <tp t="s">
        <v>#N/A N/A</v>
        <stp/>
        <stp>BDP|9100151143648824350</stp>
        <tr r="C24" s="2"/>
      </tp>
      <tp t="s">
        <v>#N/A N/A</v>
        <stp/>
        <stp>BDP|7130573758566493608</stp>
        <tr r="C40" s="2"/>
      </tp>
      <tp t="s">
        <v>#N/A N/A</v>
        <stp/>
        <stp>BDP|9088847676678965908</stp>
        <tr r="F39" s="2"/>
      </tp>
      <tp t="s">
        <v>#N/A N/A</v>
        <stp/>
        <stp>BDH|6437685472752182248</stp>
        <tr r="S35" s="2"/>
      </tp>
      <tp t="s">
        <v>#N/A N/A</v>
        <stp/>
        <stp>BDH|8330440809028406319</stp>
        <tr r="S3" s="2"/>
      </tp>
      <tp t="s">
        <v>#N/A N/A</v>
        <stp/>
        <stp>BDP|7556085461343725578</stp>
        <tr r="E10" s="2"/>
      </tp>
      <tp t="s">
        <v>#N/A N/A</v>
        <stp/>
        <stp>BDH|7557494997334697900</stp>
        <tr r="H18" s="2"/>
      </tp>
      <tp t="s">
        <v>#N/A N/A</v>
        <stp/>
        <stp>BDP|9094097717818512787</stp>
        <tr r="C23" s="2"/>
      </tp>
      <tp t="s">
        <v>#N/A N/A</v>
        <stp/>
        <stp>BDH|6065857482376536731</stp>
        <tr r="H40" s="2"/>
      </tp>
      <tp t="s">
        <v>#N/A N/A</v>
        <stp/>
        <stp>BDP|9647146491956572000</stp>
        <tr r="C4" s="2"/>
      </tp>
      <tp t="s">
        <v>#N/A N/A</v>
        <stp/>
        <stp>BDP|2392755778272185799</stp>
        <tr r="F21" s="2"/>
      </tp>
      <tp t="s">
        <v>#N/A N/A</v>
        <stp/>
        <stp>BDH|7352609947337277520</stp>
        <tr r="S31" s="2"/>
      </tp>
      <tp t="s">
        <v>#N/A N/A</v>
        <stp/>
        <stp>BDP|5218502861087058664</stp>
        <tr r="E14" s="2"/>
      </tp>
      <tp t="s">
        <v>#N/A N/A</v>
        <stp/>
        <stp>BDH|3843936594034240085</stp>
        <tr r="S10" s="2"/>
      </tp>
      <tp t="s">
        <v>#N/A N/A</v>
        <stp/>
        <stp>BDH|6239530491413954933</stp>
        <tr r="H28" s="2"/>
      </tp>
      <tp t="s">
        <v>#N/A N/A</v>
        <stp/>
        <stp>BDP|7356763479876534125</stp>
        <tr r="D8" s="2"/>
      </tp>
      <tp t="s">
        <v>#N/A N/A</v>
        <stp/>
        <stp>BDP|7960104953731190200</stp>
        <tr r="G13" s="2"/>
      </tp>
      <tp t="s">
        <v>#N/A N/A</v>
        <stp/>
        <stp>BDP|1994143213001097067</stp>
        <tr r="G39" s="2"/>
      </tp>
      <tp t="s">
        <v>#N/A N/A</v>
        <stp/>
        <stp>BDH|2270691459428942930</stp>
        <tr r="H17" s="2"/>
      </tp>
      <tp t="s">
        <v>#N/A N/A</v>
        <stp/>
        <stp>BDH|4475242769017948791</stp>
        <tr r="H12" s="2"/>
      </tp>
      <tp t="s">
        <v>#N/A N/A</v>
        <stp/>
        <stp>BDP|7327438979364183079</stp>
        <tr r="E17" s="2"/>
      </tp>
      <tp t="s">
        <v>#N/A N/A</v>
        <stp/>
        <stp>BDH|3982170153862408554</stp>
        <tr r="S9" s="2"/>
      </tp>
      <tp t="s">
        <v>#N/A N/A</v>
        <stp/>
        <stp>BDH|5307809786464169185</stp>
        <tr r="S38" s="2"/>
      </tp>
      <tp t="s">
        <v>#N/A N/A</v>
        <stp/>
        <stp>BDP|5933069222522933560</stp>
        <tr r="B31" s="2"/>
      </tp>
      <tp t="s">
        <v>#N/A N/A</v>
        <stp/>
        <stp>BDH|9868412496245538180</stp>
        <tr r="S21" s="2"/>
      </tp>
      <tp t="s">
        <v>#N/A N/A</v>
        <stp/>
        <stp>BDP|3297663049792870337</stp>
        <tr r="E11" s="2"/>
      </tp>
      <tp t="s">
        <v>#N/A N/A</v>
        <stp/>
        <stp>BDH|8917193872696394865</stp>
        <tr r="H13" s="2"/>
      </tp>
      <tp t="s">
        <v>#N/A N/A</v>
        <stp/>
        <stp>BDP|5232480903693770349</stp>
        <tr r="D17" s="2"/>
      </tp>
      <tp t="s">
        <v>#N/A N/A</v>
        <stp/>
        <stp>BDH|7625114572464830442</stp>
        <tr r="S16" s="2"/>
      </tp>
      <tp t="s">
        <v>#N/A N/A</v>
        <stp/>
        <stp>BDH|9947519740128604171</stp>
        <tr r="S14" s="2"/>
      </tp>
      <tp t="s">
        <v>#N/A N/A</v>
        <stp/>
        <stp>BDP|7474675090421610876</stp>
        <tr r="D37" s="2"/>
      </tp>
      <tp t="s">
        <v>#N/A N/A</v>
        <stp/>
        <stp>BDP|4091565782258371049</stp>
        <tr r="C37" s="2"/>
      </tp>
      <tp t="s">
        <v>#N/A N/A</v>
        <stp/>
        <stp>BDP|7517882216497350888</stp>
        <tr r="C11" s="2"/>
      </tp>
      <tp t="s">
        <v>#N/A N/A</v>
        <stp/>
        <stp>BDH|1650972382371066041</stp>
        <tr r="S15" s="2"/>
      </tp>
      <tp t="s">
        <v>#N/A N/A</v>
        <stp/>
        <stp>BDP|9999074093046181799</stp>
        <tr r="C38" s="2"/>
      </tp>
      <tp t="s">
        <v>#N/A N/A</v>
        <stp/>
        <stp>BDP|6164758718122859315</stp>
        <tr r="D12" s="2"/>
      </tp>
      <tp t="s">
        <v>#N/A N/A</v>
        <stp/>
        <stp>BDP|7987956412485473800</stp>
        <tr r="G23" s="2"/>
      </tp>
      <tp t="s">
        <v>#N/A N/A</v>
        <stp/>
        <stp>BDP|5808790061064949238</stp>
        <tr r="G15" s="2"/>
      </tp>
      <tp t="s">
        <v>#N/A N/A</v>
        <stp/>
        <stp>BDP|6885685458177031038</stp>
        <tr r="G4" s="2"/>
      </tp>
      <tp t="s">
        <v>#N/A N/A</v>
        <stp/>
        <stp>BDP|1062056857624598282</stp>
        <tr r="B36" s="2"/>
      </tp>
      <tp t="s">
        <v>#N/A N/A</v>
        <stp/>
        <stp>BDP|3652241937568166889</stp>
        <tr r="E33" s="2"/>
      </tp>
      <tp t="s">
        <v>#N/A N/A</v>
        <stp/>
        <stp>BDP|7713224103272107511</stp>
        <tr r="C28" s="2"/>
      </tp>
      <tp t="s">
        <v>#N/A N/A</v>
        <stp/>
        <stp>BDH|5865527624836030684</stp>
        <tr r="H19" s="2"/>
      </tp>
      <tp t="s">
        <v>#N/A N/A</v>
        <stp/>
        <stp>BDP|5252903323364311982</stp>
        <tr r="B19" s="2"/>
      </tp>
      <tp t="s">
        <v>#N/A N/A</v>
        <stp/>
        <stp>BDP|2474087077596298022</stp>
        <tr r="F8" s="2"/>
      </tp>
      <tp t="s">
        <v>#N/A N/A</v>
        <stp/>
        <stp>BDP|3385362727732183380</stp>
        <tr r="F30" s="2"/>
      </tp>
      <tp t="s">
        <v>#N/A N/A</v>
        <stp/>
        <stp>BDP|1801948255269465711</stp>
        <tr r="D33" s="2"/>
      </tp>
      <tp t="s">
        <v>#N/A N/A</v>
        <stp/>
        <stp>BDP|1431505046324108709</stp>
        <tr r="D39" s="2"/>
      </tp>
      <tp t="s">
        <v>#N/A N/A</v>
        <stp/>
        <stp>BDH|1838293359394350182</stp>
        <tr r="H33" s="2"/>
      </tp>
      <tp t="s">
        <v>#N/A N/A</v>
        <stp/>
        <stp>BDP|6670675914241481319</stp>
        <tr r="D29" s="2"/>
      </tp>
      <tp t="s">
        <v>#N/A N/A</v>
        <stp/>
        <stp>BDH|2027116235290260369</stp>
        <tr r="S17" s="2"/>
      </tp>
      <tp t="s">
        <v>#N/A N/A</v>
        <stp/>
        <stp>BDH|5891401194333931855</stp>
        <tr r="H37" s="2"/>
      </tp>
      <tp t="s">
        <v>#N/A N/A</v>
        <stp/>
        <stp>BDP|3395477536512278579</stp>
        <tr r="G12" s="2"/>
      </tp>
      <tp t="s">
        <v>#N/A N/A</v>
        <stp/>
        <stp>BDP|17986130568836422</stp>
        <tr r="B34" s="2"/>
      </tp>
      <tp t="s">
        <v>#N/A N/A</v>
        <stp/>
        <stp>BDP|221598007855563528</stp>
        <tr r="E38" s="2"/>
      </tp>
      <tp t="s">
        <v>#N/A N/A</v>
        <stp/>
        <stp>BDP|112862560859463301</stp>
        <tr r="G33" s="2"/>
      </tp>
      <tp t="s">
        <v>#N/A N/A</v>
        <stp/>
        <stp>BDP|451516543897833174</stp>
        <tr r="F38" s="2"/>
      </tp>
      <tp t="s">
        <v>#N/A N/A</v>
        <stp/>
        <stp>BDP|302510055197980165</stp>
        <tr r="C17" s="2"/>
      </tp>
      <tp t="s">
        <v>#N/A N/A</v>
        <stp/>
        <stp>BDP|569191039770996482</stp>
        <tr r="C33" s="2"/>
      </tp>
      <tp t="s">
        <v>#N/A N/A</v>
        <stp/>
        <stp>BDP|297235211130359548</stp>
        <tr r="B24" s="2"/>
      </tp>
      <tp t="s">
        <v>#N/A N/A</v>
        <stp/>
        <stp>BDP|823769582439515659</stp>
        <tr r="D26" s="2"/>
      </tp>
      <tp t="s">
        <v>#N/A N/A</v>
        <stp/>
        <stp>BDP|127877451523235257</stp>
        <tr r="D25" s="2"/>
      </tp>
      <tp t="s">
        <v>#N/A N/A</v>
        <stp/>
        <stp>BDH|393654217609773547</stp>
        <tr r="S37" s="2"/>
      </tp>
      <tp t="s">
        <v>#N/A N/A</v>
        <stp/>
        <stp>BDP|554128997254356628</stp>
        <tr r="B17" s="2"/>
      </tp>
      <tp t="s">
        <v>#N/A N/A</v>
        <stp/>
        <stp>BDP|411514162370797930</stp>
        <tr r="F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C1" workbookViewId="0">
      <selection activeCell="J5" sqref="A1:AC40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9.140625" bestFit="1" customWidth="1"/>
    <col min="4" max="4" width="10.7109375" bestFit="1" customWidth="1"/>
    <col min="5" max="5" width="9.7109375" bestFit="1" customWidth="1"/>
    <col min="6" max="6" width="9.140625" bestFit="1" customWidth="1"/>
    <col min="7" max="7" width="13.140625" bestFit="1" customWidth="1"/>
    <col min="8" max="8" width="9.85546875" bestFit="1" customWidth="1"/>
    <col min="9" max="18" width="9.7109375" bestFit="1" customWidth="1"/>
    <col min="19" max="19" width="9.85546875" bestFit="1" customWidth="1"/>
    <col min="20" max="29" width="9.7109375" bestFit="1" customWidth="1"/>
  </cols>
  <sheetData>
    <row r="1" spans="1:2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>
        <f>_xll.BDH(G2&amp;" GF Corp", "PX_LAST", "1/10/2022", "1/24/2022", "Dates", "S", "Direction", "H", "Currency", "CAD", "PCS", "FRNK", "cols=11;rows=2")</f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  <c r="S1" s="1">
        <f>_xll.BDH(G2&amp;" GF Corp", "YLD_YTM_MID", "1/10/2022", "1/24/2022", "Dates", "S", "Direction", "H", "Currency", "CAD", "PCS", "FRNK", "cols=11;rows=2")</f>
        <v>44571</v>
      </c>
      <c r="T1" s="1">
        <v>44572</v>
      </c>
      <c r="U1" s="1">
        <v>44573</v>
      </c>
      <c r="V1" s="1">
        <v>44574</v>
      </c>
      <c r="W1" s="1">
        <v>44575</v>
      </c>
      <c r="X1" s="1">
        <v>44578</v>
      </c>
      <c r="Y1" s="1">
        <v>44579</v>
      </c>
      <c r="Z1" s="1">
        <v>44580</v>
      </c>
      <c r="AA1" s="1">
        <v>44581</v>
      </c>
      <c r="AB1" s="1">
        <v>44582</v>
      </c>
      <c r="AC1" s="1">
        <v>44585</v>
      </c>
    </row>
    <row r="2" spans="1:29" x14ac:dyDescent="0.25">
      <c r="A2" t="s">
        <v>7</v>
      </c>
      <c r="B2" t="str">
        <f>_xll.BDP("ZQ408444 Corp","ID_ISIN")</f>
        <v>CA135087K601</v>
      </c>
      <c r="C2">
        <f>_xll.BDP("ZQ408444 Corp","CPN")</f>
        <v>1.5</v>
      </c>
      <c r="D2" t="str">
        <f>_xll.BDP("ZQ408444 Corp","ISSUE_DT")</f>
        <v>11/4/2019</v>
      </c>
      <c r="E2" t="str">
        <f>_xll.BDP("ZQ408444 Corp","MATURITY")</f>
        <v>2/1/2022</v>
      </c>
      <c r="F2" t="str">
        <f>_xll.BDP("ZQ408444 Corp","CRNCY")</f>
        <v>CAD</v>
      </c>
      <c r="G2" t="str">
        <f>_xll.BDP("ZQ408444 Corp","ID_BB")</f>
        <v>ZQ4084443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  <c r="S2">
        <v>0.2</v>
      </c>
      <c r="T2">
        <v>0.189</v>
      </c>
      <c r="U2">
        <v>0.218</v>
      </c>
      <c r="V2">
        <v>0.22900000000000001</v>
      </c>
      <c r="W2">
        <v>0.24199999999999999</v>
      </c>
      <c r="X2">
        <v>0.34200000000000003</v>
      </c>
      <c r="Y2">
        <v>0.39700000000000002</v>
      </c>
      <c r="Z2">
        <v>0.39700000000000002</v>
      </c>
      <c r="AA2">
        <v>0.30399999999999999</v>
      </c>
      <c r="AB2">
        <v>-0.48599999999999999</v>
      </c>
      <c r="AC2">
        <v>0.27100000000000002</v>
      </c>
    </row>
    <row r="3" spans="1:29" x14ac:dyDescent="0.25">
      <c r="A3" t="s">
        <v>7</v>
      </c>
      <c r="B3" t="str">
        <f>_xll.BDP("QZ808593 Corp","ID_ISIN")</f>
        <v>CA135087G328</v>
      </c>
      <c r="C3">
        <f>_xll.BDP("QZ808593 Corp","CPN")</f>
        <v>0.5</v>
      </c>
      <c r="D3" t="str">
        <f>_xll.BDP("QZ808593 Corp","ISSUE_DT")</f>
        <v>10/11/2016</v>
      </c>
      <c r="E3" t="str">
        <f>_xll.BDP("QZ808593 Corp","MATURITY")</f>
        <v>3/1/2022</v>
      </c>
      <c r="F3" t="str">
        <f>_xll.BDP("QZ808593 Corp","CRNCY")</f>
        <v>CAD</v>
      </c>
      <c r="G3" t="str">
        <f>_xll.BDP("QZ808593 Corp","ID_BB")</f>
        <v>QZ8085933</v>
      </c>
      <c r="H3">
        <f>_xll.BDH(G3&amp;" GF Corp", "PX_LAST", "1/10/2022", "1/24/2022", "Dates", "H", "Direction", "H", "Currency", "CAD", "PCS", "FRNK","cols=11;rows=1")</f>
        <v>100.038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  <c r="S3">
        <f>_xll.BDH(G3&amp;" GF Corp","YLD_YTM_MID","1/10/2022","1/24/2022","Dates","H","Direction","H","Currency","CAD","PCS","FRNK","cols=11;rows=1")</f>
        <v>0.22600000000000001</v>
      </c>
      <c r="T3">
        <v>0.23599999999999999</v>
      </c>
      <c r="U3">
        <v>0.26200000000000001</v>
      </c>
      <c r="V3">
        <v>0.27900000000000003</v>
      </c>
      <c r="W3">
        <v>0.3</v>
      </c>
      <c r="X3">
        <v>0.38400000000000001</v>
      </c>
      <c r="Y3">
        <v>0.42699999999999999</v>
      </c>
      <c r="Z3">
        <v>0.41499999999999998</v>
      </c>
      <c r="AA3">
        <v>0.40799999999999997</v>
      </c>
      <c r="AB3">
        <v>0.375</v>
      </c>
      <c r="AC3">
        <v>0.35</v>
      </c>
    </row>
    <row r="4" spans="1:29" x14ac:dyDescent="0.25">
      <c r="A4" t="s">
        <v>7</v>
      </c>
      <c r="B4" t="str">
        <f>_xll.BDP("ZP677682 Corp","ID_ISIN")</f>
        <v>CA135087K866</v>
      </c>
      <c r="C4">
        <f>_xll.BDP("ZP677682 Corp","CPN")</f>
        <v>1.5</v>
      </c>
      <c r="D4" t="str">
        <f>_xll.BDP("ZP677682 Corp","ISSUE_DT")</f>
        <v>1/27/2020</v>
      </c>
      <c r="E4" t="str">
        <f>_xll.BDP("ZP677682 Corp","MATURITY")</f>
        <v>5/1/2022</v>
      </c>
      <c r="F4" t="str">
        <f>_xll.BDP("ZP677682 Corp","CRNCY")</f>
        <v>CAD</v>
      </c>
      <c r="G4" t="str">
        <f>_xll.BDP("ZP677682 Corp","ID_BB")</f>
        <v>ZP6776824</v>
      </c>
      <c r="H4">
        <f>_xll.BDH(G4&amp;" GF Corp", "PX_LAST", "1/10/2022", "1/24/2022", "Dates", "H", "Direction", "H", "Currency", "CAD", "PCS", "FRNK","cols=11;rows=1")</f>
        <v>100.349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  <c r="S4">
        <f>_xll.BDH(G4&amp;" GF Corp","YLD_YTM_MID","1/10/2022","1/24/2022","Dates","H","Direction","H","Currency","CAD","PCS","FRNK","cols=11;rows=1")</f>
        <v>0.34699999999999998</v>
      </c>
      <c r="T4">
        <v>0.36299999999999999</v>
      </c>
      <c r="U4">
        <v>0.379</v>
      </c>
      <c r="V4">
        <v>0.39200000000000002</v>
      </c>
      <c r="W4">
        <v>0.42</v>
      </c>
      <c r="X4">
        <v>0.498</v>
      </c>
      <c r="Y4">
        <v>0.54200000000000004</v>
      </c>
      <c r="Z4">
        <v>0.54300000000000004</v>
      </c>
      <c r="AA4">
        <v>0.53200000000000003</v>
      </c>
      <c r="AB4">
        <v>0.49199999999999999</v>
      </c>
      <c r="AC4">
        <v>0.47799999999999998</v>
      </c>
    </row>
    <row r="5" spans="1:29" x14ac:dyDescent="0.25">
      <c r="A5" t="s">
        <v>7</v>
      </c>
      <c r="B5" t="str">
        <f>_xll.BDP("EI767213 Corp","ID_ISIN")</f>
        <v>CA135087ZU15</v>
      </c>
      <c r="C5">
        <f>_xll.BDP("EI767213 Corp","CPN")</f>
        <v>2.75</v>
      </c>
      <c r="D5" t="str">
        <f>_xll.BDP("EI767213 Corp","ISSUE_DT")</f>
        <v>8/2/2011</v>
      </c>
      <c r="E5" t="str">
        <f>_xll.BDP("EI767213 Corp","MATURITY")</f>
        <v>6/1/2022</v>
      </c>
      <c r="F5" t="str">
        <f>_xll.BDP("EI767213 Corp","CRNCY")</f>
        <v>CAD</v>
      </c>
      <c r="G5" t="str">
        <f>_xll.BDP("EI767213 Corp","ID_BB")</f>
        <v>EI7672138</v>
      </c>
      <c r="H5">
        <f>_xll.BDH(G5&amp;" GF Corp", "PX_LAST", "1/10/2022", "1/24/2022", "Dates", "H", "Direction", "H", "Currency", "CAD", "PCS", "FRNK","cols=11;rows=1")</f>
        <v>100.75700000000001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  <c r="S5">
        <f>_xll.BDH(G5&amp;" GF Corp","YLD_YTM_MID","1/10/2022","1/24/2022","Dates","H","Direction","H","Currency","CAD","PCS","FRNK","cols=11;rows=1")</f>
        <v>0.77800000000000002</v>
      </c>
      <c r="T5">
        <v>0.80300000000000005</v>
      </c>
      <c r="U5">
        <v>0.81</v>
      </c>
      <c r="V5">
        <v>0.85299999999999998</v>
      </c>
      <c r="W5">
        <v>0.874</v>
      </c>
      <c r="X5">
        <v>0.96399999999999997</v>
      </c>
      <c r="Y5">
        <v>0.98099999999999998</v>
      </c>
      <c r="Z5">
        <v>1.0309999999999999</v>
      </c>
      <c r="AA5">
        <v>1.0029999999999999</v>
      </c>
      <c r="AB5">
        <v>0.94899999999999995</v>
      </c>
      <c r="AC5">
        <v>0.95199999999999996</v>
      </c>
    </row>
    <row r="6" spans="1:29" x14ac:dyDescent="0.25">
      <c r="A6" t="s">
        <v>7</v>
      </c>
      <c r="B6" t="str">
        <f>_xll.BDP("135087UM Corp","ID_ISIN")</f>
        <v>CA135087UM44</v>
      </c>
      <c r="C6">
        <f>_xll.BDP("135087UM Corp","CPN")</f>
        <v>9.25</v>
      </c>
      <c r="D6" t="str">
        <f>_xll.BDP("135087UM Corp","ISSUE_DT")</f>
        <v>12/15/1991</v>
      </c>
      <c r="E6" t="str">
        <f>_xll.BDP("135087UM Corp","MATURITY")</f>
        <v>6/1/2022</v>
      </c>
      <c r="F6" t="str">
        <f>_xll.BDP("135087UM Corp","CRNCY")</f>
        <v>CAD</v>
      </c>
      <c r="G6" t="str">
        <f>_xll.BDP("135087UM Corp","ID_BB")</f>
        <v>135087UM4</v>
      </c>
      <c r="H6">
        <f>_xll.BDH(G6&amp;" GF Corp", "PX_LAST", "1/10/2022", "1/24/2022", "Dates", "H", "Direction", "H", "Currency", "CAD", "PCS", "FRNK","cols=11;rows=1")</f>
        <v>103.395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  <c r="S6">
        <f>_xll.BDH(G6&amp;" GF Corp","YLD_YTM_MID","1/10/2022","1/24/2022","Dates","H","Direction","H","Currency","CAD","PCS","FRNK","cols=11;rows=1")</f>
        <v>0.41299999999999998</v>
      </c>
      <c r="T6">
        <v>0.42799999999999999</v>
      </c>
      <c r="U6">
        <v>0.44600000000000001</v>
      </c>
      <c r="V6">
        <v>0.46100000000000002</v>
      </c>
      <c r="W6">
        <v>0.48899999999999999</v>
      </c>
      <c r="X6">
        <v>0.56599999999999995</v>
      </c>
      <c r="Y6">
        <v>0.60399999999999998</v>
      </c>
      <c r="Z6">
        <v>0.60699999999999998</v>
      </c>
      <c r="AA6">
        <v>0.59699999999999998</v>
      </c>
      <c r="AB6">
        <v>0.55900000000000005</v>
      </c>
      <c r="AC6">
        <v>0.54</v>
      </c>
    </row>
    <row r="7" spans="1:29" x14ac:dyDescent="0.25">
      <c r="A7" t="s">
        <v>7</v>
      </c>
      <c r="B7" t="str">
        <f>_xll.BDP("BJ239122 Corp","ID_ISIN")</f>
        <v>CA135087L286</v>
      </c>
      <c r="C7">
        <f>_xll.BDP("BJ239122 Corp","CPN")</f>
        <v>0.25</v>
      </c>
      <c r="D7" t="str">
        <f>_xll.BDP("BJ239122 Corp","ISSUE_DT")</f>
        <v>5/4/2020</v>
      </c>
      <c r="E7" t="str">
        <f>_xll.BDP("BJ239122 Corp","MATURITY")</f>
        <v>8/1/2022</v>
      </c>
      <c r="F7" t="str">
        <f>_xll.BDP("BJ239122 Corp","CRNCY")</f>
        <v>CAD</v>
      </c>
      <c r="G7" t="str">
        <f>_xll.BDP("BJ239122 Corp","ID_BB")</f>
        <v>BJ2391222</v>
      </c>
      <c r="H7">
        <f>_xll.BDH(G7&amp;" GF Corp", "PX_LAST", "1/10/2022", "1/24/2022", "Dates", "H", "Direction", "H", "Currency", "CAD", "PCS", "FRNK","cols=11;rows=1")</f>
        <v>99.793999999999997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  <c r="S7">
        <f>_xll.BDH(G7&amp;" GF Corp","YLD_YTM_MID","1/10/2022","1/24/2022","Dates","H","Direction","H","Currency","CAD","PCS","FRNK","cols=11;rows=1")</f>
        <v>0.623</v>
      </c>
      <c r="T7">
        <v>0.63900000000000001</v>
      </c>
      <c r="U7">
        <v>0.65900000000000003</v>
      </c>
      <c r="V7">
        <v>0.67700000000000005</v>
      </c>
      <c r="W7">
        <v>0.7</v>
      </c>
      <c r="X7">
        <v>0.77700000000000002</v>
      </c>
      <c r="Y7">
        <v>0.82099999999999995</v>
      </c>
      <c r="Z7">
        <v>0.81699999999999995</v>
      </c>
      <c r="AA7">
        <v>0.8</v>
      </c>
      <c r="AB7">
        <v>0.755</v>
      </c>
      <c r="AC7">
        <v>0.74</v>
      </c>
    </row>
    <row r="8" spans="1:29" x14ac:dyDescent="0.25">
      <c r="A8" t="s">
        <v>7</v>
      </c>
      <c r="B8" t="str">
        <f>_xll.BDP("AN164546 Corp","ID_ISIN")</f>
        <v>CA135087G732</v>
      </c>
      <c r="C8">
        <f>_xll.BDP("AN164546 Corp","CPN")</f>
        <v>1</v>
      </c>
      <c r="D8" t="str">
        <f>_xll.BDP("AN164546 Corp","ISSUE_DT")</f>
        <v>4/10/2017</v>
      </c>
      <c r="E8" t="str">
        <f>_xll.BDP("AN164546 Corp","MATURITY")</f>
        <v>9/1/2022</v>
      </c>
      <c r="F8" t="str">
        <f>_xll.BDP("AN164546 Corp","CRNCY")</f>
        <v>CAD</v>
      </c>
      <c r="G8" t="str">
        <f>_xll.BDP("AN164546 Corp","ID_BB")</f>
        <v>AN1645463</v>
      </c>
      <c r="H8">
        <f>_xll.BDH(G8&amp;" GF Corp", "PX_LAST", "1/10/2022", "1/24/2022", "Dates", "H", "Direction", "H", "Currency", "CAD", "PCS", "FRNK","cols=11;rows=1")</f>
        <v>100.19799999999999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  <c r="S8">
        <f>_xll.BDH(G8&amp;" GF Corp","YLD_YTM_MID","1/10/2022","1/24/2022","Dates","H","Direction","H","Currency","CAD","PCS","FRNK","cols=11;rows=1")</f>
        <v>0.68600000000000005</v>
      </c>
      <c r="T8">
        <v>0.70199999999999996</v>
      </c>
      <c r="U8">
        <v>0.72099999999999997</v>
      </c>
      <c r="V8">
        <v>0.73699999999999999</v>
      </c>
      <c r="W8">
        <v>0.76300000000000001</v>
      </c>
      <c r="X8">
        <v>0.84599999999999997</v>
      </c>
      <c r="Y8">
        <v>0.88600000000000001</v>
      </c>
      <c r="Z8">
        <v>0.88200000000000001</v>
      </c>
      <c r="AA8">
        <v>0.86399999999999999</v>
      </c>
      <c r="AB8">
        <v>0.82299999999999995</v>
      </c>
      <c r="AC8">
        <v>0.80700000000000005</v>
      </c>
    </row>
    <row r="9" spans="1:29" x14ac:dyDescent="0.25">
      <c r="A9" t="s">
        <v>7</v>
      </c>
      <c r="B9" t="str">
        <f>_xll.BDP("BK932054 Corp","ID_ISIN")</f>
        <v>CA135087L369</v>
      </c>
      <c r="C9">
        <f>_xll.BDP("BK932054 Corp","CPN")</f>
        <v>0.25</v>
      </c>
      <c r="D9" t="str">
        <f>_xll.BDP("BK932054 Corp","ISSUE_DT")</f>
        <v>8/17/2020</v>
      </c>
      <c r="E9" t="str">
        <f>_xll.BDP("BK932054 Corp","MATURITY")</f>
        <v>11/1/2022</v>
      </c>
      <c r="F9" t="str">
        <f>_xll.BDP("BK932054 Corp","CRNCY")</f>
        <v>CAD</v>
      </c>
      <c r="G9" t="str">
        <f>_xll.BDP("BK932054 Corp","ID_BB")</f>
        <v>BK9320544</v>
      </c>
      <c r="H9">
        <f>_xll.BDH(G9&amp;" GF Corp", "PX_LAST", "1/10/2022", "1/24/2022", "Dates", "H", "Direction", "H", "Currency", "CAD", "PCS", "FRNK","cols=11;rows=1")</f>
        <v>99.552000000000007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  <c r="S9">
        <f>_xll.BDH(G9&amp;" GF Corp","YLD_YTM_MID","1/10/2022","1/24/2022","Dates","H","Direction","H","Currency","CAD","PCS","FRNK","cols=11;rows=1")</f>
        <v>0.81200000000000006</v>
      </c>
      <c r="T9">
        <v>0.82799999999999996</v>
      </c>
      <c r="U9">
        <v>0.84799999999999998</v>
      </c>
      <c r="V9">
        <v>0.86299999999999999</v>
      </c>
      <c r="W9">
        <v>0.89</v>
      </c>
      <c r="X9">
        <v>0.97199999999999998</v>
      </c>
      <c r="Y9">
        <v>1.0129999999999999</v>
      </c>
      <c r="Z9">
        <v>1.0069999999999999</v>
      </c>
      <c r="AA9">
        <v>0.99399999999999999</v>
      </c>
      <c r="AB9">
        <v>0.94699999999999995</v>
      </c>
      <c r="AC9">
        <v>0.93100000000000005</v>
      </c>
    </row>
    <row r="10" spans="1:29" x14ac:dyDescent="0.25">
      <c r="A10" t="s">
        <v>7</v>
      </c>
      <c r="B10" t="str">
        <f>_xll.BDP("BM089638 Corp","ID_ISIN")</f>
        <v>CA135087L773</v>
      </c>
      <c r="C10">
        <f>_xll.BDP("BM089638 Corp","CPN")</f>
        <v>0.25</v>
      </c>
      <c r="D10" t="str">
        <f>_xll.BDP("BM089638 Corp","ISSUE_DT")</f>
        <v>10/26/2020</v>
      </c>
      <c r="E10" t="str">
        <f>_xll.BDP("BM089638 Corp","MATURITY")</f>
        <v>2/1/2023</v>
      </c>
      <c r="F10" t="str">
        <f>_xll.BDP("BM089638 Corp","CRNCY")</f>
        <v>CAD</v>
      </c>
      <c r="G10" t="str">
        <f>_xll.BDP("BM089638 Corp","ID_BB")</f>
        <v>BM0896381</v>
      </c>
      <c r="H10">
        <f>_xll.BDH(G10&amp;" GF Corp", "PX_LAST", "1/10/2022", "1/24/2022", "Dates", "H", "Direction", "H", "Currency", "CAD", "PCS", "FRNK","cols=11;rows=1")</f>
        <v>99.307000000000002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  <c r="S10">
        <f>_xll.BDH(G10&amp;" GF Corp","YLD_YTM_MID","1/10/2022","1/24/2022","Dates","H","Direction","H","Currency","CAD","PCS","FRNK","cols=11;rows=1")</f>
        <v>0.91200000000000003</v>
      </c>
      <c r="T10">
        <v>0.91900000000000004</v>
      </c>
      <c r="U10">
        <v>0.93899999999999995</v>
      </c>
      <c r="V10">
        <v>0.95299999999999996</v>
      </c>
      <c r="W10">
        <v>0.97699999999999998</v>
      </c>
      <c r="X10">
        <v>1.0580000000000001</v>
      </c>
      <c r="Y10">
        <v>1.0980000000000001</v>
      </c>
      <c r="Z10">
        <v>1.0920000000000001</v>
      </c>
      <c r="AA10">
        <v>1.083</v>
      </c>
      <c r="AB10">
        <v>1.0349999999999999</v>
      </c>
      <c r="AC10">
        <v>1.0209999999999999</v>
      </c>
    </row>
    <row r="11" spans="1:29" x14ac:dyDescent="0.25">
      <c r="A11" t="s">
        <v>7</v>
      </c>
      <c r="B11" t="str">
        <f>_xll.BDP("AP434040 Corp","ID_ISIN")</f>
        <v>CA135087H490</v>
      </c>
      <c r="C11">
        <f>_xll.BDP("AP434040 Corp","CPN")</f>
        <v>1.75</v>
      </c>
      <c r="D11" t="str">
        <f>_xll.BDP("AP434040 Corp","ISSUE_DT")</f>
        <v>10/6/2017</v>
      </c>
      <c r="E11" t="str">
        <f>_xll.BDP("AP434040 Corp","MATURITY")</f>
        <v>3/1/2023</v>
      </c>
      <c r="F11" t="str">
        <f>_xll.BDP("AP434040 Corp","CRNCY")</f>
        <v>CAD</v>
      </c>
      <c r="G11" t="str">
        <f>_xll.BDP("AP434040 Corp","ID_BB")</f>
        <v>AP4340406</v>
      </c>
      <c r="H11">
        <f>_xll.BDH(G11&amp;" GF Corp", "PX_LAST", "1/10/2022", "1/24/2022", "Dates", "H", "Direction", "H", "Currency", "CAD", "PCS", "FRNK","cols=11;rows=1")</f>
        <v>100.934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  <c r="S11">
        <f>_xll.BDH(G11&amp;" GF Corp","YLD_YTM_MID","1/10/2022","1/24/2022","Dates","H","Direction","H","Currency","CAD","PCS","FRNK","cols=11;rows=1")</f>
        <v>0.91900000000000004</v>
      </c>
      <c r="T11">
        <v>0.92800000000000005</v>
      </c>
      <c r="U11">
        <v>0.94499999999999995</v>
      </c>
      <c r="V11">
        <v>0.96199999999999997</v>
      </c>
      <c r="W11">
        <v>0.97899999999999998</v>
      </c>
      <c r="X11">
        <v>1.0660000000000001</v>
      </c>
      <c r="Y11">
        <v>1.105</v>
      </c>
      <c r="Z11">
        <v>1.1020000000000001</v>
      </c>
      <c r="AA11">
        <v>1.099</v>
      </c>
      <c r="AB11">
        <v>1.0620000000000001</v>
      </c>
      <c r="AC11">
        <v>1.044</v>
      </c>
    </row>
    <row r="12" spans="1:29" x14ac:dyDescent="0.25">
      <c r="A12" t="s">
        <v>7</v>
      </c>
      <c r="B12" t="str">
        <f>_xll.BDP("BN903840 Corp","ID_ISIN")</f>
        <v>CA135087L856</v>
      </c>
      <c r="C12">
        <f>_xll.BDP("BN903840 Corp","CPN")</f>
        <v>0.25</v>
      </c>
      <c r="D12" t="str">
        <f>_xll.BDP("BN903840 Corp","ISSUE_DT")</f>
        <v>2/5/2021</v>
      </c>
      <c r="E12" t="str">
        <f>_xll.BDP("BN903840 Corp","MATURITY")</f>
        <v>5/1/2023</v>
      </c>
      <c r="F12" t="str">
        <f>_xll.BDP("BN903840 Corp","CRNCY")</f>
        <v>CAD</v>
      </c>
      <c r="G12" t="str">
        <f>_xll.BDP("BN903840 Corp","ID_BB")</f>
        <v>BN9038405</v>
      </c>
      <c r="H12">
        <f>_xll.BDH(G12&amp;" GF Corp", "PX_LAST", "1/10/2022", "1/24/2022", "Dates", "H", "Direction", "H", "Currency", "CAD", "PCS", "FRNK","cols=11;rows=1")</f>
        <v>99.081999999999994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  <c r="S12">
        <f>_xll.BDH(G12&amp;" GF Corp","YLD_YTM_MID","1/10/2022","1/24/2022","Dates","H","Direction","H","Currency","CAD","PCS","FRNK","cols=11;rows=1")</f>
        <v>0.96199999999999997</v>
      </c>
      <c r="T12">
        <v>0.96899999999999997</v>
      </c>
      <c r="U12">
        <v>0.98499999999999999</v>
      </c>
      <c r="V12">
        <v>1.0009999999999999</v>
      </c>
      <c r="W12">
        <v>1.0209999999999999</v>
      </c>
      <c r="X12">
        <v>1.1060000000000001</v>
      </c>
      <c r="Y12">
        <v>1.147</v>
      </c>
      <c r="Z12">
        <v>1.141</v>
      </c>
      <c r="AA12">
        <v>1.1399999999999999</v>
      </c>
      <c r="AB12">
        <v>1.1040000000000001</v>
      </c>
      <c r="AC12">
        <v>1.0860000000000001</v>
      </c>
    </row>
    <row r="13" spans="1:29" x14ac:dyDescent="0.25">
      <c r="A13" t="s">
        <v>7</v>
      </c>
      <c r="B13" t="str">
        <f>_xll.BDP("135087UT Corp","ID_ISIN")</f>
        <v>CA135087UT96</v>
      </c>
      <c r="C13">
        <f>_xll.BDP("135087UT Corp","CPN")</f>
        <v>8</v>
      </c>
      <c r="D13" t="str">
        <f>_xll.BDP("135087UT Corp","ISSUE_DT")</f>
        <v>8/17/1992</v>
      </c>
      <c r="E13" t="str">
        <f>_xll.BDP("135087UT Corp","MATURITY")</f>
        <v>6/1/2023</v>
      </c>
      <c r="F13" t="str">
        <f>_xll.BDP("135087UT Corp","CRNCY")</f>
        <v>CAD</v>
      </c>
      <c r="G13" t="str">
        <f>_xll.BDP("135087UT Corp","ID_BB")</f>
        <v>135087UT9</v>
      </c>
      <c r="H13">
        <f>_xll.BDH(G13&amp;" GF Corp", "PX_LAST", "1/10/2022", "1/24/2022", "Dates", "H", "Direction", "H", "Currency", "CAD", "PCS", "FRNK","cols=11;rows=1")</f>
        <v>109.629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  <c r="S13">
        <f>_xll.BDH(G13&amp;" GF Corp","YLD_YTM_MID","1/10/2022","1/24/2022","Dates","H","Direction","H","Currency","CAD","PCS","FRNK","cols=11;rows=1")</f>
        <v>0.98</v>
      </c>
      <c r="T13">
        <v>0.99199999999999999</v>
      </c>
      <c r="U13">
        <v>1.01</v>
      </c>
      <c r="V13">
        <v>1.0249999999999999</v>
      </c>
      <c r="W13">
        <v>1.0449999999999999</v>
      </c>
      <c r="X13">
        <v>1.131</v>
      </c>
      <c r="Y13">
        <v>1.1719999999999999</v>
      </c>
      <c r="Z13">
        <v>1.1679999999999999</v>
      </c>
      <c r="AA13">
        <v>1.169</v>
      </c>
      <c r="AB13">
        <v>1.135</v>
      </c>
      <c r="AC13">
        <v>1.117</v>
      </c>
    </row>
    <row r="14" spans="1:29" x14ac:dyDescent="0.25">
      <c r="A14" t="s">
        <v>7</v>
      </c>
      <c r="B14" t="str">
        <f>_xll.BDP("EJ299599 Corp","ID_ISIN")</f>
        <v>CA135087A610</v>
      </c>
      <c r="C14">
        <f>_xll.BDP("EJ299599 Corp","CPN")</f>
        <v>1.5</v>
      </c>
      <c r="D14" t="str">
        <f>_xll.BDP("EJ299599 Corp","ISSUE_DT")</f>
        <v>7/30/2012</v>
      </c>
      <c r="E14" t="str">
        <f>_xll.BDP("EJ299599 Corp","MATURITY")</f>
        <v>6/1/2023</v>
      </c>
      <c r="F14" t="str">
        <f>_xll.BDP("EJ299599 Corp","CRNCY")</f>
        <v>CAD</v>
      </c>
      <c r="G14" t="str">
        <f>_xll.BDP("EJ299599 Corp","ID_BB")</f>
        <v>EJ2995995</v>
      </c>
      <c r="H14">
        <f>_xll.BDH(G14&amp;" GF Corp", "PX_LAST", "1/10/2022", "1/24/2022", "Dates", "H", "Direction", "H", "Currency", "CAD", "PCS", "FRNK","cols=11;rows=1")</f>
        <v>100.70699999999999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  <c r="S14">
        <f>_xll.BDH(G14&amp;" GF Corp","YLD_YTM_MID","1/10/2022","1/24/2022","Dates","H","Direction","H","Currency","CAD","PCS","FRNK","cols=11;rows=1")</f>
        <v>0.98399999999999999</v>
      </c>
      <c r="T14">
        <v>0.998</v>
      </c>
      <c r="U14">
        <v>1.0029999999999999</v>
      </c>
      <c r="V14">
        <v>1.0309999999999999</v>
      </c>
      <c r="W14">
        <v>1.0569999999999999</v>
      </c>
      <c r="X14">
        <v>1.141</v>
      </c>
      <c r="Y14">
        <v>1.179</v>
      </c>
      <c r="Z14">
        <v>1.1759999999999999</v>
      </c>
      <c r="AA14">
        <v>1.1679999999999999</v>
      </c>
      <c r="AB14">
        <v>1.1339999999999999</v>
      </c>
      <c r="AC14">
        <v>1.121</v>
      </c>
    </row>
    <row r="15" spans="1:29" x14ac:dyDescent="0.25">
      <c r="A15" t="s">
        <v>7</v>
      </c>
      <c r="B15" t="str">
        <f>_xll.BDP("BP516190 Corp","ID_ISIN")</f>
        <v>CA135087M359</v>
      </c>
      <c r="C15">
        <f>_xll.BDP("BP516190 Corp","CPN")</f>
        <v>0.25</v>
      </c>
      <c r="D15" t="str">
        <f>_xll.BDP("BP516190 Corp","ISSUE_DT")</f>
        <v>5/14/2021</v>
      </c>
      <c r="E15" t="str">
        <f>_xll.BDP("BP516190 Corp","MATURITY")</f>
        <v>8/1/2023</v>
      </c>
      <c r="F15" t="str">
        <f>_xll.BDP("BP516190 Corp","CRNCY")</f>
        <v>CAD</v>
      </c>
      <c r="G15" t="str">
        <f>_xll.BDP("BP516190 Corp","ID_BB")</f>
        <v>BP5161909</v>
      </c>
      <c r="H15">
        <f>_xll.BDH(G15&amp;" GF Corp", "PX_LAST", "1/10/2022", "1/24/2022", "Dates", "H", "Direction", "H", "Currency", "CAD", "PCS", "FRNK","cols=11;rows=1")</f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  <c r="S15">
        <f>_xll.BDH(G15&amp;" GF Corp","YLD_YTM_MID","1/10/2022","1/24/2022","Dates","H","Direction","H","Currency","CAD","PCS","FRNK","cols=11;rows=1")</f>
        <v>1.0249999999999999</v>
      </c>
      <c r="T15">
        <v>1.032</v>
      </c>
      <c r="U15">
        <v>1.0449999999999999</v>
      </c>
      <c r="V15">
        <v>1.0620000000000001</v>
      </c>
      <c r="W15">
        <v>1.081</v>
      </c>
      <c r="X15">
        <v>1.1659999999999999</v>
      </c>
      <c r="Y15">
        <v>1.206</v>
      </c>
      <c r="Z15">
        <v>1.21</v>
      </c>
      <c r="AA15">
        <v>1.2090000000000001</v>
      </c>
      <c r="AB15">
        <v>1.175</v>
      </c>
      <c r="AC15">
        <v>1.161</v>
      </c>
    </row>
    <row r="16" spans="1:29" x14ac:dyDescent="0.25">
      <c r="A16" t="s">
        <v>7</v>
      </c>
      <c r="B16" t="str">
        <f>_xll.BDP("AS089280 Corp","ID_ISIN")</f>
        <v>CA135087H987</v>
      </c>
      <c r="C16">
        <f>_xll.BDP("AS089280 Corp","CPN")</f>
        <v>2</v>
      </c>
      <c r="D16" t="str">
        <f>_xll.BDP("AS089280 Corp","ISSUE_DT")</f>
        <v>4/6/2018</v>
      </c>
      <c r="E16" t="str">
        <f>_xll.BDP("AS089280 Corp","MATURITY")</f>
        <v>9/1/2023</v>
      </c>
      <c r="F16" t="str">
        <f>_xll.BDP("AS089280 Corp","CRNCY")</f>
        <v>CAD</v>
      </c>
      <c r="G16" t="str">
        <f>_xll.BDP("AS089280 Corp","ID_BB")</f>
        <v>AS0892800</v>
      </c>
      <c r="H16">
        <f>_xll.BDH(G16&amp;" GF Corp", "PX_LAST", "1/10/2022", "1/24/2022", "Dates", "H", "Direction", "H", "Currency", "CAD", "PCS", "FRNK","cols=11;rows=1")</f>
        <v>101.565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  <c r="S16">
        <f>_xll.BDH(G16&amp;" GF Corp","YLD_YTM_MID","1/10/2022","1/24/2022","Dates","H","Direction","H","Currency","CAD","PCS","FRNK","cols=11;rows=1")</f>
        <v>1.0309999999999999</v>
      </c>
      <c r="T16">
        <v>1.0389999999999999</v>
      </c>
      <c r="U16">
        <v>1.0529999999999999</v>
      </c>
      <c r="V16">
        <v>1.0680000000000001</v>
      </c>
      <c r="W16">
        <v>1.0860000000000001</v>
      </c>
      <c r="X16">
        <v>1.1719999999999999</v>
      </c>
      <c r="Y16">
        <v>1.2110000000000001</v>
      </c>
      <c r="Z16">
        <v>1.218</v>
      </c>
      <c r="AA16">
        <v>1.2190000000000001</v>
      </c>
      <c r="AB16">
        <v>1.1839999999999999</v>
      </c>
      <c r="AC16">
        <v>1.169</v>
      </c>
    </row>
    <row r="17" spans="1:29" x14ac:dyDescent="0.25">
      <c r="A17" t="s">
        <v>7</v>
      </c>
      <c r="B17" t="str">
        <f>_xll.BDP("BQ909864 Corp","ID_ISIN")</f>
        <v>CA135087M763</v>
      </c>
      <c r="C17">
        <f>_xll.BDP("BQ909864 Corp","CPN")</f>
        <v>0.5</v>
      </c>
      <c r="D17" t="str">
        <f>_xll.BDP("BQ909864 Corp","ISSUE_DT")</f>
        <v>8/9/2021</v>
      </c>
      <c r="E17" t="str">
        <f>_xll.BDP("BQ909864 Corp","MATURITY")</f>
        <v>11/1/2023</v>
      </c>
      <c r="F17" t="str">
        <f>_xll.BDP("BQ909864 Corp","CRNCY")</f>
        <v>CAD</v>
      </c>
      <c r="G17" t="str">
        <f>_xll.BDP("BQ909864 Corp","ID_BB")</f>
        <v>BQ9098642</v>
      </c>
      <c r="H17">
        <f>_xll.BDH(G17&amp;" GF Corp", "PX_LAST", "1/10/2022", "1/24/2022", "Dates", "H", "Direction", "H", "Currency", "CAD", "PCS", "FRNK","cols=11;rows=1")</f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  <c r="S17">
        <f>_xll.BDH(G17&amp;" GF Corp","YLD_YTM_MID","1/10/2022","1/24/2022","Dates","H","Direction","H","Currency","CAD","PCS","FRNK","cols=11;rows=1")</f>
        <v>1.08</v>
      </c>
      <c r="T17">
        <v>1.0880000000000001</v>
      </c>
      <c r="U17">
        <v>1.101</v>
      </c>
      <c r="V17">
        <v>1.117</v>
      </c>
      <c r="W17">
        <v>1.137</v>
      </c>
      <c r="X17">
        <v>1.2210000000000001</v>
      </c>
      <c r="Y17">
        <v>1.2609999999999999</v>
      </c>
      <c r="Z17">
        <v>1.2689999999999999</v>
      </c>
      <c r="AA17">
        <v>1.268</v>
      </c>
      <c r="AB17">
        <v>1.2370000000000001</v>
      </c>
      <c r="AC17">
        <v>1.2210000000000001</v>
      </c>
    </row>
    <row r="18" spans="1:29" x14ac:dyDescent="0.25">
      <c r="A18" t="s">
        <v>7</v>
      </c>
      <c r="B18" t="str">
        <f>_xll.BDP("BS058633 Corp","ID_ISIN")</f>
        <v>CA135087M920</v>
      </c>
      <c r="C18">
        <f>_xll.BDP("BS058633 Corp","CPN")</f>
        <v>0.75</v>
      </c>
      <c r="D18" t="str">
        <f>_xll.BDP("BS058633 Corp","ISSUE_DT")</f>
        <v>10/22/2021</v>
      </c>
      <c r="E18" t="str">
        <f>_xll.BDP("BS058633 Corp","MATURITY")</f>
        <v>2/1/2024</v>
      </c>
      <c r="F18" t="str">
        <f>_xll.BDP("BS058633 Corp","CRNCY")</f>
        <v>CAD</v>
      </c>
      <c r="G18" t="str">
        <f>_xll.BDP("BS058633 Corp","ID_BB")</f>
        <v>BS0586336</v>
      </c>
      <c r="H18">
        <f>_xll.BDH(G18&amp;" GF Corp", "PX_LAST", "1/10/2022", "1/24/2022", "Dates", "H", "Direction", "H", "Currency", "CAD", "PCS", "FRNK","cols=11;rows=1")</f>
        <v>99.21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  <c r="S18">
        <f>_xll.BDH(G18&amp;" GF Corp","YLD_YTM_MID","1/10/2022","1/24/2022","Dates","H","Direction","H","Currency","CAD","PCS","FRNK","cols=11;rows=1")</f>
        <v>1.1399999999999999</v>
      </c>
      <c r="T18">
        <v>1.151</v>
      </c>
      <c r="U18">
        <v>1.1639999999999999</v>
      </c>
      <c r="V18">
        <v>1.1830000000000001</v>
      </c>
      <c r="W18">
        <v>1.2030000000000001</v>
      </c>
      <c r="X18">
        <v>1.2889999999999999</v>
      </c>
      <c r="Y18">
        <v>1.3280000000000001</v>
      </c>
      <c r="Z18">
        <v>1.331</v>
      </c>
      <c r="AA18">
        <v>1.331</v>
      </c>
      <c r="AB18">
        <v>1.294</v>
      </c>
      <c r="AC18">
        <v>1.2769999999999999</v>
      </c>
    </row>
    <row r="19" spans="1:29" x14ac:dyDescent="0.25">
      <c r="A19" t="s">
        <v>7</v>
      </c>
      <c r="B19" t="str">
        <f>_xll.BDP("AU814990 Corp","ID_ISIN")</f>
        <v>CA135087J546</v>
      </c>
      <c r="C19">
        <f>_xll.BDP("AU814990 Corp","CPN")</f>
        <v>2.25</v>
      </c>
      <c r="D19" t="str">
        <f>_xll.BDP("AU814990 Corp","ISSUE_DT")</f>
        <v>10/5/2018</v>
      </c>
      <c r="E19" t="str">
        <f>_xll.BDP("AU814990 Corp","MATURITY")</f>
        <v>3/1/2024</v>
      </c>
      <c r="F19" t="str">
        <f>_xll.BDP("AU814990 Corp","CRNCY")</f>
        <v>CAD</v>
      </c>
      <c r="G19" t="str">
        <f>_xll.BDP("AU814990 Corp","ID_BB")</f>
        <v>AU8149901</v>
      </c>
      <c r="H19">
        <f>_xll.BDH(G19&amp;" GF Corp", "PX_LAST", "1/10/2022", "1/24/2022", "Dates", "H", "Direction", "H", "Currency", "CAD", "PCS", "FRNK","cols=11;rows=1")</f>
        <v>102.32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  <c r="S19">
        <f>_xll.BDH(G19&amp;" GF Corp","YLD_YTM_MID","1/10/2022","1/24/2022","Dates","H","Direction","H","Currency","CAD","PCS","FRNK","cols=11;rows=1")</f>
        <v>1.145</v>
      </c>
      <c r="T19">
        <v>1.1579999999999999</v>
      </c>
      <c r="U19">
        <v>1.161</v>
      </c>
      <c r="V19">
        <v>1.181</v>
      </c>
      <c r="W19">
        <v>1.2030000000000001</v>
      </c>
      <c r="X19">
        <v>1.2869999999999999</v>
      </c>
      <c r="Y19">
        <v>1.329</v>
      </c>
      <c r="Z19">
        <v>1.337</v>
      </c>
      <c r="AA19">
        <v>1.3340000000000001</v>
      </c>
      <c r="AB19">
        <v>1.2869999999999999</v>
      </c>
      <c r="AC19">
        <v>1.286</v>
      </c>
    </row>
    <row r="20" spans="1:29" x14ac:dyDescent="0.25">
      <c r="A20" t="s">
        <v>7</v>
      </c>
      <c r="B20" t="str">
        <f>_xll.BDP("ZO961876 Corp","ID_ISIN")</f>
        <v>CA135087L690</v>
      </c>
      <c r="C20">
        <f>_xll.BDP("ZO961876 Corp","CPN")</f>
        <v>0.25</v>
      </c>
      <c r="D20" t="str">
        <f>_xll.BDP("ZO961876 Corp","ISSUE_DT")</f>
        <v>10/16/2020</v>
      </c>
      <c r="E20" t="str">
        <f>_xll.BDP("ZO961876 Corp","MATURITY")</f>
        <v>4/1/2024</v>
      </c>
      <c r="F20" t="str">
        <f>_xll.BDP("ZO961876 Corp","CRNCY")</f>
        <v>CAD</v>
      </c>
      <c r="G20" t="str">
        <f>_xll.BDP("ZO961876 Corp","ID_BB")</f>
        <v>ZO9618760</v>
      </c>
      <c r="H20">
        <f>_xll.BDH(G20&amp;" GF Corp", "PX_LAST", "1/10/2022", "1/24/2022", "Dates", "H", "Direction", "H", "Currency", "CAD", "PCS", "FRNK","cols=11;rows=1")</f>
        <v>97.974999999999994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  <c r="S20">
        <f>_xll.BDH(G20&amp;" GF Corp","YLD_YTM_MID","1/10/2022","1/24/2022","Dates","H","Direction","H","Currency","CAD","PCS","FRNK","cols=11;rows=1")</f>
        <v>1.1779999999999999</v>
      </c>
      <c r="T20">
        <v>1.1859999999999999</v>
      </c>
      <c r="U20">
        <v>1.2010000000000001</v>
      </c>
      <c r="V20">
        <v>1.216</v>
      </c>
      <c r="W20">
        <v>1.236</v>
      </c>
      <c r="X20">
        <v>1.327</v>
      </c>
      <c r="Y20">
        <v>1.359</v>
      </c>
      <c r="Z20">
        <v>1.367</v>
      </c>
      <c r="AA20">
        <v>1.3640000000000001</v>
      </c>
      <c r="AB20">
        <v>1.3160000000000001</v>
      </c>
      <c r="AC20">
        <v>1.298</v>
      </c>
    </row>
    <row r="21" spans="1:29" x14ac:dyDescent="0.25">
      <c r="A21" t="s">
        <v>7</v>
      </c>
      <c r="B21" t="str">
        <f>_xll.BDP("EJ736224 Corp","ID_ISIN")</f>
        <v>CA135087B451</v>
      </c>
      <c r="C21">
        <f>_xll.BDP("EJ736224 Corp","CPN")</f>
        <v>2.5</v>
      </c>
      <c r="D21" t="str">
        <f>_xll.BDP("EJ736224 Corp","ISSUE_DT")</f>
        <v>7/2/2013</v>
      </c>
      <c r="E21" t="str">
        <f>_xll.BDP("EJ736224 Corp","MATURITY")</f>
        <v>6/1/2024</v>
      </c>
      <c r="F21" t="str">
        <f>_xll.BDP("EJ736224 Corp","CRNCY")</f>
        <v>CAD</v>
      </c>
      <c r="G21" t="str">
        <f>_xll.BDP("EJ736224 Corp","ID_BB")</f>
        <v>EJ7362241</v>
      </c>
      <c r="H21">
        <f>_xll.BDH(G21&amp;" GF Corp", "PX_LAST", "1/10/2022", "1/24/2022", "Dates", "H", "Direction", "H", "Currency", "CAD", "PCS", "FRNK","cols=11;rows=1")</f>
        <v>102.925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  <c r="S21">
        <f>_xll.BDH(G21&amp;" GF Corp","YLD_YTM_MID","1/10/2022","1/24/2022","Dates","H","Direction","H","Currency","CAD","PCS","FRNK","cols=11;rows=1")</f>
        <v>1.2509999999999999</v>
      </c>
      <c r="T21">
        <v>1.2769999999999999</v>
      </c>
      <c r="U21">
        <v>1.28</v>
      </c>
      <c r="V21">
        <v>1.2969999999999999</v>
      </c>
      <c r="W21">
        <v>1.304</v>
      </c>
      <c r="X21">
        <v>1.3979999999999999</v>
      </c>
      <c r="Y21">
        <v>1.4259999999999999</v>
      </c>
      <c r="Z21">
        <v>1.4530000000000001</v>
      </c>
      <c r="AA21">
        <v>1.4359999999999999</v>
      </c>
      <c r="AB21">
        <v>1.401</v>
      </c>
      <c r="AC21">
        <v>1.363</v>
      </c>
    </row>
    <row r="22" spans="1:29" x14ac:dyDescent="0.25">
      <c r="A22" t="s">
        <v>7</v>
      </c>
      <c r="B22" t="str">
        <f>_xll.BDP("ZS048924 Corp","ID_ISIN")</f>
        <v>CA135087J967</v>
      </c>
      <c r="C22">
        <f>_xll.BDP("ZS048924 Corp","CPN")</f>
        <v>1.5</v>
      </c>
      <c r="D22" t="str">
        <f>_xll.BDP("ZS048924 Corp","ISSUE_DT")</f>
        <v>4/5/2019</v>
      </c>
      <c r="E22" t="str">
        <f>_xll.BDP("ZS048924 Corp","MATURITY")</f>
        <v>9/1/2024</v>
      </c>
      <c r="F22" t="str">
        <f>_xll.BDP("ZS048924 Corp","CRNCY")</f>
        <v>CAD</v>
      </c>
      <c r="G22" t="str">
        <f>_xll.BDP("ZS048924 Corp","ID_BB")</f>
        <v>ZS0489246</v>
      </c>
      <c r="H22">
        <f>_xll.BDH(G22&amp;" GF Corp", "PX_LAST", "1/10/2022", "1/24/2022", "Dates", "H", "Direction", "H", "Currency", "CAD", "PCS", "FRNK","cols=11;rows=1")</f>
        <v>100.55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  <c r="S22">
        <f>_xll.BDH(G22&amp;" GF Corp","YLD_YTM_MID","1/10/2022","1/24/2022","Dates","H","Direction","H","Currency","CAD","PCS","FRNK","cols=11;rows=1")</f>
        <v>1.2869999999999999</v>
      </c>
      <c r="T22">
        <v>1.298</v>
      </c>
      <c r="U22">
        <v>1.282</v>
      </c>
      <c r="V22">
        <v>1.3240000000000001</v>
      </c>
      <c r="W22">
        <v>1.3280000000000001</v>
      </c>
      <c r="X22">
        <v>1.375</v>
      </c>
      <c r="Y22">
        <v>1.4450000000000001</v>
      </c>
      <c r="Z22">
        <v>1.492</v>
      </c>
      <c r="AA22">
        <v>1.484</v>
      </c>
      <c r="AB22">
        <v>1.4570000000000001</v>
      </c>
      <c r="AC22">
        <v>1.429</v>
      </c>
    </row>
    <row r="23" spans="1:29" x14ac:dyDescent="0.25">
      <c r="A23" t="s">
        <v>7</v>
      </c>
      <c r="B23" t="str">
        <f>_xll.BDP("BQ467831 Corp","ID_ISIN")</f>
        <v>CA135087M508</v>
      </c>
      <c r="C23">
        <f>_xll.BDP("BQ467831 Corp","CPN")</f>
        <v>0.75</v>
      </c>
      <c r="D23" t="str">
        <f>_xll.BDP("BQ467831 Corp","ISSUE_DT")</f>
        <v>7/12/2021</v>
      </c>
      <c r="E23" t="str">
        <f>_xll.BDP("BQ467831 Corp","MATURITY")</f>
        <v>10/1/2024</v>
      </c>
      <c r="F23" t="str">
        <f>_xll.BDP("BQ467831 Corp","CRNCY")</f>
        <v>CAD</v>
      </c>
      <c r="G23" t="str">
        <f>_xll.BDP("BQ467831 Corp","ID_BB")</f>
        <v>BQ4678315</v>
      </c>
      <c r="H23">
        <f>_xll.BDH(G23&amp;" GF Corp", "PX_LAST", "1/10/2022", "1/24/2022", "Dates", "H", "Direction", "H", "Currency", "CAD", "PCS", "FRNK","cols=11;rows=1")</f>
        <v>98.56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  <c r="S23">
        <f>_xll.BDH(G23&amp;" GF Corp","YLD_YTM_MID","1/10/2022","1/24/2022","Dates","H","Direction","H","Currency","CAD","PCS","FRNK","cols=11;rows=1")</f>
        <v>1.2909999999999999</v>
      </c>
      <c r="T23">
        <v>1.2929999999999999</v>
      </c>
      <c r="U23">
        <v>1.3029999999999999</v>
      </c>
      <c r="V23">
        <v>1.3220000000000001</v>
      </c>
      <c r="W23">
        <v>1.3420000000000001</v>
      </c>
      <c r="X23">
        <v>1.429</v>
      </c>
      <c r="Y23">
        <v>1.46</v>
      </c>
      <c r="Z23">
        <v>1.468</v>
      </c>
      <c r="AA23">
        <v>1.4550000000000001</v>
      </c>
      <c r="AB23">
        <v>1.4019999999999999</v>
      </c>
      <c r="AC23">
        <v>1.379</v>
      </c>
    </row>
    <row r="24" spans="1:29" x14ac:dyDescent="0.25">
      <c r="A24" t="s">
        <v>7</v>
      </c>
      <c r="B24" t="str">
        <f>_xll.BDP("ZQ060348 Corp","ID_ISIN")</f>
        <v>CA135087K528</v>
      </c>
      <c r="C24">
        <f>_xll.BDP("ZQ060348 Corp","CPN")</f>
        <v>1.25</v>
      </c>
      <c r="D24" t="str">
        <f>_xll.BDP("ZQ060348 Corp","ISSUE_DT")</f>
        <v>10/11/2019</v>
      </c>
      <c r="E24" t="str">
        <f>_xll.BDP("ZQ060348 Corp","MATURITY")</f>
        <v>3/1/2025</v>
      </c>
      <c r="F24" t="str">
        <f>_xll.BDP("ZQ060348 Corp","CRNCY")</f>
        <v>CAD</v>
      </c>
      <c r="G24" t="str">
        <f>_xll.BDP("ZQ060348 Corp","ID_BB")</f>
        <v>ZQ0603485</v>
      </c>
      <c r="H24">
        <f>_xll.BDH(G24&amp;" GF Corp", "PX_LAST", "1/10/2022", "1/24/2022", "Dates", "H", "Direction", "H", "Currency", "CAD", "PCS", "FRNK","cols=11;rows=1")</f>
        <v>99.65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  <c r="S24">
        <f>_xll.BDH(G24&amp;" GF Corp","YLD_YTM_MID","1/10/2022","1/24/2022","Dates","H","Direction","H","Currency","CAD","PCS","FRNK","cols=11;rows=1")</f>
        <v>1.3640000000000001</v>
      </c>
      <c r="T24">
        <v>1.363</v>
      </c>
      <c r="U24">
        <v>1.3759999999999999</v>
      </c>
      <c r="V24">
        <v>1.3859999999999999</v>
      </c>
      <c r="W24">
        <v>1.4139999999999999</v>
      </c>
      <c r="X24">
        <v>1.496</v>
      </c>
      <c r="Y24">
        <v>1.5389999999999999</v>
      </c>
      <c r="Z24">
        <v>1.546</v>
      </c>
      <c r="AA24">
        <v>1.542</v>
      </c>
      <c r="AB24">
        <v>1.4870000000000001</v>
      </c>
      <c r="AC24">
        <v>1.4590000000000001</v>
      </c>
    </row>
    <row r="25" spans="1:29" x14ac:dyDescent="0.25">
      <c r="A25" t="s">
        <v>7</v>
      </c>
      <c r="B25" t="str">
        <f>_xll.BDP("135087VH Corp","ID_ISIN")</f>
        <v>CA135087VH40</v>
      </c>
      <c r="C25">
        <f>_xll.BDP("135087VH Corp","CPN")</f>
        <v>9</v>
      </c>
      <c r="D25" t="str">
        <f>_xll.BDP("135087VH Corp","ISSUE_DT")</f>
        <v>8/2/1994</v>
      </c>
      <c r="E25" t="str">
        <f>_xll.BDP("135087VH Corp","MATURITY")</f>
        <v>6/1/2025</v>
      </c>
      <c r="F25" t="str">
        <f>_xll.BDP("135087VH Corp","CRNCY")</f>
        <v>CAD</v>
      </c>
      <c r="G25" t="str">
        <f>_xll.BDP("135087VH Corp","ID_BB")</f>
        <v>135087VH4</v>
      </c>
      <c r="H25">
        <f>_xll.BDH(G25&amp;" GF Corp", "PX_LAST", "1/10/2022", "1/24/2022", "Dates", "H", "Direction", "H", "Currency", "CAD", "PCS", "FRNK","cols=11;rows=1")</f>
        <v>125.08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  <c r="S25">
        <f>_xll.BDH(G25&amp;" GF Corp","YLD_YTM_MID","1/10/2022","1/24/2022","Dates","H","Direction","H","Currency","CAD","PCS","FRNK","cols=11;rows=1")</f>
        <v>1.3879999999999999</v>
      </c>
      <c r="T25">
        <v>1.377</v>
      </c>
      <c r="U25">
        <v>1.38</v>
      </c>
      <c r="V25">
        <v>1.375</v>
      </c>
      <c r="W25">
        <v>1.4039999999999999</v>
      </c>
      <c r="X25">
        <v>1.4870000000000001</v>
      </c>
      <c r="Y25">
        <v>1.5349999999999999</v>
      </c>
      <c r="Z25">
        <v>1.554</v>
      </c>
      <c r="AA25">
        <v>1.56</v>
      </c>
      <c r="AB25">
        <v>1.504</v>
      </c>
      <c r="AC25">
        <v>1.466</v>
      </c>
    </row>
    <row r="26" spans="1:29" x14ac:dyDescent="0.25">
      <c r="A26" t="s">
        <v>7</v>
      </c>
      <c r="B26" t="str">
        <f>_xll.BDP("EK354848 Corp","ID_ISIN")</f>
        <v>CA135087D507</v>
      </c>
      <c r="C26">
        <f>_xll.BDP("EK354848 Corp","CPN")</f>
        <v>2.25</v>
      </c>
      <c r="D26" t="str">
        <f>_xll.BDP("EK354848 Corp","ISSUE_DT")</f>
        <v>6/30/2014</v>
      </c>
      <c r="E26" t="str">
        <f>_xll.BDP("EK354848 Corp","MATURITY")</f>
        <v>6/1/2025</v>
      </c>
      <c r="F26" t="str">
        <f>_xll.BDP("EK354848 Corp","CRNCY")</f>
        <v>CAD</v>
      </c>
      <c r="G26" t="str">
        <f>_xll.BDP("EK354848 Corp","ID_BB")</f>
        <v>EK3548485</v>
      </c>
      <c r="H26">
        <f>_xll.BDH(G26&amp;" GF Corp", "PX_LAST", "1/10/2022", "1/24/2022", "Dates", "H", "Direction", "H", "Currency", "CAD", "PCS", "FRNK","cols=11;rows=1")</f>
        <v>102.92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  <c r="S26">
        <f>_xll.BDH(G26&amp;" GF Corp","YLD_YTM_MID","1/10/2022","1/24/2022","Dates","H","Direction","H","Currency","CAD","PCS","FRNK","cols=11;rows=1")</f>
        <v>1.3640000000000001</v>
      </c>
      <c r="T26">
        <v>1.3540000000000001</v>
      </c>
      <c r="U26">
        <v>1.367</v>
      </c>
      <c r="V26">
        <v>1.365</v>
      </c>
      <c r="W26">
        <v>1.393</v>
      </c>
      <c r="X26">
        <v>1.4750000000000001</v>
      </c>
      <c r="Y26">
        <v>1.5289999999999999</v>
      </c>
      <c r="Z26">
        <v>1.5429999999999999</v>
      </c>
      <c r="AA26">
        <v>1.544</v>
      </c>
      <c r="AB26">
        <v>1.4910000000000001</v>
      </c>
      <c r="AC26">
        <v>1.4570000000000001</v>
      </c>
    </row>
    <row r="27" spans="1:29" x14ac:dyDescent="0.25">
      <c r="A27" t="s">
        <v>7</v>
      </c>
      <c r="B27" t="str">
        <f>_xll.BDP("BH518546 Corp","ID_ISIN")</f>
        <v>CA135087K940</v>
      </c>
      <c r="C27">
        <f>_xll.BDP("BH518546 Corp","CPN")</f>
        <v>0.5</v>
      </c>
      <c r="D27" t="str">
        <f>_xll.BDP("BH518546 Corp","ISSUE_DT")</f>
        <v>4/3/2020</v>
      </c>
      <c r="E27" t="str">
        <f>_xll.BDP("BH518546 Corp","MATURITY")</f>
        <v>9/1/2025</v>
      </c>
      <c r="F27" t="str">
        <f>_xll.BDP("BH518546 Corp","CRNCY")</f>
        <v>CAD</v>
      </c>
      <c r="G27" t="str">
        <f>_xll.BDP("BH518546 Corp","ID_BB")</f>
        <v>BH5185468</v>
      </c>
      <c r="H27">
        <f>_xll.BDH(G27&amp;" GF Corp", "PX_LAST", "1/10/2022", "1/24/2022", "Dates", "H", "Direction", "H", "Currency", "CAD", "PCS", "FRNK","cols=11;rows=1")</f>
        <v>96.704999999999998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  <c r="S27">
        <f>_xll.BDH(G27&amp;" GF Corp","YLD_YTM_MID","1/10/2022","1/24/2022","Dates","H","Direction","H","Currency","CAD","PCS","FRNK","cols=11;rows=1")</f>
        <v>1.4339999999999999</v>
      </c>
      <c r="T27">
        <v>1.425</v>
      </c>
      <c r="U27">
        <v>1.431</v>
      </c>
      <c r="V27">
        <v>1.429</v>
      </c>
      <c r="W27">
        <v>1.446</v>
      </c>
      <c r="X27">
        <v>1.5249999999999999</v>
      </c>
      <c r="Y27">
        <v>1.5720000000000001</v>
      </c>
      <c r="Z27">
        <v>1.6040000000000001</v>
      </c>
      <c r="AA27">
        <v>1.5980000000000001</v>
      </c>
      <c r="AB27">
        <v>1.552</v>
      </c>
      <c r="AC27">
        <v>1.504</v>
      </c>
    </row>
    <row r="28" spans="1:29" x14ac:dyDescent="0.25">
      <c r="A28" t="s">
        <v>7</v>
      </c>
      <c r="B28" t="str">
        <f>_xll.BDP("ZO849361 Corp","ID_ISIN")</f>
        <v>CA135087L518</v>
      </c>
      <c r="C28">
        <f>_xll.BDP("ZO849361 Corp","CPN")</f>
        <v>0.25</v>
      </c>
      <c r="D28" t="str">
        <f>_xll.BDP("ZO849361 Corp","ISSUE_DT")</f>
        <v>10/9/2020</v>
      </c>
      <c r="E28" t="str">
        <f>_xll.BDP("ZO849361 Corp","MATURITY")</f>
        <v>3/1/2026</v>
      </c>
      <c r="F28" t="str">
        <f>_xll.BDP("ZO849361 Corp","CRNCY")</f>
        <v>CAD</v>
      </c>
      <c r="G28" t="str">
        <f>_xll.BDP("ZO849361 Corp","ID_BB")</f>
        <v>ZO8493611</v>
      </c>
      <c r="H28">
        <f>_xll.BDH(G28&amp;" GF Corp", "PX_LAST", "1/10/2022", "1/24/2022", "Dates", "H", "Direction", "H", "Currency", "CAD", "PCS", "FRNK","cols=11;rows=1")</f>
        <v>95.114999999999995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  <c r="S28">
        <f>_xll.BDH(G28&amp;" GF Corp","YLD_YTM_MID","1/10/2022","1/24/2022","Dates","H","Direction","H","Currency","CAD","PCS","FRNK","cols=11;rows=1")</f>
        <v>1.4730000000000001</v>
      </c>
      <c r="T28">
        <v>1.4630000000000001</v>
      </c>
      <c r="U28">
        <v>1.472</v>
      </c>
      <c r="V28">
        <v>1.466</v>
      </c>
      <c r="W28">
        <v>1.4930000000000001</v>
      </c>
      <c r="X28">
        <v>1.5720000000000001</v>
      </c>
      <c r="Y28">
        <v>1.625</v>
      </c>
      <c r="Z28">
        <v>1.639</v>
      </c>
      <c r="AA28">
        <v>1.631</v>
      </c>
      <c r="AB28">
        <v>1.5840000000000001</v>
      </c>
      <c r="AC28">
        <v>1.5469999999999999</v>
      </c>
    </row>
    <row r="29" spans="1:29" x14ac:dyDescent="0.25">
      <c r="A29" t="s">
        <v>7</v>
      </c>
      <c r="B29" t="str">
        <f>_xll.BDP("UV300751 Corp","ID_ISIN")</f>
        <v>CA135087E679</v>
      </c>
      <c r="C29">
        <f>_xll.BDP("UV300751 Corp","CPN")</f>
        <v>1.5</v>
      </c>
      <c r="D29" t="str">
        <f>_xll.BDP("UV300751 Corp","ISSUE_DT")</f>
        <v>7/21/2015</v>
      </c>
      <c r="E29" t="str">
        <f>_xll.BDP("UV300751 Corp","MATURITY")</f>
        <v>6/1/2026</v>
      </c>
      <c r="F29" t="str">
        <f>_xll.BDP("UV300751 Corp","CRNCY")</f>
        <v>CAD</v>
      </c>
      <c r="G29" t="str">
        <f>_xll.BDP("UV300751 Corp","ID_BB")</f>
        <v>UV3007514</v>
      </c>
      <c r="H29">
        <f>_xll.BDH(G29&amp;" GF Corp", "PX_LAST", "1/10/2022", "1/24/2022", "Dates", "H", "Direction", "H", "Currency", "CAD", "PCS", "FRNK","cols=11;rows=1")</f>
        <v>100.13500000000001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  <c r="S29">
        <f>_xll.BDH(G29&amp;" GF Corp","YLD_YTM_MID","1/10/2022","1/24/2022","Dates","H","Direction","H","Currency","CAD","PCS","FRNK","cols=11;rows=1")</f>
        <v>1.468</v>
      </c>
      <c r="T29">
        <v>1.4590000000000001</v>
      </c>
      <c r="U29">
        <v>1.4670000000000001</v>
      </c>
      <c r="V29">
        <v>1.4630000000000001</v>
      </c>
      <c r="W29">
        <v>1.49</v>
      </c>
      <c r="X29">
        <v>1.569</v>
      </c>
      <c r="Y29">
        <v>1.6080000000000001</v>
      </c>
      <c r="Z29">
        <v>1.635</v>
      </c>
      <c r="AA29">
        <v>1.6339999999999999</v>
      </c>
      <c r="AB29">
        <v>1.577</v>
      </c>
      <c r="AC29">
        <v>1.5389999999999999</v>
      </c>
    </row>
    <row r="30" spans="1:29" x14ac:dyDescent="0.25">
      <c r="A30" t="s">
        <v>7</v>
      </c>
      <c r="B30" t="str">
        <f>_xll.BDP("BP100314 Corp","ID_ISIN")</f>
        <v>CA135087L930</v>
      </c>
      <c r="C30">
        <f>_xll.BDP("BP100314 Corp","CPN")</f>
        <v>1</v>
      </c>
      <c r="D30" t="str">
        <f>_xll.BDP("BP100314 Corp","ISSUE_DT")</f>
        <v>4/16/2021</v>
      </c>
      <c r="E30" t="str">
        <f>_xll.BDP("BP100314 Corp","MATURITY")</f>
        <v>9/1/2026</v>
      </c>
      <c r="F30" t="str">
        <f>_xll.BDP("BP100314 Corp","CRNCY")</f>
        <v>CAD</v>
      </c>
      <c r="G30" t="str">
        <f>_xll.BDP("BP100314 Corp","ID_BB")</f>
        <v>BP1003147</v>
      </c>
      <c r="H30">
        <f>_xll.BDH(G30&amp;" GF Corp", "PX_LAST", "1/10/2022", "1/24/2022", "Dates", "H", "Direction", "H", "Currency", "CAD", "PCS", "FRNK","cols=11;rows=1")</f>
        <v>97.66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  <c r="S30">
        <f>_xll.BDH(G30&amp;" GF Corp","YLD_YTM_MID","1/10/2022","1/24/2022","Dates","H","Direction","H","Currency","CAD","PCS","FRNK","cols=11;rows=1")</f>
        <v>1.5249999999999999</v>
      </c>
      <c r="T30">
        <v>1.516</v>
      </c>
      <c r="U30">
        <v>1.5229999999999999</v>
      </c>
      <c r="V30">
        <v>1.5189999999999999</v>
      </c>
      <c r="W30">
        <v>1.544</v>
      </c>
      <c r="X30">
        <v>1.623</v>
      </c>
      <c r="Y30">
        <v>1.6739999999999999</v>
      </c>
      <c r="Z30">
        <v>1.6879999999999999</v>
      </c>
      <c r="AA30">
        <v>1.68</v>
      </c>
      <c r="AB30">
        <v>1.629</v>
      </c>
      <c r="AC30">
        <v>1.589</v>
      </c>
    </row>
    <row r="31" spans="1:29" x14ac:dyDescent="0.25">
      <c r="A31" t="s">
        <v>7</v>
      </c>
      <c r="B31" t="str">
        <f>_xll.BDP("BR953215 Corp","ID_ISIN")</f>
        <v>CA135087M847</v>
      </c>
      <c r="C31">
        <f>_xll.BDP("BR953215 Corp","CPN")</f>
        <v>1.25</v>
      </c>
      <c r="D31" t="str">
        <f>_xll.BDP("BR953215 Corp","ISSUE_DT")</f>
        <v>10/15/2021</v>
      </c>
      <c r="E31" t="str">
        <f>_xll.BDP("BR953215 Corp","MATURITY")</f>
        <v>3/1/2027</v>
      </c>
      <c r="F31" t="str">
        <f>_xll.BDP("BR953215 Corp","CRNCY")</f>
        <v>CAD</v>
      </c>
      <c r="G31" t="str">
        <f>_xll.BDP("BR953215 Corp","ID_BB")</f>
        <v>BR9532150</v>
      </c>
      <c r="H31">
        <f>_xll.BDH(G31&amp;" GF Corp", "PX_LAST", "1/10/2022", "1/24/2022", "Dates", "H", "Direction", "H", "Currency", "CAD", "PCS", "FRNK","cols=11;rows=1")</f>
        <v>98.41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  <c r="S31">
        <f>_xll.BDH(G31&amp;" GF Corp","YLD_YTM_MID","1/10/2022","1/24/2022","Dates","H","Direction","H","Currency","CAD","PCS","FRNK","cols=11;rows=1")</f>
        <v>1.5740000000000001</v>
      </c>
      <c r="T31">
        <v>1.5660000000000001</v>
      </c>
      <c r="U31">
        <v>1.5740000000000001</v>
      </c>
      <c r="V31">
        <v>1.5649999999999999</v>
      </c>
      <c r="W31">
        <v>1.591</v>
      </c>
      <c r="X31">
        <v>1.669</v>
      </c>
      <c r="Y31">
        <v>1.7190000000000001</v>
      </c>
      <c r="Z31">
        <v>1.73</v>
      </c>
      <c r="AA31">
        <v>1.7210000000000001</v>
      </c>
      <c r="AB31">
        <v>1.6659999999999999</v>
      </c>
      <c r="AC31">
        <v>1.623</v>
      </c>
    </row>
    <row r="32" spans="1:29" x14ac:dyDescent="0.25">
      <c r="A32" t="s">
        <v>7</v>
      </c>
      <c r="B32" t="str">
        <f>_xll.BDP("CC000250 Corp","ID_ISIN")</f>
        <v>CA135087VW17</v>
      </c>
      <c r="C32">
        <f>_xll.BDP("CC000250 Corp","CPN")</f>
        <v>8</v>
      </c>
      <c r="D32" t="str">
        <f>_xll.BDP("CC000250 Corp","ISSUE_DT")</f>
        <v>5/1/1996</v>
      </c>
      <c r="E32" t="str">
        <f>_xll.BDP("CC000250 Corp","MATURITY")</f>
        <v>6/1/2027</v>
      </c>
      <c r="F32" t="str">
        <f>_xll.BDP("CC000250 Corp","CRNCY")</f>
        <v>CAD</v>
      </c>
      <c r="G32" t="str">
        <f>_xll.BDP("CC000250 Corp","ID_BB")</f>
        <v>CC0002502</v>
      </c>
      <c r="H32">
        <f>_xll.BDH(G32&amp;" GF Corp", "PX_LAST", "1/10/2022", "1/24/2022", "Dates", "H", "Direction", "H", "Currency", "CAD", "PCS", "FRNK","cols=11;rows=1")</f>
        <v>133.285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  <c r="S32">
        <f>_xll.BDH(G32&amp;" GF Corp","YLD_YTM_MID","1/10/2022","1/24/2022","Dates","H","Direction","H","Currency","CAD","PCS","FRNK","cols=11;rows=1")</f>
        <v>1.5349999999999999</v>
      </c>
      <c r="T32">
        <v>1.5269999999999999</v>
      </c>
      <c r="U32">
        <v>1.534</v>
      </c>
      <c r="V32">
        <v>1.528</v>
      </c>
      <c r="W32">
        <v>1.55</v>
      </c>
      <c r="X32">
        <v>1.631</v>
      </c>
      <c r="Y32">
        <v>1.681</v>
      </c>
      <c r="Z32">
        <v>1.6970000000000001</v>
      </c>
      <c r="AA32">
        <v>1.6919999999999999</v>
      </c>
      <c r="AB32">
        <v>1.635</v>
      </c>
      <c r="AC32">
        <v>1.5940000000000001</v>
      </c>
    </row>
    <row r="33" spans="1:29" x14ac:dyDescent="0.25">
      <c r="A33" t="s">
        <v>7</v>
      </c>
      <c r="B33" t="str">
        <f>_xll.BDP("QZ074427 Corp","ID_ISIN")</f>
        <v>CA135087F825</v>
      </c>
      <c r="C33">
        <f>_xll.BDP("QZ074427 Corp","CPN")</f>
        <v>1</v>
      </c>
      <c r="D33" t="str">
        <f>_xll.BDP("QZ074427 Corp","ISSUE_DT")</f>
        <v>8/3/2016</v>
      </c>
      <c r="E33" t="str">
        <f>_xll.BDP("QZ074427 Corp","MATURITY")</f>
        <v>6/1/2027</v>
      </c>
      <c r="F33" t="str">
        <f>_xll.BDP("QZ074427 Corp","CRNCY")</f>
        <v>CAD</v>
      </c>
      <c r="G33" t="str">
        <f>_xll.BDP("QZ074427 Corp","ID_BB")</f>
        <v>QZ0744271</v>
      </c>
      <c r="H33">
        <f>_xll.BDH(G33&amp;" GF Corp", "PX_LAST", "1/10/2022", "1/24/2022", "Dates", "H", "Direction", "H", "Currency", "CAD", "PCS", "FRNK","cols=11;rows=1")</f>
        <v>97.295000000000002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  <c r="S33">
        <f>_xll.BDH(G33&amp;" GF Corp","YLD_YTM_MID","1/10/2022","1/24/2022","Dates","H","Direction","H","Currency","CAD","PCS","FRNK","cols=11;rows=1")</f>
        <v>1.5249999999999999</v>
      </c>
      <c r="T33">
        <v>1.5169999999999999</v>
      </c>
      <c r="U33">
        <v>1.524</v>
      </c>
      <c r="V33">
        <v>1.5189999999999999</v>
      </c>
      <c r="W33">
        <v>1.5429999999999999</v>
      </c>
      <c r="X33">
        <v>1.6220000000000001</v>
      </c>
      <c r="Y33">
        <v>1.671</v>
      </c>
      <c r="Z33">
        <v>1.6879999999999999</v>
      </c>
      <c r="AA33">
        <v>1.6890000000000001</v>
      </c>
      <c r="AB33">
        <v>1.6279999999999999</v>
      </c>
      <c r="AC33">
        <v>1.587</v>
      </c>
    </row>
    <row r="34" spans="1:29" x14ac:dyDescent="0.25">
      <c r="A34" t="s">
        <v>7</v>
      </c>
      <c r="B34" t="str">
        <f>_xll.BDP("AO548092 Corp","ID_ISIN")</f>
        <v>CA135087H235</v>
      </c>
      <c r="C34">
        <f>_xll.BDP("AO548092 Corp","CPN")</f>
        <v>2</v>
      </c>
      <c r="D34" t="str">
        <f>_xll.BDP("AO548092 Corp","ISSUE_DT")</f>
        <v>8/1/2017</v>
      </c>
      <c r="E34" t="str">
        <f>_xll.BDP("AO548092 Corp","MATURITY")</f>
        <v>6/1/2028</v>
      </c>
      <c r="F34" t="str">
        <f>_xll.BDP("AO548092 Corp","CRNCY")</f>
        <v>CAD</v>
      </c>
      <c r="G34" t="str">
        <f>_xll.BDP("AO548092 Corp","ID_BB")</f>
        <v>AO5480923</v>
      </c>
      <c r="H34">
        <f>_xll.BDH(G34&amp;" GF Corp", "PX_LAST", "1/10/2022", "1/24/2022", "Dates", "H", "Direction", "H", "Currency", "CAD", "PCS", "FRNK","cols=11;rows=1")</f>
        <v>102.545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  <c r="S34">
        <f>_xll.BDH(G34&amp;" GF Corp","YLD_YTM_MID","1/10/2022","1/24/2022","Dates","H","Direction","H","Currency","CAD","PCS","FRNK","cols=11;rows=1")</f>
        <v>1.579</v>
      </c>
      <c r="T34">
        <v>1.571</v>
      </c>
      <c r="U34">
        <v>1.581</v>
      </c>
      <c r="V34">
        <v>1.575</v>
      </c>
      <c r="W34">
        <v>1.599</v>
      </c>
      <c r="X34">
        <v>1.677</v>
      </c>
      <c r="Y34">
        <v>1.7270000000000001</v>
      </c>
      <c r="Z34">
        <v>1.7410000000000001</v>
      </c>
      <c r="AA34">
        <v>1.7270000000000001</v>
      </c>
      <c r="AB34">
        <v>1.665</v>
      </c>
      <c r="AC34">
        <v>1.6220000000000001</v>
      </c>
    </row>
    <row r="35" spans="1:29" x14ac:dyDescent="0.25">
      <c r="A35" t="s">
        <v>7</v>
      </c>
      <c r="B35" t="str">
        <f>_xll.BDP("CC002032 Corp","ID_ISIN")</f>
        <v>CA135087WL43</v>
      </c>
      <c r="C35">
        <f>_xll.BDP("CC002032 Corp","CPN")</f>
        <v>5.75</v>
      </c>
      <c r="D35" t="str">
        <f>_xll.BDP("CC002032 Corp","ISSUE_DT")</f>
        <v>2/2/1998</v>
      </c>
      <c r="E35" t="str">
        <f>_xll.BDP("CC002032 Corp","MATURITY")</f>
        <v>6/1/2029</v>
      </c>
      <c r="F35" t="str">
        <f>_xll.BDP("CC002032 Corp","CRNCY")</f>
        <v>CAD</v>
      </c>
      <c r="G35" t="str">
        <f>_xll.BDP("CC002032 Corp","ID_BB")</f>
        <v>CC0020322</v>
      </c>
      <c r="H35">
        <f>_xll.BDH(G35&amp;" GF Corp", "PX_LAST", "1/10/2022", "1/24/2022", "Dates", "H", "Direction", "H", "Currency", "CAD", "PCS", "FRNK","cols=11;rows=1")</f>
        <v>128.78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  <c r="S35">
        <f>_xll.BDH(G35&amp;" GF Corp","YLD_YTM_MID","1/10/2022","1/24/2022","Dates","H","Direction","H","Currency","CAD","PCS","FRNK","cols=11;rows=1")</f>
        <v>1.6020000000000001</v>
      </c>
      <c r="T35">
        <v>1.593</v>
      </c>
      <c r="U35">
        <v>1.601</v>
      </c>
      <c r="V35">
        <v>1.589</v>
      </c>
      <c r="W35">
        <v>1.623</v>
      </c>
      <c r="X35">
        <v>1.6879999999999999</v>
      </c>
      <c r="Y35">
        <v>1.732</v>
      </c>
      <c r="Z35">
        <v>1.7509999999999999</v>
      </c>
      <c r="AA35">
        <v>1.742</v>
      </c>
      <c r="AB35">
        <v>1.6779999999999999</v>
      </c>
      <c r="AC35">
        <v>1.629</v>
      </c>
    </row>
    <row r="36" spans="1:29" x14ac:dyDescent="0.25">
      <c r="A36" t="s">
        <v>7</v>
      </c>
      <c r="B36" t="str">
        <f>_xll.BDP("AT758772 Corp","ID_ISIN")</f>
        <v>CA135087J397</v>
      </c>
      <c r="C36">
        <f>_xll.BDP("AT758772 Corp","CPN")</f>
        <v>2.25</v>
      </c>
      <c r="D36" t="str">
        <f>_xll.BDP("AT758772 Corp","ISSUE_DT")</f>
        <v>7/27/2018</v>
      </c>
      <c r="E36" t="str">
        <f>_xll.BDP("AT758772 Corp","MATURITY")</f>
        <v>6/1/2029</v>
      </c>
      <c r="F36" t="str">
        <f>_xll.BDP("AT758772 Corp","CRNCY")</f>
        <v>CAD</v>
      </c>
      <c r="G36" t="str">
        <f>_xll.BDP("AT758772 Corp","ID_BB")</f>
        <v>AT7587724</v>
      </c>
      <c r="H36">
        <f>_xll.BDH(G36&amp;" GF Corp", "PX_LAST", "1/10/2022", "1/24/2022", "Dates", "H", "Direction", "H", "Currency", "CAD", "PCS", "FRNK","cols=11;rows=1")</f>
        <v>104.59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  <c r="S36">
        <f>_xll.BDH(G36&amp;" GF Corp","YLD_YTM_MID","1/10/2022","1/24/2022","Dates","H","Direction","H","Currency","CAD","PCS","FRNK","cols=11;rows=1")</f>
        <v>1.589</v>
      </c>
      <c r="T36">
        <v>1.579</v>
      </c>
      <c r="U36">
        <v>1.5880000000000001</v>
      </c>
      <c r="V36">
        <v>1.5760000000000001</v>
      </c>
      <c r="W36">
        <v>1.61</v>
      </c>
      <c r="X36">
        <v>1.675</v>
      </c>
      <c r="Y36">
        <v>1.7210000000000001</v>
      </c>
      <c r="Z36">
        <v>1.74</v>
      </c>
      <c r="AA36">
        <v>1.7390000000000001</v>
      </c>
      <c r="AB36">
        <v>1.6659999999999999</v>
      </c>
      <c r="AC36">
        <v>1.619</v>
      </c>
    </row>
    <row r="37" spans="1:29" x14ac:dyDescent="0.25">
      <c r="A37" t="s">
        <v>7</v>
      </c>
      <c r="B37" t="str">
        <f>_xll.BDP("AZ801479 Corp","ID_ISIN")</f>
        <v>CA135087K379</v>
      </c>
      <c r="C37">
        <f>_xll.BDP("AZ801479 Corp","CPN")</f>
        <v>1.25</v>
      </c>
      <c r="D37" t="str">
        <f>_xll.BDP("AZ801479 Corp","ISSUE_DT")</f>
        <v>7/26/2019</v>
      </c>
      <c r="E37" t="str">
        <f>_xll.BDP("AZ801479 Corp","MATURITY")</f>
        <v>6/1/2030</v>
      </c>
      <c r="F37" t="str">
        <f>_xll.BDP("AZ801479 Corp","CRNCY")</f>
        <v>CAD</v>
      </c>
      <c r="G37" t="str">
        <f>_xll.BDP("AZ801479 Corp","ID_BB")</f>
        <v>AZ8014799</v>
      </c>
      <c r="H37">
        <f>_xll.BDH(G37&amp;" GF Corp", "PX_LAST", "1/10/2022", "1/24/2022", "Dates", "H", "Direction", "H", "Currency", "CAD", "PCS", "FRNK","cols=11;rows=1")</f>
        <v>96.7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  <c r="S37">
        <f>_xll.BDH(G37&amp;" GF Corp","YLD_YTM_MID","1/10/2022","1/24/2022","Dates","H","Direction","H","Currency","CAD","PCS","FRNK","cols=11;rows=1")</f>
        <v>1.673</v>
      </c>
      <c r="T37">
        <v>1.6459999999999999</v>
      </c>
      <c r="U37">
        <v>1.637</v>
      </c>
      <c r="V37">
        <v>1.64</v>
      </c>
      <c r="W37">
        <v>1.6659999999999999</v>
      </c>
      <c r="X37">
        <v>1.7290000000000001</v>
      </c>
      <c r="Y37">
        <v>1.7689999999999999</v>
      </c>
      <c r="Z37">
        <v>1.802</v>
      </c>
      <c r="AA37">
        <v>1.78</v>
      </c>
      <c r="AB37">
        <v>1.7070000000000001</v>
      </c>
      <c r="AC37">
        <v>1.669</v>
      </c>
    </row>
    <row r="38" spans="1:29" x14ac:dyDescent="0.25">
      <c r="A38" t="s">
        <v>7</v>
      </c>
      <c r="B38" t="str">
        <f>_xll.BDP("ZO760437 Corp","ID_ISIN")</f>
        <v>CA135087L443</v>
      </c>
      <c r="C38">
        <f>_xll.BDP("ZO760437 Corp","CPN")</f>
        <v>0.5</v>
      </c>
      <c r="D38" t="str">
        <f>_xll.BDP("ZO760437 Corp","ISSUE_DT")</f>
        <v>10/5/2020</v>
      </c>
      <c r="E38" t="str">
        <f>_xll.BDP("ZO760437 Corp","MATURITY")</f>
        <v>12/1/2030</v>
      </c>
      <c r="F38" t="str">
        <f>_xll.BDP("ZO760437 Corp","CRNCY")</f>
        <v>CAD</v>
      </c>
      <c r="G38" t="str">
        <f>_xll.BDP("ZO760437 Corp","ID_BB")</f>
        <v>ZO7604374</v>
      </c>
      <c r="H38">
        <f>_xll.BDH(G38&amp;" GF Corp", "PX_LAST", "1/10/2022", "1/24/2022", "Dates", "H", "Direction", "H", "Currency", "CAD", "PCS", "FRNK","cols=11;rows=1")</f>
        <v>90.22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  <c r="S38">
        <f>_xll.BDH(G38&amp;" GF Corp","YLD_YTM_MID","1/10/2022","1/24/2022","Dates","H","Direction","H","Currency","CAD","PCS","FRNK","cols=11;rows=1")</f>
        <v>1.69</v>
      </c>
      <c r="T38">
        <v>1.68</v>
      </c>
      <c r="U38">
        <v>1.6879999999999999</v>
      </c>
      <c r="V38">
        <v>1.6759999999999999</v>
      </c>
      <c r="W38">
        <v>1.7090000000000001</v>
      </c>
      <c r="X38">
        <v>1.774</v>
      </c>
      <c r="Y38">
        <v>1.8149999999999999</v>
      </c>
      <c r="Z38">
        <v>1.83</v>
      </c>
      <c r="AA38">
        <v>1.83</v>
      </c>
      <c r="AB38">
        <v>1.756</v>
      </c>
      <c r="AC38">
        <v>1.7070000000000001</v>
      </c>
    </row>
    <row r="39" spans="1:29" x14ac:dyDescent="0.25">
      <c r="A39" t="s">
        <v>7</v>
      </c>
      <c r="B39" t="str">
        <f>_xll.BDP("BP238083 Corp","ID_ISIN")</f>
        <v>CA135087M276</v>
      </c>
      <c r="C39">
        <f>_xll.BDP("BP238083 Corp","CPN")</f>
        <v>1.5</v>
      </c>
      <c r="D39" t="str">
        <f>_xll.BDP("BP238083 Corp","ISSUE_DT")</f>
        <v>4/26/2021</v>
      </c>
      <c r="E39" t="str">
        <f>_xll.BDP("BP238083 Corp","MATURITY")</f>
        <v>6/1/2031</v>
      </c>
      <c r="F39" t="str">
        <f>_xll.BDP("BP238083 Corp","CRNCY")</f>
        <v>CAD</v>
      </c>
      <c r="G39" t="str">
        <f>_xll.BDP("BP238083 Corp","ID_BB")</f>
        <v>BP2380833</v>
      </c>
      <c r="H39">
        <f>_xll.BDH(G39&amp;" GF Corp", "PX_LAST", "1/10/2022", "1/24/2022", "Dates", "H", "Direction", "H", "Currency", "CAD", "PCS", "FRNK","cols=11;rows=1")</f>
        <v>98.02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  <c r="S39">
        <f>_xll.BDH(G39&amp;" GF Corp","YLD_YTM_MID","1/10/2022","1/24/2022","Dates","H","Direction","H","Currency","CAD","PCS","FRNK","cols=11;rows=1")</f>
        <v>1.7290000000000001</v>
      </c>
      <c r="T39">
        <v>1.7170000000000001</v>
      </c>
      <c r="U39">
        <v>1.728</v>
      </c>
      <c r="V39">
        <v>1.716</v>
      </c>
      <c r="W39">
        <v>1.7470000000000001</v>
      </c>
      <c r="X39">
        <v>1.8109999999999999</v>
      </c>
      <c r="Y39">
        <v>1.8520000000000001</v>
      </c>
      <c r="Z39">
        <v>1.865</v>
      </c>
      <c r="AA39">
        <v>1.8520000000000001</v>
      </c>
      <c r="AB39">
        <v>1.79</v>
      </c>
      <c r="AC39">
        <v>1.7430000000000001</v>
      </c>
    </row>
    <row r="40" spans="1:29" x14ac:dyDescent="0.25">
      <c r="A40" t="s">
        <v>7</v>
      </c>
      <c r="B40" t="str">
        <f>_xll.BDP("BS070923 Corp","ID_ISIN")</f>
        <v>CA135087N266</v>
      </c>
      <c r="C40">
        <f>_xll.BDP("BS070923 Corp","CPN")</f>
        <v>1.5</v>
      </c>
      <c r="D40" t="str">
        <f>_xll.BDP("BS070923 Corp","ISSUE_DT")</f>
        <v>10/25/2021</v>
      </c>
      <c r="E40" t="str">
        <f>_xll.BDP("BS070923 Corp","MATURITY")</f>
        <v>12/1/2031</v>
      </c>
      <c r="F40" t="str">
        <f>_xll.BDP("BS070923 Corp","CRNCY")</f>
        <v>CAD</v>
      </c>
      <c r="G40" t="str">
        <f>_xll.BDP("BS070923 Corp","ID_BB")</f>
        <v>BS0709235</v>
      </c>
      <c r="H40">
        <f>_xll.BDH(G40&amp;" GF Corp", "PX_LAST", "1/10/2022", "1/24/2022", "Dates", "H", "Direction", "H", "Currency", "CAD", "PCS", "FRNK","cols=11;rows=1")</f>
        <v>97.43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  <c r="S40">
        <f>_xll.BDH(G40&amp;" GF Corp","YLD_YTM_MID","1/10/2022","1/24/2022","Dates","H","Direction","H","Currency","CAD","PCS","FRNK","cols=11;rows=1")</f>
        <v>1.7849999999999999</v>
      </c>
      <c r="T40">
        <v>1.774</v>
      </c>
      <c r="U40">
        <v>1.7849999999999999</v>
      </c>
      <c r="V40">
        <v>1.7729999999999999</v>
      </c>
      <c r="W40">
        <v>1.802</v>
      </c>
      <c r="X40">
        <v>1.867</v>
      </c>
      <c r="Y40">
        <v>1.905</v>
      </c>
      <c r="Z40">
        <v>1.917</v>
      </c>
      <c r="AA40">
        <v>1.9039999999999999</v>
      </c>
      <c r="AB40">
        <v>1.841</v>
      </c>
      <c r="AC40">
        <v>1.794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C1" workbookViewId="0">
      <selection activeCell="U10" sqref="U10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9.140625" bestFit="1" customWidth="1"/>
    <col min="4" max="4" width="10.7109375" bestFit="1" customWidth="1"/>
    <col min="5" max="5" width="9.7109375" bestFit="1" customWidth="1"/>
    <col min="6" max="6" width="9.140625" bestFit="1" customWidth="1"/>
    <col min="7" max="7" width="13.140625" bestFit="1" customWidth="1"/>
    <col min="8" max="8" width="9.85546875" bestFit="1" customWidth="1"/>
    <col min="9" max="29" width="9.7109375" bestFit="1" customWidth="1"/>
  </cols>
  <sheetData>
    <row r="1" spans="1:2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  <c r="S1" s="1">
        <v>44571</v>
      </c>
      <c r="T1" s="1">
        <v>44572</v>
      </c>
      <c r="U1" s="1">
        <v>44573</v>
      </c>
      <c r="V1" s="1">
        <v>44574</v>
      </c>
      <c r="W1" s="1">
        <v>44575</v>
      </c>
      <c r="X1" s="1">
        <v>44578</v>
      </c>
      <c r="Y1" s="1">
        <v>44579</v>
      </c>
      <c r="Z1" s="1">
        <v>44580</v>
      </c>
      <c r="AA1" s="1">
        <v>44581</v>
      </c>
      <c r="AB1" s="1">
        <v>44582</v>
      </c>
      <c r="AC1" s="1">
        <v>44585</v>
      </c>
    </row>
    <row r="2" spans="1:29" x14ac:dyDescent="0.25">
      <c r="A2" t="s">
        <v>7</v>
      </c>
      <c r="B2" t="s">
        <v>27</v>
      </c>
      <c r="C2">
        <v>1.5</v>
      </c>
      <c r="D2" t="s">
        <v>28</v>
      </c>
      <c r="E2" t="s">
        <v>29</v>
      </c>
      <c r="F2" t="s">
        <v>30</v>
      </c>
      <c r="G2" t="s">
        <v>31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  <c r="S2">
        <v>0.2</v>
      </c>
      <c r="T2">
        <v>0.189</v>
      </c>
      <c r="U2">
        <v>0.218</v>
      </c>
      <c r="V2">
        <v>0.22900000000000001</v>
      </c>
      <c r="W2">
        <v>0.24199999999999999</v>
      </c>
      <c r="X2">
        <v>0.34200000000000003</v>
      </c>
      <c r="Y2">
        <v>0.39700000000000002</v>
      </c>
      <c r="Z2">
        <v>0.39700000000000002</v>
      </c>
      <c r="AA2">
        <v>0.30399999999999999</v>
      </c>
      <c r="AB2">
        <v>-0.48599999999999999</v>
      </c>
      <c r="AC2">
        <v>0.27100000000000002</v>
      </c>
    </row>
    <row r="3" spans="1:29" x14ac:dyDescent="0.25">
      <c r="A3" t="s">
        <v>7</v>
      </c>
      <c r="B3" t="s">
        <v>32</v>
      </c>
      <c r="C3">
        <v>0.5</v>
      </c>
      <c r="D3" t="s">
        <v>33</v>
      </c>
      <c r="E3" t="s">
        <v>34</v>
      </c>
      <c r="F3" t="s">
        <v>30</v>
      </c>
      <c r="G3" t="s">
        <v>35</v>
      </c>
      <c r="H3">
        <v>100.038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  <c r="S3">
        <v>0.22600000000000001</v>
      </c>
      <c r="T3">
        <v>0.23599999999999999</v>
      </c>
      <c r="U3">
        <v>0.26200000000000001</v>
      </c>
      <c r="V3">
        <v>0.27900000000000003</v>
      </c>
      <c r="W3">
        <v>0.3</v>
      </c>
      <c r="X3">
        <v>0.38400000000000001</v>
      </c>
      <c r="Y3">
        <v>0.42699999999999999</v>
      </c>
      <c r="Z3">
        <v>0.41499999999999998</v>
      </c>
      <c r="AA3">
        <v>0.40799999999999997</v>
      </c>
      <c r="AB3">
        <v>0.375</v>
      </c>
      <c r="AC3">
        <v>0.35</v>
      </c>
    </row>
    <row r="4" spans="1:29" x14ac:dyDescent="0.25">
      <c r="A4" t="s">
        <v>7</v>
      </c>
      <c r="B4" t="s">
        <v>36</v>
      </c>
      <c r="C4">
        <v>1.5</v>
      </c>
      <c r="D4" t="s">
        <v>37</v>
      </c>
      <c r="E4" t="s">
        <v>38</v>
      </c>
      <c r="F4" t="s">
        <v>30</v>
      </c>
      <c r="G4" t="s">
        <v>39</v>
      </c>
      <c r="H4">
        <v>100.349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  <c r="S4">
        <v>0.34699999999999998</v>
      </c>
      <c r="T4">
        <v>0.36299999999999999</v>
      </c>
      <c r="U4">
        <v>0.379</v>
      </c>
      <c r="V4">
        <v>0.39200000000000002</v>
      </c>
      <c r="W4">
        <v>0.42</v>
      </c>
      <c r="X4">
        <v>0.498</v>
      </c>
      <c r="Y4">
        <v>0.54200000000000004</v>
      </c>
      <c r="Z4">
        <v>0.54300000000000004</v>
      </c>
      <c r="AA4">
        <v>0.53200000000000003</v>
      </c>
      <c r="AB4">
        <v>0.49199999999999999</v>
      </c>
      <c r="AC4">
        <v>0.47799999999999998</v>
      </c>
    </row>
    <row r="5" spans="1:29" x14ac:dyDescent="0.25">
      <c r="A5" t="s">
        <v>7</v>
      </c>
      <c r="B5" t="s">
        <v>40</v>
      </c>
      <c r="C5">
        <v>2.75</v>
      </c>
      <c r="D5" t="s">
        <v>41</v>
      </c>
      <c r="E5" t="s">
        <v>42</v>
      </c>
      <c r="F5" t="s">
        <v>30</v>
      </c>
      <c r="G5" t="s">
        <v>43</v>
      </c>
      <c r="H5">
        <v>100.75700000000001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  <c r="S5">
        <v>0.77800000000000002</v>
      </c>
      <c r="T5">
        <v>0.80300000000000005</v>
      </c>
      <c r="U5">
        <v>0.81</v>
      </c>
      <c r="V5">
        <v>0.85299999999999998</v>
      </c>
      <c r="W5">
        <v>0.874</v>
      </c>
      <c r="X5">
        <v>0.96399999999999997</v>
      </c>
      <c r="Y5">
        <v>0.98099999999999998</v>
      </c>
      <c r="Z5">
        <v>1.0309999999999999</v>
      </c>
      <c r="AA5">
        <v>1.0029999999999999</v>
      </c>
      <c r="AB5">
        <v>0.94899999999999995</v>
      </c>
      <c r="AC5">
        <v>0.95199999999999996</v>
      </c>
    </row>
    <row r="6" spans="1:29" x14ac:dyDescent="0.25">
      <c r="A6" t="s">
        <v>7</v>
      </c>
      <c r="B6" t="s">
        <v>44</v>
      </c>
      <c r="C6">
        <v>9.25</v>
      </c>
      <c r="D6" t="s">
        <v>45</v>
      </c>
      <c r="E6" t="s">
        <v>42</v>
      </c>
      <c r="F6" t="s">
        <v>30</v>
      </c>
      <c r="G6" t="s">
        <v>46</v>
      </c>
      <c r="H6">
        <v>103.395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  <c r="S6">
        <v>0.41299999999999998</v>
      </c>
      <c r="T6">
        <v>0.42799999999999999</v>
      </c>
      <c r="U6">
        <v>0.44600000000000001</v>
      </c>
      <c r="V6">
        <v>0.46100000000000002</v>
      </c>
      <c r="W6">
        <v>0.48899999999999999</v>
      </c>
      <c r="X6">
        <v>0.56599999999999995</v>
      </c>
      <c r="Y6">
        <v>0.60399999999999998</v>
      </c>
      <c r="Z6">
        <v>0.60699999999999998</v>
      </c>
      <c r="AA6">
        <v>0.59699999999999998</v>
      </c>
      <c r="AB6">
        <v>0.55900000000000005</v>
      </c>
      <c r="AC6">
        <v>0.54</v>
      </c>
    </row>
    <row r="7" spans="1:29" x14ac:dyDescent="0.25">
      <c r="A7" t="s">
        <v>7</v>
      </c>
      <c r="B7" t="s">
        <v>47</v>
      </c>
      <c r="C7">
        <v>0.25</v>
      </c>
      <c r="D7" t="s">
        <v>48</v>
      </c>
      <c r="E7" t="s">
        <v>49</v>
      </c>
      <c r="F7" t="s">
        <v>30</v>
      </c>
      <c r="G7" t="s">
        <v>50</v>
      </c>
      <c r="H7">
        <v>99.793999999999997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  <c r="S7">
        <v>0.623</v>
      </c>
      <c r="T7">
        <v>0.63900000000000001</v>
      </c>
      <c r="U7">
        <v>0.65900000000000003</v>
      </c>
      <c r="V7">
        <v>0.67700000000000005</v>
      </c>
      <c r="W7">
        <v>0.7</v>
      </c>
      <c r="X7">
        <v>0.77700000000000002</v>
      </c>
      <c r="Y7">
        <v>0.82099999999999995</v>
      </c>
      <c r="Z7">
        <v>0.81699999999999995</v>
      </c>
      <c r="AA7">
        <v>0.8</v>
      </c>
      <c r="AB7">
        <v>0.755</v>
      </c>
      <c r="AC7">
        <v>0.74</v>
      </c>
    </row>
    <row r="8" spans="1:29" x14ac:dyDescent="0.25">
      <c r="A8" t="s">
        <v>7</v>
      </c>
      <c r="B8" t="s">
        <v>51</v>
      </c>
      <c r="C8">
        <v>1</v>
      </c>
      <c r="D8" t="s">
        <v>52</v>
      </c>
      <c r="E8" t="s">
        <v>53</v>
      </c>
      <c r="F8" t="s">
        <v>30</v>
      </c>
      <c r="G8" t="s">
        <v>54</v>
      </c>
      <c r="H8">
        <v>100.19799999999999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  <c r="S8">
        <v>0.68600000000000005</v>
      </c>
      <c r="T8">
        <v>0.70199999999999996</v>
      </c>
      <c r="U8">
        <v>0.72099999999999997</v>
      </c>
      <c r="V8">
        <v>0.73699999999999999</v>
      </c>
      <c r="W8">
        <v>0.76300000000000001</v>
      </c>
      <c r="X8">
        <v>0.84599999999999997</v>
      </c>
      <c r="Y8">
        <v>0.88600000000000001</v>
      </c>
      <c r="Z8">
        <v>0.88200000000000001</v>
      </c>
      <c r="AA8">
        <v>0.86399999999999999</v>
      </c>
      <c r="AB8">
        <v>0.82299999999999995</v>
      </c>
      <c r="AC8">
        <v>0.80700000000000005</v>
      </c>
    </row>
    <row r="9" spans="1:29" x14ac:dyDescent="0.25">
      <c r="A9" t="s">
        <v>7</v>
      </c>
      <c r="B9" t="s">
        <v>55</v>
      </c>
      <c r="C9">
        <v>0.25</v>
      </c>
      <c r="D9" t="s">
        <v>56</v>
      </c>
      <c r="E9" t="s">
        <v>57</v>
      </c>
      <c r="F9" t="s">
        <v>30</v>
      </c>
      <c r="G9" t="s">
        <v>58</v>
      </c>
      <c r="H9">
        <v>99.552000000000007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  <c r="S9">
        <v>0.81200000000000006</v>
      </c>
      <c r="T9">
        <v>0.82799999999999996</v>
      </c>
      <c r="U9">
        <v>0.84799999999999998</v>
      </c>
      <c r="V9">
        <v>0.86299999999999999</v>
      </c>
      <c r="W9">
        <v>0.89</v>
      </c>
      <c r="X9">
        <v>0.97199999999999998</v>
      </c>
      <c r="Y9">
        <v>1.0129999999999999</v>
      </c>
      <c r="Z9">
        <v>1.0069999999999999</v>
      </c>
      <c r="AA9">
        <v>0.99399999999999999</v>
      </c>
      <c r="AB9">
        <v>0.94699999999999995</v>
      </c>
      <c r="AC9">
        <v>0.93100000000000005</v>
      </c>
    </row>
    <row r="10" spans="1:29" x14ac:dyDescent="0.25">
      <c r="A10" t="s">
        <v>7</v>
      </c>
      <c r="B10" t="s">
        <v>59</v>
      </c>
      <c r="C10">
        <v>0.25</v>
      </c>
      <c r="D10" t="s">
        <v>60</v>
      </c>
      <c r="E10" t="s">
        <v>61</v>
      </c>
      <c r="F10" t="s">
        <v>30</v>
      </c>
      <c r="G10" t="s">
        <v>62</v>
      </c>
      <c r="H10">
        <v>99.307000000000002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  <c r="S10">
        <v>0.91200000000000003</v>
      </c>
      <c r="T10">
        <v>0.91900000000000004</v>
      </c>
      <c r="U10">
        <v>0.93899999999999995</v>
      </c>
      <c r="V10">
        <v>0.95299999999999996</v>
      </c>
      <c r="W10">
        <v>0.97699999999999998</v>
      </c>
      <c r="X10">
        <v>1.0580000000000001</v>
      </c>
      <c r="Y10">
        <v>1.0980000000000001</v>
      </c>
      <c r="Z10">
        <v>1.0920000000000001</v>
      </c>
      <c r="AA10">
        <v>1.083</v>
      </c>
      <c r="AB10">
        <v>1.0349999999999999</v>
      </c>
      <c r="AC10">
        <v>1.0209999999999999</v>
      </c>
    </row>
    <row r="11" spans="1:29" x14ac:dyDescent="0.25">
      <c r="A11" t="s">
        <v>7</v>
      </c>
      <c r="B11" t="s">
        <v>63</v>
      </c>
      <c r="C11">
        <v>1.75</v>
      </c>
      <c r="D11" t="s">
        <v>64</v>
      </c>
      <c r="E11" t="s">
        <v>65</v>
      </c>
      <c r="F11" t="s">
        <v>30</v>
      </c>
      <c r="G11" t="s">
        <v>66</v>
      </c>
      <c r="H11">
        <v>100.934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  <c r="S11">
        <v>0.91900000000000004</v>
      </c>
      <c r="T11">
        <v>0.92800000000000005</v>
      </c>
      <c r="U11">
        <v>0.94499999999999995</v>
      </c>
      <c r="V11">
        <v>0.96199999999999997</v>
      </c>
      <c r="W11">
        <v>0.97899999999999998</v>
      </c>
      <c r="X11">
        <v>1.0660000000000001</v>
      </c>
      <c r="Y11">
        <v>1.105</v>
      </c>
      <c r="Z11">
        <v>1.1020000000000001</v>
      </c>
      <c r="AA11">
        <v>1.099</v>
      </c>
      <c r="AB11">
        <v>1.0620000000000001</v>
      </c>
      <c r="AC11">
        <v>1.044</v>
      </c>
    </row>
    <row r="12" spans="1:29" x14ac:dyDescent="0.25">
      <c r="A12" t="s">
        <v>7</v>
      </c>
      <c r="B12" t="s">
        <v>67</v>
      </c>
      <c r="C12">
        <v>0.25</v>
      </c>
      <c r="D12" t="s">
        <v>68</v>
      </c>
      <c r="E12" t="s">
        <v>69</v>
      </c>
      <c r="F12" t="s">
        <v>30</v>
      </c>
      <c r="G12" t="s">
        <v>70</v>
      </c>
      <c r="H12">
        <v>99.081999999999994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  <c r="S12">
        <v>0.96199999999999997</v>
      </c>
      <c r="T12">
        <v>0.96899999999999997</v>
      </c>
      <c r="U12">
        <v>0.98499999999999999</v>
      </c>
      <c r="V12">
        <v>1.0009999999999999</v>
      </c>
      <c r="W12">
        <v>1.0209999999999999</v>
      </c>
      <c r="X12">
        <v>1.1060000000000001</v>
      </c>
      <c r="Y12">
        <v>1.147</v>
      </c>
      <c r="Z12">
        <v>1.141</v>
      </c>
      <c r="AA12">
        <v>1.1399999999999999</v>
      </c>
      <c r="AB12">
        <v>1.1040000000000001</v>
      </c>
      <c r="AC12">
        <v>1.0860000000000001</v>
      </c>
    </row>
    <row r="13" spans="1:29" x14ac:dyDescent="0.25">
      <c r="A13" t="s">
        <v>7</v>
      </c>
      <c r="B13" t="s">
        <v>71</v>
      </c>
      <c r="C13">
        <v>8</v>
      </c>
      <c r="D13" t="s">
        <v>72</v>
      </c>
      <c r="E13" t="s">
        <v>73</v>
      </c>
      <c r="F13" t="s">
        <v>30</v>
      </c>
      <c r="G13" t="s">
        <v>74</v>
      </c>
      <c r="H13">
        <v>109.629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  <c r="S13">
        <v>0.98</v>
      </c>
      <c r="T13">
        <v>0.99199999999999999</v>
      </c>
      <c r="U13">
        <v>1.01</v>
      </c>
      <c r="V13">
        <v>1.0249999999999999</v>
      </c>
      <c r="W13">
        <v>1.0449999999999999</v>
      </c>
      <c r="X13">
        <v>1.131</v>
      </c>
      <c r="Y13">
        <v>1.1719999999999999</v>
      </c>
      <c r="Z13">
        <v>1.1679999999999999</v>
      </c>
      <c r="AA13">
        <v>1.169</v>
      </c>
      <c r="AB13">
        <v>1.135</v>
      </c>
      <c r="AC13">
        <v>1.117</v>
      </c>
    </row>
    <row r="14" spans="1:29" x14ac:dyDescent="0.25">
      <c r="A14" t="s">
        <v>7</v>
      </c>
      <c r="B14" t="s">
        <v>75</v>
      </c>
      <c r="C14">
        <v>1.5</v>
      </c>
      <c r="D14" t="s">
        <v>76</v>
      </c>
      <c r="E14" t="s">
        <v>73</v>
      </c>
      <c r="F14" t="s">
        <v>30</v>
      </c>
      <c r="G14" t="s">
        <v>77</v>
      </c>
      <c r="H14">
        <v>100.70699999999999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  <c r="S14">
        <v>0.98399999999999999</v>
      </c>
      <c r="T14">
        <v>0.998</v>
      </c>
      <c r="U14">
        <v>1.0029999999999999</v>
      </c>
      <c r="V14">
        <v>1.0309999999999999</v>
      </c>
      <c r="W14">
        <v>1.0569999999999999</v>
      </c>
      <c r="X14">
        <v>1.141</v>
      </c>
      <c r="Y14">
        <v>1.179</v>
      </c>
      <c r="Z14">
        <v>1.1759999999999999</v>
      </c>
      <c r="AA14">
        <v>1.1679999999999999</v>
      </c>
      <c r="AB14">
        <v>1.1339999999999999</v>
      </c>
      <c r="AC14">
        <v>1.121</v>
      </c>
    </row>
    <row r="15" spans="1:29" x14ac:dyDescent="0.25">
      <c r="A15" t="s">
        <v>7</v>
      </c>
      <c r="B15" t="s">
        <v>78</v>
      </c>
      <c r="C15">
        <v>0.25</v>
      </c>
      <c r="D15" t="s">
        <v>79</v>
      </c>
      <c r="E15" t="s">
        <v>80</v>
      </c>
      <c r="F15" t="s">
        <v>30</v>
      </c>
      <c r="G15" t="s">
        <v>81</v>
      </c>
      <c r="H15"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  <c r="S15">
        <v>1.0249999999999999</v>
      </c>
      <c r="T15">
        <v>1.032</v>
      </c>
      <c r="U15">
        <v>1.0449999999999999</v>
      </c>
      <c r="V15">
        <v>1.0620000000000001</v>
      </c>
      <c r="W15">
        <v>1.081</v>
      </c>
      <c r="X15">
        <v>1.1659999999999999</v>
      </c>
      <c r="Y15">
        <v>1.206</v>
      </c>
      <c r="Z15">
        <v>1.21</v>
      </c>
      <c r="AA15">
        <v>1.2090000000000001</v>
      </c>
      <c r="AB15">
        <v>1.175</v>
      </c>
      <c r="AC15">
        <v>1.161</v>
      </c>
    </row>
    <row r="16" spans="1:29" x14ac:dyDescent="0.25">
      <c r="A16" t="s">
        <v>7</v>
      </c>
      <c r="B16" t="s">
        <v>82</v>
      </c>
      <c r="C16">
        <v>2</v>
      </c>
      <c r="D16" t="s">
        <v>83</v>
      </c>
      <c r="E16" t="s">
        <v>84</v>
      </c>
      <c r="F16" t="s">
        <v>30</v>
      </c>
      <c r="G16" t="s">
        <v>85</v>
      </c>
      <c r="H16">
        <v>101.565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  <c r="S16">
        <v>1.0309999999999999</v>
      </c>
      <c r="T16">
        <v>1.0389999999999999</v>
      </c>
      <c r="U16">
        <v>1.0529999999999999</v>
      </c>
      <c r="V16">
        <v>1.0680000000000001</v>
      </c>
      <c r="W16">
        <v>1.0860000000000001</v>
      </c>
      <c r="X16">
        <v>1.1719999999999999</v>
      </c>
      <c r="Y16">
        <v>1.2110000000000001</v>
      </c>
      <c r="Z16">
        <v>1.218</v>
      </c>
      <c r="AA16">
        <v>1.2190000000000001</v>
      </c>
      <c r="AB16">
        <v>1.1839999999999999</v>
      </c>
      <c r="AC16">
        <v>1.169</v>
      </c>
    </row>
    <row r="17" spans="1:29" x14ac:dyDescent="0.25">
      <c r="A17" t="s">
        <v>7</v>
      </c>
      <c r="B17" t="s">
        <v>86</v>
      </c>
      <c r="C17">
        <v>0.5</v>
      </c>
      <c r="D17" t="s">
        <v>87</v>
      </c>
      <c r="E17" t="s">
        <v>88</v>
      </c>
      <c r="F17" t="s">
        <v>30</v>
      </c>
      <c r="G17" t="s">
        <v>89</v>
      </c>
      <c r="H17"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  <c r="S17">
        <v>1.08</v>
      </c>
      <c r="T17">
        <v>1.0880000000000001</v>
      </c>
      <c r="U17">
        <v>1.101</v>
      </c>
      <c r="V17">
        <v>1.117</v>
      </c>
      <c r="W17">
        <v>1.137</v>
      </c>
      <c r="X17">
        <v>1.2210000000000001</v>
      </c>
      <c r="Y17">
        <v>1.2609999999999999</v>
      </c>
      <c r="Z17">
        <v>1.2689999999999999</v>
      </c>
      <c r="AA17">
        <v>1.268</v>
      </c>
      <c r="AB17">
        <v>1.2370000000000001</v>
      </c>
      <c r="AC17">
        <v>1.2210000000000001</v>
      </c>
    </row>
    <row r="18" spans="1:29" x14ac:dyDescent="0.25">
      <c r="A18" t="s">
        <v>7</v>
      </c>
      <c r="B18" t="s">
        <v>90</v>
      </c>
      <c r="C18">
        <v>0.75</v>
      </c>
      <c r="D18" t="s">
        <v>91</v>
      </c>
      <c r="E18" t="s">
        <v>92</v>
      </c>
      <c r="F18" t="s">
        <v>30</v>
      </c>
      <c r="G18" t="s">
        <v>93</v>
      </c>
      <c r="H18">
        <v>99.21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  <c r="S18">
        <v>1.1399999999999999</v>
      </c>
      <c r="T18">
        <v>1.151</v>
      </c>
      <c r="U18">
        <v>1.1639999999999999</v>
      </c>
      <c r="V18">
        <v>1.1830000000000001</v>
      </c>
      <c r="W18">
        <v>1.2030000000000001</v>
      </c>
      <c r="X18">
        <v>1.2889999999999999</v>
      </c>
      <c r="Y18">
        <v>1.3280000000000001</v>
      </c>
      <c r="Z18">
        <v>1.331</v>
      </c>
      <c r="AA18">
        <v>1.331</v>
      </c>
      <c r="AB18">
        <v>1.294</v>
      </c>
      <c r="AC18">
        <v>1.2769999999999999</v>
      </c>
    </row>
    <row r="19" spans="1:29" x14ac:dyDescent="0.25">
      <c r="A19" t="s">
        <v>7</v>
      </c>
      <c r="B19" t="s">
        <v>94</v>
      </c>
      <c r="C19">
        <v>2.25</v>
      </c>
      <c r="D19" t="s">
        <v>95</v>
      </c>
      <c r="E19" t="s">
        <v>96</v>
      </c>
      <c r="F19" t="s">
        <v>30</v>
      </c>
      <c r="G19" t="s">
        <v>97</v>
      </c>
      <c r="H19">
        <v>102.32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  <c r="S19">
        <v>1.145</v>
      </c>
      <c r="T19">
        <v>1.1579999999999999</v>
      </c>
      <c r="U19">
        <v>1.161</v>
      </c>
      <c r="V19">
        <v>1.181</v>
      </c>
      <c r="W19">
        <v>1.2030000000000001</v>
      </c>
      <c r="X19">
        <v>1.2869999999999999</v>
      </c>
      <c r="Y19">
        <v>1.329</v>
      </c>
      <c r="Z19">
        <v>1.337</v>
      </c>
      <c r="AA19">
        <v>1.3340000000000001</v>
      </c>
      <c r="AB19">
        <v>1.2869999999999999</v>
      </c>
      <c r="AC19">
        <v>1.286</v>
      </c>
    </row>
    <row r="20" spans="1:29" x14ac:dyDescent="0.25">
      <c r="A20" t="s">
        <v>7</v>
      </c>
      <c r="B20" t="s">
        <v>98</v>
      </c>
      <c r="C20">
        <v>0.25</v>
      </c>
      <c r="D20" t="s">
        <v>99</v>
      </c>
      <c r="E20" t="s">
        <v>100</v>
      </c>
      <c r="F20" t="s">
        <v>30</v>
      </c>
      <c r="G20" t="s">
        <v>101</v>
      </c>
      <c r="H20">
        <v>97.974999999999994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  <c r="S20">
        <v>1.1779999999999999</v>
      </c>
      <c r="T20">
        <v>1.1859999999999999</v>
      </c>
      <c r="U20">
        <v>1.2010000000000001</v>
      </c>
      <c r="V20">
        <v>1.216</v>
      </c>
      <c r="W20">
        <v>1.236</v>
      </c>
      <c r="X20">
        <v>1.327</v>
      </c>
      <c r="Y20">
        <v>1.359</v>
      </c>
      <c r="Z20">
        <v>1.367</v>
      </c>
      <c r="AA20">
        <v>1.3640000000000001</v>
      </c>
      <c r="AB20">
        <v>1.3160000000000001</v>
      </c>
      <c r="AC20">
        <v>1.298</v>
      </c>
    </row>
    <row r="21" spans="1:29" x14ac:dyDescent="0.25">
      <c r="A21" t="s">
        <v>7</v>
      </c>
      <c r="B21" t="s">
        <v>102</v>
      </c>
      <c r="C21">
        <v>2.5</v>
      </c>
      <c r="D21" t="s">
        <v>103</v>
      </c>
      <c r="E21" t="s">
        <v>104</v>
      </c>
      <c r="F21" t="s">
        <v>30</v>
      </c>
      <c r="G21" t="s">
        <v>105</v>
      </c>
      <c r="H21">
        <v>102.925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  <c r="S21">
        <v>1.2509999999999999</v>
      </c>
      <c r="T21">
        <v>1.2769999999999999</v>
      </c>
      <c r="U21">
        <v>1.28</v>
      </c>
      <c r="V21">
        <v>1.2969999999999999</v>
      </c>
      <c r="W21">
        <v>1.304</v>
      </c>
      <c r="X21">
        <v>1.3979999999999999</v>
      </c>
      <c r="Y21">
        <v>1.4259999999999999</v>
      </c>
      <c r="Z21">
        <v>1.4530000000000001</v>
      </c>
      <c r="AA21">
        <v>1.4359999999999999</v>
      </c>
      <c r="AB21">
        <v>1.401</v>
      </c>
      <c r="AC21">
        <v>1.363</v>
      </c>
    </row>
    <row r="22" spans="1:29" x14ac:dyDescent="0.25">
      <c r="A22" t="s">
        <v>7</v>
      </c>
      <c r="B22" t="s">
        <v>106</v>
      </c>
      <c r="C22">
        <v>1.5</v>
      </c>
      <c r="D22" t="s">
        <v>107</v>
      </c>
      <c r="E22" t="s">
        <v>108</v>
      </c>
      <c r="F22" t="s">
        <v>30</v>
      </c>
      <c r="G22" t="s">
        <v>109</v>
      </c>
      <c r="H22">
        <v>100.55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  <c r="S22">
        <v>1.2869999999999999</v>
      </c>
      <c r="T22">
        <v>1.298</v>
      </c>
      <c r="U22">
        <v>1.282</v>
      </c>
      <c r="V22">
        <v>1.3240000000000001</v>
      </c>
      <c r="W22">
        <v>1.3280000000000001</v>
      </c>
      <c r="X22">
        <v>1.375</v>
      </c>
      <c r="Y22">
        <v>1.4450000000000001</v>
      </c>
      <c r="Z22">
        <v>1.492</v>
      </c>
      <c r="AA22">
        <v>1.484</v>
      </c>
      <c r="AB22">
        <v>1.4570000000000001</v>
      </c>
      <c r="AC22">
        <v>1.429</v>
      </c>
    </row>
    <row r="23" spans="1:29" x14ac:dyDescent="0.25">
      <c r="A23" t="s">
        <v>7</v>
      </c>
      <c r="B23" t="s">
        <v>110</v>
      </c>
      <c r="C23">
        <v>0.75</v>
      </c>
      <c r="D23" t="s">
        <v>111</v>
      </c>
      <c r="E23" t="s">
        <v>112</v>
      </c>
      <c r="F23" t="s">
        <v>30</v>
      </c>
      <c r="G23" t="s">
        <v>113</v>
      </c>
      <c r="H23">
        <v>98.56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  <c r="S23">
        <v>1.2909999999999999</v>
      </c>
      <c r="T23">
        <v>1.2929999999999999</v>
      </c>
      <c r="U23">
        <v>1.3029999999999999</v>
      </c>
      <c r="V23">
        <v>1.3220000000000001</v>
      </c>
      <c r="W23">
        <v>1.3420000000000001</v>
      </c>
      <c r="X23">
        <v>1.429</v>
      </c>
      <c r="Y23">
        <v>1.46</v>
      </c>
      <c r="Z23">
        <v>1.468</v>
      </c>
      <c r="AA23">
        <v>1.4550000000000001</v>
      </c>
      <c r="AB23">
        <v>1.4019999999999999</v>
      </c>
      <c r="AC23">
        <v>1.379</v>
      </c>
    </row>
    <row r="24" spans="1:29" x14ac:dyDescent="0.25">
      <c r="A24" t="s">
        <v>7</v>
      </c>
      <c r="B24" t="s">
        <v>114</v>
      </c>
      <c r="C24">
        <v>1.25</v>
      </c>
      <c r="D24" t="s">
        <v>115</v>
      </c>
      <c r="E24" t="s">
        <v>116</v>
      </c>
      <c r="F24" t="s">
        <v>30</v>
      </c>
      <c r="G24" t="s">
        <v>117</v>
      </c>
      <c r="H24">
        <v>99.65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  <c r="S24">
        <v>1.3640000000000001</v>
      </c>
      <c r="T24">
        <v>1.363</v>
      </c>
      <c r="U24">
        <v>1.3759999999999999</v>
      </c>
      <c r="V24">
        <v>1.3859999999999999</v>
      </c>
      <c r="W24">
        <v>1.4139999999999999</v>
      </c>
      <c r="X24">
        <v>1.496</v>
      </c>
      <c r="Y24">
        <v>1.5389999999999999</v>
      </c>
      <c r="Z24">
        <v>1.546</v>
      </c>
      <c r="AA24">
        <v>1.542</v>
      </c>
      <c r="AB24">
        <v>1.4870000000000001</v>
      </c>
      <c r="AC24">
        <v>1.4590000000000001</v>
      </c>
    </row>
    <row r="25" spans="1:29" x14ac:dyDescent="0.25">
      <c r="A25" t="s">
        <v>7</v>
      </c>
      <c r="B25" t="s">
        <v>118</v>
      </c>
      <c r="C25">
        <v>9</v>
      </c>
      <c r="D25" t="s">
        <v>119</v>
      </c>
      <c r="E25" t="s">
        <v>120</v>
      </c>
      <c r="F25" t="s">
        <v>30</v>
      </c>
      <c r="G25" t="s">
        <v>121</v>
      </c>
      <c r="H25">
        <v>125.08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  <c r="S25">
        <v>1.3879999999999999</v>
      </c>
      <c r="T25">
        <v>1.377</v>
      </c>
      <c r="U25">
        <v>1.38</v>
      </c>
      <c r="V25">
        <v>1.375</v>
      </c>
      <c r="W25">
        <v>1.4039999999999999</v>
      </c>
      <c r="X25">
        <v>1.4870000000000001</v>
      </c>
      <c r="Y25">
        <v>1.5349999999999999</v>
      </c>
      <c r="Z25">
        <v>1.554</v>
      </c>
      <c r="AA25">
        <v>1.56</v>
      </c>
      <c r="AB25">
        <v>1.504</v>
      </c>
      <c r="AC25">
        <v>1.466</v>
      </c>
    </row>
    <row r="26" spans="1:29" x14ac:dyDescent="0.25">
      <c r="A26" t="s">
        <v>7</v>
      </c>
      <c r="B26" t="s">
        <v>122</v>
      </c>
      <c r="C26">
        <v>2.25</v>
      </c>
      <c r="D26" t="s">
        <v>123</v>
      </c>
      <c r="E26" t="s">
        <v>120</v>
      </c>
      <c r="F26" t="s">
        <v>30</v>
      </c>
      <c r="G26" t="s">
        <v>124</v>
      </c>
      <c r="H26">
        <v>102.92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  <c r="S26">
        <v>1.3640000000000001</v>
      </c>
      <c r="T26">
        <v>1.3540000000000001</v>
      </c>
      <c r="U26">
        <v>1.367</v>
      </c>
      <c r="V26">
        <v>1.365</v>
      </c>
      <c r="W26">
        <v>1.393</v>
      </c>
      <c r="X26">
        <v>1.4750000000000001</v>
      </c>
      <c r="Y26">
        <v>1.5289999999999999</v>
      </c>
      <c r="Z26">
        <v>1.5429999999999999</v>
      </c>
      <c r="AA26">
        <v>1.544</v>
      </c>
      <c r="AB26">
        <v>1.4910000000000001</v>
      </c>
      <c r="AC26">
        <v>1.4570000000000001</v>
      </c>
    </row>
    <row r="27" spans="1:29" x14ac:dyDescent="0.25">
      <c r="A27" t="s">
        <v>7</v>
      </c>
      <c r="B27" t="s">
        <v>125</v>
      </c>
      <c r="C27">
        <v>0.5</v>
      </c>
      <c r="D27" t="s">
        <v>126</v>
      </c>
      <c r="E27" t="s">
        <v>127</v>
      </c>
      <c r="F27" t="s">
        <v>30</v>
      </c>
      <c r="G27" t="s">
        <v>128</v>
      </c>
      <c r="H27">
        <v>96.704999999999998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  <c r="S27">
        <v>1.4339999999999999</v>
      </c>
      <c r="T27">
        <v>1.425</v>
      </c>
      <c r="U27">
        <v>1.431</v>
      </c>
      <c r="V27">
        <v>1.429</v>
      </c>
      <c r="W27">
        <v>1.446</v>
      </c>
      <c r="X27">
        <v>1.5249999999999999</v>
      </c>
      <c r="Y27">
        <v>1.5720000000000001</v>
      </c>
      <c r="Z27">
        <v>1.6040000000000001</v>
      </c>
      <c r="AA27">
        <v>1.5980000000000001</v>
      </c>
      <c r="AB27">
        <v>1.552</v>
      </c>
      <c r="AC27">
        <v>1.504</v>
      </c>
    </row>
    <row r="28" spans="1:29" x14ac:dyDescent="0.25">
      <c r="A28" t="s">
        <v>7</v>
      </c>
      <c r="B28" t="s">
        <v>129</v>
      </c>
      <c r="C28">
        <v>0.25</v>
      </c>
      <c r="D28" t="s">
        <v>130</v>
      </c>
      <c r="E28" t="s">
        <v>131</v>
      </c>
      <c r="F28" t="s">
        <v>30</v>
      </c>
      <c r="G28" t="s">
        <v>132</v>
      </c>
      <c r="H28">
        <v>95.114999999999995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  <c r="S28">
        <v>1.4730000000000001</v>
      </c>
      <c r="T28">
        <v>1.4630000000000001</v>
      </c>
      <c r="U28">
        <v>1.472</v>
      </c>
      <c r="V28">
        <v>1.466</v>
      </c>
      <c r="W28">
        <v>1.4930000000000001</v>
      </c>
      <c r="X28">
        <v>1.5720000000000001</v>
      </c>
      <c r="Y28">
        <v>1.625</v>
      </c>
      <c r="Z28">
        <v>1.639</v>
      </c>
      <c r="AA28">
        <v>1.631</v>
      </c>
      <c r="AB28">
        <v>1.5840000000000001</v>
      </c>
      <c r="AC28">
        <v>1.5469999999999999</v>
      </c>
    </row>
    <row r="29" spans="1:29" x14ac:dyDescent="0.25">
      <c r="A29" t="s">
        <v>7</v>
      </c>
      <c r="B29" t="s">
        <v>133</v>
      </c>
      <c r="C29">
        <v>1.5</v>
      </c>
      <c r="D29" t="s">
        <v>134</v>
      </c>
      <c r="E29" t="s">
        <v>135</v>
      </c>
      <c r="F29" t="s">
        <v>30</v>
      </c>
      <c r="G29" t="s">
        <v>136</v>
      </c>
      <c r="H29">
        <v>100.13500000000001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  <c r="S29">
        <v>1.468</v>
      </c>
      <c r="T29">
        <v>1.4590000000000001</v>
      </c>
      <c r="U29">
        <v>1.4670000000000001</v>
      </c>
      <c r="V29">
        <v>1.4630000000000001</v>
      </c>
      <c r="W29">
        <v>1.49</v>
      </c>
      <c r="X29">
        <v>1.569</v>
      </c>
      <c r="Y29">
        <v>1.6080000000000001</v>
      </c>
      <c r="Z29">
        <v>1.635</v>
      </c>
      <c r="AA29">
        <v>1.6339999999999999</v>
      </c>
      <c r="AB29">
        <v>1.577</v>
      </c>
      <c r="AC29">
        <v>1.5389999999999999</v>
      </c>
    </row>
    <row r="30" spans="1:29" x14ac:dyDescent="0.25">
      <c r="A30" t="s">
        <v>7</v>
      </c>
      <c r="B30" t="s">
        <v>137</v>
      </c>
      <c r="C30">
        <v>1</v>
      </c>
      <c r="D30" t="s">
        <v>138</v>
      </c>
      <c r="E30" t="s">
        <v>139</v>
      </c>
      <c r="F30" t="s">
        <v>30</v>
      </c>
      <c r="G30" t="s">
        <v>140</v>
      </c>
      <c r="H30">
        <v>97.66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  <c r="S30">
        <v>1.5249999999999999</v>
      </c>
      <c r="T30">
        <v>1.516</v>
      </c>
      <c r="U30">
        <v>1.5229999999999999</v>
      </c>
      <c r="V30">
        <v>1.5189999999999999</v>
      </c>
      <c r="W30">
        <v>1.544</v>
      </c>
      <c r="X30">
        <v>1.623</v>
      </c>
      <c r="Y30">
        <v>1.6739999999999999</v>
      </c>
      <c r="Z30">
        <v>1.6879999999999999</v>
      </c>
      <c r="AA30">
        <v>1.68</v>
      </c>
      <c r="AB30">
        <v>1.629</v>
      </c>
      <c r="AC30">
        <v>1.589</v>
      </c>
    </row>
    <row r="31" spans="1:29" x14ac:dyDescent="0.25">
      <c r="A31" t="s">
        <v>7</v>
      </c>
      <c r="B31" t="s">
        <v>141</v>
      </c>
      <c r="C31">
        <v>1.25</v>
      </c>
      <c r="D31" t="s">
        <v>142</v>
      </c>
      <c r="E31" t="s">
        <v>143</v>
      </c>
      <c r="F31" t="s">
        <v>30</v>
      </c>
      <c r="G31" t="s">
        <v>144</v>
      </c>
      <c r="H31">
        <v>98.41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  <c r="S31">
        <v>1.5740000000000001</v>
      </c>
      <c r="T31">
        <v>1.5660000000000001</v>
      </c>
      <c r="U31">
        <v>1.5740000000000001</v>
      </c>
      <c r="V31">
        <v>1.5649999999999999</v>
      </c>
      <c r="W31">
        <v>1.591</v>
      </c>
      <c r="X31">
        <v>1.669</v>
      </c>
      <c r="Y31">
        <v>1.7190000000000001</v>
      </c>
      <c r="Z31">
        <v>1.73</v>
      </c>
      <c r="AA31">
        <v>1.7210000000000001</v>
      </c>
      <c r="AB31">
        <v>1.6659999999999999</v>
      </c>
      <c r="AC31">
        <v>1.623</v>
      </c>
    </row>
    <row r="32" spans="1:29" x14ac:dyDescent="0.25">
      <c r="A32" t="s">
        <v>7</v>
      </c>
      <c r="B32" t="s">
        <v>145</v>
      </c>
      <c r="C32">
        <v>8</v>
      </c>
      <c r="D32" t="s">
        <v>146</v>
      </c>
      <c r="E32" t="s">
        <v>147</v>
      </c>
      <c r="F32" t="s">
        <v>30</v>
      </c>
      <c r="G32" t="s">
        <v>148</v>
      </c>
      <c r="H32">
        <v>133.285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  <c r="S32">
        <v>1.5349999999999999</v>
      </c>
      <c r="T32">
        <v>1.5269999999999999</v>
      </c>
      <c r="U32">
        <v>1.534</v>
      </c>
      <c r="V32">
        <v>1.528</v>
      </c>
      <c r="W32">
        <v>1.55</v>
      </c>
      <c r="X32">
        <v>1.631</v>
      </c>
      <c r="Y32">
        <v>1.681</v>
      </c>
      <c r="Z32">
        <v>1.6970000000000001</v>
      </c>
      <c r="AA32">
        <v>1.6919999999999999</v>
      </c>
      <c r="AB32">
        <v>1.635</v>
      </c>
      <c r="AC32">
        <v>1.5940000000000001</v>
      </c>
    </row>
    <row r="33" spans="1:29" x14ac:dyDescent="0.25">
      <c r="A33" t="s">
        <v>7</v>
      </c>
      <c r="B33" t="s">
        <v>149</v>
      </c>
      <c r="C33">
        <v>1</v>
      </c>
      <c r="D33" t="s">
        <v>150</v>
      </c>
      <c r="E33" t="s">
        <v>147</v>
      </c>
      <c r="F33" t="s">
        <v>30</v>
      </c>
      <c r="G33" t="s">
        <v>151</v>
      </c>
      <c r="H33">
        <v>97.295000000000002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  <c r="S33">
        <v>1.5249999999999999</v>
      </c>
      <c r="T33">
        <v>1.5169999999999999</v>
      </c>
      <c r="U33">
        <v>1.524</v>
      </c>
      <c r="V33">
        <v>1.5189999999999999</v>
      </c>
      <c r="W33">
        <v>1.5429999999999999</v>
      </c>
      <c r="X33">
        <v>1.6220000000000001</v>
      </c>
      <c r="Y33">
        <v>1.671</v>
      </c>
      <c r="Z33">
        <v>1.6879999999999999</v>
      </c>
      <c r="AA33">
        <v>1.6890000000000001</v>
      </c>
      <c r="AB33">
        <v>1.6279999999999999</v>
      </c>
      <c r="AC33">
        <v>1.587</v>
      </c>
    </row>
    <row r="34" spans="1:29" x14ac:dyDescent="0.25">
      <c r="A34" t="s">
        <v>7</v>
      </c>
      <c r="B34" t="s">
        <v>152</v>
      </c>
      <c r="C34">
        <v>2</v>
      </c>
      <c r="D34" t="s">
        <v>153</v>
      </c>
      <c r="E34" t="s">
        <v>154</v>
      </c>
      <c r="F34" t="s">
        <v>30</v>
      </c>
      <c r="G34" t="s">
        <v>155</v>
      </c>
      <c r="H34">
        <v>102.545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  <c r="S34">
        <v>1.579</v>
      </c>
      <c r="T34">
        <v>1.571</v>
      </c>
      <c r="U34">
        <v>1.581</v>
      </c>
      <c r="V34">
        <v>1.575</v>
      </c>
      <c r="W34">
        <v>1.599</v>
      </c>
      <c r="X34">
        <v>1.677</v>
      </c>
      <c r="Y34">
        <v>1.7270000000000001</v>
      </c>
      <c r="Z34">
        <v>1.7410000000000001</v>
      </c>
      <c r="AA34">
        <v>1.7270000000000001</v>
      </c>
      <c r="AB34">
        <v>1.665</v>
      </c>
      <c r="AC34">
        <v>1.6220000000000001</v>
      </c>
    </row>
    <row r="35" spans="1:29" x14ac:dyDescent="0.25">
      <c r="A35" t="s">
        <v>7</v>
      </c>
      <c r="B35" t="s">
        <v>156</v>
      </c>
      <c r="C35">
        <v>5.75</v>
      </c>
      <c r="D35" t="s">
        <v>157</v>
      </c>
      <c r="E35" t="s">
        <v>158</v>
      </c>
      <c r="F35" t="s">
        <v>30</v>
      </c>
      <c r="G35" t="s">
        <v>159</v>
      </c>
      <c r="H35">
        <v>128.78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  <c r="S35">
        <v>1.6020000000000001</v>
      </c>
      <c r="T35">
        <v>1.593</v>
      </c>
      <c r="U35">
        <v>1.601</v>
      </c>
      <c r="V35">
        <v>1.589</v>
      </c>
      <c r="W35">
        <v>1.623</v>
      </c>
      <c r="X35">
        <v>1.6879999999999999</v>
      </c>
      <c r="Y35">
        <v>1.732</v>
      </c>
      <c r="Z35">
        <v>1.7509999999999999</v>
      </c>
      <c r="AA35">
        <v>1.742</v>
      </c>
      <c r="AB35">
        <v>1.6779999999999999</v>
      </c>
      <c r="AC35">
        <v>1.629</v>
      </c>
    </row>
    <row r="36" spans="1:29" x14ac:dyDescent="0.25">
      <c r="A36" t="s">
        <v>7</v>
      </c>
      <c r="B36" t="s">
        <v>160</v>
      </c>
      <c r="C36">
        <v>2.25</v>
      </c>
      <c r="D36" t="s">
        <v>161</v>
      </c>
      <c r="E36" t="s">
        <v>158</v>
      </c>
      <c r="F36" t="s">
        <v>30</v>
      </c>
      <c r="G36" t="s">
        <v>162</v>
      </c>
      <c r="H36">
        <v>104.59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  <c r="S36">
        <v>1.589</v>
      </c>
      <c r="T36">
        <v>1.579</v>
      </c>
      <c r="U36">
        <v>1.5880000000000001</v>
      </c>
      <c r="V36">
        <v>1.5760000000000001</v>
      </c>
      <c r="W36">
        <v>1.61</v>
      </c>
      <c r="X36">
        <v>1.675</v>
      </c>
      <c r="Y36">
        <v>1.7210000000000001</v>
      </c>
      <c r="Z36">
        <v>1.74</v>
      </c>
      <c r="AA36">
        <v>1.7390000000000001</v>
      </c>
      <c r="AB36">
        <v>1.6659999999999999</v>
      </c>
      <c r="AC36">
        <v>1.619</v>
      </c>
    </row>
    <row r="37" spans="1:29" x14ac:dyDescent="0.25">
      <c r="A37" t="s">
        <v>7</v>
      </c>
      <c r="B37" t="s">
        <v>163</v>
      </c>
      <c r="C37">
        <v>1.25</v>
      </c>
      <c r="D37" t="s">
        <v>164</v>
      </c>
      <c r="E37" t="s">
        <v>165</v>
      </c>
      <c r="F37" t="s">
        <v>30</v>
      </c>
      <c r="G37" t="s">
        <v>166</v>
      </c>
      <c r="H37">
        <v>96.7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  <c r="S37">
        <v>1.673</v>
      </c>
      <c r="T37">
        <v>1.6459999999999999</v>
      </c>
      <c r="U37">
        <v>1.637</v>
      </c>
      <c r="V37">
        <v>1.64</v>
      </c>
      <c r="W37">
        <v>1.6659999999999999</v>
      </c>
      <c r="X37">
        <v>1.7290000000000001</v>
      </c>
      <c r="Y37">
        <v>1.7689999999999999</v>
      </c>
      <c r="Z37">
        <v>1.802</v>
      </c>
      <c r="AA37">
        <v>1.78</v>
      </c>
      <c r="AB37">
        <v>1.7070000000000001</v>
      </c>
      <c r="AC37">
        <v>1.669</v>
      </c>
    </row>
    <row r="38" spans="1:29" x14ac:dyDescent="0.25">
      <c r="A38" t="s">
        <v>7</v>
      </c>
      <c r="B38" t="s">
        <v>167</v>
      </c>
      <c r="C38">
        <v>0.5</v>
      </c>
      <c r="D38" t="s">
        <v>168</v>
      </c>
      <c r="E38" t="s">
        <v>169</v>
      </c>
      <c r="F38" t="s">
        <v>30</v>
      </c>
      <c r="G38" t="s">
        <v>170</v>
      </c>
      <c r="H38">
        <v>90.22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  <c r="S38">
        <v>1.69</v>
      </c>
      <c r="T38">
        <v>1.68</v>
      </c>
      <c r="U38">
        <v>1.6879999999999999</v>
      </c>
      <c r="V38">
        <v>1.6759999999999999</v>
      </c>
      <c r="W38">
        <v>1.7090000000000001</v>
      </c>
      <c r="X38">
        <v>1.774</v>
      </c>
      <c r="Y38">
        <v>1.8149999999999999</v>
      </c>
      <c r="Z38">
        <v>1.83</v>
      </c>
      <c r="AA38">
        <v>1.83</v>
      </c>
      <c r="AB38">
        <v>1.756</v>
      </c>
      <c r="AC38">
        <v>1.7070000000000001</v>
      </c>
    </row>
    <row r="39" spans="1:29" x14ac:dyDescent="0.25">
      <c r="A39" t="s">
        <v>7</v>
      </c>
      <c r="B39" t="s">
        <v>171</v>
      </c>
      <c r="C39">
        <v>1.5</v>
      </c>
      <c r="D39" t="s">
        <v>172</v>
      </c>
      <c r="E39" t="s">
        <v>173</v>
      </c>
      <c r="F39" t="s">
        <v>30</v>
      </c>
      <c r="G39" t="s">
        <v>174</v>
      </c>
      <c r="H39">
        <v>98.02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  <c r="S39">
        <v>1.7290000000000001</v>
      </c>
      <c r="T39">
        <v>1.7170000000000001</v>
      </c>
      <c r="U39">
        <v>1.728</v>
      </c>
      <c r="V39">
        <v>1.716</v>
      </c>
      <c r="W39">
        <v>1.7470000000000001</v>
      </c>
      <c r="X39">
        <v>1.8109999999999999</v>
      </c>
      <c r="Y39">
        <v>1.8520000000000001</v>
      </c>
      <c r="Z39">
        <v>1.865</v>
      </c>
      <c r="AA39">
        <v>1.8520000000000001</v>
      </c>
      <c r="AB39">
        <v>1.79</v>
      </c>
      <c r="AC39">
        <v>1.7430000000000001</v>
      </c>
    </row>
    <row r="40" spans="1:29" x14ac:dyDescent="0.25">
      <c r="A40" t="s">
        <v>7</v>
      </c>
      <c r="B40" t="s">
        <v>175</v>
      </c>
      <c r="C40">
        <v>1.5</v>
      </c>
      <c r="D40" t="s">
        <v>176</v>
      </c>
      <c r="E40" t="s">
        <v>177</v>
      </c>
      <c r="F40" t="s">
        <v>30</v>
      </c>
      <c r="G40" t="s">
        <v>178</v>
      </c>
      <c r="H40">
        <v>97.43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  <c r="S40">
        <v>1.7849999999999999</v>
      </c>
      <c r="T40">
        <v>1.774</v>
      </c>
      <c r="U40">
        <v>1.7849999999999999</v>
      </c>
      <c r="V40">
        <v>1.7729999999999999</v>
      </c>
      <c r="W40">
        <v>1.802</v>
      </c>
      <c r="X40">
        <v>1.867</v>
      </c>
      <c r="Y40">
        <v>1.905</v>
      </c>
      <c r="Z40">
        <v>1.917</v>
      </c>
      <c r="AA40">
        <v>1.9039999999999999</v>
      </c>
      <c r="AB40">
        <v>1.841</v>
      </c>
      <c r="AC40">
        <v>1.794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6" t="s">
        <v>8</v>
      </c>
      <c r="B1" s="6"/>
      <c r="C1" s="6"/>
      <c r="D1" s="6"/>
    </row>
    <row r="2" spans="1:4" x14ac:dyDescent="0.25">
      <c r="A2" s="5" t="s">
        <v>9</v>
      </c>
      <c r="B2" s="4"/>
      <c r="C2" s="4"/>
      <c r="D2" s="4"/>
    </row>
    <row r="3" spans="1:4" x14ac:dyDescent="0.25">
      <c r="A3" s="5"/>
      <c r="B3" s="4"/>
      <c r="C3" s="4"/>
      <c r="D3" s="4"/>
    </row>
    <row r="4" spans="1:4" x14ac:dyDescent="0.25">
      <c r="A4" s="5" t="s">
        <v>10</v>
      </c>
      <c r="B4" s="4"/>
      <c r="C4" s="4"/>
      <c r="D4" s="4"/>
    </row>
    <row r="5" spans="1:4" x14ac:dyDescent="0.25">
      <c r="A5" s="5" t="s">
        <v>11</v>
      </c>
      <c r="B5" s="4"/>
      <c r="C5" s="4"/>
      <c r="D5" s="4"/>
    </row>
    <row r="6" spans="1:4" x14ac:dyDescent="0.25">
      <c r="A6" s="5"/>
      <c r="B6" s="4"/>
      <c r="C6" s="4"/>
      <c r="D6" s="4"/>
    </row>
    <row r="7" spans="1:4" x14ac:dyDescent="0.25">
      <c r="A7" s="5"/>
      <c r="B7" s="4"/>
      <c r="C7" s="4"/>
      <c r="D7" s="4"/>
    </row>
    <row r="8" spans="1:4" x14ac:dyDescent="0.25">
      <c r="A8" s="5" t="s">
        <v>12</v>
      </c>
      <c r="B8" s="4"/>
      <c r="C8" s="4"/>
      <c r="D8" s="4"/>
    </row>
    <row r="9" spans="1:4" x14ac:dyDescent="0.25">
      <c r="A9" s="5"/>
      <c r="B9" s="4"/>
      <c r="C9" s="4"/>
      <c r="D9" s="4"/>
    </row>
    <row r="10" spans="1:4" x14ac:dyDescent="0.25">
      <c r="A10" s="3" t="s">
        <v>13</v>
      </c>
      <c r="B10" s="4"/>
      <c r="C10" s="4"/>
      <c r="D10" s="4"/>
    </row>
    <row r="11" spans="1:4" x14ac:dyDescent="0.25">
      <c r="A11" s="2" t="s">
        <v>14</v>
      </c>
      <c r="B11" s="4"/>
      <c r="C11" s="4"/>
      <c r="D11" s="4"/>
    </row>
    <row r="12" spans="1:4" x14ac:dyDescent="0.25">
      <c r="A12" s="2" t="s">
        <v>15</v>
      </c>
      <c r="B12" s="4"/>
      <c r="C12" s="4"/>
      <c r="D12" s="4"/>
    </row>
    <row r="13" spans="1:4" x14ac:dyDescent="0.25">
      <c r="A13" s="2" t="s">
        <v>16</v>
      </c>
      <c r="B13" s="4"/>
      <c r="C13" s="4"/>
      <c r="D13" s="4"/>
    </row>
    <row r="14" spans="1:4" x14ac:dyDescent="0.25">
      <c r="A14" s="7" t="s">
        <v>17</v>
      </c>
      <c r="B14" s="7" t="s">
        <v>18</v>
      </c>
      <c r="C14" s="7" t="s">
        <v>19</v>
      </c>
      <c r="D14" s="7" t="s">
        <v>20</v>
      </c>
    </row>
    <row r="15" spans="1:4" x14ac:dyDescent="0.25">
      <c r="A15" s="7" t="s">
        <v>17</v>
      </c>
      <c r="B15" s="7" t="s">
        <v>0</v>
      </c>
      <c r="C15" s="7" t="s">
        <v>19</v>
      </c>
      <c r="D15" s="7" t="s">
        <v>21</v>
      </c>
    </row>
    <row r="16" spans="1:4" x14ac:dyDescent="0.25">
      <c r="A16" s="7" t="s">
        <v>17</v>
      </c>
      <c r="B16" s="7" t="s">
        <v>4</v>
      </c>
      <c r="C16" s="7" t="s">
        <v>22</v>
      </c>
      <c r="D16" s="7" t="s">
        <v>23</v>
      </c>
    </row>
    <row r="17" spans="1:4" x14ac:dyDescent="0.25">
      <c r="A17" s="7" t="s">
        <v>17</v>
      </c>
      <c r="B17" s="7" t="s">
        <v>24</v>
      </c>
      <c r="C17" s="7" t="s">
        <v>19</v>
      </c>
      <c r="D17" s="7" t="s">
        <v>25</v>
      </c>
    </row>
    <row r="18" spans="1:4" x14ac:dyDescent="0.25">
      <c r="A18" s="7" t="s">
        <v>17</v>
      </c>
      <c r="B18" s="7" t="s">
        <v>5</v>
      </c>
      <c r="C18" s="7" t="s">
        <v>19</v>
      </c>
      <c r="D18" s="7" t="s">
        <v>26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Static Copy</vt:lpstr>
      <vt:lpstr>Context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2022-01-26T14:59:16Z</dcterms:modified>
</cp:coreProperties>
</file>