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calvin-pc\Dropbox\Coba TA\"/>
    </mc:Choice>
  </mc:AlternateContent>
  <bookViews>
    <workbookView xWindow="0" yWindow="0" windowWidth="20490" windowHeight="7755" firstSheet="1" activeTab="1"/>
  </bookViews>
  <sheets>
    <sheet name="Standard Experiment" sheetId="4" r:id="rId1"/>
    <sheet name="Processed Extended Test" sheetId="7" r:id="rId2"/>
    <sheet name="Sheet1" sheetId="10" r:id="rId3"/>
    <sheet name="Sheet2" sheetId="11" r:id="rId4"/>
    <sheet name="Sheet4" sheetId="9" r:id="rId5"/>
    <sheet name="Raw Query Experiment" sheetId="3" r:id="rId6"/>
    <sheet name="Proccessed Query Experiment" sheetId="5" r:id="rId7"/>
    <sheet name="Extended Test" sheetId="6" r:id="rId8"/>
  </sheets>
  <definedNames>
    <definedName name="_xlnm._FilterDatabase" localSheetId="7" hidden="1">'Extended Test'!$AJ$23:$AJ$24</definedName>
    <definedName name="_xlnm._FilterDatabase" localSheetId="1" hidden="1">'Processed Extended Test'!$A$1:$A$16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0" l="1"/>
  <c r="E25" i="10"/>
  <c r="E14" i="10"/>
  <c r="E3" i="10"/>
  <c r="D45" i="10"/>
  <c r="D44" i="10"/>
  <c r="D43" i="10"/>
  <c r="D42" i="10"/>
  <c r="D41" i="10"/>
  <c r="D40" i="10"/>
  <c r="D39" i="10"/>
  <c r="D38" i="10"/>
  <c r="D37" i="10"/>
  <c r="D36" i="10"/>
  <c r="D34" i="10"/>
  <c r="D33" i="10"/>
  <c r="D32" i="10"/>
  <c r="D31" i="10"/>
  <c r="D30" i="10"/>
  <c r="D29" i="10"/>
  <c r="D28" i="10"/>
  <c r="D27" i="10"/>
  <c r="D26" i="10"/>
  <c r="D25" i="10"/>
  <c r="D23" i="10"/>
  <c r="D22" i="10"/>
  <c r="D21" i="10"/>
  <c r="D20" i="10"/>
  <c r="D19" i="10"/>
  <c r="D18" i="10"/>
  <c r="D17" i="10"/>
  <c r="D16" i="10"/>
  <c r="D15" i="10"/>
  <c r="D14" i="10"/>
  <c r="D4" i="10"/>
  <c r="D5" i="10"/>
  <c r="D6" i="10"/>
  <c r="D7" i="10"/>
  <c r="D8" i="10"/>
  <c r="D9" i="10"/>
  <c r="D10" i="10"/>
  <c r="D11" i="10"/>
  <c r="D12" i="10"/>
  <c r="D3" i="10"/>
  <c r="BM10" i="7"/>
  <c r="BN10" i="7"/>
  <c r="BN28" i="7" s="1"/>
  <c r="BM11" i="7"/>
  <c r="BN11" i="7"/>
  <c r="BM16" i="7"/>
  <c r="BN16" i="7"/>
  <c r="BM17" i="7"/>
  <c r="BN17" i="7"/>
  <c r="BM22" i="7"/>
  <c r="BN22" i="7"/>
  <c r="BM23" i="7"/>
  <c r="BN23" i="7"/>
  <c r="BL23" i="7"/>
  <c r="BL22" i="7"/>
  <c r="BL17" i="7"/>
  <c r="BL16" i="7"/>
  <c r="BL11" i="7"/>
  <c r="BL10" i="7"/>
  <c r="BM29" i="7"/>
  <c r="BL29" i="7"/>
  <c r="BM28" i="7"/>
  <c r="BL28" i="7"/>
  <c r="BN27" i="7"/>
  <c r="BM27" i="7"/>
  <c r="BL27" i="7"/>
  <c r="BR29" i="7"/>
  <c r="BQ29" i="7"/>
  <c r="BP29" i="7"/>
  <c r="BR28" i="7"/>
  <c r="BQ28" i="7"/>
  <c r="BP28" i="7"/>
  <c r="BR27" i="7"/>
  <c r="BQ27" i="7"/>
  <c r="BP27" i="7"/>
  <c r="BU27" i="7"/>
  <c r="BV27" i="7"/>
  <c r="BU28" i="7"/>
  <c r="BV28" i="7"/>
  <c r="BU29" i="7"/>
  <c r="BV29" i="7"/>
  <c r="BT28" i="7"/>
  <c r="BT29" i="7"/>
  <c r="BT27" i="7"/>
  <c r="BM4" i="7"/>
  <c r="BN4" i="7"/>
  <c r="BM5" i="7"/>
  <c r="BN5" i="7"/>
  <c r="BL5" i="7"/>
  <c r="BL4" i="7"/>
  <c r="BL3" i="7"/>
  <c r="BU21" i="7"/>
  <c r="BV21" i="7"/>
  <c r="BU22" i="7"/>
  <c r="BV22" i="7"/>
  <c r="BU23" i="7"/>
  <c r="BV23" i="7"/>
  <c r="BU15" i="7"/>
  <c r="BV15" i="7"/>
  <c r="BU16" i="7"/>
  <c r="BV16" i="7"/>
  <c r="BU17" i="7"/>
  <c r="BV17" i="7"/>
  <c r="BU9" i="7"/>
  <c r="BV9" i="7"/>
  <c r="BU10" i="7"/>
  <c r="BV10" i="7"/>
  <c r="BU11" i="7"/>
  <c r="BV11" i="7"/>
  <c r="BU3" i="7"/>
  <c r="BV3" i="7"/>
  <c r="BU4" i="7"/>
  <c r="BV4" i="7"/>
  <c r="BU5" i="7"/>
  <c r="BV5" i="7"/>
  <c r="BT23" i="7"/>
  <c r="BT22" i="7"/>
  <c r="BT21" i="7"/>
  <c r="BT17" i="7"/>
  <c r="BT16" i="7"/>
  <c r="BT15" i="7"/>
  <c r="BT11" i="7"/>
  <c r="BT10" i="7"/>
  <c r="BT9" i="7"/>
  <c r="BT5" i="7"/>
  <c r="BT4" i="7"/>
  <c r="BT3" i="7"/>
  <c r="BQ23" i="7"/>
  <c r="BR23" i="7"/>
  <c r="BQ15" i="7"/>
  <c r="BR15" i="7"/>
  <c r="BQ16" i="7"/>
  <c r="BR16" i="7"/>
  <c r="BQ17" i="7"/>
  <c r="BR17" i="7"/>
  <c r="BQ9" i="7"/>
  <c r="BR9" i="7"/>
  <c r="BQ10" i="7"/>
  <c r="BR10" i="7"/>
  <c r="BQ11" i="7"/>
  <c r="BR11" i="7"/>
  <c r="BP10" i="7"/>
  <c r="BP11" i="7"/>
  <c r="BQ3" i="7"/>
  <c r="BR3" i="7"/>
  <c r="BQ4" i="7"/>
  <c r="BR4" i="7"/>
  <c r="BQ5" i="7"/>
  <c r="BR5" i="7"/>
  <c r="BP23" i="7"/>
  <c r="BP22" i="7"/>
  <c r="BP21" i="7"/>
  <c r="BP17" i="7"/>
  <c r="BP16" i="7"/>
  <c r="BP15" i="7"/>
  <c r="BP9" i="7"/>
  <c r="BP5" i="7"/>
  <c r="BP3" i="7"/>
  <c r="BP4" i="7"/>
  <c r="BR22" i="7"/>
  <c r="BQ22" i="7"/>
  <c r="AP15" i="7"/>
  <c r="BN29" i="7" l="1"/>
  <c r="BR21" i="7" l="1"/>
  <c r="BQ21" i="7"/>
  <c r="AN21" i="7"/>
  <c r="AM21" i="7"/>
  <c r="AL21" i="7"/>
  <c r="AN15" i="7"/>
  <c r="AM15" i="7"/>
  <c r="AL15" i="7"/>
  <c r="AN9" i="7"/>
  <c r="AM9" i="7"/>
  <c r="AL9" i="7"/>
  <c r="AM3" i="7"/>
  <c r="AN3" i="7"/>
  <c r="AL3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AH3" i="7"/>
  <c r="AI17" i="7"/>
  <c r="AH18" i="7"/>
  <c r="AH26" i="7"/>
  <c r="BL15" i="7" l="1"/>
  <c r="BL21" i="7"/>
  <c r="BL9" i="7"/>
  <c r="BM21" i="7"/>
  <c r="BM9" i="7"/>
  <c r="BN21" i="7"/>
  <c r="BN15" i="7"/>
  <c r="BN9" i="7"/>
  <c r="BM15" i="7"/>
  <c r="AI21" i="7"/>
  <c r="AI3" i="7"/>
  <c r="AI20" i="7"/>
  <c r="AI19" i="7"/>
  <c r="AI15" i="7"/>
  <c r="AH22" i="7"/>
  <c r="AI25" i="7"/>
  <c r="AH25" i="7"/>
  <c r="AH17" i="7"/>
  <c r="AH16" i="7"/>
  <c r="AI24" i="7"/>
  <c r="AI16" i="7"/>
  <c r="AI14" i="7"/>
  <c r="AI12" i="7"/>
  <c r="AI10" i="7"/>
  <c r="AI8" i="7"/>
  <c r="AI6" i="7"/>
  <c r="AI4" i="7"/>
  <c r="AH24" i="7"/>
  <c r="AI23" i="7"/>
  <c r="AH20" i="7"/>
  <c r="AH14" i="7"/>
  <c r="AH12" i="7"/>
  <c r="AH10" i="7"/>
  <c r="AH8" i="7"/>
  <c r="AH6" i="7"/>
  <c r="AH4" i="7"/>
  <c r="AH23" i="7"/>
  <c r="AI22" i="7"/>
  <c r="AH19" i="7"/>
  <c r="AI18" i="7"/>
  <c r="AH15" i="7"/>
  <c r="AI13" i="7"/>
  <c r="AI11" i="7"/>
  <c r="AI9" i="7"/>
  <c r="AI7" i="7"/>
  <c r="AI5" i="7"/>
  <c r="AH21" i="7"/>
  <c r="AI26" i="7"/>
  <c r="AH13" i="7"/>
  <c r="AH11" i="7"/>
  <c r="AH9" i="7"/>
  <c r="AH7" i="7"/>
  <c r="AH5" i="7"/>
  <c r="AP4" i="7" l="1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AR3" i="7"/>
  <c r="AQ3" i="7"/>
  <c r="AP3" i="7"/>
  <c r="AJ8" i="7"/>
  <c r="AJ3" i="7"/>
  <c r="AJ4" i="7"/>
  <c r="AJ5" i="7"/>
  <c r="AJ12" i="7"/>
  <c r="AJ17" i="7"/>
  <c r="AJ14" i="7"/>
  <c r="AJ15" i="7"/>
  <c r="AJ13" i="7"/>
  <c r="AJ7" i="7"/>
  <c r="AJ10" i="7"/>
  <c r="AJ11" i="7"/>
  <c r="AJ9" i="7"/>
  <c r="AJ6" i="7"/>
  <c r="AJ18" i="7"/>
  <c r="AJ19" i="7"/>
  <c r="AJ23" i="7"/>
  <c r="AJ20" i="7"/>
  <c r="AJ26" i="7"/>
  <c r="AJ16" i="7"/>
  <c r="AJ24" i="7"/>
  <c r="AJ25" i="7"/>
  <c r="AJ22" i="7"/>
  <c r="AJ21" i="7"/>
  <c r="AE3" i="6"/>
  <c r="AB5" i="6"/>
  <c r="AE5" i="6" s="1"/>
  <c r="AB3" i="6"/>
  <c r="AB4" i="6"/>
  <c r="AE4" i="6" s="1"/>
  <c r="AC4" i="6"/>
  <c r="AF4" i="6" s="1"/>
  <c r="AD4" i="6"/>
  <c r="AG4" i="6" s="1"/>
  <c r="AC5" i="6"/>
  <c r="AF5" i="6" s="1"/>
  <c r="AD5" i="6"/>
  <c r="AG5" i="6" s="1"/>
  <c r="AB6" i="6"/>
  <c r="AE6" i="6" s="1"/>
  <c r="AC6" i="6"/>
  <c r="AF6" i="6" s="1"/>
  <c r="AD6" i="6"/>
  <c r="AG6" i="6" s="1"/>
  <c r="AB7" i="6"/>
  <c r="AE7" i="6" s="1"/>
  <c r="AC7" i="6"/>
  <c r="AF7" i="6" s="1"/>
  <c r="AD7" i="6"/>
  <c r="AG7" i="6" s="1"/>
  <c r="AB8" i="6"/>
  <c r="AE8" i="6" s="1"/>
  <c r="AC8" i="6"/>
  <c r="AF8" i="6" s="1"/>
  <c r="AD8" i="6"/>
  <c r="AG8" i="6" s="1"/>
  <c r="AB9" i="6"/>
  <c r="AE9" i="6" s="1"/>
  <c r="AC9" i="6"/>
  <c r="AF9" i="6" s="1"/>
  <c r="AD9" i="6"/>
  <c r="AG9" i="6" s="1"/>
  <c r="AB10" i="6"/>
  <c r="AE10" i="6" s="1"/>
  <c r="AC10" i="6"/>
  <c r="AF10" i="6" s="1"/>
  <c r="AD10" i="6"/>
  <c r="AG10" i="6" s="1"/>
  <c r="AB11" i="6"/>
  <c r="AE11" i="6" s="1"/>
  <c r="AC11" i="6"/>
  <c r="AF11" i="6" s="1"/>
  <c r="AD11" i="6"/>
  <c r="AG11" i="6" s="1"/>
  <c r="AB12" i="6"/>
  <c r="AE12" i="6" s="1"/>
  <c r="AC12" i="6"/>
  <c r="AF12" i="6" s="1"/>
  <c r="AD12" i="6"/>
  <c r="AG12" i="6" s="1"/>
  <c r="AB13" i="6"/>
  <c r="AE13" i="6" s="1"/>
  <c r="AC13" i="6"/>
  <c r="AF13" i="6" s="1"/>
  <c r="AD13" i="6"/>
  <c r="AG13" i="6" s="1"/>
  <c r="AB14" i="6"/>
  <c r="AE14" i="6" s="1"/>
  <c r="AC14" i="6"/>
  <c r="AF14" i="6" s="1"/>
  <c r="AD14" i="6"/>
  <c r="AG14" i="6" s="1"/>
  <c r="AB15" i="6"/>
  <c r="AE15" i="6" s="1"/>
  <c r="AC15" i="6"/>
  <c r="AF15" i="6" s="1"/>
  <c r="AD15" i="6"/>
  <c r="AG15" i="6" s="1"/>
  <c r="AB16" i="6"/>
  <c r="AE16" i="6" s="1"/>
  <c r="AC16" i="6"/>
  <c r="AF16" i="6" s="1"/>
  <c r="AD16" i="6"/>
  <c r="AG16" i="6" s="1"/>
  <c r="AB17" i="6"/>
  <c r="AE17" i="6" s="1"/>
  <c r="AC17" i="6"/>
  <c r="AF17" i="6" s="1"/>
  <c r="AD17" i="6"/>
  <c r="AG17" i="6" s="1"/>
  <c r="AB18" i="6"/>
  <c r="AE18" i="6" s="1"/>
  <c r="AC18" i="6"/>
  <c r="AF18" i="6" s="1"/>
  <c r="AD18" i="6"/>
  <c r="AG18" i="6" s="1"/>
  <c r="AB19" i="6"/>
  <c r="AE19" i="6" s="1"/>
  <c r="AC19" i="6"/>
  <c r="AF19" i="6" s="1"/>
  <c r="AD19" i="6"/>
  <c r="AG19" i="6" s="1"/>
  <c r="AB20" i="6"/>
  <c r="AE20" i="6" s="1"/>
  <c r="AC20" i="6"/>
  <c r="AF20" i="6" s="1"/>
  <c r="AD20" i="6"/>
  <c r="AG20" i="6" s="1"/>
  <c r="AB21" i="6"/>
  <c r="AE21" i="6" s="1"/>
  <c r="AC21" i="6"/>
  <c r="AF21" i="6" s="1"/>
  <c r="AD21" i="6"/>
  <c r="AG21" i="6" s="1"/>
  <c r="AB22" i="6"/>
  <c r="AE22" i="6" s="1"/>
  <c r="AC22" i="6"/>
  <c r="AF22" i="6" s="1"/>
  <c r="AD22" i="6"/>
  <c r="AG22" i="6" s="1"/>
  <c r="AB23" i="6"/>
  <c r="AE23" i="6" s="1"/>
  <c r="AC23" i="6"/>
  <c r="AF23" i="6" s="1"/>
  <c r="AD23" i="6"/>
  <c r="AG23" i="6" s="1"/>
  <c r="AB24" i="6"/>
  <c r="AE24" i="6" s="1"/>
  <c r="AC24" i="6"/>
  <c r="AF24" i="6" s="1"/>
  <c r="AD24" i="6"/>
  <c r="AG24" i="6" s="1"/>
  <c r="AB25" i="6"/>
  <c r="AE25" i="6" s="1"/>
  <c r="AC25" i="6"/>
  <c r="AF25" i="6" s="1"/>
  <c r="AD25" i="6"/>
  <c r="AG25" i="6" s="1"/>
  <c r="AB26" i="6"/>
  <c r="AE26" i="6" s="1"/>
  <c r="AC26" i="6"/>
  <c r="AF26" i="6" s="1"/>
  <c r="AD26" i="6"/>
  <c r="AG26" i="6" s="1"/>
  <c r="AB27" i="6"/>
  <c r="AE27" i="6" s="1"/>
  <c r="AC27" i="6"/>
  <c r="AF27" i="6" s="1"/>
  <c r="AD27" i="6"/>
  <c r="AG27" i="6" s="1"/>
  <c r="AB28" i="6"/>
  <c r="AE28" i="6" s="1"/>
  <c r="AC28" i="6"/>
  <c r="AF28" i="6" s="1"/>
  <c r="AD28" i="6"/>
  <c r="AG28" i="6" s="1"/>
  <c r="AB29" i="6"/>
  <c r="AE29" i="6" s="1"/>
  <c r="AC29" i="6"/>
  <c r="AF29" i="6" s="1"/>
  <c r="AD29" i="6"/>
  <c r="AG29" i="6" s="1"/>
  <c r="AB30" i="6"/>
  <c r="AC30" i="6"/>
  <c r="AF30" i="6" s="1"/>
  <c r="AD30" i="6"/>
  <c r="AG30" i="6" s="1"/>
  <c r="AB31" i="6"/>
  <c r="AE31" i="6" s="1"/>
  <c r="AC31" i="6"/>
  <c r="AF31" i="6" s="1"/>
  <c r="AD31" i="6"/>
  <c r="AG31" i="6" s="1"/>
  <c r="AB32" i="6"/>
  <c r="AE32" i="6" s="1"/>
  <c r="AC32" i="6"/>
  <c r="AD32" i="6"/>
  <c r="AC3" i="6"/>
  <c r="AF3" i="6" s="1"/>
  <c r="AD3" i="6"/>
  <c r="AG3" i="6" s="1"/>
  <c r="L9" i="5"/>
  <c r="L10" i="5"/>
  <c r="L11" i="5"/>
  <c r="N11" i="5" s="1"/>
  <c r="M11" i="5" s="1"/>
  <c r="L12" i="5"/>
  <c r="N12" i="5" s="1"/>
  <c r="M12" i="5" s="1"/>
  <c r="L13" i="5"/>
  <c r="L14" i="5"/>
  <c r="L15" i="5"/>
  <c r="N15" i="5" s="1"/>
  <c r="M15" i="5" s="1"/>
  <c r="L16" i="5"/>
  <c r="N16" i="5" s="1"/>
  <c r="M16" i="5" s="1"/>
  <c r="L17" i="5"/>
  <c r="L18" i="5"/>
  <c r="L19" i="5"/>
  <c r="N19" i="5" s="1"/>
  <c r="M19" i="5" s="1"/>
  <c r="L20" i="5"/>
  <c r="N20" i="5" s="1"/>
  <c r="M20" i="5" s="1"/>
  <c r="L21" i="5"/>
  <c r="L22" i="5"/>
  <c r="L23" i="5"/>
  <c r="N23" i="5" s="1"/>
  <c r="M23" i="5" s="1"/>
  <c r="L24" i="5"/>
  <c r="N24" i="5" s="1"/>
  <c r="M24" i="5" s="1"/>
  <c r="L25" i="5"/>
  <c r="L26" i="5"/>
  <c r="L27" i="5"/>
  <c r="N27" i="5" s="1"/>
  <c r="M27" i="5" s="1"/>
  <c r="L28" i="5"/>
  <c r="N28" i="5" s="1"/>
  <c r="M28" i="5" s="1"/>
  <c r="L29" i="5"/>
  <c r="L30" i="5"/>
  <c r="L31" i="5"/>
  <c r="N31" i="5" s="1"/>
  <c r="M31" i="5" s="1"/>
  <c r="L32" i="5"/>
  <c r="N32" i="5" s="1"/>
  <c r="M32" i="5" s="1"/>
  <c r="L33" i="5"/>
  <c r="L34" i="5"/>
  <c r="L35" i="5"/>
  <c r="N35" i="5" s="1"/>
  <c r="M35" i="5" s="1"/>
  <c r="L36" i="5"/>
  <c r="N36" i="5" s="1"/>
  <c r="M36" i="5" s="1"/>
  <c r="L37" i="5"/>
  <c r="L38" i="5"/>
  <c r="L39" i="5"/>
  <c r="N39" i="5" s="1"/>
  <c r="M39" i="5" s="1"/>
  <c r="L40" i="5"/>
  <c r="N40" i="5" s="1"/>
  <c r="M40" i="5" s="1"/>
  <c r="L41" i="5"/>
  <c r="L42" i="5"/>
  <c r="L43" i="5"/>
  <c r="N43" i="5" s="1"/>
  <c r="M43" i="5" s="1"/>
  <c r="L44" i="5"/>
  <c r="N44" i="5" s="1"/>
  <c r="M44" i="5" s="1"/>
  <c r="L45" i="5"/>
  <c r="L46" i="5"/>
  <c r="L47" i="5"/>
  <c r="N47" i="5" s="1"/>
  <c r="M47" i="5" s="1"/>
  <c r="L48" i="5"/>
  <c r="N48" i="5" s="1"/>
  <c r="M48" i="5" s="1"/>
  <c r="L49" i="5"/>
  <c r="L50" i="5"/>
  <c r="L51" i="5"/>
  <c r="N51" i="5" s="1"/>
  <c r="M51" i="5" s="1"/>
  <c r="L52" i="5"/>
  <c r="N52" i="5" s="1"/>
  <c r="M52" i="5" s="1"/>
  <c r="L53" i="5"/>
  <c r="L54" i="5"/>
  <c r="L55" i="5"/>
  <c r="N55" i="5" s="1"/>
  <c r="M55" i="5" s="1"/>
  <c r="L56" i="5"/>
  <c r="N56" i="5" s="1"/>
  <c r="M56" i="5" s="1"/>
  <c r="L57" i="5"/>
  <c r="L58" i="5"/>
  <c r="L59" i="5"/>
  <c r="N59" i="5" s="1"/>
  <c r="M59" i="5" s="1"/>
  <c r="L60" i="5"/>
  <c r="N60" i="5" s="1"/>
  <c r="M60" i="5" s="1"/>
  <c r="L61" i="5"/>
  <c r="L8" i="5"/>
  <c r="M3" i="5"/>
  <c r="M4" i="5"/>
  <c r="M5" i="5"/>
  <c r="M6" i="5"/>
  <c r="M7" i="5"/>
  <c r="M2" i="5"/>
  <c r="N3" i="5"/>
  <c r="N4" i="5"/>
  <c r="N5" i="5"/>
  <c r="N6" i="5"/>
  <c r="N7" i="5"/>
  <c r="N8" i="5"/>
  <c r="M8" i="5" s="1"/>
  <c r="N9" i="5"/>
  <c r="M9" i="5" s="1"/>
  <c r="N10" i="5"/>
  <c r="M10" i="5" s="1"/>
  <c r="N13" i="5"/>
  <c r="M13" i="5" s="1"/>
  <c r="N14" i="5"/>
  <c r="M14" i="5" s="1"/>
  <c r="N17" i="5"/>
  <c r="M17" i="5" s="1"/>
  <c r="N18" i="5"/>
  <c r="M18" i="5" s="1"/>
  <c r="N21" i="5"/>
  <c r="M21" i="5" s="1"/>
  <c r="N22" i="5"/>
  <c r="M22" i="5" s="1"/>
  <c r="N25" i="5"/>
  <c r="M25" i="5" s="1"/>
  <c r="N26" i="5"/>
  <c r="M26" i="5" s="1"/>
  <c r="N29" i="5"/>
  <c r="M29" i="5" s="1"/>
  <c r="N30" i="5"/>
  <c r="M30" i="5" s="1"/>
  <c r="N33" i="5"/>
  <c r="M33" i="5" s="1"/>
  <c r="N34" i="5"/>
  <c r="M34" i="5" s="1"/>
  <c r="N37" i="5"/>
  <c r="M37" i="5" s="1"/>
  <c r="N38" i="5"/>
  <c r="M38" i="5" s="1"/>
  <c r="N41" i="5"/>
  <c r="M41" i="5" s="1"/>
  <c r="N42" i="5"/>
  <c r="M42" i="5" s="1"/>
  <c r="N45" i="5"/>
  <c r="M45" i="5" s="1"/>
  <c r="N46" i="5"/>
  <c r="M46" i="5" s="1"/>
  <c r="N49" i="5"/>
  <c r="M49" i="5" s="1"/>
  <c r="N50" i="5"/>
  <c r="M50" i="5" s="1"/>
  <c r="N53" i="5"/>
  <c r="M53" i="5" s="1"/>
  <c r="N54" i="5"/>
  <c r="M54" i="5" s="1"/>
  <c r="N57" i="5"/>
  <c r="M57" i="5" s="1"/>
  <c r="N58" i="5"/>
  <c r="M58" i="5" s="1"/>
  <c r="N61" i="5"/>
  <c r="M61" i="5" s="1"/>
  <c r="N2" i="5"/>
  <c r="L3" i="5"/>
  <c r="L4" i="5"/>
  <c r="L5" i="5"/>
  <c r="L6" i="5"/>
  <c r="L7" i="5"/>
  <c r="L2" i="5"/>
  <c r="AJ12" i="3"/>
  <c r="AJ13" i="3"/>
  <c r="BJ27" i="7" l="1"/>
  <c r="BF27" i="7"/>
  <c r="BB27" i="7"/>
  <c r="AX27" i="7"/>
  <c r="AT27" i="7"/>
  <c r="BG27" i="7"/>
  <c r="BC27" i="7"/>
  <c r="AY27" i="7"/>
  <c r="AU27" i="7"/>
  <c r="AP27" i="7"/>
  <c r="BI27" i="7"/>
  <c r="BE27" i="7"/>
  <c r="BA27" i="7"/>
  <c r="AW27" i="7"/>
  <c r="AS27" i="7"/>
  <c r="AQ27" i="7"/>
  <c r="BM3" i="7"/>
  <c r="BH27" i="7"/>
  <c r="BD27" i="7"/>
  <c r="AZ27" i="7"/>
  <c r="AV27" i="7"/>
  <c r="AR27" i="7"/>
  <c r="BN3" i="7"/>
  <c r="AK25" i="7"/>
  <c r="AK18" i="7"/>
  <c r="AK10" i="7"/>
  <c r="AK13" i="7"/>
  <c r="AK17" i="7"/>
  <c r="AK8" i="7"/>
  <c r="AK22" i="7"/>
  <c r="AK24" i="7"/>
  <c r="AK26" i="7"/>
  <c r="AK20" i="7"/>
  <c r="AK19" i="7"/>
  <c r="AK6" i="7"/>
  <c r="AK11" i="7"/>
  <c r="AK7" i="7"/>
  <c r="AK14" i="7"/>
  <c r="AK12" i="7"/>
  <c r="AK4" i="7"/>
  <c r="AK21" i="7"/>
  <c r="AK16" i="7"/>
  <c r="AK23" i="7"/>
  <c r="AK9" i="7"/>
  <c r="AK15" i="7"/>
  <c r="AK5" i="7"/>
  <c r="AK3" i="7"/>
  <c r="AJ3" i="6"/>
  <c r="AH3" i="6"/>
  <c r="AI3" i="6"/>
  <c r="AG32" i="6"/>
  <c r="AE30" i="6"/>
  <c r="AF32" i="6"/>
  <c r="AP61" i="3"/>
  <c r="AP60" i="3"/>
  <c r="AP59" i="3"/>
  <c r="AP58" i="3"/>
  <c r="AP57" i="3"/>
  <c r="AP56" i="3"/>
  <c r="AP55" i="3"/>
  <c r="AP54" i="3"/>
  <c r="AP53" i="3"/>
  <c r="AP52" i="3"/>
  <c r="AP51" i="3"/>
  <c r="AP50" i="3"/>
  <c r="AP49" i="3"/>
  <c r="AP48" i="3"/>
  <c r="AP47" i="3"/>
  <c r="AP46" i="3"/>
  <c r="AP45" i="3"/>
  <c r="AP44" i="3"/>
  <c r="AP43" i="3"/>
  <c r="AP42" i="3"/>
  <c r="AP41" i="3"/>
  <c r="AP40" i="3"/>
  <c r="AP39" i="3"/>
  <c r="AP38" i="3"/>
  <c r="AP37" i="3"/>
  <c r="AP36" i="3"/>
  <c r="AP35" i="3"/>
  <c r="AP34" i="3"/>
  <c r="AP33" i="3"/>
  <c r="AP32" i="3"/>
  <c r="AP31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P11" i="3"/>
  <c r="AP10" i="3"/>
  <c r="AP9" i="3"/>
  <c r="AP8" i="3"/>
  <c r="AP7" i="3"/>
  <c r="AP6" i="3"/>
  <c r="AP5" i="3"/>
  <c r="AP4" i="3"/>
  <c r="AP3" i="3"/>
  <c r="AP2" i="3"/>
  <c r="AP62" i="3" s="1"/>
  <c r="AP1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1" i="3"/>
  <c r="AJ10" i="3"/>
  <c r="AJ9" i="3"/>
  <c r="AJ8" i="3"/>
  <c r="AJ7" i="3"/>
  <c r="AJ6" i="3"/>
  <c r="AJ5" i="3"/>
  <c r="AJ4" i="3"/>
  <c r="AJ3" i="3"/>
  <c r="AJ2" i="3"/>
  <c r="AJ62" i="3" s="1"/>
  <c r="AJ1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D62" i="3" s="1"/>
  <c r="AD1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X1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R1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62" i="3" s="1"/>
  <c r="L1" i="3"/>
  <c r="F2" i="3"/>
  <c r="F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X62" i="3" l="1"/>
  <c r="R62" i="3"/>
  <c r="F62" i="3"/>
</calcChain>
</file>

<file path=xl/sharedStrings.xml><?xml version="1.0" encoding="utf-8"?>
<sst xmlns="http://schemas.openxmlformats.org/spreadsheetml/2006/main" count="3123" uniqueCount="109">
  <si>
    <t>SOFNN</t>
  </si>
  <si>
    <t>Log Return</t>
  </si>
  <si>
    <t>Return</t>
  </si>
  <si>
    <t>Sharpe Ratio</t>
  </si>
  <si>
    <t>Sortino Ratio</t>
  </si>
  <si>
    <t>SMAPE</t>
  </si>
  <si>
    <t>Target</t>
  </si>
  <si>
    <t>Strategi</t>
  </si>
  <si>
    <t>Lag</t>
  </si>
  <si>
    <t>Waktu antar keputusan</t>
  </si>
  <si>
    <t>Nilai</t>
  </si>
  <si>
    <t>Window</t>
  </si>
  <si>
    <t>Standarisasi</t>
  </si>
  <si>
    <t>Q</t>
  </si>
  <si>
    <t>AntiQ</t>
  </si>
  <si>
    <t>FOSELM</t>
  </si>
  <si>
    <t>-</t>
  </si>
  <si>
    <t>GENEFIS</t>
  </si>
  <si>
    <t>GSEFS 3</t>
  </si>
  <si>
    <t>GSEFS 4</t>
  </si>
  <si>
    <t xml:space="preserve">Log Return </t>
  </si>
  <si>
    <t>Price</t>
  </si>
  <si>
    <t>AntiP</t>
  </si>
  <si>
    <t>Note</t>
  </si>
  <si>
    <t>GDP</t>
  </si>
  <si>
    <t>INFLATION</t>
  </si>
  <si>
    <t>INTEREST_RATE</t>
  </si>
  <si>
    <t>UNEMPLOYMENT_RAW</t>
  </si>
  <si>
    <t>UNEMPLOYMENT_RELATIVE</t>
  </si>
  <si>
    <t>DEBT_RAW</t>
  </si>
  <si>
    <t>DEBT_RELATIVE</t>
  </si>
  <si>
    <t>antiq</t>
  </si>
  <si>
    <t>Sharpe_Ratio</t>
  </si>
  <si>
    <t>Sortino_Ratio</t>
  </si>
  <si>
    <t>antip</t>
  </si>
  <si>
    <t>Mean_Squared_Error</t>
  </si>
  <si>
    <t>Mean_Average_Error</t>
  </si>
  <si>
    <t>Ln_Q</t>
  </si>
  <si>
    <t>q</t>
  </si>
  <si>
    <t>GSEFS_3</t>
  </si>
  <si>
    <t>GSEFS_4</t>
  </si>
  <si>
    <t>GSEFS_6</t>
  </si>
  <si>
    <t>nan</t>
  </si>
  <si>
    <t>STANDARD</t>
  </si>
  <si>
    <t>Best Score</t>
  </si>
  <si>
    <t>Sortino</t>
  </si>
  <si>
    <t>Sharpe</t>
  </si>
  <si>
    <t>Mesin</t>
  </si>
  <si>
    <t>Objektif Optimasi</t>
  </si>
  <si>
    <t>Best Score Across Query</t>
  </si>
  <si>
    <t>Best Query</t>
  </si>
  <si>
    <t>Best Configuration</t>
  </si>
  <si>
    <t>Combined</t>
  </si>
  <si>
    <t>Divided By Maximum</t>
  </si>
  <si>
    <t>GSEFS</t>
  </si>
  <si>
    <t>Benar</t>
  </si>
  <si>
    <t>Perbedaan</t>
  </si>
  <si>
    <t>Standard</t>
  </si>
  <si>
    <t>Average</t>
  </si>
  <si>
    <t>Score per machine</t>
  </si>
  <si>
    <t>=</t>
  </si>
  <si>
    <t>Dampak Penambahan Makro terhadap mesin</t>
  </si>
  <si>
    <t>Catatan : Penambahan faktor random kedalam input untuk menambah akurasi pembelajaran mesin</t>
  </si>
  <si>
    <t>Strategy</t>
  </si>
  <si>
    <t>Prediction time target</t>
  </si>
  <si>
    <t>Time between decision</t>
  </si>
  <si>
    <t>Standarization window</t>
  </si>
  <si>
    <t>Anti</t>
  </si>
  <si>
    <t>C:\Users\calvin-pc\Dropbox\Coba</t>
  </si>
  <si>
    <t>RuntimeWarning:</t>
  </si>
  <si>
    <t>invalid</t>
  </si>
  <si>
    <t>value</t>
  </si>
  <si>
    <t>encountered</t>
  </si>
  <si>
    <t>in</t>
  </si>
  <si>
    <t>ret</t>
  </si>
  <si>
    <t>D:\Anaconda3\lib\site-packages\numpy\core\_methods.py:59:</t>
  </si>
  <si>
    <t>Mean</t>
  </si>
  <si>
    <t>of</t>
  </si>
  <si>
    <t>empty</t>
  </si>
  <si>
    <t>slice.</t>
  </si>
  <si>
    <t>warnings.warn("Mean</t>
  </si>
  <si>
    <t>slice.",</t>
  </si>
  <si>
    <t>RuntimeWarning)</t>
  </si>
  <si>
    <t>D:\Anaconda3\lib\site-packages\numpy\core\_methods.py:70:</t>
  </si>
  <si>
    <t>ret.dtype.type(ret</t>
  </si>
  <si>
    <t>/</t>
  </si>
  <si>
    <t>rcount)</t>
  </si>
  <si>
    <t>Generating</t>
  </si>
  <si>
    <t>data</t>
  </si>
  <si>
    <t>TA\PANFIS.py:91:</t>
  </si>
  <si>
    <t>overflow</t>
  </si>
  <si>
    <t>power</t>
  </si>
  <si>
    <t>pow_to_k=</t>
  </si>
  <si>
    <t>np.vectorize(lambda</t>
  </si>
  <si>
    <t>x:np.power(x,self.n_input))</t>
  </si>
  <si>
    <t>TA\PANFIS.py:92:</t>
  </si>
  <si>
    <t>true_divide</t>
  </si>
  <si>
    <t>DS</t>
  </si>
  <si>
    <t>pow_to_k(new_det)/np.sum([pow_to_k(det)</t>
  </si>
  <si>
    <t>for</t>
  </si>
  <si>
    <t>det</t>
  </si>
  <si>
    <t>dets</t>
  </si>
  <si>
    <t>+</t>
  </si>
  <si>
    <t>[new_det]])</t>
  </si>
  <si>
    <t>Jenis</t>
  </si>
  <si>
    <t>Skor rata rata mesin ditambah makro</t>
  </si>
  <si>
    <t>Skor rata rata mesin data biasa</t>
  </si>
  <si>
    <t>Implementasi</t>
  </si>
  <si>
    <t>Manual dengan bantuan Numpy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</si>
</sst>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3" formatCode="0.0000000000000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 applyAlignment="1"/>
    <xf numFmtId="0" fontId="0" fillId="0" borderId="3" xfId="0" applyBorder="1"/>
    <xf numFmtId="0" fontId="0" fillId="0" borderId="4" xfId="0" applyBorder="1"/>
    <xf numFmtId="0" fontId="0" fillId="0" borderId="0" xfId="0" applyBorder="1" applyAlignment="1"/>
    <xf numFmtId="0" fontId="0" fillId="0" borderId="5" xfId="0" applyBorder="1" applyAlignment="1"/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justify" vertical="center"/>
    </xf>
    <xf numFmtId="0" fontId="3" fillId="0" borderId="6" xfId="0" applyFont="1" applyBorder="1" applyAlignment="1">
      <alignment horizontal="justify" vertical="center"/>
    </xf>
    <xf numFmtId="0" fontId="4" fillId="0" borderId="6" xfId="0" applyFont="1" applyBorder="1" applyAlignment="1">
      <alignment horizontal="center" vertical="center"/>
    </xf>
    <xf numFmtId="183" fontId="0" fillId="0" borderId="0" xfId="0" applyNumberFormat="1"/>
    <xf numFmtId="0" fontId="0" fillId="0" borderId="10" xfId="0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Fill="1" applyBorder="1"/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A19" workbookViewId="0">
      <selection sqref="A1:H31"/>
    </sheetView>
  </sheetViews>
  <sheetFormatPr defaultRowHeight="15" x14ac:dyDescent="0.25"/>
  <cols>
    <col min="4" max="4" width="3" customWidth="1"/>
    <col min="5" max="5" width="6" customWidth="1"/>
  </cols>
  <sheetData>
    <row r="1" spans="1:26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11</v>
      </c>
      <c r="G1" t="s">
        <v>12</v>
      </c>
      <c r="H1" t="s">
        <v>10</v>
      </c>
      <c r="J1" t="s">
        <v>23</v>
      </c>
    </row>
    <row r="2" spans="1:26" x14ac:dyDescent="0.25">
      <c r="A2" t="s">
        <v>2</v>
      </c>
      <c r="B2" t="s">
        <v>1</v>
      </c>
      <c r="C2" t="s">
        <v>14</v>
      </c>
      <c r="D2">
        <v>1</v>
      </c>
      <c r="E2">
        <v>13</v>
      </c>
      <c r="F2">
        <v>141</v>
      </c>
      <c r="G2">
        <v>736</v>
      </c>
      <c r="H2">
        <v>1.90950125028859</v>
      </c>
    </row>
    <row r="3" spans="1:26" x14ac:dyDescent="0.25">
      <c r="A3" t="s">
        <v>3</v>
      </c>
      <c r="B3" t="s">
        <v>1</v>
      </c>
      <c r="C3" t="s">
        <v>14</v>
      </c>
      <c r="D3">
        <v>1</v>
      </c>
      <c r="E3">
        <v>13</v>
      </c>
      <c r="F3">
        <v>146</v>
      </c>
      <c r="G3">
        <v>699</v>
      </c>
      <c r="H3">
        <v>105.16931528000001</v>
      </c>
    </row>
    <row r="4" spans="1:26" x14ac:dyDescent="0.25">
      <c r="A4" t="s">
        <v>4</v>
      </c>
      <c r="B4" t="s">
        <v>1</v>
      </c>
      <c r="C4" t="s">
        <v>14</v>
      </c>
      <c r="D4">
        <v>1</v>
      </c>
      <c r="E4">
        <v>13</v>
      </c>
      <c r="F4">
        <v>116</v>
      </c>
      <c r="G4">
        <v>13</v>
      </c>
      <c r="H4">
        <v>187.052147504</v>
      </c>
    </row>
    <row r="5" spans="1:26" x14ac:dyDescent="0.25">
      <c r="A5" t="s">
        <v>2</v>
      </c>
      <c r="B5" t="s">
        <v>21</v>
      </c>
      <c r="C5" t="s">
        <v>22</v>
      </c>
      <c r="D5">
        <v>13</v>
      </c>
      <c r="E5">
        <v>13</v>
      </c>
      <c r="F5">
        <v>255</v>
      </c>
      <c r="G5">
        <v>775</v>
      </c>
      <c r="H5">
        <v>2.00108858202</v>
      </c>
    </row>
    <row r="6" spans="1:26" ht="15.75" thickBot="1" x14ac:dyDescent="0.3">
      <c r="A6" t="s">
        <v>3</v>
      </c>
      <c r="B6" t="s">
        <v>21</v>
      </c>
      <c r="C6" t="s">
        <v>22</v>
      </c>
      <c r="D6">
        <v>13</v>
      </c>
      <c r="E6">
        <v>13</v>
      </c>
      <c r="F6">
        <v>257</v>
      </c>
      <c r="G6">
        <v>308</v>
      </c>
      <c r="H6">
        <v>136.23561757499999</v>
      </c>
    </row>
    <row r="7" spans="1:26" ht="15.75" thickBot="1" x14ac:dyDescent="0.3">
      <c r="A7" t="s">
        <v>4</v>
      </c>
      <c r="B7" t="s">
        <v>21</v>
      </c>
      <c r="C7" t="s">
        <v>22</v>
      </c>
      <c r="D7">
        <v>1</v>
      </c>
      <c r="E7">
        <v>13</v>
      </c>
      <c r="F7">
        <v>215</v>
      </c>
      <c r="G7">
        <v>900</v>
      </c>
      <c r="H7">
        <v>193.89905648199999</v>
      </c>
      <c r="S7" s="18" t="s">
        <v>0</v>
      </c>
      <c r="T7" s="19" t="s">
        <v>6</v>
      </c>
      <c r="U7" s="19" t="s">
        <v>63</v>
      </c>
      <c r="V7" s="19" t="s">
        <v>64</v>
      </c>
      <c r="W7" s="19" t="s">
        <v>65</v>
      </c>
      <c r="X7" s="19" t="s">
        <v>11</v>
      </c>
      <c r="Y7" s="19" t="s">
        <v>66</v>
      </c>
      <c r="Z7" s="19" t="s">
        <v>10</v>
      </c>
    </row>
    <row r="8" spans="1:26" ht="23.25" thickBot="1" x14ac:dyDescent="0.3">
      <c r="S8" s="20" t="s">
        <v>3</v>
      </c>
      <c r="T8" s="21" t="s">
        <v>21</v>
      </c>
      <c r="U8" s="21" t="s">
        <v>67</v>
      </c>
      <c r="V8" s="21">
        <v>13</v>
      </c>
      <c r="W8" s="21">
        <v>13</v>
      </c>
      <c r="X8" s="21">
        <v>257</v>
      </c>
      <c r="Y8" s="22">
        <v>308</v>
      </c>
      <c r="Z8" s="22">
        <v>136.23560000000001</v>
      </c>
    </row>
    <row r="9" spans="1:26" ht="23.25" thickBot="1" x14ac:dyDescent="0.3">
      <c r="A9" t="s">
        <v>15</v>
      </c>
      <c r="B9" t="s">
        <v>6</v>
      </c>
      <c r="C9" t="s">
        <v>7</v>
      </c>
      <c r="D9" t="s">
        <v>8</v>
      </c>
      <c r="E9" t="s">
        <v>9</v>
      </c>
      <c r="F9" t="s">
        <v>11</v>
      </c>
      <c r="G9" t="s">
        <v>12</v>
      </c>
      <c r="H9" t="s">
        <v>10</v>
      </c>
      <c r="S9" s="20" t="s">
        <v>4</v>
      </c>
      <c r="T9" s="21" t="s">
        <v>21</v>
      </c>
      <c r="U9" s="21" t="s">
        <v>67</v>
      </c>
      <c r="V9" s="21">
        <v>1</v>
      </c>
      <c r="W9" s="21">
        <v>13</v>
      </c>
      <c r="X9" s="21">
        <v>215</v>
      </c>
      <c r="Y9" s="22">
        <v>900</v>
      </c>
      <c r="Z9" s="22">
        <v>193.8991</v>
      </c>
    </row>
    <row r="10" spans="1:26" x14ac:dyDescent="0.25">
      <c r="A10" t="s">
        <v>2</v>
      </c>
      <c r="B10" t="s">
        <v>1</v>
      </c>
      <c r="C10" t="s">
        <v>13</v>
      </c>
      <c r="D10">
        <v>7</v>
      </c>
      <c r="E10">
        <v>13</v>
      </c>
      <c r="F10">
        <v>34</v>
      </c>
      <c r="G10" t="s">
        <v>16</v>
      </c>
      <c r="H10">
        <v>1.77757325115</v>
      </c>
    </row>
    <row r="11" spans="1:26" x14ac:dyDescent="0.25">
      <c r="A11" t="s">
        <v>3</v>
      </c>
      <c r="B11" t="s">
        <v>1</v>
      </c>
      <c r="C11" t="s">
        <v>13</v>
      </c>
      <c r="D11">
        <v>7</v>
      </c>
      <c r="E11">
        <v>13</v>
      </c>
      <c r="F11">
        <v>36</v>
      </c>
      <c r="G11" t="s">
        <v>16</v>
      </c>
      <c r="H11">
        <v>105.578877693</v>
      </c>
    </row>
    <row r="12" spans="1:26" x14ac:dyDescent="0.25">
      <c r="A12" t="s">
        <v>4</v>
      </c>
      <c r="B12" t="s">
        <v>1</v>
      </c>
      <c r="C12" t="s">
        <v>13</v>
      </c>
      <c r="D12">
        <v>7</v>
      </c>
      <c r="E12">
        <v>13</v>
      </c>
      <c r="F12">
        <v>28</v>
      </c>
      <c r="G12">
        <v>87</v>
      </c>
      <c r="H12">
        <v>219.19865212600001</v>
      </c>
    </row>
    <row r="13" spans="1:26" x14ac:dyDescent="0.25">
      <c r="A13" t="s">
        <v>2</v>
      </c>
      <c r="B13" t="s">
        <v>21</v>
      </c>
      <c r="C13" t="s">
        <v>22</v>
      </c>
      <c r="D13">
        <v>1</v>
      </c>
      <c r="E13">
        <v>13</v>
      </c>
      <c r="F13">
        <v>261</v>
      </c>
      <c r="G13" t="s">
        <v>16</v>
      </c>
      <c r="H13">
        <v>2.0640866630699999</v>
      </c>
    </row>
    <row r="14" spans="1:26" x14ac:dyDescent="0.25">
      <c r="A14" t="s">
        <v>3</v>
      </c>
      <c r="B14" t="s">
        <v>21</v>
      </c>
      <c r="C14" t="s">
        <v>22</v>
      </c>
      <c r="D14">
        <v>1</v>
      </c>
      <c r="E14">
        <v>13</v>
      </c>
      <c r="F14">
        <v>261</v>
      </c>
      <c r="G14" t="s">
        <v>16</v>
      </c>
      <c r="H14">
        <v>119.292219489</v>
      </c>
    </row>
    <row r="15" spans="1:26" x14ac:dyDescent="0.25">
      <c r="A15" t="s">
        <v>4</v>
      </c>
      <c r="B15" t="s">
        <v>21</v>
      </c>
      <c r="C15" t="s">
        <v>22</v>
      </c>
      <c r="D15">
        <v>1</v>
      </c>
      <c r="E15">
        <v>13</v>
      </c>
      <c r="F15">
        <v>263</v>
      </c>
      <c r="G15" t="s">
        <v>16</v>
      </c>
      <c r="H15">
        <v>186.38358843500001</v>
      </c>
    </row>
    <row r="17" spans="1:8" x14ac:dyDescent="0.25">
      <c r="A17" t="s">
        <v>18</v>
      </c>
      <c r="B17" t="s">
        <v>6</v>
      </c>
      <c r="C17" t="s">
        <v>7</v>
      </c>
      <c r="D17" t="s">
        <v>8</v>
      </c>
      <c r="E17" t="s">
        <v>9</v>
      </c>
      <c r="G17" t="s">
        <v>12</v>
      </c>
      <c r="H17" t="s">
        <v>10</v>
      </c>
    </row>
    <row r="18" spans="1:8" x14ac:dyDescent="0.25">
      <c r="A18" t="s">
        <v>2</v>
      </c>
      <c r="B18" t="s">
        <v>1</v>
      </c>
      <c r="C18" t="s">
        <v>14</v>
      </c>
      <c r="D18">
        <v>1</v>
      </c>
      <c r="E18">
        <v>13</v>
      </c>
      <c r="G18">
        <v>16</v>
      </c>
      <c r="H18">
        <v>1.8093994109</v>
      </c>
    </row>
    <row r="19" spans="1:8" x14ac:dyDescent="0.25">
      <c r="A19" t="s">
        <v>3</v>
      </c>
      <c r="B19" t="s">
        <v>20</v>
      </c>
      <c r="C19" t="s">
        <v>14</v>
      </c>
      <c r="D19">
        <v>1</v>
      </c>
      <c r="E19">
        <v>13</v>
      </c>
      <c r="G19">
        <v>15</v>
      </c>
      <c r="H19">
        <v>104.873842595</v>
      </c>
    </row>
    <row r="20" spans="1:8" x14ac:dyDescent="0.25">
      <c r="A20" t="s">
        <v>4</v>
      </c>
      <c r="B20" t="s">
        <v>1</v>
      </c>
      <c r="C20" t="s">
        <v>14</v>
      </c>
      <c r="D20">
        <v>1</v>
      </c>
      <c r="E20">
        <v>13</v>
      </c>
      <c r="G20">
        <v>15</v>
      </c>
      <c r="H20">
        <v>172.619601391</v>
      </c>
    </row>
    <row r="21" spans="1:8" x14ac:dyDescent="0.25">
      <c r="A21" t="s">
        <v>2</v>
      </c>
      <c r="B21" t="s">
        <v>21</v>
      </c>
      <c r="C21" t="s">
        <v>22</v>
      </c>
      <c r="D21">
        <v>1</v>
      </c>
      <c r="E21">
        <v>13</v>
      </c>
      <c r="G21">
        <v>53</v>
      </c>
      <c r="H21">
        <v>1.5348371871099999</v>
      </c>
    </row>
    <row r="22" spans="1:8" x14ac:dyDescent="0.25">
      <c r="A22" t="s">
        <v>3</v>
      </c>
      <c r="B22" t="s">
        <v>21</v>
      </c>
      <c r="C22" t="s">
        <v>22</v>
      </c>
      <c r="D22">
        <v>1</v>
      </c>
      <c r="E22">
        <v>13</v>
      </c>
      <c r="G22">
        <v>44</v>
      </c>
      <c r="H22">
        <v>77.703385948000005</v>
      </c>
    </row>
    <row r="23" spans="1:8" x14ac:dyDescent="0.25">
      <c r="A23" t="s">
        <v>4</v>
      </c>
      <c r="B23" t="s">
        <v>21</v>
      </c>
      <c r="C23" t="s">
        <v>22</v>
      </c>
      <c r="D23">
        <v>1</v>
      </c>
      <c r="E23">
        <v>13</v>
      </c>
      <c r="G23">
        <v>44</v>
      </c>
      <c r="H23">
        <v>123.710729499</v>
      </c>
    </row>
    <row r="25" spans="1:8" x14ac:dyDescent="0.25">
      <c r="A25" t="s">
        <v>19</v>
      </c>
      <c r="B25" t="s">
        <v>6</v>
      </c>
      <c r="C25" t="s">
        <v>7</v>
      </c>
      <c r="D25" t="s">
        <v>8</v>
      </c>
      <c r="E25" t="s">
        <v>9</v>
      </c>
      <c r="G25" t="s">
        <v>12</v>
      </c>
      <c r="H25" t="s">
        <v>10</v>
      </c>
    </row>
    <row r="26" spans="1:8" x14ac:dyDescent="0.25">
      <c r="A26" t="s">
        <v>2</v>
      </c>
      <c r="B26" t="s">
        <v>1</v>
      </c>
      <c r="C26" t="s">
        <v>14</v>
      </c>
      <c r="D26">
        <v>1</v>
      </c>
      <c r="E26">
        <v>13</v>
      </c>
      <c r="G26">
        <v>29</v>
      </c>
      <c r="H26">
        <v>1.7160115513200001</v>
      </c>
    </row>
    <row r="27" spans="1:8" x14ac:dyDescent="0.25">
      <c r="A27" t="s">
        <v>3</v>
      </c>
      <c r="B27" t="s">
        <v>1</v>
      </c>
      <c r="C27" t="s">
        <v>14</v>
      </c>
      <c r="D27">
        <v>1</v>
      </c>
      <c r="E27">
        <v>13</v>
      </c>
      <c r="G27">
        <v>29</v>
      </c>
      <c r="H27">
        <v>89.395734297499999</v>
      </c>
    </row>
    <row r="28" spans="1:8" x14ac:dyDescent="0.25">
      <c r="A28" t="s">
        <v>4</v>
      </c>
      <c r="B28" t="s">
        <v>1</v>
      </c>
      <c r="C28" t="s">
        <v>14</v>
      </c>
      <c r="D28">
        <v>1</v>
      </c>
      <c r="E28">
        <v>13</v>
      </c>
      <c r="G28">
        <v>29</v>
      </c>
      <c r="H28">
        <v>139.078853654</v>
      </c>
    </row>
    <row r="29" spans="1:8" x14ac:dyDescent="0.25">
      <c r="A29" t="s">
        <v>2</v>
      </c>
      <c r="B29" t="s">
        <v>21</v>
      </c>
      <c r="C29" t="s">
        <v>22</v>
      </c>
      <c r="D29">
        <v>1</v>
      </c>
      <c r="E29">
        <v>13</v>
      </c>
      <c r="G29">
        <v>38</v>
      </c>
      <c r="H29">
        <v>1.7383584275199999</v>
      </c>
    </row>
    <row r="30" spans="1:8" x14ac:dyDescent="0.25">
      <c r="A30" t="s">
        <v>3</v>
      </c>
      <c r="B30" t="s">
        <v>21</v>
      </c>
      <c r="C30" t="s">
        <v>22</v>
      </c>
      <c r="D30">
        <v>1</v>
      </c>
      <c r="E30">
        <v>13</v>
      </c>
      <c r="G30">
        <v>37</v>
      </c>
      <c r="H30">
        <v>96.0533574958</v>
      </c>
    </row>
    <row r="31" spans="1:8" x14ac:dyDescent="0.25">
      <c r="A31" t="s">
        <v>4</v>
      </c>
      <c r="B31" t="s">
        <v>21</v>
      </c>
      <c r="C31" t="s">
        <v>22</v>
      </c>
      <c r="D31">
        <v>1</v>
      </c>
      <c r="E31">
        <v>13</v>
      </c>
      <c r="G31">
        <v>38</v>
      </c>
      <c r="H31">
        <v>153.08258376200001</v>
      </c>
    </row>
    <row r="32" spans="1:8" x14ac:dyDescent="0.25">
      <c r="H32" s="1"/>
    </row>
    <row r="35" spans="8:8" x14ac:dyDescent="0.25">
      <c r="H35" s="1"/>
    </row>
    <row r="44" spans="8:8" x14ac:dyDescent="0.25">
      <c r="H44" s="1"/>
    </row>
    <row r="47" spans="8:8" x14ac:dyDescent="0.25">
      <c r="H4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tabSelected="1" topLeftCell="AZ1" zoomScaleNormal="100" workbookViewId="0">
      <selection activeCell="BS1" sqref="BS1"/>
    </sheetView>
  </sheetViews>
  <sheetFormatPr defaultRowHeight="15" x14ac:dyDescent="0.25"/>
  <cols>
    <col min="3" max="3" width="17.42578125" customWidth="1"/>
    <col min="4" max="27" width="9.140625" hidden="1" customWidth="1"/>
    <col min="28" max="28" width="0" style="29" hidden="1" customWidth="1"/>
    <col min="29" max="30" width="0" hidden="1" customWidth="1"/>
    <col min="31" max="31" width="9.140625" style="29" customWidth="1"/>
    <col min="32" max="33" width="9.140625" customWidth="1"/>
    <col min="34" max="34" width="9.140625" style="29"/>
    <col min="35" max="36" width="9.140625" style="7"/>
    <col min="37" max="37" width="9.140625" style="8"/>
    <col min="38" max="41" width="0" hidden="1" customWidth="1"/>
    <col min="42" max="42" width="9.140625" style="29"/>
    <col min="45" max="45" width="9.140625" style="29"/>
    <col min="48" max="48" width="9.140625" style="29"/>
    <col min="51" max="51" width="9.140625" style="29"/>
    <col min="54" max="54" width="9.140625" style="29"/>
    <col min="57" max="57" width="9.140625" style="29"/>
    <col min="60" max="60" width="9.140625" style="29"/>
    <col min="63" max="63" width="9.140625" style="29"/>
    <col min="66" max="66" width="11.28515625" customWidth="1"/>
    <col min="67" max="67" width="9.140625" style="29"/>
    <col min="71" max="71" width="9.140625" style="29"/>
  </cols>
  <sheetData>
    <row r="1" spans="1:74" x14ac:dyDescent="0.25">
      <c r="A1" s="5" t="s">
        <v>47</v>
      </c>
      <c r="B1" t="s">
        <v>7</v>
      </c>
      <c r="C1" t="s">
        <v>48</v>
      </c>
      <c r="D1" s="5" t="s">
        <v>43</v>
      </c>
      <c r="G1" t="s">
        <v>24</v>
      </c>
      <c r="J1" t="s">
        <v>25</v>
      </c>
      <c r="M1" t="s">
        <v>26</v>
      </c>
      <c r="P1" t="s">
        <v>27</v>
      </c>
      <c r="S1" t="s">
        <v>28</v>
      </c>
      <c r="V1" t="s">
        <v>29</v>
      </c>
      <c r="Y1" t="s">
        <v>30</v>
      </c>
      <c r="AB1" s="29" t="s">
        <v>49</v>
      </c>
      <c r="AE1" s="29" t="s">
        <v>50</v>
      </c>
      <c r="AH1" s="29" t="s">
        <v>53</v>
      </c>
      <c r="AL1" t="s">
        <v>58</v>
      </c>
      <c r="AM1" t="s">
        <v>57</v>
      </c>
      <c r="AN1" t="s">
        <v>59</v>
      </c>
      <c r="AO1" s="5"/>
      <c r="AP1" s="29" t="s">
        <v>24</v>
      </c>
      <c r="AS1" s="29" t="s">
        <v>25</v>
      </c>
      <c r="AV1" s="29" t="s">
        <v>26</v>
      </c>
      <c r="AY1" s="29" t="s">
        <v>27</v>
      </c>
      <c r="BB1" s="29" t="s">
        <v>28</v>
      </c>
      <c r="BE1" s="29" t="s">
        <v>29</v>
      </c>
      <c r="BH1" s="29" t="s">
        <v>30</v>
      </c>
      <c r="BK1" s="29" t="s">
        <v>61</v>
      </c>
      <c r="BO1" s="29" t="s">
        <v>105</v>
      </c>
      <c r="BS1" s="29" t="s">
        <v>106</v>
      </c>
    </row>
    <row r="2" spans="1:74" ht="15.75" thickBot="1" x14ac:dyDescent="0.3">
      <c r="A2" s="5"/>
      <c r="D2" s="5" t="s">
        <v>2</v>
      </c>
      <c r="E2" t="s">
        <v>46</v>
      </c>
      <c r="F2" t="s">
        <v>45</v>
      </c>
      <c r="G2" t="s">
        <v>2</v>
      </c>
      <c r="H2" t="s">
        <v>46</v>
      </c>
      <c r="I2" t="s">
        <v>45</v>
      </c>
      <c r="J2" t="s">
        <v>2</v>
      </c>
      <c r="K2" t="s">
        <v>46</v>
      </c>
      <c r="L2" t="s">
        <v>45</v>
      </c>
      <c r="M2" t="s">
        <v>2</v>
      </c>
      <c r="N2" t="s">
        <v>46</v>
      </c>
      <c r="O2" t="s">
        <v>45</v>
      </c>
      <c r="P2" t="s">
        <v>2</v>
      </c>
      <c r="Q2" t="s">
        <v>46</v>
      </c>
      <c r="R2" t="s">
        <v>45</v>
      </c>
      <c r="S2" t="s">
        <v>2</v>
      </c>
      <c r="T2" t="s">
        <v>46</v>
      </c>
      <c r="U2" t="s">
        <v>45</v>
      </c>
      <c r="V2" t="s">
        <v>2</v>
      </c>
      <c r="W2" t="s">
        <v>46</v>
      </c>
      <c r="X2" t="s">
        <v>45</v>
      </c>
      <c r="Y2" t="s">
        <v>2</v>
      </c>
      <c r="Z2" t="s">
        <v>46</v>
      </c>
      <c r="AA2" t="s">
        <v>45</v>
      </c>
      <c r="AB2" s="29" t="s">
        <v>2</v>
      </c>
      <c r="AC2" t="s">
        <v>46</v>
      </c>
      <c r="AD2" t="s">
        <v>45</v>
      </c>
      <c r="AE2" s="29" t="s">
        <v>2</v>
      </c>
      <c r="AF2" t="s">
        <v>46</v>
      </c>
      <c r="AG2" t="s">
        <v>45</v>
      </c>
      <c r="AH2" s="29" t="s">
        <v>2</v>
      </c>
      <c r="AI2" s="7" t="s">
        <v>46</v>
      </c>
      <c r="AJ2" s="7" t="s">
        <v>45</v>
      </c>
      <c r="AK2" s="8" t="s">
        <v>52</v>
      </c>
      <c r="AL2" s="6" t="s">
        <v>2</v>
      </c>
      <c r="AM2" s="7" t="s">
        <v>46</v>
      </c>
      <c r="AN2" s="7" t="s">
        <v>45</v>
      </c>
      <c r="AP2" s="29" t="s">
        <v>2</v>
      </c>
      <c r="AQ2" t="s">
        <v>46</v>
      </c>
      <c r="AR2" t="s">
        <v>45</v>
      </c>
      <c r="AS2" s="29" t="s">
        <v>2</v>
      </c>
      <c r="AT2" t="s">
        <v>46</v>
      </c>
      <c r="AU2" t="s">
        <v>45</v>
      </c>
      <c r="AV2" s="29" t="s">
        <v>2</v>
      </c>
      <c r="AW2" t="s">
        <v>46</v>
      </c>
      <c r="AX2" t="s">
        <v>45</v>
      </c>
      <c r="AY2" s="29" t="s">
        <v>2</v>
      </c>
      <c r="AZ2" t="s">
        <v>46</v>
      </c>
      <c r="BA2" t="s">
        <v>45</v>
      </c>
      <c r="BB2" s="29" t="s">
        <v>2</v>
      </c>
      <c r="BC2" t="s">
        <v>46</v>
      </c>
      <c r="BD2" t="s">
        <v>45</v>
      </c>
      <c r="BE2" s="29" t="s">
        <v>2</v>
      </c>
      <c r="BF2" t="s">
        <v>46</v>
      </c>
      <c r="BG2" t="s">
        <v>45</v>
      </c>
      <c r="BH2" s="29" t="s">
        <v>2</v>
      </c>
      <c r="BI2" t="s">
        <v>46</v>
      </c>
      <c r="BJ2" t="s">
        <v>45</v>
      </c>
      <c r="BK2" s="29" t="s">
        <v>104</v>
      </c>
      <c r="BL2" t="s">
        <v>2</v>
      </c>
      <c r="BM2" t="s">
        <v>46</v>
      </c>
      <c r="BN2" t="s">
        <v>45</v>
      </c>
      <c r="BO2" s="29" t="s">
        <v>104</v>
      </c>
      <c r="BP2" t="s">
        <v>2</v>
      </c>
      <c r="BQ2" t="s">
        <v>46</v>
      </c>
      <c r="BR2" t="s">
        <v>45</v>
      </c>
      <c r="BS2" s="29" t="s">
        <v>104</v>
      </c>
      <c r="BT2" t="s">
        <v>2</v>
      </c>
      <c r="BU2" t="s">
        <v>46</v>
      </c>
      <c r="BV2" t="s">
        <v>45</v>
      </c>
    </row>
    <row r="3" spans="1:74" s="10" customFormat="1" x14ac:dyDescent="0.25">
      <c r="A3" s="9" t="s">
        <v>0</v>
      </c>
      <c r="B3" s="10" t="s">
        <v>31</v>
      </c>
      <c r="C3" s="10" t="s">
        <v>2</v>
      </c>
      <c r="D3" s="10">
        <v>1.90950125029</v>
      </c>
      <c r="E3" s="10">
        <v>108.298132774</v>
      </c>
      <c r="F3" s="10">
        <v>170.16191010899999</v>
      </c>
      <c r="G3" s="10">
        <v>0.91842691057199999</v>
      </c>
      <c r="H3" s="10">
        <v>-7.6366474065799999</v>
      </c>
      <c r="I3" s="10">
        <v>-11.259349028800001</v>
      </c>
      <c r="J3" s="10">
        <v>1.1551522974699999</v>
      </c>
      <c r="K3" s="10">
        <v>28.506917940299999</v>
      </c>
      <c r="L3" s="10">
        <v>42.457015898199998</v>
      </c>
      <c r="M3" s="10">
        <v>1.02255142448</v>
      </c>
      <c r="N3" s="10">
        <v>9.3930384910899996</v>
      </c>
      <c r="O3" s="10">
        <v>13.622572764999999</v>
      </c>
      <c r="P3" s="10">
        <v>1.13379463424</v>
      </c>
      <c r="Q3" s="10">
        <v>26.403430318200002</v>
      </c>
      <c r="R3" s="10">
        <v>39.980515854300002</v>
      </c>
      <c r="S3" s="10">
        <v>0.96275136980700005</v>
      </c>
      <c r="T3" s="10">
        <v>-0.52617452266499998</v>
      </c>
      <c r="U3" s="10">
        <v>-0.776862202241</v>
      </c>
      <c r="V3" s="10">
        <v>1.0650069090500001</v>
      </c>
      <c r="W3" s="10">
        <v>15.534927589900001</v>
      </c>
      <c r="X3" s="10">
        <v>19.575256551900001</v>
      </c>
      <c r="Y3" s="10">
        <v>1.2200451263900001</v>
      </c>
      <c r="Z3" s="10">
        <v>37.417082925300001</v>
      </c>
      <c r="AA3" s="10">
        <v>56.481392929000002</v>
      </c>
      <c r="AB3" s="30">
        <v>1.90950125029</v>
      </c>
      <c r="AC3" s="10">
        <v>108.298132774</v>
      </c>
      <c r="AD3" s="10">
        <v>170.16191010899999</v>
      </c>
      <c r="AE3" s="30" t="s">
        <v>43</v>
      </c>
      <c r="AF3" s="10" t="s">
        <v>43</v>
      </c>
      <c r="AG3" s="10" t="s">
        <v>43</v>
      </c>
      <c r="AH3" s="30">
        <f>AB3/MAX(AB$3:AB$26)</f>
        <v>0.82320380399380499</v>
      </c>
      <c r="AI3" s="10">
        <f>AC3/MAX(AC$3:AC$26)</f>
        <v>0.74016309532600322</v>
      </c>
      <c r="AJ3" s="10">
        <f>AD3/MAX(AD$3:AD$26)</f>
        <v>0.68624364594859921</v>
      </c>
      <c r="AK3" s="11">
        <f t="shared" ref="AK3:AK26" si="0">SUM(AH3:AJ3)</f>
        <v>2.2496105452684074</v>
      </c>
      <c r="AL3" s="10">
        <f>AVERAGE((D3:D8))</f>
        <v>1.9921277044783334</v>
      </c>
      <c r="AM3" s="10">
        <f t="shared" ref="AM3:AN3" si="1">AVERAGE((E3:E8))</f>
        <v>116.66724086633333</v>
      </c>
      <c r="AN3" s="10">
        <f t="shared" si="1"/>
        <v>188.49303399616667</v>
      </c>
      <c r="AP3" s="30">
        <f>G3/$D3</f>
        <v>0.48097738110017818</v>
      </c>
      <c r="AQ3" s="10">
        <f>H3/$E3</f>
        <v>-7.0515042235459402E-2</v>
      </c>
      <c r="AR3" s="10">
        <f>I3/$F3</f>
        <v>-6.6168445227181807E-2</v>
      </c>
      <c r="AS3" s="30">
        <f t="shared" ref="AS3" si="2">J3/$D3</f>
        <v>0.60494974658674061</v>
      </c>
      <c r="AT3" s="10">
        <f t="shared" ref="AT3" si="3">K3/$E3</f>
        <v>0.26322631064922558</v>
      </c>
      <c r="AU3" s="10">
        <f t="shared" ref="AU3" si="4">L3/$F3</f>
        <v>0.24950951638356353</v>
      </c>
      <c r="AV3" s="30">
        <f t="shared" ref="AV3" si="5">M3/$D3</f>
        <v>0.5355070725011063</v>
      </c>
      <c r="AW3" s="10">
        <f t="shared" ref="AW3" si="6">N3/$E3</f>
        <v>8.6733152737653307E-2</v>
      </c>
      <c r="AX3" s="10">
        <f t="shared" ref="AX3" si="7">O3/$F3</f>
        <v>8.0056534134306773E-2</v>
      </c>
      <c r="AY3" s="30">
        <f t="shared" ref="AY3" si="8">P3/$D3</f>
        <v>0.59376480327928993</v>
      </c>
      <c r="AZ3" s="10">
        <f t="shared" ref="AZ3" si="9">Q3/$E3</f>
        <v>0.24380319070966369</v>
      </c>
      <c r="BA3" s="10">
        <f t="shared" ref="BA3" si="10">R3/$F3</f>
        <v>0.23495573027294903</v>
      </c>
      <c r="BB3" s="30">
        <f t="shared" ref="BB3" si="11">S3/$D3</f>
        <v>0.50418996565767371</v>
      </c>
      <c r="BC3" s="10">
        <f t="shared" ref="BC3" si="12">T3/$E3</f>
        <v>-4.8585742818210709E-3</v>
      </c>
      <c r="BD3" s="10">
        <f t="shared" ref="BD3" si="13">U3/$F3</f>
        <v>-4.5654294885580926E-3</v>
      </c>
      <c r="BE3" s="30">
        <f t="shared" ref="BE3" si="14">V3/$D3</f>
        <v>0.55774088070811956</v>
      </c>
      <c r="BF3" s="10">
        <f t="shared" ref="BF3" si="15">W3/$E3</f>
        <v>0.14344594123629797</v>
      </c>
      <c r="BG3" s="10">
        <f t="shared" ref="BG3" si="16">X3/$F3</f>
        <v>0.11503900337837504</v>
      </c>
      <c r="BH3" s="30">
        <f t="shared" ref="BH3" si="17">Y3/$D3</f>
        <v>0.63893392382157865</v>
      </c>
      <c r="BI3" s="10">
        <f t="shared" ref="BI3" si="18">Z3/$E3</f>
        <v>0.34550072071310006</v>
      </c>
      <c r="BJ3" s="10">
        <f t="shared" ref="BJ3" si="19">AA3/$F3</f>
        <v>0.33192735608585916</v>
      </c>
      <c r="BK3" s="30" t="s">
        <v>58</v>
      </c>
      <c r="BL3" s="10">
        <f>AVERAGE(AP3:AP8,AS3:AS8,AV3:AV8,AY3:AY8,BB3:BB8,BE3:BE8,BH3:BH8)</f>
        <v>0.50958165470300842</v>
      </c>
      <c r="BM3" s="10">
        <f t="shared" ref="BM3:BN3" si="20">AVERAGE(AQ3:AQ8,AT3:AT8,AW3:AW8,AZ3:AZ8,BC3:BC8,BF3:BF8,BI3:BI8)</f>
        <v>1.5815439476250814E-2</v>
      </c>
      <c r="BN3" s="10">
        <f t="shared" si="20"/>
        <v>4.4493263582713098E-2</v>
      </c>
      <c r="BO3" s="30" t="s">
        <v>58</v>
      </c>
      <c r="BP3" s="10">
        <f>AVERAGE(G3:G8,J3:J8,M3:M8,P3:P8,S3:S8,V3:V8,Y3:Y8)</f>
        <v>1.0019653053621194</v>
      </c>
      <c r="BQ3" s="10">
        <f t="shared" ref="BQ3:BR3" si="21">AVERAGE(H3:H8,K3:K8,N3:N8,Q3:Q8,T3:T8,W3:W8,Z3:Z8)</f>
        <v>0.85872417893202402</v>
      </c>
      <c r="BR3" s="10">
        <f t="shared" si="21"/>
        <v>7.0443789526966434</v>
      </c>
      <c r="BS3" s="30" t="s">
        <v>58</v>
      </c>
      <c r="BT3" s="10">
        <f>AVERAGE(D3:D8)</f>
        <v>1.9921277044783334</v>
      </c>
      <c r="BU3" s="10">
        <f t="shared" ref="BU3:BV3" si="22">AVERAGE(E3:E8)</f>
        <v>116.66724086633333</v>
      </c>
      <c r="BV3" s="10">
        <f t="shared" si="22"/>
        <v>188.49303399616667</v>
      </c>
    </row>
    <row r="4" spans="1:74" s="7" customFormat="1" x14ac:dyDescent="0.25">
      <c r="A4" s="12" t="s">
        <v>0</v>
      </c>
      <c r="B4" s="7" t="s">
        <v>31</v>
      </c>
      <c r="C4" s="7" t="s">
        <v>32</v>
      </c>
      <c r="D4" s="7">
        <v>1.85338517954</v>
      </c>
      <c r="E4" s="7">
        <v>105.16931528000001</v>
      </c>
      <c r="F4" s="7">
        <v>166.489343475</v>
      </c>
      <c r="G4" s="7">
        <v>0.54053196751800003</v>
      </c>
      <c r="H4" s="7">
        <v>-73.058411108100003</v>
      </c>
      <c r="I4" s="7">
        <v>-89.387872734300004</v>
      </c>
      <c r="J4" s="7">
        <v>1.15352900527</v>
      </c>
      <c r="K4" s="7">
        <v>28.189447337200001</v>
      </c>
      <c r="L4" s="7">
        <v>41.986901016099999</v>
      </c>
      <c r="M4" s="7">
        <v>0.65772721527099998</v>
      </c>
      <c r="N4" s="7">
        <v>-48.144985210000002</v>
      </c>
      <c r="O4" s="7">
        <v>-58.917055280500001</v>
      </c>
      <c r="P4" s="7">
        <v>1.1317559582500001</v>
      </c>
      <c r="Q4" s="7">
        <v>26.014196882099998</v>
      </c>
      <c r="R4" s="7">
        <v>39.381420559399999</v>
      </c>
      <c r="S4" s="7">
        <v>0.90427478499900005</v>
      </c>
      <c r="T4" s="7">
        <v>-10.6167308322</v>
      </c>
      <c r="U4" s="7">
        <v>-15.600566814900001</v>
      </c>
      <c r="V4" s="7">
        <v>0.70652051095099999</v>
      </c>
      <c r="W4" s="7">
        <v>-38.751382055699999</v>
      </c>
      <c r="X4" s="7">
        <v>-47.261999468900001</v>
      </c>
      <c r="Y4" s="7">
        <v>1.0930463512199999</v>
      </c>
      <c r="Z4" s="7">
        <v>19.743281125599999</v>
      </c>
      <c r="AA4" s="7">
        <v>29.2322917242</v>
      </c>
      <c r="AB4" s="29">
        <v>1.85338517954</v>
      </c>
      <c r="AC4" s="7">
        <v>105.16931528000001</v>
      </c>
      <c r="AD4" s="7">
        <v>166.489343475</v>
      </c>
      <c r="AE4" s="29" t="s">
        <v>43</v>
      </c>
      <c r="AF4" s="7" t="s">
        <v>43</v>
      </c>
      <c r="AG4" s="7" t="s">
        <v>43</v>
      </c>
      <c r="AH4" s="29">
        <f>AB4/MAX(AB$3:AB$26)</f>
        <v>0.79901164234972666</v>
      </c>
      <c r="AI4" s="7">
        <f>AC4/MAX(AC$3:AC$26)</f>
        <v>0.71877920640982096</v>
      </c>
      <c r="AJ4" s="7">
        <f>AD4/MAX(AD$3:AD$26)</f>
        <v>0.67143260207108912</v>
      </c>
      <c r="AK4" s="8">
        <f t="shared" si="0"/>
        <v>2.189223450830637</v>
      </c>
      <c r="AP4" s="29">
        <f>G4/$D4</f>
        <v>0.2916457806424011</v>
      </c>
      <c r="AQ4" s="7">
        <f>H4/$E4</f>
        <v>-0.69467421094823356</v>
      </c>
      <c r="AR4" s="7">
        <f>I4/$F4</f>
        <v>-0.53689846370090633</v>
      </c>
      <c r="AS4" s="29">
        <f>J4/$D4</f>
        <v>0.62239032555353635</v>
      </c>
      <c r="AT4" s="7">
        <f>K4/$E4</f>
        <v>0.2680387075084511</v>
      </c>
      <c r="AU4" s="7">
        <f>L4/$F4</f>
        <v>0.25218972061358835</v>
      </c>
      <c r="AV4" s="29">
        <f>M4/$D4</f>
        <v>0.35487885763403171</v>
      </c>
      <c r="AW4" s="7">
        <f>N4/$E4</f>
        <v>-0.45778547746384068</v>
      </c>
      <c r="AX4" s="7">
        <f>O4/$F4</f>
        <v>-0.35387883723228791</v>
      </c>
      <c r="AY4" s="29">
        <f>P4/$D4</f>
        <v>0.61064260723769015</v>
      </c>
      <c r="AZ4" s="7">
        <f>Q4/$E4</f>
        <v>0.24735538890636008</v>
      </c>
      <c r="BA4" s="7">
        <f>R4/$F4</f>
        <v>0.2365401877226665</v>
      </c>
      <c r="BB4" s="29">
        <f>S4/$D4</f>
        <v>0.48790440054313805</v>
      </c>
      <c r="BC4" s="7">
        <f>T4/$E4</f>
        <v>-0.10094893937394474</v>
      </c>
      <c r="BD4" s="7">
        <f>U4/$F4</f>
        <v>-9.3703095280945586E-2</v>
      </c>
      <c r="BE4" s="29">
        <f>V4/$D4</f>
        <v>0.38120543897213771</v>
      </c>
      <c r="BF4" s="7">
        <f>W4/$E4</f>
        <v>-0.36846661930363761</v>
      </c>
      <c r="BG4" s="7">
        <f>X4/$F4</f>
        <v>-0.28387402149854024</v>
      </c>
      <c r="BH4" s="29">
        <f>Y4/$D4</f>
        <v>0.58975671289833453</v>
      </c>
      <c r="BI4" s="7">
        <f>Z4/$E4</f>
        <v>0.18772853158771652</v>
      </c>
      <c r="BJ4" s="7">
        <f>AA4/$F4</f>
        <v>0.17558055737416919</v>
      </c>
      <c r="BK4" s="29" t="s">
        <v>2</v>
      </c>
      <c r="BL4" s="7">
        <f>AVERAGE(AP3:AP5,AS3:AS5,AV3:AV5,AY3:AY5,BB3:BB5,BE3:BE5,BH3:BH5)</f>
        <v>0.62286470898565827</v>
      </c>
      <c r="BM4" s="7">
        <f t="shared" ref="BM4:BN4" si="23">AVERAGE(AQ3:AQ5,AT3:AT5,AW3:AW5,AZ3:AZ5,BC3:BC5,BF3:BF5,BI3:BI5)</f>
        <v>0.23057507445478234</v>
      </c>
      <c r="BN4" s="7">
        <f t="shared" si="23"/>
        <v>0.23775650582572999</v>
      </c>
      <c r="BO4" s="29" t="s">
        <v>2</v>
      </c>
      <c r="BP4" s="7">
        <f>AVERAGE(G3:G5,J3:J5,M3:M5,P3:P5,S3:S5,V3:V5,Y3:Y5)</f>
        <v>1.1797454198399049</v>
      </c>
      <c r="BQ4" s="7">
        <f t="shared" ref="BQ4:BR4" si="24">AVERAGE(H3:H5,K3:K5,N3:N5,Q3:Q5,T3:T5,W3:W5,Z3:Z5)</f>
        <v>26.495371822078337</v>
      </c>
      <c r="BR4" s="7">
        <f t="shared" si="24"/>
        <v>44.307687594636135</v>
      </c>
      <c r="BS4" s="29" t="s">
        <v>2</v>
      </c>
      <c r="BT4" s="7">
        <f>AVERAGE(D3:D5)</f>
        <v>1.8899612718600001</v>
      </c>
      <c r="BU4" s="7">
        <f t="shared" ref="BU4:BV4" si="25">AVERAGE(E3:E5)</f>
        <v>109.29862745566668</v>
      </c>
      <c r="BV4" s="7">
        <f t="shared" si="25"/>
        <v>174.56780036266665</v>
      </c>
    </row>
    <row r="5" spans="1:74" s="7" customFormat="1" x14ac:dyDescent="0.25">
      <c r="A5" s="12" t="s">
        <v>0</v>
      </c>
      <c r="B5" s="7" t="s">
        <v>31</v>
      </c>
      <c r="C5" s="7" t="s">
        <v>33</v>
      </c>
      <c r="D5" s="7">
        <v>1.90699738575</v>
      </c>
      <c r="E5" s="7">
        <v>114.428434313</v>
      </c>
      <c r="F5" s="7">
        <v>187.052147504</v>
      </c>
      <c r="G5" s="7">
        <v>1.2909868042699999</v>
      </c>
      <c r="H5" s="7">
        <v>43.918083759699996</v>
      </c>
      <c r="I5" s="7">
        <v>65.913561297000001</v>
      </c>
      <c r="J5" s="7">
        <v>2.1406420236499999</v>
      </c>
      <c r="K5" s="7">
        <v>130.72052822699999</v>
      </c>
      <c r="L5" s="7">
        <v>216.572590031</v>
      </c>
      <c r="M5" s="7">
        <v>1.8494511623800001</v>
      </c>
      <c r="N5" s="7">
        <v>107.151839129</v>
      </c>
      <c r="O5" s="7">
        <v>174.09031309299999</v>
      </c>
      <c r="P5" s="7">
        <v>1.5522553153300001</v>
      </c>
      <c r="Q5" s="7">
        <v>77.234598736799995</v>
      </c>
      <c r="R5" s="7">
        <v>122.010721844</v>
      </c>
      <c r="S5" s="7">
        <v>1.3715539999199999</v>
      </c>
      <c r="T5" s="7">
        <v>53.376993025099999</v>
      </c>
      <c r="U5" s="7">
        <v>82.223020336999994</v>
      </c>
      <c r="V5" s="7">
        <v>1.52337567194</v>
      </c>
      <c r="W5" s="7">
        <v>74.774172850100001</v>
      </c>
      <c r="X5" s="7">
        <v>120.201226844</v>
      </c>
      <c r="Y5" s="7">
        <v>1.3812743736599999</v>
      </c>
      <c r="Z5" s="7">
        <v>56.758601061500002</v>
      </c>
      <c r="AA5" s="7">
        <v>89.936344272900001</v>
      </c>
      <c r="AB5" s="29">
        <v>2.1406420236499999</v>
      </c>
      <c r="AC5" s="7">
        <v>130.72052822699999</v>
      </c>
      <c r="AD5" s="7">
        <v>216.572590031</v>
      </c>
      <c r="AE5" s="29" t="s">
        <v>25</v>
      </c>
      <c r="AF5" s="7" t="s">
        <v>25</v>
      </c>
      <c r="AG5" s="7" t="s">
        <v>25</v>
      </c>
      <c r="AH5" s="29">
        <f>AB5/MAX(AB$3:AB$26)</f>
        <v>0.92285074785368681</v>
      </c>
      <c r="AI5" s="7">
        <f>AC5/MAX(AC$3:AC$26)</f>
        <v>0.89340885495280786</v>
      </c>
      <c r="AJ5" s="7">
        <f>AD5/MAX(AD$3:AD$26)</f>
        <v>0.87341264387666273</v>
      </c>
      <c r="AK5" s="8">
        <f t="shared" si="0"/>
        <v>2.6896722466831573</v>
      </c>
      <c r="AP5" s="29">
        <f>G5/$D5</f>
        <v>0.67697355744526611</v>
      </c>
      <c r="AQ5" s="7">
        <f>H5/$E5</f>
        <v>0.38380393844740868</v>
      </c>
      <c r="AR5" s="7">
        <f>I5/$F5</f>
        <v>0.35238067125420452</v>
      </c>
      <c r="AS5" s="29">
        <f>J5/$D5</f>
        <v>1.1225196424735056</v>
      </c>
      <c r="AT5" s="7">
        <f>K5/$E5</f>
        <v>1.1423780200420786</v>
      </c>
      <c r="AU5" s="7">
        <f>L5/$F5</f>
        <v>1.1578193189488442</v>
      </c>
      <c r="AV5" s="29">
        <f>M5/$D5</f>
        <v>0.96982364852725389</v>
      </c>
      <c r="AW5" s="7">
        <f>N5/$E5</f>
        <v>0.93640920434080155</v>
      </c>
      <c r="AX5" s="7">
        <f>O5/$F5</f>
        <v>0.93070470142171002</v>
      </c>
      <c r="AY5" s="29">
        <f>P5/$D5</f>
        <v>0.8139787327078668</v>
      </c>
      <c r="AZ5" s="7">
        <f>Q5/$E5</f>
        <v>0.67495984892651384</v>
      </c>
      <c r="BA5" s="7">
        <f>R5/$F5</f>
        <v>0.65228185547236694</v>
      </c>
      <c r="BB5" s="29">
        <f>S5/$D5</f>
        <v>0.71922175151833445</v>
      </c>
      <c r="BC5" s="7">
        <f>T5/$E5</f>
        <v>0.46646616591026746</v>
      </c>
      <c r="BD5" s="7">
        <f>U5/$F5</f>
        <v>0.43957271506461426</v>
      </c>
      <c r="BE5" s="29">
        <f>V5/$D5</f>
        <v>0.79883469338940594</v>
      </c>
      <c r="BF5" s="7">
        <f>W5/$E5</f>
        <v>0.65345797396447514</v>
      </c>
      <c r="BG5" s="7">
        <f>X5/$F5</f>
        <v>0.64260810927834744</v>
      </c>
      <c r="BH5" s="29">
        <f>Y5/$D5</f>
        <v>0.7243189655012352</v>
      </c>
      <c r="BI5" s="7">
        <f>Z5/$E5</f>
        <v>0.49601833147735175</v>
      </c>
      <c r="BJ5" s="7">
        <f>AA5/$F5</f>
        <v>0.48080893736318514</v>
      </c>
      <c r="BK5" s="29" t="s">
        <v>21</v>
      </c>
      <c r="BL5" s="7">
        <f>AVERAGE(AP6:AP8,AS6:AS8,AV6:AV8,AY6:AY8,BB6:BB8,BE6:BE8,BH6:BH8)</f>
        <v>0.39629860042035842</v>
      </c>
      <c r="BM5" s="7">
        <f t="shared" ref="BM5:BN5" si="26">AVERAGE(AQ6:AQ8,AT6:AT8,AW6:AW8,AZ6:AZ8,BC6:BC8,BF6:BF8,BI6:BI8)</f>
        <v>-0.19894419550228065</v>
      </c>
      <c r="BN5" s="7">
        <f t="shared" si="26"/>
        <v>-0.14876997866030386</v>
      </c>
      <c r="BO5" s="29" t="s">
        <v>21</v>
      </c>
      <c r="BP5" s="7">
        <f>AVERAGE(G6:G8,J6:J8,M6:M8,P6:P8,S6:S8,V6:V8,Y6:Y8)</f>
        <v>0.82418519088433329</v>
      </c>
      <c r="BQ5" s="7">
        <f t="shared" ref="BQ5:BR5" si="27">AVERAGE(H6:H8,K6:K8,N6:N8,Q6:Q8,T6:T8,W6:W8,Z6:Z8)</f>
        <v>-24.777923464214286</v>
      </c>
      <c r="BR5" s="7">
        <f t="shared" si="27"/>
        <v>-30.218929689242856</v>
      </c>
      <c r="BS5" s="29" t="s">
        <v>21</v>
      </c>
      <c r="BT5" s="7">
        <f>AVERAGE(D6:D8)</f>
        <v>2.0942941370966666</v>
      </c>
      <c r="BU5" s="7">
        <f t="shared" ref="BU5:BV5" si="28">AVERAGE(E6:E8)</f>
        <v>124.035854277</v>
      </c>
      <c r="BV5" s="7">
        <f t="shared" si="28"/>
        <v>202.41826762966664</v>
      </c>
    </row>
    <row r="6" spans="1:74" s="7" customFormat="1" x14ac:dyDescent="0.25">
      <c r="A6" s="12" t="s">
        <v>0</v>
      </c>
      <c r="B6" s="7" t="s">
        <v>34</v>
      </c>
      <c r="C6" s="7" t="s">
        <v>2</v>
      </c>
      <c r="D6" s="7">
        <v>2.00108858202</v>
      </c>
      <c r="E6" s="7">
        <v>117.034788943</v>
      </c>
      <c r="F6" s="7">
        <v>189.679358605</v>
      </c>
      <c r="G6" s="7">
        <v>1.19129093141</v>
      </c>
      <c r="H6" s="7">
        <v>36.743844638600002</v>
      </c>
      <c r="I6" s="7">
        <v>56.216268211200003</v>
      </c>
      <c r="J6" s="7">
        <v>1.1726885297</v>
      </c>
      <c r="K6" s="7">
        <v>32.655052736999998</v>
      </c>
      <c r="L6" s="7">
        <v>49.756860837200001</v>
      </c>
      <c r="M6" s="7">
        <v>0.73566768059499998</v>
      </c>
      <c r="N6" s="7">
        <v>-35.918241653899997</v>
      </c>
      <c r="O6" s="7">
        <v>-44.335988645500002</v>
      </c>
      <c r="P6" s="7">
        <v>0.63740092793600001</v>
      </c>
      <c r="Q6" s="7">
        <v>-54.604993552400003</v>
      </c>
      <c r="R6" s="7">
        <v>-67.690381605799999</v>
      </c>
      <c r="S6" s="7">
        <v>0.721004012355</v>
      </c>
      <c r="T6" s="7">
        <v>-49.000597874999997</v>
      </c>
      <c r="U6" s="7">
        <v>-71.539038549099999</v>
      </c>
      <c r="V6" s="7">
        <v>0.78503334466100005</v>
      </c>
      <c r="W6" s="7">
        <v>-32.378276978599999</v>
      </c>
      <c r="X6" s="7">
        <v>-47.571176656399999</v>
      </c>
      <c r="Y6" s="7">
        <v>0.72508332180699997</v>
      </c>
      <c r="Z6" s="7">
        <v>-37.4906280362</v>
      </c>
      <c r="AA6" s="7">
        <v>-46.710230610899998</v>
      </c>
      <c r="AB6" s="29">
        <v>2.00108858202</v>
      </c>
      <c r="AC6" s="7">
        <v>117.034788943</v>
      </c>
      <c r="AD6" s="7">
        <v>189.679358605</v>
      </c>
      <c r="AE6" s="29" t="s">
        <v>43</v>
      </c>
      <c r="AF6" s="7" t="s">
        <v>43</v>
      </c>
      <c r="AG6" s="7" t="s">
        <v>43</v>
      </c>
      <c r="AH6" s="29">
        <f>AB6/MAX(AB$3:AB$26)</f>
        <v>0.86268795718109836</v>
      </c>
      <c r="AI6" s="7">
        <f>AC6/MAX(AC$3:AC$26)</f>
        <v>0.79987373213209356</v>
      </c>
      <c r="AJ6" s="7">
        <f>AD6/MAX(AD$3:AD$26)</f>
        <v>0.76495529773324067</v>
      </c>
      <c r="AK6" s="8">
        <f t="shared" si="0"/>
        <v>2.4275169870464328</v>
      </c>
      <c r="AP6" s="29">
        <f t="shared" ref="AP6:AP26" si="29">G6/$D6</f>
        <v>0.59532143759845491</v>
      </c>
      <c r="AQ6" s="7">
        <f t="shared" ref="AQ6:AQ26" si="30">H6/$E6</f>
        <v>0.3139566018826721</v>
      </c>
      <c r="AR6" s="7">
        <f t="shared" ref="AR6:AR26" si="31">I6/$F6</f>
        <v>0.29637525466473252</v>
      </c>
      <c r="AS6" s="29">
        <f t="shared" ref="AS6:AS26" si="32">J6/$D6</f>
        <v>0.58602529654945557</v>
      </c>
      <c r="AT6" s="7">
        <f t="shared" ref="AT6:AT26" si="33">K6/$E6</f>
        <v>0.27902005063557761</v>
      </c>
      <c r="AU6" s="7">
        <f t="shared" ref="AU6:AU26" si="34">L6/$F6</f>
        <v>0.26232090409382264</v>
      </c>
      <c r="AV6" s="29">
        <f t="shared" ref="AV6:AV26" si="35">M6/$D6</f>
        <v>0.36763374055754183</v>
      </c>
      <c r="AW6" s="7">
        <f t="shared" ref="AW6:AW26" si="36">N6/$E6</f>
        <v>-0.30690226366275952</v>
      </c>
      <c r="AX6" s="7">
        <f t="shared" ref="AX6:AX26" si="37">O6/$F6</f>
        <v>-0.23374176806358776</v>
      </c>
      <c r="AY6" s="29">
        <f t="shared" ref="AY6:AY26" si="38">P6/$D6</f>
        <v>0.3185270925350917</v>
      </c>
      <c r="AZ6" s="7">
        <f t="shared" ref="AZ6:AZ26" si="39">Q6/$E6</f>
        <v>-0.46657061584478554</v>
      </c>
      <c r="BA6" s="7">
        <f t="shared" ref="BA6:BA26" si="40">R6/$F6</f>
        <v>-0.35686741089610402</v>
      </c>
      <c r="BB6" s="29">
        <f t="shared" ref="BB6:BB26" si="41">S6/$D6</f>
        <v>0.3603058949180461</v>
      </c>
      <c r="BC6" s="7">
        <f t="shared" ref="BC6:BC26" si="42">T6/$E6</f>
        <v>-0.41868403675137134</v>
      </c>
      <c r="BD6" s="7">
        <f t="shared" ref="BD6:BD26" si="43">U6/$F6</f>
        <v>-0.3771577417555344</v>
      </c>
      <c r="BE6" s="29">
        <f t="shared" ref="BE6:BE26" si="44">V6/$D6</f>
        <v>0.39230314525534282</v>
      </c>
      <c r="BF6" s="7">
        <f t="shared" ref="BF6:BF26" si="45">W6/$E6</f>
        <v>-0.27665514904606137</v>
      </c>
      <c r="BG6" s="7">
        <f t="shared" ref="BG6:BG26" si="46">X6/$F6</f>
        <v>-0.25079785700596524</v>
      </c>
      <c r="BH6" s="29">
        <f t="shared" ref="BH6:BH26" si="47">Y6/$D6</f>
        <v>0.36234444008223976</v>
      </c>
      <c r="BI6" s="7">
        <f t="shared" ref="BI6:BI26" si="48">Z6/$E6</f>
        <v>-0.32033746866890356</v>
      </c>
      <c r="BJ6" s="7">
        <f t="shared" ref="BJ6:BJ26" si="49">AA6/$F6</f>
        <v>-0.24625890215166882</v>
      </c>
      <c r="BK6" s="29"/>
      <c r="BO6" s="29"/>
      <c r="BS6" s="29"/>
    </row>
    <row r="7" spans="1:74" s="7" customFormat="1" x14ac:dyDescent="0.25">
      <c r="A7" s="12" t="s">
        <v>0</v>
      </c>
      <c r="B7" s="7" t="s">
        <v>34</v>
      </c>
      <c r="C7" s="7" t="s">
        <v>32</v>
      </c>
      <c r="D7" s="7">
        <v>2.3195972139899999</v>
      </c>
      <c r="E7" s="7">
        <v>136.23561757499999</v>
      </c>
      <c r="F7" s="7">
        <v>223.67638780199999</v>
      </c>
      <c r="G7" s="7">
        <v>1.3814261359</v>
      </c>
      <c r="H7" s="7">
        <v>60.208742474300003</v>
      </c>
      <c r="I7" s="7">
        <v>93.885748536400001</v>
      </c>
      <c r="J7" s="7">
        <v>0.83821795969299995</v>
      </c>
      <c r="K7" s="7">
        <v>-22.717770933000001</v>
      </c>
      <c r="L7" s="7">
        <v>-33.697948543700001</v>
      </c>
      <c r="M7" s="7">
        <v>0.70157528621200005</v>
      </c>
      <c r="N7" s="7">
        <v>-41.115566617900001</v>
      </c>
      <c r="O7" s="7">
        <v>-50.859403614800001</v>
      </c>
      <c r="P7" s="7">
        <v>0.54266360874300001</v>
      </c>
      <c r="Q7" s="7">
        <v>-73.048619948600006</v>
      </c>
      <c r="R7" s="7">
        <v>-90.526197362999994</v>
      </c>
      <c r="S7" s="7">
        <v>0.59610927965299998</v>
      </c>
      <c r="T7" s="7">
        <v>-60.264165589400001</v>
      </c>
      <c r="U7" s="7">
        <v>-74.972765199299999</v>
      </c>
      <c r="V7" s="7">
        <v>0.82722895685300002</v>
      </c>
      <c r="W7" s="7">
        <v>-25.7226820393</v>
      </c>
      <c r="X7" s="7">
        <v>-38.0657880236</v>
      </c>
      <c r="Y7" s="7">
        <v>0.70708759463299997</v>
      </c>
      <c r="Z7" s="7">
        <v>-41.015509628300002</v>
      </c>
      <c r="AA7" s="7">
        <v>-51.0002845088</v>
      </c>
      <c r="AB7" s="29">
        <v>2.3195972139899999</v>
      </c>
      <c r="AC7" s="7">
        <v>136.23561757499999</v>
      </c>
      <c r="AD7" s="7">
        <v>223.67638780199999</v>
      </c>
      <c r="AE7" s="29" t="s">
        <v>43</v>
      </c>
      <c r="AF7" s="7" t="s">
        <v>43</v>
      </c>
      <c r="AG7" s="7" t="s">
        <v>43</v>
      </c>
      <c r="AH7" s="29">
        <f>AB7/MAX(AB$3:AB$26)</f>
        <v>1</v>
      </c>
      <c r="AI7" s="7">
        <f>AC7/MAX(AC$3:AC$26)</f>
        <v>0.9311017079896533</v>
      </c>
      <c r="AJ7" s="7">
        <f>AD7/MAX(AD$3:AD$26)</f>
        <v>0.90206145299810381</v>
      </c>
      <c r="AK7" s="8">
        <f t="shared" si="0"/>
        <v>2.8331631609877572</v>
      </c>
      <c r="AP7" s="29">
        <f t="shared" si="29"/>
        <v>0.59554569542001334</v>
      </c>
      <c r="AQ7" s="7">
        <f t="shared" si="30"/>
        <v>0.44194567871470236</v>
      </c>
      <c r="AR7" s="7">
        <f t="shared" si="31"/>
        <v>0.41973920206324311</v>
      </c>
      <c r="AS7" s="29">
        <f t="shared" si="32"/>
        <v>0.36136358271062041</v>
      </c>
      <c r="AT7" s="7">
        <f t="shared" si="33"/>
        <v>-0.16675353580346555</v>
      </c>
      <c r="AU7" s="7">
        <f t="shared" si="34"/>
        <v>-0.15065492104392206</v>
      </c>
      <c r="AV7" s="29">
        <f t="shared" si="35"/>
        <v>0.30245565134353736</v>
      </c>
      <c r="AW7" s="7">
        <f t="shared" si="36"/>
        <v>-0.30179748401892914</v>
      </c>
      <c r="AX7" s="7">
        <f t="shared" si="37"/>
        <v>-0.22737940340766377</v>
      </c>
      <c r="AY7" s="29">
        <f t="shared" si="38"/>
        <v>0.2339473445950343</v>
      </c>
      <c r="AZ7" s="7">
        <f t="shared" si="39"/>
        <v>-0.53619326024184177</v>
      </c>
      <c r="BA7" s="7">
        <f t="shared" si="40"/>
        <v>-0.40471950684009822</v>
      </c>
      <c r="BB7" s="29">
        <f t="shared" si="41"/>
        <v>0.25698827195417123</v>
      </c>
      <c r="BC7" s="7">
        <f t="shared" si="42"/>
        <v>-0.44235249681474498</v>
      </c>
      <c r="BD7" s="7">
        <f t="shared" si="43"/>
        <v>-0.33518408418534751</v>
      </c>
      <c r="BE7" s="29">
        <f t="shared" si="44"/>
        <v>0.35662612106265718</v>
      </c>
      <c r="BF7" s="7">
        <f t="shared" si="45"/>
        <v>-0.18881025753150957</v>
      </c>
      <c r="BG7" s="7">
        <f t="shared" si="46"/>
        <v>-0.17018241575546239</v>
      </c>
      <c r="BH7" s="29">
        <f t="shared" si="47"/>
        <v>0.30483205893178328</v>
      </c>
      <c r="BI7" s="7">
        <f t="shared" si="48"/>
        <v>-0.301063043265615</v>
      </c>
      <c r="BJ7" s="7">
        <f t="shared" si="49"/>
        <v>-0.22800924590192254</v>
      </c>
      <c r="BK7" s="29"/>
      <c r="BO7" s="29"/>
      <c r="BS7" s="29"/>
    </row>
    <row r="8" spans="1:74" s="7" customFormat="1" x14ac:dyDescent="0.25">
      <c r="A8" s="12" t="s">
        <v>0</v>
      </c>
      <c r="B8" s="7" t="s">
        <v>34</v>
      </c>
      <c r="C8" s="7" t="s">
        <v>33</v>
      </c>
      <c r="D8" s="7">
        <v>1.9621966152799999</v>
      </c>
      <c r="E8" s="7">
        <v>118.83715631299999</v>
      </c>
      <c r="F8" s="7">
        <v>193.89905648199999</v>
      </c>
      <c r="G8" s="7">
        <v>0.72461094609599996</v>
      </c>
      <c r="H8" s="7">
        <v>-41.959519502600003</v>
      </c>
      <c r="I8" s="7">
        <v>-50.264757722900001</v>
      </c>
      <c r="J8" s="7">
        <v>1.11582810735</v>
      </c>
      <c r="K8" s="7">
        <v>26.919134397600001</v>
      </c>
      <c r="L8" s="7">
        <v>41.285297999199997</v>
      </c>
      <c r="M8" s="7">
        <v>0.86171320306300003</v>
      </c>
      <c r="N8" s="7">
        <v>-18.260361226499999</v>
      </c>
      <c r="O8" s="7">
        <v>-26.884110821</v>
      </c>
      <c r="P8" s="7">
        <v>0.82094922085699995</v>
      </c>
      <c r="Q8" s="7">
        <v>-22.3992043969</v>
      </c>
      <c r="R8" s="7">
        <v>-27.1948274274</v>
      </c>
      <c r="S8" s="7">
        <v>0.64579158997700004</v>
      </c>
      <c r="T8" s="7">
        <v>-58.312442346799997</v>
      </c>
      <c r="U8" s="7">
        <v>-69.000582764200004</v>
      </c>
      <c r="V8" s="7">
        <v>0.80209562978500004</v>
      </c>
      <c r="W8" s="7">
        <v>-32.702120078199997</v>
      </c>
      <c r="X8" s="7">
        <v>-48.906984033900002</v>
      </c>
      <c r="Y8" s="7">
        <v>0.77442274129199995</v>
      </c>
      <c r="Z8" s="7">
        <v>-29.9524665924</v>
      </c>
      <c r="AA8" s="7">
        <v>-36.521232967800003</v>
      </c>
      <c r="AB8" s="29">
        <v>1.9621966152799999</v>
      </c>
      <c r="AC8" s="7">
        <v>118.83715631299999</v>
      </c>
      <c r="AD8" s="7">
        <v>193.89905648199999</v>
      </c>
      <c r="AE8" s="29" t="s">
        <v>43</v>
      </c>
      <c r="AF8" s="7" t="s">
        <v>43</v>
      </c>
      <c r="AG8" s="7" t="s">
        <v>43</v>
      </c>
      <c r="AH8" s="29">
        <f>AB8/MAX(AB$3:AB$26)</f>
        <v>0.84592126747073215</v>
      </c>
      <c r="AI8" s="7">
        <f>AC8/MAX(AC$3:AC$26)</f>
        <v>0.81219200371557243</v>
      </c>
      <c r="AJ8" s="7">
        <f>AD8/MAX(AD$3:AD$26)</f>
        <v>0.78197285973674147</v>
      </c>
      <c r="AK8" s="8">
        <f t="shared" si="0"/>
        <v>2.4400861309230462</v>
      </c>
      <c r="AP8" s="29">
        <f t="shared" si="29"/>
        <v>0.36928559577226672</v>
      </c>
      <c r="AQ8" s="7">
        <f t="shared" si="30"/>
        <v>-0.35308417673748987</v>
      </c>
      <c r="AR8" s="7">
        <f t="shared" si="31"/>
        <v>-0.25923157458770912</v>
      </c>
      <c r="AS8" s="29">
        <f t="shared" si="32"/>
        <v>0.56866274187858312</v>
      </c>
      <c r="AT8" s="7">
        <f t="shared" si="33"/>
        <v>0.22652119280521044</v>
      </c>
      <c r="AU8" s="7">
        <f t="shared" si="34"/>
        <v>0.21292160337578842</v>
      </c>
      <c r="AV8" s="29">
        <f t="shared" si="35"/>
        <v>0.43915741998160363</v>
      </c>
      <c r="AW8" s="7">
        <f t="shared" si="36"/>
        <v>-0.15365868549062914</v>
      </c>
      <c r="AX8" s="7">
        <f t="shared" si="37"/>
        <v>-0.13865003424343997</v>
      </c>
      <c r="AY8" s="29">
        <f t="shared" si="38"/>
        <v>0.41838275250508106</v>
      </c>
      <c r="AZ8" s="7">
        <f t="shared" si="39"/>
        <v>-0.1884865398319</v>
      </c>
      <c r="BA8" s="7">
        <f t="shared" si="40"/>
        <v>-0.14025250004207496</v>
      </c>
      <c r="BB8" s="29">
        <f t="shared" si="41"/>
        <v>0.32911665678561342</v>
      </c>
      <c r="BC8" s="7">
        <f t="shared" si="42"/>
        <v>-0.49069200371316024</v>
      </c>
      <c r="BD8" s="7">
        <f t="shared" si="43"/>
        <v>-0.35585826984467794</v>
      </c>
      <c r="BE8" s="29">
        <f t="shared" si="44"/>
        <v>0.40877434174482219</v>
      </c>
      <c r="BF8" s="7">
        <f t="shared" si="45"/>
        <v>-0.27518430340143207</v>
      </c>
      <c r="BG8" s="7">
        <f t="shared" si="46"/>
        <v>-0.2522290975585027</v>
      </c>
      <c r="BH8" s="29">
        <f t="shared" si="47"/>
        <v>0.39467132664556759</v>
      </c>
      <c r="BI8" s="7">
        <f t="shared" si="48"/>
        <v>-0.25204630876145762</v>
      </c>
      <c r="BJ8" s="7">
        <f t="shared" si="49"/>
        <v>-0.18835178278028566</v>
      </c>
      <c r="BK8" s="29"/>
      <c r="BO8" s="29"/>
      <c r="BS8" s="29"/>
    </row>
    <row r="9" spans="1:74" s="25" customFormat="1" x14ac:dyDescent="0.25">
      <c r="A9" s="24" t="s">
        <v>15</v>
      </c>
      <c r="B9" s="25" t="s">
        <v>38</v>
      </c>
      <c r="C9" s="25" t="s">
        <v>2</v>
      </c>
      <c r="D9" s="25">
        <v>1.75615411306</v>
      </c>
      <c r="E9" s="25">
        <v>99.309544036000005</v>
      </c>
      <c r="F9" s="25">
        <v>159.13091263000001</v>
      </c>
      <c r="G9" s="25">
        <v>1.55175486814</v>
      </c>
      <c r="H9" s="25">
        <v>78.051934391399996</v>
      </c>
      <c r="I9" s="25">
        <v>123.368775578</v>
      </c>
      <c r="J9" s="25">
        <v>1.1496234860800001</v>
      </c>
      <c r="K9" s="25">
        <v>30.432324662500001</v>
      </c>
      <c r="L9" s="25">
        <v>46.621692263100002</v>
      </c>
      <c r="M9" s="25">
        <v>0.92520272859999997</v>
      </c>
      <c r="N9" s="25">
        <v>-8.1109852452099993</v>
      </c>
      <c r="O9" s="25">
        <v>-11.982763205199999</v>
      </c>
      <c r="P9" s="25">
        <v>0.92882517808700005</v>
      </c>
      <c r="Q9" s="25">
        <v>-6.9672017022299997</v>
      </c>
      <c r="R9" s="25">
        <v>-10.2272895743</v>
      </c>
      <c r="S9" s="25">
        <v>0.83672165675300003</v>
      </c>
      <c r="T9" s="25">
        <v>-22.669931505000001</v>
      </c>
      <c r="U9" s="25">
        <v>-33.107606115999999</v>
      </c>
      <c r="V9" s="25">
        <v>0.98725458645099995</v>
      </c>
      <c r="W9" s="25">
        <v>3.6553812633499998</v>
      </c>
      <c r="X9" s="25">
        <v>5.3875252157500002</v>
      </c>
      <c r="Y9" s="25">
        <v>1.3688039172299999</v>
      </c>
      <c r="Z9" s="25">
        <v>58.215603567300001</v>
      </c>
      <c r="AA9" s="25">
        <v>91.0651300902</v>
      </c>
      <c r="AB9" s="31">
        <v>1.75615411306</v>
      </c>
      <c r="AC9" s="25">
        <v>99.309544036000005</v>
      </c>
      <c r="AD9" s="25">
        <v>159.13091263000001</v>
      </c>
      <c r="AE9" s="31" t="s">
        <v>43</v>
      </c>
      <c r="AF9" s="25" t="s">
        <v>43</v>
      </c>
      <c r="AG9" s="25" t="s">
        <v>43</v>
      </c>
      <c r="AH9" s="31">
        <f>AB9/MAX(AB$3:AB$26)</f>
        <v>0.75709442245759273</v>
      </c>
      <c r="AI9" s="25">
        <f>AC9/MAX(AC$3:AC$26)</f>
        <v>0.67873062652421645</v>
      </c>
      <c r="AJ9" s="25">
        <f>AD9/MAX(AD$3:AD$26)</f>
        <v>0.64175688669918973</v>
      </c>
      <c r="AK9" s="27">
        <f t="shared" si="0"/>
        <v>2.0775819356809988</v>
      </c>
      <c r="AL9" s="25">
        <f>AVERAGE((D9:D14))</f>
        <v>1.9772382675466667</v>
      </c>
      <c r="AM9" s="25">
        <f t="shared" ref="AM9" si="50">AVERAGE((E9:E14))</f>
        <v>115.37451412283333</v>
      </c>
      <c r="AN9" s="25">
        <f t="shared" ref="AN9" si="51">AVERAGE((F9:F14))</f>
        <v>186.42482603916667</v>
      </c>
      <c r="AP9" s="31">
        <f t="shared" si="29"/>
        <v>0.88360973367887063</v>
      </c>
      <c r="AQ9" s="25">
        <f t="shared" si="30"/>
        <v>0.78594595463157035</v>
      </c>
      <c r="AR9" s="25">
        <f t="shared" si="31"/>
        <v>0.77526593380915487</v>
      </c>
      <c r="AS9" s="31">
        <f t="shared" si="32"/>
        <v>0.65462562626513776</v>
      </c>
      <c r="AT9" s="25">
        <f t="shared" si="33"/>
        <v>0.30643907348389587</v>
      </c>
      <c r="AU9" s="25">
        <f t="shared" si="34"/>
        <v>0.29297696778438942</v>
      </c>
      <c r="AV9" s="31">
        <f t="shared" si="35"/>
        <v>0.52683458798948235</v>
      </c>
      <c r="AW9" s="25">
        <f t="shared" si="36"/>
        <v>-8.167377389498176E-2</v>
      </c>
      <c r="AX9" s="25">
        <f t="shared" si="37"/>
        <v>-7.5301291290030339E-2</v>
      </c>
      <c r="AY9" s="31">
        <f t="shared" si="38"/>
        <v>0.52889730529889223</v>
      </c>
      <c r="AZ9" s="25">
        <f t="shared" si="39"/>
        <v>-7.0156416181956976E-2</v>
      </c>
      <c r="BA9" s="25">
        <f t="shared" si="40"/>
        <v>-6.426965952290975E-2</v>
      </c>
      <c r="BB9" s="31">
        <f t="shared" si="41"/>
        <v>0.47645115569900609</v>
      </c>
      <c r="BC9" s="25">
        <f t="shared" si="42"/>
        <v>-0.22827545655412618</v>
      </c>
      <c r="BD9" s="25">
        <f t="shared" si="43"/>
        <v>-0.20805263772337856</v>
      </c>
      <c r="BE9" s="31">
        <f t="shared" si="44"/>
        <v>0.56216853584151805</v>
      </c>
      <c r="BF9" s="25">
        <f t="shared" si="45"/>
        <v>3.6807955356485303E-2</v>
      </c>
      <c r="BG9" s="25">
        <f t="shared" si="46"/>
        <v>3.3855931111742531E-2</v>
      </c>
      <c r="BH9" s="31">
        <f t="shared" si="47"/>
        <v>0.77943268591896864</v>
      </c>
      <c r="BI9" s="25">
        <f t="shared" si="48"/>
        <v>0.5862035127882238</v>
      </c>
      <c r="BJ9" s="25">
        <f t="shared" si="49"/>
        <v>0.57226549251268499</v>
      </c>
      <c r="BK9" s="31" t="s">
        <v>58</v>
      </c>
      <c r="BL9" s="25">
        <f>AVERAGE(AP9:AP14,AS9:AS14,AV9:AV14,AY9:AY14,BB9:BB14,BE9:BE14,BH9:BH14)</f>
        <v>0.56443037947399066</v>
      </c>
      <c r="BM9" s="25">
        <f t="shared" ref="BM9" si="52">AVERAGE(AQ9:AQ14,AT9:AT14,AW9:AW14,AZ9:AZ14,BC9:BC14,BF9:BF14,BI9:BI14)</f>
        <v>0.17216564688074004</v>
      </c>
      <c r="BN9" s="25">
        <f t="shared" ref="BN9" si="53">AVERAGE(AR9:AR14,AU9:AU14,AX9:AX14,BA9:BA14,BD9:BD14,BG9:BG14,BJ9:BJ14)</f>
        <v>0.1711162878474671</v>
      </c>
      <c r="BO9" s="31" t="s">
        <v>58</v>
      </c>
      <c r="BP9" s="25">
        <f>AVERAGE(G9:G14,J9:J14,M9:M14,P9:P14,S9:S14,V9:V14,Y9:Y14)</f>
        <v>1.1096082509316669</v>
      </c>
      <c r="BQ9" s="25">
        <f t="shared" ref="BQ9:BR9" si="54">AVERAGE(H9:H14,K9:K14,N9:N14,Q9:Q14,T9:T14,W9:W14,Z9:Z14)</f>
        <v>19.434763335487858</v>
      </c>
      <c r="BR9" s="25">
        <f t="shared" si="54"/>
        <v>31.10396186072143</v>
      </c>
      <c r="BS9" s="31" t="s">
        <v>58</v>
      </c>
      <c r="BT9" s="25">
        <f>AVERAGE(D9:D14)</f>
        <v>1.9772382675466667</v>
      </c>
      <c r="BU9" s="25">
        <f t="shared" ref="BU9:BV9" si="55">AVERAGE(E9:E14)</f>
        <v>115.37451412283333</v>
      </c>
      <c r="BV9" s="25">
        <f t="shared" si="55"/>
        <v>186.42482603916667</v>
      </c>
    </row>
    <row r="10" spans="1:74" s="7" customFormat="1" x14ac:dyDescent="0.25">
      <c r="A10" s="12" t="s">
        <v>15</v>
      </c>
      <c r="B10" s="7" t="s">
        <v>38</v>
      </c>
      <c r="C10" s="7" t="s">
        <v>32</v>
      </c>
      <c r="D10" s="7">
        <v>1.81504188121</v>
      </c>
      <c r="E10" s="7">
        <v>105.578877693</v>
      </c>
      <c r="F10" s="7">
        <v>169.5887597</v>
      </c>
      <c r="G10" s="7">
        <v>1.4480195498199999</v>
      </c>
      <c r="H10" s="7">
        <v>66.506891731600007</v>
      </c>
      <c r="I10" s="7">
        <v>104.479690171</v>
      </c>
      <c r="J10" s="7">
        <v>1.0853455427500001</v>
      </c>
      <c r="K10" s="7">
        <v>19.481572510199999</v>
      </c>
      <c r="L10" s="7">
        <v>29.526605308400001</v>
      </c>
      <c r="M10" s="7">
        <v>0.95979364919999999</v>
      </c>
      <c r="N10" s="7">
        <v>-1.8474809406699999</v>
      </c>
      <c r="O10" s="7">
        <v>-2.7332717340100001</v>
      </c>
      <c r="P10" s="7">
        <v>0.84949731840499998</v>
      </c>
      <c r="Q10" s="7">
        <v>-23.275896976399999</v>
      </c>
      <c r="R10" s="7">
        <v>-33.871475888399999</v>
      </c>
      <c r="S10" s="7">
        <v>0.86044301272699997</v>
      </c>
      <c r="T10" s="7">
        <v>-19.2577963996</v>
      </c>
      <c r="U10" s="7">
        <v>-27.874764474599999</v>
      </c>
      <c r="V10" s="7">
        <v>1.02308979293</v>
      </c>
      <c r="W10" s="7">
        <v>9.3255339487099995</v>
      </c>
      <c r="X10" s="7">
        <v>13.9663397517</v>
      </c>
      <c r="Y10" s="7">
        <v>1.3787814088899999</v>
      </c>
      <c r="Z10" s="7">
        <v>59.858692072799997</v>
      </c>
      <c r="AA10" s="7">
        <v>93.730296958500006</v>
      </c>
      <c r="AB10" s="29">
        <v>1.81504188121</v>
      </c>
      <c r="AC10" s="7">
        <v>105.578877693</v>
      </c>
      <c r="AD10" s="7">
        <v>169.5887597</v>
      </c>
      <c r="AE10" s="29" t="s">
        <v>43</v>
      </c>
      <c r="AF10" s="7" t="s">
        <v>43</v>
      </c>
      <c r="AG10" s="7" t="s">
        <v>43</v>
      </c>
      <c r="AH10" s="29">
        <f>AB10/MAX(AB$3:AB$26)</f>
        <v>0.78248148870980017</v>
      </c>
      <c r="AI10" s="7">
        <f>AC10/MAX(AC$3:AC$26)</f>
        <v>0.72157835885659372</v>
      </c>
      <c r="AJ10" s="7">
        <f>AD10/MAX(AD$3:AD$26)</f>
        <v>0.68393219548299777</v>
      </c>
      <c r="AK10" s="8">
        <f t="shared" si="0"/>
        <v>2.1879920430493915</v>
      </c>
      <c r="AP10" s="29">
        <f t="shared" si="29"/>
        <v>0.79778850549425107</v>
      </c>
      <c r="AQ10" s="7">
        <f t="shared" si="30"/>
        <v>0.62992611007845078</v>
      </c>
      <c r="AR10" s="7">
        <f t="shared" si="31"/>
        <v>0.61607673973099997</v>
      </c>
      <c r="AS10" s="29">
        <f t="shared" si="32"/>
        <v>0.59797272668245705</v>
      </c>
      <c r="AT10" s="7">
        <f t="shared" si="33"/>
        <v>0.18452149649523741</v>
      </c>
      <c r="AU10" s="7">
        <f t="shared" si="34"/>
        <v>0.17410708917638248</v>
      </c>
      <c r="AV10" s="29">
        <f t="shared" si="35"/>
        <v>0.52879972585544543</v>
      </c>
      <c r="AW10" s="7">
        <f t="shared" si="36"/>
        <v>-1.7498584764672965E-2</v>
      </c>
      <c r="AX10" s="7">
        <f t="shared" si="37"/>
        <v>-1.611705716136563E-2</v>
      </c>
      <c r="AY10" s="29">
        <f t="shared" si="38"/>
        <v>0.46803179981647669</v>
      </c>
      <c r="AZ10" s="7">
        <f t="shared" si="39"/>
        <v>-0.22045978783825637</v>
      </c>
      <c r="BA10" s="7">
        <f t="shared" si="40"/>
        <v>-0.19972712783747071</v>
      </c>
      <c r="BB10" s="29">
        <f t="shared" si="41"/>
        <v>0.4740623462381951</v>
      </c>
      <c r="BC10" s="7">
        <f t="shared" si="42"/>
        <v>-0.18240198058931265</v>
      </c>
      <c r="BD10" s="7">
        <f t="shared" si="43"/>
        <v>-0.16436681607855405</v>
      </c>
      <c r="BE10" s="29">
        <f t="shared" si="44"/>
        <v>0.56367282954812914</v>
      </c>
      <c r="BF10" s="7">
        <f t="shared" si="45"/>
        <v>8.8327648034170134E-2</v>
      </c>
      <c r="BG10" s="7">
        <f t="shared" si="46"/>
        <v>8.2354159417205766E-2</v>
      </c>
      <c r="BH10" s="29">
        <f t="shared" si="47"/>
        <v>0.75964164968514858</v>
      </c>
      <c r="BI10" s="7">
        <f t="shared" si="48"/>
        <v>0.56695707873364432</v>
      </c>
      <c r="BJ10" s="7">
        <f t="shared" si="49"/>
        <v>0.55269168265814028</v>
      </c>
      <c r="BK10" s="29" t="s">
        <v>2</v>
      </c>
      <c r="BL10" s="7">
        <f>AVERAGE(AP9:AP11,AS9:AS11,AV9:AV11,AY9:AY11,BB9:BB11,BE9:BE11,BH9:BH11)</f>
        <v>0.56343432165958895</v>
      </c>
      <c r="BM10" s="7">
        <f t="shared" ref="BM10:BN10" si="56">AVERAGE(AQ9:AQ11,AT9:AT11,AW9:AW11,AZ9:AZ11,BC9:BC11,BF9:BF11,BI9:BI11)</f>
        <v>0.1179185695266861</v>
      </c>
      <c r="BN10" s="7">
        <f t="shared" si="56"/>
        <v>0.11936860832571802</v>
      </c>
      <c r="BO10" s="29" t="s">
        <v>2</v>
      </c>
      <c r="BP10" s="7">
        <f>AVERAGE(G9:G11,J9:J11,M9:M11,P9:P11,S9:S11,V9:V11,Y9:Y11)</f>
        <v>1.0612629408120953</v>
      </c>
      <c r="BQ10" s="7">
        <f t="shared" ref="BQ10:BR10" si="57">AVERAGE(H9:H11,K9:K11,N9:N11,Q9:Q11,T9:T11,W9:W11,Z9:Z11)</f>
        <v>12.170270568002385</v>
      </c>
      <c r="BR10" s="7">
        <f t="shared" si="57"/>
        <v>19.901743729873335</v>
      </c>
      <c r="BS10" s="29" t="s">
        <v>2</v>
      </c>
      <c r="BT10" s="7">
        <f>AVERAGE(D9:D11)</f>
        <v>1.9058870768466667</v>
      </c>
      <c r="BU10" s="7">
        <f t="shared" ref="BU10:BV10" si="58">AVERAGE(E9:E11)</f>
        <v>112.59539456300001</v>
      </c>
      <c r="BV10" s="7">
        <f t="shared" si="58"/>
        <v>182.63944148533332</v>
      </c>
    </row>
    <row r="11" spans="1:74" s="7" customFormat="1" x14ac:dyDescent="0.25">
      <c r="A11" s="12" t="s">
        <v>15</v>
      </c>
      <c r="B11" s="7" t="s">
        <v>38</v>
      </c>
      <c r="C11" s="7" t="s">
        <v>33</v>
      </c>
      <c r="D11" s="7">
        <v>2.1464652362700001</v>
      </c>
      <c r="E11" s="7">
        <v>132.89776196</v>
      </c>
      <c r="F11" s="7">
        <v>219.19865212600001</v>
      </c>
      <c r="G11" s="7">
        <v>0.70394346427499999</v>
      </c>
      <c r="H11" s="7">
        <v>-49.279175456899999</v>
      </c>
      <c r="I11" s="7">
        <v>-71.277572849600006</v>
      </c>
      <c r="J11" s="7">
        <v>1.1534537498699999</v>
      </c>
      <c r="K11" s="7">
        <v>29.961329892399998</v>
      </c>
      <c r="L11" s="7">
        <v>46.9001541851</v>
      </c>
      <c r="M11" s="7">
        <v>1.2129885605699999</v>
      </c>
      <c r="N11" s="7">
        <v>37.945855455299998</v>
      </c>
      <c r="O11" s="7">
        <v>58.183479735200002</v>
      </c>
      <c r="P11" s="7">
        <v>0.74752757830799998</v>
      </c>
      <c r="Q11" s="7">
        <v>-42.452587430900003</v>
      </c>
      <c r="R11" s="7">
        <v>-61.7129043451</v>
      </c>
      <c r="S11" s="7">
        <v>1.0639578255</v>
      </c>
      <c r="T11" s="7">
        <v>15.8706377652</v>
      </c>
      <c r="U11" s="7">
        <v>23.853554895399999</v>
      </c>
      <c r="V11" s="7">
        <v>1.1764915841800001</v>
      </c>
      <c r="W11" s="7">
        <v>31.256329464499998</v>
      </c>
      <c r="X11" s="7">
        <v>47.434768913799999</v>
      </c>
      <c r="Y11" s="7">
        <v>0.87500229828800002</v>
      </c>
      <c r="Z11" s="7">
        <v>-11.125349140300001</v>
      </c>
      <c r="AA11" s="7">
        <v>-13.7937465516</v>
      </c>
      <c r="AB11" s="29">
        <v>2.1464652362700001</v>
      </c>
      <c r="AC11" s="7">
        <v>132.89776196</v>
      </c>
      <c r="AD11" s="7">
        <v>219.19865212600001</v>
      </c>
      <c r="AE11" s="29" t="s">
        <v>43</v>
      </c>
      <c r="AF11" s="7" t="s">
        <v>43</v>
      </c>
      <c r="AG11" s="7" t="s">
        <v>43</v>
      </c>
      <c r="AH11" s="29">
        <f>AB11/MAX(AB$3:AB$26)</f>
        <v>0.92536118914275167</v>
      </c>
      <c r="AI11" s="7">
        <f>AC11/MAX(AC$3:AC$26)</f>
        <v>0.9082891489873175</v>
      </c>
      <c r="AJ11" s="7">
        <f>AD11/MAX(AD$3:AD$26)</f>
        <v>0.88400325387513912</v>
      </c>
      <c r="AK11" s="8">
        <f t="shared" si="0"/>
        <v>2.7176535920052083</v>
      </c>
      <c r="AP11" s="29">
        <f t="shared" si="29"/>
        <v>0.32795474735862534</v>
      </c>
      <c r="AQ11" s="7">
        <f t="shared" si="30"/>
        <v>-0.37080515676202436</v>
      </c>
      <c r="AR11" s="7">
        <f t="shared" si="31"/>
        <v>-0.32517340849627191</v>
      </c>
      <c r="AS11" s="29">
        <f t="shared" si="32"/>
        <v>0.5373735993387917</v>
      </c>
      <c r="AT11" s="7">
        <f t="shared" si="33"/>
        <v>0.22544645937241484</v>
      </c>
      <c r="AU11" s="7">
        <f t="shared" si="34"/>
        <v>0.21396187307821948</v>
      </c>
      <c r="AV11" s="29">
        <f t="shared" si="35"/>
        <v>0.56510980940826205</v>
      </c>
      <c r="AW11" s="7">
        <f t="shared" si="36"/>
        <v>0.28552667024386058</v>
      </c>
      <c r="AX11" s="7">
        <f t="shared" si="37"/>
        <v>0.26543721492299555</v>
      </c>
      <c r="AY11" s="29">
        <f t="shared" si="38"/>
        <v>0.3482598113757524</v>
      </c>
      <c r="AZ11" s="7">
        <f t="shared" si="39"/>
        <v>-0.3194379409013488</v>
      </c>
      <c r="BA11" s="7">
        <f t="shared" si="40"/>
        <v>-0.28153870357572325</v>
      </c>
      <c r="BB11" s="29">
        <f t="shared" si="41"/>
        <v>0.49567903897147791</v>
      </c>
      <c r="BC11" s="7">
        <f t="shared" si="42"/>
        <v>0.11941990242075556</v>
      </c>
      <c r="BD11" s="7">
        <f t="shared" si="43"/>
        <v>0.10882163126481485</v>
      </c>
      <c r="BE11" s="29">
        <f t="shared" si="44"/>
        <v>0.54810651684461353</v>
      </c>
      <c r="BF11" s="7">
        <f t="shared" si="45"/>
        <v>0.23519078879528182</v>
      </c>
      <c r="BG11" s="7">
        <f t="shared" si="46"/>
        <v>0.21640082388158799</v>
      </c>
      <c r="BH11" s="29">
        <f t="shared" si="47"/>
        <v>0.40764801754186669</v>
      </c>
      <c r="BI11" s="7">
        <f t="shared" si="48"/>
        <v>-8.3713592886903124E-2</v>
      </c>
      <c r="BJ11" s="7">
        <f t="shared" si="49"/>
        <v>-6.2928062822535352E-2</v>
      </c>
      <c r="BK11" s="29" t="s">
        <v>21</v>
      </c>
      <c r="BL11" s="7">
        <f>AVERAGE(AP12:AP14,AS12:AS14,AV12:AV14,AY12:AY14,BB12:BB14,BE12:BE14,BH12:BH14)</f>
        <v>0.56542643728839226</v>
      </c>
      <c r="BM11" s="7">
        <f t="shared" ref="BM11:BN11" si="59">AVERAGE(AQ12:AQ14,AT12:AT14,AW12:AW14,AZ12:AZ14,BC12:BC14,BF12:BF14,BI12:BI14)</f>
        <v>0.22641272423479408</v>
      </c>
      <c r="BN11" s="7">
        <f t="shared" si="59"/>
        <v>0.22286396736921615</v>
      </c>
      <c r="BO11" s="29" t="s">
        <v>21</v>
      </c>
      <c r="BP11" s="7">
        <f>AVERAGE(G12:G14,J12:J14,M12:M14,P12:P14,S12:S14,V12:V14,Y12:Y14)</f>
        <v>1.1579535610512377</v>
      </c>
      <c r="BQ11" s="7">
        <f t="shared" ref="BQ11:BR11" si="60">AVERAGE(H12:H14,K12:K14,N12:N14,Q12:Q14,T12:T14,W12:W14,Z12:Z14)</f>
        <v>26.699256102973333</v>
      </c>
      <c r="BR11" s="7">
        <f t="shared" si="60"/>
        <v>42.306179991569529</v>
      </c>
      <c r="BS11" s="29" t="s">
        <v>21</v>
      </c>
      <c r="BT11" s="7">
        <f>AVERAGE(D12:D14)</f>
        <v>2.0485894582466666</v>
      </c>
      <c r="BU11" s="7">
        <f t="shared" ref="BU11:BV11" si="61">AVERAGE(E12:E14)</f>
        <v>118.15363368266667</v>
      </c>
      <c r="BV11" s="7">
        <f t="shared" si="61"/>
        <v>190.21021059300003</v>
      </c>
    </row>
    <row r="12" spans="1:74" s="7" customFormat="1" x14ac:dyDescent="0.25">
      <c r="A12" s="12" t="s">
        <v>15</v>
      </c>
      <c r="B12" s="7" t="s">
        <v>34</v>
      </c>
      <c r="C12" s="7" t="s">
        <v>2</v>
      </c>
      <c r="D12" s="7">
        <v>2.0640866630699999</v>
      </c>
      <c r="E12" s="7">
        <v>119.292219489</v>
      </c>
      <c r="F12" s="7">
        <v>192.12352167200001</v>
      </c>
      <c r="G12" s="7">
        <v>1.06714881324</v>
      </c>
      <c r="H12" s="7">
        <v>15.8078683324</v>
      </c>
      <c r="I12" s="7">
        <v>23.667163775300001</v>
      </c>
      <c r="J12" s="7">
        <v>1.0577738593799999</v>
      </c>
      <c r="K12" s="7">
        <v>14.5976408794</v>
      </c>
      <c r="L12" s="7">
        <v>18.5484266522</v>
      </c>
      <c r="M12" s="7">
        <v>1.60460650987</v>
      </c>
      <c r="N12" s="7">
        <v>81.465560880200002</v>
      </c>
      <c r="O12" s="7">
        <v>128.08314464700001</v>
      </c>
      <c r="P12" s="7">
        <v>1.20453259142</v>
      </c>
      <c r="Q12" s="7">
        <v>34.412894524800002</v>
      </c>
      <c r="R12" s="7">
        <v>52.326141971600002</v>
      </c>
      <c r="S12" s="7">
        <v>0.95034950636399995</v>
      </c>
      <c r="T12" s="7">
        <v>-2.1414594195799999</v>
      </c>
      <c r="U12" s="7">
        <v>-3.2283011802699999</v>
      </c>
      <c r="V12" s="7">
        <v>0.75124489987200005</v>
      </c>
      <c r="W12" s="7">
        <v>-31.4112765675</v>
      </c>
      <c r="X12" s="7">
        <v>-39.250137020700002</v>
      </c>
      <c r="Y12" s="7">
        <v>1.36005101252</v>
      </c>
      <c r="Z12" s="7">
        <v>57.1808196219</v>
      </c>
      <c r="AA12" s="7">
        <v>89.764717301499999</v>
      </c>
      <c r="AB12" s="29">
        <v>2.0640866630699999</v>
      </c>
      <c r="AC12" s="7">
        <v>119.292219489</v>
      </c>
      <c r="AD12" s="7">
        <v>192.12352167200001</v>
      </c>
      <c r="AE12" s="29" t="s">
        <v>43</v>
      </c>
      <c r="AF12" s="7" t="s">
        <v>43</v>
      </c>
      <c r="AG12" s="7" t="s">
        <v>43</v>
      </c>
      <c r="AH12" s="29">
        <f>AB12/MAX(AB$3:AB$26)</f>
        <v>0.88984701767230978</v>
      </c>
      <c r="AI12" s="7">
        <f>AC12/MAX(AC$3:AC$26)</f>
        <v>0.81530213091988857</v>
      </c>
      <c r="AJ12" s="7">
        <f>AD12/MAX(AD$3:AD$26)</f>
        <v>0.77481232962314228</v>
      </c>
      <c r="AK12" s="8">
        <f t="shared" si="0"/>
        <v>2.4799614782153405</v>
      </c>
      <c r="AP12" s="29">
        <f t="shared" si="29"/>
        <v>0.51700775569800261</v>
      </c>
      <c r="AQ12" s="7">
        <f t="shared" si="30"/>
        <v>0.13251382529484793</v>
      </c>
      <c r="AR12" s="7">
        <f t="shared" si="31"/>
        <v>0.12318722647456676</v>
      </c>
      <c r="AS12" s="29">
        <f t="shared" si="32"/>
        <v>0.51246581759640364</v>
      </c>
      <c r="AT12" s="7">
        <f t="shared" si="33"/>
        <v>0.12236875918589188</v>
      </c>
      <c r="AU12" s="7">
        <f t="shared" si="34"/>
        <v>9.654427782073724E-2</v>
      </c>
      <c r="AV12" s="29">
        <f t="shared" si="35"/>
        <v>0.77739299351094282</v>
      </c>
      <c r="AW12" s="7">
        <f t="shared" si="36"/>
        <v>0.68290757963231608</v>
      </c>
      <c r="AX12" s="7">
        <f t="shared" si="37"/>
        <v>0.66667081434030773</v>
      </c>
      <c r="AY12" s="29">
        <f t="shared" si="38"/>
        <v>0.58356686905212096</v>
      </c>
      <c r="AZ12" s="7">
        <f t="shared" si="39"/>
        <v>0.28847559943314854</v>
      </c>
      <c r="BA12" s="7">
        <f t="shared" si="40"/>
        <v>0.27235677087438059</v>
      </c>
      <c r="BB12" s="29">
        <f t="shared" si="41"/>
        <v>0.46042132017388582</v>
      </c>
      <c r="BC12" s="7">
        <f t="shared" si="42"/>
        <v>-1.7951375443873478E-2</v>
      </c>
      <c r="BD12" s="7">
        <f t="shared" si="43"/>
        <v>-1.6803258404670868E-2</v>
      </c>
      <c r="BE12" s="29">
        <f t="shared" si="44"/>
        <v>0.36395996026380162</v>
      </c>
      <c r="BF12" s="7">
        <f t="shared" si="45"/>
        <v>-0.26331370731514009</v>
      </c>
      <c r="BG12" s="7">
        <f t="shared" si="46"/>
        <v>-0.20429636454254263</v>
      </c>
      <c r="BH12" s="29">
        <f t="shared" si="47"/>
        <v>0.65891177771438192</v>
      </c>
      <c r="BI12" s="7">
        <f t="shared" si="48"/>
        <v>0.4793340241873249</v>
      </c>
      <c r="BJ12" s="7">
        <f t="shared" si="49"/>
        <v>0.46722398444657631</v>
      </c>
      <c r="BK12" s="29"/>
      <c r="BO12" s="29"/>
      <c r="BS12" s="29"/>
    </row>
    <row r="13" spans="1:74" s="7" customFormat="1" x14ac:dyDescent="0.25">
      <c r="A13" s="12" t="s">
        <v>15</v>
      </c>
      <c r="B13" s="7" t="s">
        <v>34</v>
      </c>
      <c r="C13" s="7" t="s">
        <v>32</v>
      </c>
      <c r="D13" s="7">
        <v>2.0640866630699999</v>
      </c>
      <c r="E13" s="7">
        <v>119.292219489</v>
      </c>
      <c r="F13" s="7">
        <v>192.12352167200001</v>
      </c>
      <c r="G13" s="7">
        <v>1.06714881324</v>
      </c>
      <c r="H13" s="7">
        <v>15.8078683324</v>
      </c>
      <c r="I13" s="7">
        <v>23.667163775300001</v>
      </c>
      <c r="J13" s="7">
        <v>1.0577738593799999</v>
      </c>
      <c r="K13" s="7">
        <v>14.5976408794</v>
      </c>
      <c r="L13" s="7">
        <v>18.5484266522</v>
      </c>
      <c r="M13" s="7">
        <v>1.60460650987</v>
      </c>
      <c r="N13" s="7">
        <v>81.465560880200002</v>
      </c>
      <c r="O13" s="7">
        <v>128.08314464700001</v>
      </c>
      <c r="P13" s="7">
        <v>1.20453259142</v>
      </c>
      <c r="Q13" s="7">
        <v>34.412894524800002</v>
      </c>
      <c r="R13" s="7">
        <v>52.326141971600002</v>
      </c>
      <c r="S13" s="7">
        <v>0.95034950636399995</v>
      </c>
      <c r="T13" s="7">
        <v>-2.1414594195799999</v>
      </c>
      <c r="U13" s="7">
        <v>-3.2283011802699999</v>
      </c>
      <c r="V13" s="7">
        <v>0.75124489987200005</v>
      </c>
      <c r="W13" s="7">
        <v>-31.4112765675</v>
      </c>
      <c r="X13" s="7">
        <v>-39.250137020700002</v>
      </c>
      <c r="Y13" s="7">
        <v>1.36005101252</v>
      </c>
      <c r="Z13" s="7">
        <v>57.1808196219</v>
      </c>
      <c r="AA13" s="7">
        <v>89.764717301499999</v>
      </c>
      <c r="AB13" s="29">
        <v>2.0640866630699999</v>
      </c>
      <c r="AC13" s="7">
        <v>119.292219489</v>
      </c>
      <c r="AD13" s="7">
        <v>192.12352167200001</v>
      </c>
      <c r="AE13" s="29" t="s">
        <v>43</v>
      </c>
      <c r="AF13" s="7" t="s">
        <v>43</v>
      </c>
      <c r="AG13" s="7" t="s">
        <v>43</v>
      </c>
      <c r="AH13" s="29">
        <f>AB13/MAX(AB$3:AB$26)</f>
        <v>0.88984701767230978</v>
      </c>
      <c r="AI13" s="7">
        <f>AC13/MAX(AC$3:AC$26)</f>
        <v>0.81530213091988857</v>
      </c>
      <c r="AJ13" s="7">
        <f>AD13/MAX(AD$3:AD$26)</f>
        <v>0.77481232962314228</v>
      </c>
      <c r="AK13" s="8">
        <f t="shared" si="0"/>
        <v>2.4799614782153405</v>
      </c>
      <c r="AP13" s="29">
        <f t="shared" si="29"/>
        <v>0.51700775569800261</v>
      </c>
      <c r="AQ13" s="7">
        <f t="shared" si="30"/>
        <v>0.13251382529484793</v>
      </c>
      <c r="AR13" s="7">
        <f t="shared" si="31"/>
        <v>0.12318722647456676</v>
      </c>
      <c r="AS13" s="29">
        <f t="shared" si="32"/>
        <v>0.51246581759640364</v>
      </c>
      <c r="AT13" s="7">
        <f t="shared" si="33"/>
        <v>0.12236875918589188</v>
      </c>
      <c r="AU13" s="7">
        <f t="shared" si="34"/>
        <v>9.654427782073724E-2</v>
      </c>
      <c r="AV13" s="29">
        <f t="shared" si="35"/>
        <v>0.77739299351094282</v>
      </c>
      <c r="AW13" s="7">
        <f t="shared" si="36"/>
        <v>0.68290757963231608</v>
      </c>
      <c r="AX13" s="7">
        <f t="shared" si="37"/>
        <v>0.66667081434030773</v>
      </c>
      <c r="AY13" s="29">
        <f t="shared" si="38"/>
        <v>0.58356686905212096</v>
      </c>
      <c r="AZ13" s="7">
        <f t="shared" si="39"/>
        <v>0.28847559943314854</v>
      </c>
      <c r="BA13" s="7">
        <f t="shared" si="40"/>
        <v>0.27235677087438059</v>
      </c>
      <c r="BB13" s="29">
        <f t="shared" si="41"/>
        <v>0.46042132017388582</v>
      </c>
      <c r="BC13" s="7">
        <f t="shared" si="42"/>
        <v>-1.7951375443873478E-2</v>
      </c>
      <c r="BD13" s="7">
        <f t="shared" si="43"/>
        <v>-1.6803258404670868E-2</v>
      </c>
      <c r="BE13" s="29">
        <f t="shared" si="44"/>
        <v>0.36395996026380162</v>
      </c>
      <c r="BF13" s="7">
        <f t="shared" si="45"/>
        <v>-0.26331370731514009</v>
      </c>
      <c r="BG13" s="7">
        <f t="shared" si="46"/>
        <v>-0.20429636454254263</v>
      </c>
      <c r="BH13" s="29">
        <f t="shared" si="47"/>
        <v>0.65891177771438192</v>
      </c>
      <c r="BI13" s="7">
        <f t="shared" si="48"/>
        <v>0.4793340241873249</v>
      </c>
      <c r="BJ13" s="7">
        <f t="shared" si="49"/>
        <v>0.46722398444657631</v>
      </c>
      <c r="BK13" s="29"/>
      <c r="BO13" s="29"/>
      <c r="BS13" s="29"/>
    </row>
    <row r="14" spans="1:74" s="7" customFormat="1" x14ac:dyDescent="0.25">
      <c r="A14" s="12" t="s">
        <v>15</v>
      </c>
      <c r="B14" s="7" t="s">
        <v>34</v>
      </c>
      <c r="C14" s="7" t="s">
        <v>33</v>
      </c>
      <c r="D14" s="7">
        <v>2.0175950486000001</v>
      </c>
      <c r="E14" s="7">
        <v>115.87646207</v>
      </c>
      <c r="F14" s="7">
        <v>186.38358843500001</v>
      </c>
      <c r="G14" s="7">
        <v>1.0035969689499999</v>
      </c>
      <c r="H14" s="7">
        <v>6.7328481403999998</v>
      </c>
      <c r="I14" s="7">
        <v>10.0361408605</v>
      </c>
      <c r="J14" s="7">
        <v>0.82770753136399999</v>
      </c>
      <c r="K14" s="7">
        <v>-17.428157175599999</v>
      </c>
      <c r="L14" s="7">
        <v>-21.9042008855</v>
      </c>
      <c r="M14" s="7">
        <v>1.63130489222</v>
      </c>
      <c r="N14" s="7">
        <v>84.332232004600002</v>
      </c>
      <c r="O14" s="7">
        <v>132.53223710500001</v>
      </c>
      <c r="P14" s="7">
        <v>1.0693351063300001</v>
      </c>
      <c r="Q14" s="7">
        <v>16.309251815500001</v>
      </c>
      <c r="R14" s="7">
        <v>24.4213687152</v>
      </c>
      <c r="S14" s="7">
        <v>1.1271378328499999</v>
      </c>
      <c r="T14" s="7">
        <v>24.608266167299998</v>
      </c>
      <c r="U14" s="7">
        <v>37.571049209599998</v>
      </c>
      <c r="V14" s="7">
        <v>1.2120291057899999</v>
      </c>
      <c r="W14" s="7">
        <v>36.4451849768</v>
      </c>
      <c r="X14" s="7">
        <v>55.420311578899998</v>
      </c>
      <c r="Y14" s="7">
        <v>1.4544989592399999</v>
      </c>
      <c r="Z14" s="7">
        <v>69.860655730199994</v>
      </c>
      <c r="AA14" s="7">
        <v>110.53056094599999</v>
      </c>
      <c r="AB14" s="29">
        <v>2.0175950486000001</v>
      </c>
      <c r="AC14" s="7">
        <v>115.87646207</v>
      </c>
      <c r="AD14" s="7">
        <v>186.38358843500001</v>
      </c>
      <c r="AE14" s="29" t="s">
        <v>43</v>
      </c>
      <c r="AF14" s="7" t="s">
        <v>43</v>
      </c>
      <c r="AG14" s="7" t="s">
        <v>43</v>
      </c>
      <c r="AH14" s="29">
        <f>AB14/MAX(AB$3:AB$26)</f>
        <v>0.86980404892342578</v>
      </c>
      <c r="AI14" s="7">
        <f>AC14/MAX(AC$3:AC$26)</f>
        <v>0.79195715239282782</v>
      </c>
      <c r="AJ14" s="7">
        <f>AD14/MAX(AD$3:AD$26)</f>
        <v>0.75166383117518032</v>
      </c>
      <c r="AK14" s="8">
        <f t="shared" si="0"/>
        <v>2.4134250324914341</v>
      </c>
      <c r="AP14" s="29">
        <f t="shared" si="29"/>
        <v>0.4974223988338945</v>
      </c>
      <c r="AQ14" s="7">
        <f t="shared" si="30"/>
        <v>5.8103673689422299E-2</v>
      </c>
      <c r="AR14" s="7">
        <f t="shared" si="31"/>
        <v>5.3846698332026342E-2</v>
      </c>
      <c r="AS14" s="29">
        <f t="shared" si="32"/>
        <v>0.41024462859300853</v>
      </c>
      <c r="AT14" s="7">
        <f t="shared" si="33"/>
        <v>-0.15040291068838291</v>
      </c>
      <c r="AU14" s="7">
        <f t="shared" si="34"/>
        <v>-0.11752215454923993</v>
      </c>
      <c r="AV14" s="29">
        <f t="shared" si="35"/>
        <v>0.8085393019535585</v>
      </c>
      <c r="AW14" s="7">
        <f t="shared" si="36"/>
        <v>0.7277770696317567</v>
      </c>
      <c r="AX14" s="7">
        <f t="shared" si="37"/>
        <v>0.71107246200069651</v>
      </c>
      <c r="AY14" s="29">
        <f t="shared" si="38"/>
        <v>0.53000482285680017</v>
      </c>
      <c r="AZ14" s="7">
        <f t="shared" si="39"/>
        <v>0.14074689133715282</v>
      </c>
      <c r="BA14" s="7">
        <f t="shared" si="40"/>
        <v>0.13102746288049275</v>
      </c>
      <c r="BB14" s="29">
        <f t="shared" si="41"/>
        <v>0.55865414302642924</v>
      </c>
      <c r="BC14" s="7">
        <f t="shared" si="42"/>
        <v>0.21236639199800864</v>
      </c>
      <c r="BD14" s="7">
        <f t="shared" si="43"/>
        <v>0.20157917081150437</v>
      </c>
      <c r="BE14" s="29">
        <f t="shared" si="44"/>
        <v>0.60072961946998304</v>
      </c>
      <c r="BF14" s="7">
        <f t="shared" si="45"/>
        <v>0.31451758472556546</v>
      </c>
      <c r="BG14" s="7">
        <f t="shared" si="46"/>
        <v>0.297345447870414</v>
      </c>
      <c r="BH14" s="29">
        <f t="shared" si="47"/>
        <v>0.72090728030348317</v>
      </c>
      <c r="BI14" s="7">
        <f t="shared" si="48"/>
        <v>0.60288909828812132</v>
      </c>
      <c r="BJ14" s="7">
        <f t="shared" si="49"/>
        <v>0.59302732538893443</v>
      </c>
      <c r="BK14" s="29"/>
      <c r="BO14" s="29"/>
      <c r="BS14" s="29"/>
    </row>
    <row r="15" spans="1:74" s="25" customFormat="1" x14ac:dyDescent="0.25">
      <c r="A15" s="24" t="s">
        <v>39</v>
      </c>
      <c r="B15" s="25" t="s">
        <v>31</v>
      </c>
      <c r="C15" s="25" t="s">
        <v>2</v>
      </c>
      <c r="D15" s="25">
        <v>1.8093994109</v>
      </c>
      <c r="E15" s="25">
        <v>102.84222461100001</v>
      </c>
      <c r="F15" s="25">
        <v>166.59475661600001</v>
      </c>
      <c r="G15" s="25">
        <v>1.1498923835999999</v>
      </c>
      <c r="H15" s="25">
        <v>27.640081788100002</v>
      </c>
      <c r="I15" s="25">
        <v>41.2180280563</v>
      </c>
      <c r="J15" s="25">
        <v>0.96600009869600001</v>
      </c>
      <c r="K15" s="25">
        <v>-0.59446016498099996</v>
      </c>
      <c r="L15" s="25">
        <v>-0.87728767568499999</v>
      </c>
      <c r="M15" s="25">
        <v>1.1956670893800001</v>
      </c>
      <c r="N15" s="25">
        <v>36.682023664299997</v>
      </c>
      <c r="O15" s="25">
        <v>56.623655361499999</v>
      </c>
      <c r="P15" s="25">
        <v>0.96916756555700001</v>
      </c>
      <c r="Q15" s="25">
        <v>3.18257741664</v>
      </c>
      <c r="R15" s="25">
        <v>4.0532550730199999</v>
      </c>
      <c r="S15" s="25">
        <v>1.4281819877799999</v>
      </c>
      <c r="T15" s="25">
        <v>61.578185300400001</v>
      </c>
      <c r="U15" s="25">
        <v>95.261115326400002</v>
      </c>
      <c r="V15" s="25">
        <v>1.4002426188499999</v>
      </c>
      <c r="W15" s="25">
        <v>62.666252031799999</v>
      </c>
      <c r="X15" s="25">
        <v>97.920734004400003</v>
      </c>
      <c r="Y15" s="25">
        <v>1.21359206751</v>
      </c>
      <c r="Z15" s="25">
        <v>37.895411239399998</v>
      </c>
      <c r="AA15" s="25">
        <v>58.839994195300001</v>
      </c>
      <c r="AB15" s="31">
        <v>1.8093994109</v>
      </c>
      <c r="AC15" s="25">
        <v>102.84222461100001</v>
      </c>
      <c r="AD15" s="25">
        <v>166.59475661600001</v>
      </c>
      <c r="AE15" s="31" t="s">
        <v>43</v>
      </c>
      <c r="AF15" s="25" t="s">
        <v>43</v>
      </c>
      <c r="AG15" s="25" t="s">
        <v>43</v>
      </c>
      <c r="AH15" s="31">
        <f>AB15/MAX(AB$3:AB$26)</f>
        <v>0.78004896711684035</v>
      </c>
      <c r="AI15" s="25">
        <f>AC15/MAX(AC$3:AC$26)</f>
        <v>0.70287471582856864</v>
      </c>
      <c r="AJ15" s="25">
        <f>AD15/MAX(AD$3:AD$26)</f>
        <v>0.67185772128939369</v>
      </c>
      <c r="AK15" s="27">
        <f t="shared" si="0"/>
        <v>2.1547814042348028</v>
      </c>
      <c r="AL15" s="25">
        <f>AVERAGE((D15:D20))</f>
        <v>1.70447502697</v>
      </c>
      <c r="AM15" s="25">
        <f t="shared" ref="AM15" si="62">AVERAGE((E15:E20))</f>
        <v>90.740208319533323</v>
      </c>
      <c r="AN15" s="25">
        <f t="shared" ref="AN15" si="63">AVERAGE((F15:F20))</f>
        <v>145.46711521853331</v>
      </c>
      <c r="AP15" s="31">
        <f>G15/$D15</f>
        <v>0.63551053276182978</v>
      </c>
      <c r="AQ15" s="25">
        <f t="shared" si="30"/>
        <v>0.26876199822250457</v>
      </c>
      <c r="AR15" s="25">
        <f t="shared" si="31"/>
        <v>0.2474149180535575</v>
      </c>
      <c r="AS15" s="31">
        <f t="shared" si="32"/>
        <v>0.53387886216648484</v>
      </c>
      <c r="AT15" s="25">
        <f t="shared" si="33"/>
        <v>-5.7803121940384053E-3</v>
      </c>
      <c r="AU15" s="25">
        <f t="shared" si="34"/>
        <v>-5.2659981232611253E-3</v>
      </c>
      <c r="AV15" s="31">
        <f t="shared" si="35"/>
        <v>0.66080881986430628</v>
      </c>
      <c r="AW15" s="25">
        <f t="shared" si="36"/>
        <v>0.35668251832405895</v>
      </c>
      <c r="AX15" s="25">
        <f t="shared" si="37"/>
        <v>0.33988858059931149</v>
      </c>
      <c r="AY15" s="31">
        <f t="shared" si="38"/>
        <v>0.53562942472438047</v>
      </c>
      <c r="AZ15" s="25">
        <f t="shared" si="39"/>
        <v>3.0946213276483243E-2</v>
      </c>
      <c r="BA15" s="25">
        <f t="shared" si="40"/>
        <v>2.4330027879345149E-2</v>
      </c>
      <c r="BB15" s="31">
        <f t="shared" si="41"/>
        <v>0.78931272950377407</v>
      </c>
      <c r="BC15" s="25">
        <f t="shared" si="42"/>
        <v>0.59876364531513249</v>
      </c>
      <c r="BD15" s="25">
        <f t="shared" si="43"/>
        <v>0.57181340674470527</v>
      </c>
      <c r="BE15" s="31">
        <f t="shared" si="44"/>
        <v>0.77387149040438541</v>
      </c>
      <c r="BF15" s="25">
        <f t="shared" si="45"/>
        <v>0.60934360637213614</v>
      </c>
      <c r="BG15" s="25">
        <f t="shared" si="46"/>
        <v>0.58777800690394322</v>
      </c>
      <c r="BH15" s="31">
        <f t="shared" si="47"/>
        <v>0.67071540987534428</v>
      </c>
      <c r="BI15" s="25">
        <f t="shared" si="48"/>
        <v>0.36848105321271613</v>
      </c>
      <c r="BJ15" s="25">
        <f t="shared" si="49"/>
        <v>0.35319235365207718</v>
      </c>
      <c r="BK15" s="31" t="s">
        <v>58</v>
      </c>
      <c r="BL15" s="25">
        <f>AVERAGE(AP15:AP20,AS15:AS20,AV15:AV20,AY15:AY20,BB15:BB20,BE15:BE20,BH15:BH20)</f>
        <v>0.7244043545877723</v>
      </c>
      <c r="BM15" s="25">
        <f t="shared" ref="BM15" si="64">AVERAGE(AQ15:AQ20,AT15:AT20,AW15:AW20,AZ15:AZ20,BC15:BC20,BF15:BF20,BI15:BI20)</f>
        <v>0.42516891028286835</v>
      </c>
      <c r="BN15" s="25">
        <f t="shared" ref="BN15" si="65">AVERAGE(AR15:AR20,AU15:AU20,AX15:AX20,BA15:BA20,BD15:BD20,BG15:BG20,BJ15:BJ20)</f>
        <v>0.42071814472162927</v>
      </c>
      <c r="BO15" s="31" t="s">
        <v>58</v>
      </c>
      <c r="BP15" s="25">
        <f>AVERAGE(G15:G20,J15:J20,M15:M20,P15:P20,S15:S20,V15:V20,Y15:Y20)</f>
        <v>1.2209005858092621</v>
      </c>
      <c r="BQ15" s="25">
        <f t="shared" ref="BQ15:BR15" si="66">AVERAGE(H15:H20,K15:K20,N15:N20,Q15:Q20,T15:T20,W15:W20,Z15:Z20)</f>
        <v>36.259141401302834</v>
      </c>
      <c r="BR15" s="25">
        <f t="shared" si="66"/>
        <v>56.78519408976296</v>
      </c>
      <c r="BS15" s="31" t="s">
        <v>58</v>
      </c>
      <c r="BT15" s="25">
        <f>AVERAGE(D15:D20)</f>
        <v>1.70447502697</v>
      </c>
      <c r="BU15" s="25">
        <f t="shared" ref="BU15:BV15" si="67">AVERAGE(E15:E20)</f>
        <v>90.740208319533323</v>
      </c>
      <c r="BV15" s="25">
        <f t="shared" si="67"/>
        <v>145.46711521853331</v>
      </c>
    </row>
    <row r="16" spans="1:74" s="7" customFormat="1" x14ac:dyDescent="0.25">
      <c r="A16" s="12" t="s">
        <v>39</v>
      </c>
      <c r="B16" s="7" t="s">
        <v>31</v>
      </c>
      <c r="C16" s="7" t="s">
        <v>32</v>
      </c>
      <c r="D16" s="7">
        <v>1.86014327232</v>
      </c>
      <c r="E16" s="7">
        <v>107.613625645</v>
      </c>
      <c r="F16" s="7">
        <v>174.172440182</v>
      </c>
      <c r="G16">
        <v>1.2706011850000001</v>
      </c>
      <c r="H16">
        <v>43.831840762600002</v>
      </c>
      <c r="I16">
        <v>66.7610483152</v>
      </c>
      <c r="J16">
        <v>1.0343670924699999</v>
      </c>
      <c r="K16">
        <v>11.132294418300001</v>
      </c>
      <c r="L16">
        <v>16.473528711699998</v>
      </c>
      <c r="M16">
        <v>0.927985057823</v>
      </c>
      <c r="N16">
        <v>-4.0097196433900004</v>
      </c>
      <c r="O16">
        <v>-5.7944105594600002</v>
      </c>
      <c r="P16">
        <v>1.2605470532800001</v>
      </c>
      <c r="Q16">
        <v>42.028840866899998</v>
      </c>
      <c r="R16">
        <v>63.371735799</v>
      </c>
      <c r="S16">
        <v>1.40929776163</v>
      </c>
      <c r="T16">
        <v>60.061694455100003</v>
      </c>
      <c r="U16">
        <v>92.063672225600001</v>
      </c>
      <c r="V16">
        <v>1.2581399610499999</v>
      </c>
      <c r="W16">
        <v>44.4973052944</v>
      </c>
      <c r="X16">
        <v>68.928286817699998</v>
      </c>
      <c r="Y16">
        <v>1.04244279364</v>
      </c>
      <c r="Z16">
        <v>12.3899248081</v>
      </c>
      <c r="AA16">
        <v>18.6282796154</v>
      </c>
      <c r="AB16" s="29">
        <v>1.86014327232</v>
      </c>
      <c r="AC16">
        <v>107.613625645</v>
      </c>
      <c r="AD16">
        <v>174.172440182</v>
      </c>
      <c r="AE16" s="29" t="s">
        <v>43</v>
      </c>
      <c r="AF16" s="7" t="s">
        <v>43</v>
      </c>
      <c r="AG16" s="7" t="s">
        <v>43</v>
      </c>
      <c r="AH16" s="29">
        <f>AB16/MAX(AB$3:AB$26)</f>
        <v>0.80192511919787957</v>
      </c>
      <c r="AI16" s="7">
        <f>AC16/MAX(AC$3:AC$26)</f>
        <v>0.73548483446964441</v>
      </c>
      <c r="AJ16" s="7">
        <f>AD16/MAX(AD$3:AD$26)</f>
        <v>0.70241765796879263</v>
      </c>
      <c r="AK16" s="8">
        <f t="shared" si="0"/>
        <v>2.2398276116363167</v>
      </c>
      <c r="AP16" s="29">
        <f t="shared" si="29"/>
        <v>0.68306630134746893</v>
      </c>
      <c r="AQ16" s="7">
        <f t="shared" si="30"/>
        <v>0.40730753656785229</v>
      </c>
      <c r="AR16" s="7">
        <f t="shared" si="31"/>
        <v>0.38330431752255761</v>
      </c>
      <c r="AS16" s="29">
        <f t="shared" si="32"/>
        <v>0.55606850712091704</v>
      </c>
      <c r="AT16" s="7">
        <f t="shared" si="33"/>
        <v>0.10344688557398526</v>
      </c>
      <c r="AU16" s="7">
        <f t="shared" si="34"/>
        <v>9.4581718522667113E-2</v>
      </c>
      <c r="AV16" s="29">
        <f t="shared" si="35"/>
        <v>0.49887827009454083</v>
      </c>
      <c r="AW16" s="7">
        <f t="shared" si="36"/>
        <v>-3.726033408276215E-2</v>
      </c>
      <c r="AX16" s="7">
        <f t="shared" si="37"/>
        <v>-3.3268240103917594E-2</v>
      </c>
      <c r="AY16" s="29">
        <f t="shared" si="38"/>
        <v>0.67766127052559022</v>
      </c>
      <c r="AZ16" s="7">
        <f t="shared" si="39"/>
        <v>0.39055315360850651</v>
      </c>
      <c r="BA16" s="7">
        <f t="shared" si="40"/>
        <v>0.36384479503634587</v>
      </c>
      <c r="BB16" s="29">
        <f t="shared" si="41"/>
        <v>0.75762860990395731</v>
      </c>
      <c r="BC16" s="7">
        <f t="shared" si="42"/>
        <v>0.55812350987256809</v>
      </c>
      <c r="BD16" s="7">
        <f t="shared" si="43"/>
        <v>0.52857772520956159</v>
      </c>
      <c r="BE16" s="29">
        <f t="shared" si="44"/>
        <v>0.67636723459522985</v>
      </c>
      <c r="BF16" s="7">
        <f t="shared" si="45"/>
        <v>0.4134913681023018</v>
      </c>
      <c r="BG16" s="7">
        <f t="shared" si="46"/>
        <v>0.39574737969838381</v>
      </c>
      <c r="BH16" s="29">
        <f t="shared" si="47"/>
        <v>0.56040994753046569</v>
      </c>
      <c r="BI16" s="7">
        <f t="shared" si="48"/>
        <v>0.11513342045525317</v>
      </c>
      <c r="BJ16" s="7">
        <f t="shared" si="49"/>
        <v>0.1069530839433296</v>
      </c>
      <c r="BK16" s="29" t="s">
        <v>2</v>
      </c>
      <c r="BL16" s="7">
        <f>AVERAGE(AP15:AP17,AS15:AS17,AV15:AV17,AY15:AY17,BB15:BB17,BE15:BE17,BH15:BH17)</f>
        <v>0.6462858053297198</v>
      </c>
      <c r="BM16" s="7">
        <f t="shared" ref="BM16:BN16" si="68">AVERAGE(AQ15:AQ17,AT15:AT17,AW15:AW17,AZ15:AZ17,BC15:BC17,BF15:BF17,BI15:BI17)</f>
        <v>0.31002339458449918</v>
      </c>
      <c r="BN16" s="7">
        <f t="shared" si="68"/>
        <v>0.29451849834607369</v>
      </c>
      <c r="BO16" s="29" t="s">
        <v>2</v>
      </c>
      <c r="BP16" s="7">
        <f>AVERAGE(G15:G17,J15:J17,M15:M17,P15:P17,S15:S17,V15:V17,Y15:Y17)</f>
        <v>1.1950663261798096</v>
      </c>
      <c r="BQ16" s="7">
        <f t="shared" ref="BQ16:BR16" si="69">AVERAGE(H15:H17,K15:K17,N15:N17,Q15:Q17,T15:T17,W15:W17,Z15:Z17)</f>
        <v>33.153044505543285</v>
      </c>
      <c r="BR16" s="7">
        <f t="shared" si="69"/>
        <v>51.113739257213105</v>
      </c>
      <c r="BS16" s="29" t="s">
        <v>2</v>
      </c>
      <c r="BT16" s="7">
        <f>AVERAGE(D15:D17)</f>
        <v>1.8493611336666664</v>
      </c>
      <c r="BU16" s="7">
        <f t="shared" ref="BU16:BV16" si="70">AVERAGE(E15:E17)</f>
        <v>106.91250894433334</v>
      </c>
      <c r="BV16" s="7">
        <f t="shared" si="70"/>
        <v>173.47489035933333</v>
      </c>
    </row>
    <row r="17" spans="1:74" s="7" customFormat="1" x14ac:dyDescent="0.25">
      <c r="A17" s="12" t="s">
        <v>39</v>
      </c>
      <c r="B17" s="7" t="s">
        <v>31</v>
      </c>
      <c r="C17" s="7" t="s">
        <v>33</v>
      </c>
      <c r="D17" s="7">
        <v>1.87854071778</v>
      </c>
      <c r="E17" s="7">
        <v>110.281676577</v>
      </c>
      <c r="F17" s="7">
        <v>179.65747428</v>
      </c>
      <c r="G17">
        <v>1.19784100829</v>
      </c>
      <c r="H17">
        <v>34.429822110099998</v>
      </c>
      <c r="I17">
        <v>51.7891312442</v>
      </c>
      <c r="J17">
        <v>1.0607583755600001</v>
      </c>
      <c r="K17">
        <v>15.402200497600001</v>
      </c>
      <c r="L17">
        <v>23.113323766200001</v>
      </c>
      <c r="M17">
        <v>1.06558708487</v>
      </c>
      <c r="N17">
        <v>15.8724189902</v>
      </c>
      <c r="O17">
        <v>23.941593286700002</v>
      </c>
      <c r="P17">
        <v>1.6290757245900001</v>
      </c>
      <c r="Q17">
        <v>86.609768689000006</v>
      </c>
      <c r="R17">
        <v>137.91483774</v>
      </c>
      <c r="S17">
        <v>1.2171128690799999</v>
      </c>
      <c r="T17">
        <v>37.243197422400002</v>
      </c>
      <c r="U17">
        <v>56.448284143800002</v>
      </c>
      <c r="V17">
        <v>1.3752098555800001</v>
      </c>
      <c r="W17">
        <v>58.073786140899998</v>
      </c>
      <c r="X17">
        <v>92.319971791</v>
      </c>
      <c r="Y17">
        <v>1.0246832155400001</v>
      </c>
      <c r="Z17">
        <v>9.6004885285399997</v>
      </c>
      <c r="AA17">
        <v>14.389747163199999</v>
      </c>
      <c r="AB17" s="29">
        <v>1.87854071778</v>
      </c>
      <c r="AC17">
        <v>110.281676577</v>
      </c>
      <c r="AD17">
        <v>179.65747428</v>
      </c>
      <c r="AE17" s="29" t="s">
        <v>43</v>
      </c>
      <c r="AF17" s="7" t="s">
        <v>43</v>
      </c>
      <c r="AG17" s="7" t="s">
        <v>43</v>
      </c>
      <c r="AH17" s="29">
        <f>AB17/MAX(AB$3:AB$26)</f>
        <v>0.80985642957756143</v>
      </c>
      <c r="AI17" s="7">
        <f>AC17/MAX(AC$3:AC$26)</f>
        <v>0.75371961641586327</v>
      </c>
      <c r="AJ17" s="7">
        <f>AD17/MAX(AD$3:AD$26)</f>
        <v>0.72453817715638735</v>
      </c>
      <c r="AK17" s="8">
        <f t="shared" si="0"/>
        <v>2.2881142231498122</v>
      </c>
      <c r="AP17" s="29">
        <f t="shared" si="29"/>
        <v>0.63764442098735585</v>
      </c>
      <c r="AQ17" s="7">
        <f t="shared" si="30"/>
        <v>0.31219893620370087</v>
      </c>
      <c r="AR17" s="7">
        <f t="shared" si="31"/>
        <v>0.28826594302158304</v>
      </c>
      <c r="AS17" s="29">
        <f t="shared" si="32"/>
        <v>0.56467148437089554</v>
      </c>
      <c r="AT17" s="7">
        <f t="shared" si="33"/>
        <v>0.13966237162567979</v>
      </c>
      <c r="AU17" s="7">
        <f t="shared" si="34"/>
        <v>0.12865216912811206</v>
      </c>
      <c r="AV17" s="29">
        <f t="shared" si="35"/>
        <v>0.56724194199488909</v>
      </c>
      <c r="AW17" s="7">
        <f t="shared" si="36"/>
        <v>0.14392616691058088</v>
      </c>
      <c r="AX17" s="7">
        <f t="shared" si="37"/>
        <v>0.13326243944288407</v>
      </c>
      <c r="AY17" s="29">
        <f t="shared" si="38"/>
        <v>0.86720277562851567</v>
      </c>
      <c r="AZ17" s="7">
        <f t="shared" si="39"/>
        <v>0.78535048955778275</v>
      </c>
      <c r="BA17" s="7">
        <f t="shared" si="40"/>
        <v>0.76765432828615177</v>
      </c>
      <c r="BB17" s="29">
        <f t="shared" si="41"/>
        <v>0.64790337391161024</v>
      </c>
      <c r="BC17" s="7">
        <f t="shared" si="42"/>
        <v>0.33770974996373354</v>
      </c>
      <c r="BD17" s="7">
        <f t="shared" si="43"/>
        <v>0.31419947525157871</v>
      </c>
      <c r="BE17" s="29">
        <f t="shared" si="44"/>
        <v>0.73206284141936495</v>
      </c>
      <c r="BF17" s="7">
        <f t="shared" si="45"/>
        <v>0.52659506042558379</v>
      </c>
      <c r="BG17" s="7">
        <f t="shared" si="46"/>
        <v>0.51386657950627401</v>
      </c>
      <c r="BH17" s="29">
        <f t="shared" si="47"/>
        <v>0.5454676631928097</v>
      </c>
      <c r="BI17" s="7">
        <f t="shared" si="48"/>
        <v>8.7054248960722155E-2</v>
      </c>
      <c r="BJ17" s="7">
        <f t="shared" si="49"/>
        <v>8.0095455092356868E-2</v>
      </c>
      <c r="BK17" s="29" t="s">
        <v>21</v>
      </c>
      <c r="BL17" s="7">
        <f>AVERAGE(AP18:AP20,AS18:AS20,AV18:AV20,AY18:AY20,BB18:BB20,BE18:BE20,BH18:BH20)</f>
        <v>0.80252290384582503</v>
      </c>
      <c r="BM17" s="7">
        <f t="shared" ref="BM17:BN17" si="71">AVERAGE(AQ18:AQ20,AT18:AT20,AW18:AW20,AZ18:AZ20,BC18:BC20,BF18:BF20,BI18:BI20)</f>
        <v>0.54031442598123736</v>
      </c>
      <c r="BN17" s="7">
        <f t="shared" si="71"/>
        <v>0.54691779109718508</v>
      </c>
      <c r="BO17" s="29" t="s">
        <v>21</v>
      </c>
      <c r="BP17" s="7">
        <f>AVERAGE(G18:G20,J18:J20,M18:M20,P18:P20,S18:S20,V18:V20,Y18:Y20)</f>
        <v>1.2467348454387146</v>
      </c>
      <c r="BQ17" s="7">
        <f t="shared" ref="BQ17:BR17" si="72">AVERAGE(H18:H20,K18:K20,N18:N20,Q18:Q20,T18:T20,W18:W20,Z18:Z20)</f>
        <v>39.365238297062383</v>
      </c>
      <c r="BR17" s="7">
        <f t="shared" si="72"/>
        <v>62.456648922312858</v>
      </c>
      <c r="BS17" s="29" t="s">
        <v>21</v>
      </c>
      <c r="BT17" s="7">
        <f>AVERAGE(D18:D20)</f>
        <v>1.5595889202733335</v>
      </c>
      <c r="BU17" s="7">
        <f t="shared" ref="BU17:BV17" si="73">AVERAGE(E18:E20)</f>
        <v>74.567907694733336</v>
      </c>
      <c r="BV17" s="7">
        <f t="shared" si="73"/>
        <v>117.45934007773333</v>
      </c>
    </row>
    <row r="18" spans="1:74" s="7" customFormat="1" x14ac:dyDescent="0.25">
      <c r="A18" s="12" t="s">
        <v>39</v>
      </c>
      <c r="B18" s="7" t="s">
        <v>34</v>
      </c>
      <c r="C18" s="7" t="s">
        <v>2</v>
      </c>
      <c r="D18" s="7">
        <v>1.6476289025199999</v>
      </c>
      <c r="E18" s="7">
        <v>82.037721648599998</v>
      </c>
      <c r="F18" s="7">
        <v>129.58938231299999</v>
      </c>
      <c r="G18">
        <v>1.3381584310800001</v>
      </c>
      <c r="H18">
        <v>53.083215902299997</v>
      </c>
      <c r="I18">
        <v>81.135968923299998</v>
      </c>
      <c r="J18">
        <v>1.2835905968700001</v>
      </c>
      <c r="K18">
        <v>46.0879493698</v>
      </c>
      <c r="L18">
        <v>69.510059357000003</v>
      </c>
      <c r="M18">
        <v>1.41987075428</v>
      </c>
      <c r="N18">
        <v>52.835385717900003</v>
      </c>
      <c r="O18">
        <v>68.755236817799997</v>
      </c>
      <c r="P18">
        <v>0.95716361313700005</v>
      </c>
      <c r="Q18">
        <v>1.84646915957</v>
      </c>
      <c r="R18">
        <v>2.35417422047</v>
      </c>
      <c r="S18">
        <v>0.77203566210999996</v>
      </c>
      <c r="T18">
        <v>-32.5207197557</v>
      </c>
      <c r="U18">
        <v>-46.585686534700002</v>
      </c>
      <c r="V18">
        <v>0.82350626389299997</v>
      </c>
      <c r="W18">
        <v>-19.210403820100002</v>
      </c>
      <c r="X18">
        <v>-23.841037307299999</v>
      </c>
      <c r="Y18">
        <v>1.4104905140599999</v>
      </c>
      <c r="Z18">
        <v>61.978231962000002</v>
      </c>
      <c r="AA18">
        <v>97.251761692299993</v>
      </c>
      <c r="AB18" s="29">
        <v>1.6476289025199999</v>
      </c>
      <c r="AC18">
        <v>82.037721648599998</v>
      </c>
      <c r="AD18">
        <v>129.58938231299999</v>
      </c>
      <c r="AE18" s="29" t="s">
        <v>43</v>
      </c>
      <c r="AF18" s="7" t="s">
        <v>43</v>
      </c>
      <c r="AG18" s="7" t="s">
        <v>43</v>
      </c>
      <c r="AH18" s="29">
        <f>AB18/MAX(AB$3:AB$26)</f>
        <v>0.71030819169069026</v>
      </c>
      <c r="AI18" s="7">
        <f>AC18/MAX(AC$3:AC$26)</f>
        <v>0.5606864350619597</v>
      </c>
      <c r="AJ18" s="7">
        <f>AD18/MAX(AD$3:AD$26)</f>
        <v>0.52261925208605464</v>
      </c>
      <c r="AK18" s="8">
        <f t="shared" si="0"/>
        <v>1.7936138788387046</v>
      </c>
      <c r="AP18" s="29">
        <f t="shared" si="29"/>
        <v>0.81217222460308036</v>
      </c>
      <c r="AQ18" s="7">
        <f t="shared" si="30"/>
        <v>0.64705863151193299</v>
      </c>
      <c r="AR18" s="7">
        <f t="shared" si="31"/>
        <v>0.62610043720503716</v>
      </c>
      <c r="AS18" s="29">
        <f t="shared" si="32"/>
        <v>0.77905321696335017</v>
      </c>
      <c r="AT18" s="7">
        <f t="shared" si="33"/>
        <v>0.56178972847652831</v>
      </c>
      <c r="AU18" s="7">
        <f t="shared" si="34"/>
        <v>0.53638699495542685</v>
      </c>
      <c r="AV18" s="29">
        <f t="shared" si="35"/>
        <v>0.86176611256840019</v>
      </c>
      <c r="AW18" s="7">
        <f t="shared" si="36"/>
        <v>0.64403770187834875</v>
      </c>
      <c r="AX18" s="7">
        <f t="shared" si="37"/>
        <v>0.53056226976785814</v>
      </c>
      <c r="AY18" s="29">
        <f t="shared" si="38"/>
        <v>0.58093397832063187</v>
      </c>
      <c r="AZ18" s="7">
        <f t="shared" si="39"/>
        <v>2.2507562648791706E-2</v>
      </c>
      <c r="BA18" s="7">
        <f t="shared" si="40"/>
        <v>1.8166412853052368E-2</v>
      </c>
      <c r="BB18" s="29">
        <f t="shared" si="41"/>
        <v>0.46857375524864497</v>
      </c>
      <c r="BC18" s="7">
        <f t="shared" si="42"/>
        <v>-0.39641178597083793</v>
      </c>
      <c r="BD18" s="7">
        <f t="shared" si="43"/>
        <v>-0.35948690936870586</v>
      </c>
      <c r="BE18" s="29">
        <f t="shared" si="44"/>
        <v>0.49981295098275552</v>
      </c>
      <c r="BF18" s="7">
        <f t="shared" si="45"/>
        <v>-0.23416549648204221</v>
      </c>
      <c r="BG18" s="7">
        <f t="shared" si="46"/>
        <v>-0.18397369353699236</v>
      </c>
      <c r="BH18" s="29">
        <f t="shared" si="47"/>
        <v>0.85607293723889899</v>
      </c>
      <c r="BI18" s="7">
        <f t="shared" si="48"/>
        <v>0.75548455901149081</v>
      </c>
      <c r="BJ18" s="7">
        <f t="shared" si="49"/>
        <v>0.75046087848004206</v>
      </c>
      <c r="BK18" s="29"/>
      <c r="BO18" s="29"/>
      <c r="BS18" s="29"/>
    </row>
    <row r="19" spans="1:74" s="7" customFormat="1" x14ac:dyDescent="0.25">
      <c r="A19" s="12" t="s">
        <v>39</v>
      </c>
      <c r="B19" s="7" t="s">
        <v>34</v>
      </c>
      <c r="C19" s="7" t="s">
        <v>32</v>
      </c>
      <c r="D19" s="7">
        <v>1.5861986352199999</v>
      </c>
      <c r="E19" s="7">
        <v>78.304313671599999</v>
      </c>
      <c r="F19" s="7">
        <v>123.710729499</v>
      </c>
      <c r="G19">
        <v>1.61546251372</v>
      </c>
      <c r="H19">
        <v>82.789736789299994</v>
      </c>
      <c r="I19">
        <v>128.63688127099999</v>
      </c>
      <c r="J19">
        <v>0.873953772543</v>
      </c>
      <c r="K19">
        <v>-17.796276328600001</v>
      </c>
      <c r="L19">
        <v>-25.930534266700001</v>
      </c>
      <c r="M19">
        <v>1.29817307211</v>
      </c>
      <c r="N19">
        <v>41.306267622900002</v>
      </c>
      <c r="O19">
        <v>53.530646689500003</v>
      </c>
      <c r="P19">
        <v>1.76029214489</v>
      </c>
      <c r="Q19">
        <v>114.230757483</v>
      </c>
      <c r="R19">
        <v>189.01655907700001</v>
      </c>
      <c r="S19">
        <v>1.17956330655</v>
      </c>
      <c r="T19">
        <v>32.129691128499999</v>
      </c>
      <c r="U19">
        <v>48.036884718300001</v>
      </c>
      <c r="V19">
        <v>1.57067491674</v>
      </c>
      <c r="W19">
        <v>80.267320980199997</v>
      </c>
      <c r="X19">
        <v>127.6410771</v>
      </c>
      <c r="Y19">
        <v>1.19209449702</v>
      </c>
      <c r="Z19">
        <v>35.8472287851</v>
      </c>
      <c r="AA19">
        <v>57.248868148200003</v>
      </c>
      <c r="AB19" s="29">
        <v>1.76029214489</v>
      </c>
      <c r="AC19">
        <v>114.230757483</v>
      </c>
      <c r="AD19">
        <v>189.01655907700001</v>
      </c>
      <c r="AE19" s="29" t="s">
        <v>27</v>
      </c>
      <c r="AF19" s="7" t="s">
        <v>27</v>
      </c>
      <c r="AG19" s="7" t="s">
        <v>27</v>
      </c>
      <c r="AH19" s="29">
        <f>AB19/MAX(AB$3:AB$26)</f>
        <v>0.75887836658592778</v>
      </c>
      <c r="AI19" s="7">
        <f>AC19/MAX(AC$3:AC$26)</f>
        <v>0.78070959188642397</v>
      </c>
      <c r="AJ19" s="7">
        <f>AD19/MAX(AD$3:AD$26)</f>
        <v>0.76228230255860741</v>
      </c>
      <c r="AK19" s="8">
        <f t="shared" si="0"/>
        <v>2.3018702610309592</v>
      </c>
      <c r="AP19" s="29">
        <f t="shared" si="29"/>
        <v>1.0184490629674141</v>
      </c>
      <c r="AQ19" s="7">
        <f t="shared" si="30"/>
        <v>1.0572819415353205</v>
      </c>
      <c r="AR19" s="7">
        <f t="shared" si="31"/>
        <v>1.0398199233966996</v>
      </c>
      <c r="AS19" s="29">
        <f t="shared" si="32"/>
        <v>0.55097372620156482</v>
      </c>
      <c r="AT19" s="7">
        <f t="shared" si="33"/>
        <v>-0.22727070188285795</v>
      </c>
      <c r="AU19" s="7">
        <f t="shared" si="34"/>
        <v>-0.209606186720527</v>
      </c>
      <c r="AV19" s="29">
        <f t="shared" si="35"/>
        <v>0.81841772101256927</v>
      </c>
      <c r="AW19" s="7">
        <f t="shared" si="36"/>
        <v>0.52750947790863878</v>
      </c>
      <c r="AX19" s="7">
        <f t="shared" si="37"/>
        <v>0.43270819682566591</v>
      </c>
      <c r="AY19" s="29">
        <f t="shared" si="38"/>
        <v>1.1097551755526847</v>
      </c>
      <c r="AZ19" s="7">
        <f t="shared" si="39"/>
        <v>1.4588054236969843</v>
      </c>
      <c r="BA19" s="7">
        <f t="shared" si="40"/>
        <v>1.5278913950509678</v>
      </c>
      <c r="BB19" s="29">
        <f t="shared" si="41"/>
        <v>0.74364160979523153</v>
      </c>
      <c r="BC19" s="7">
        <f t="shared" si="42"/>
        <v>0.41031827778030877</v>
      </c>
      <c r="BD19" s="7">
        <f t="shared" si="43"/>
        <v>0.38830006833553027</v>
      </c>
      <c r="BE19" s="29">
        <f t="shared" si="44"/>
        <v>0.99021325694316542</v>
      </c>
      <c r="BF19" s="7">
        <f t="shared" si="45"/>
        <v>1.0250689549088272</v>
      </c>
      <c r="BG19" s="7">
        <f t="shared" si="46"/>
        <v>1.0317704666112391</v>
      </c>
      <c r="BH19" s="29">
        <f t="shared" si="47"/>
        <v>0.75154174928076456</v>
      </c>
      <c r="BI19" s="7">
        <f t="shared" si="48"/>
        <v>0.45779379326967201</v>
      </c>
      <c r="BJ19" s="7">
        <f t="shared" si="49"/>
        <v>0.46276396865530384</v>
      </c>
      <c r="BK19" s="29"/>
      <c r="BO19" s="29"/>
      <c r="BS19" s="29"/>
    </row>
    <row r="20" spans="1:74" s="7" customFormat="1" x14ac:dyDescent="0.25">
      <c r="A20" s="12" t="s">
        <v>39</v>
      </c>
      <c r="B20" s="7" t="s">
        <v>34</v>
      </c>
      <c r="C20" s="7" t="s">
        <v>33</v>
      </c>
      <c r="D20" s="7">
        <v>1.44493922308</v>
      </c>
      <c r="E20" s="7">
        <v>63.361687764000003</v>
      </c>
      <c r="F20" s="7">
        <v>99.077908421199993</v>
      </c>
      <c r="G20">
        <v>1.2237926702399999</v>
      </c>
      <c r="H20">
        <v>36.438613162899998</v>
      </c>
      <c r="I20">
        <v>55.646775881400004</v>
      </c>
      <c r="J20">
        <v>0.82234890433200003</v>
      </c>
      <c r="K20">
        <v>-28.805095383000001</v>
      </c>
      <c r="L20">
        <v>-41.842608095899998</v>
      </c>
      <c r="M20">
        <v>1.1909217509100001</v>
      </c>
      <c r="N20">
        <v>41.854876139799998</v>
      </c>
      <c r="O20">
        <v>67.443489624099996</v>
      </c>
      <c r="P20">
        <v>1.6135672832000001</v>
      </c>
      <c r="Q20">
        <v>112.554499416</v>
      </c>
      <c r="R20">
        <v>193.56367068099999</v>
      </c>
      <c r="S20">
        <v>1.56654483486</v>
      </c>
      <c r="T20">
        <v>77.144151737800001</v>
      </c>
      <c r="U20">
        <v>119.76822389199999</v>
      </c>
      <c r="V20">
        <v>0.87299710392800001</v>
      </c>
      <c r="W20">
        <v>-9.0743338949600005</v>
      </c>
      <c r="X20">
        <v>-11.633977484200001</v>
      </c>
      <c r="Y20">
        <v>1.39622914774</v>
      </c>
      <c r="Z20">
        <v>63.682438063600003</v>
      </c>
      <c r="AA20">
        <v>101.883192964</v>
      </c>
      <c r="AB20" s="29">
        <v>1.6135672832000001</v>
      </c>
      <c r="AC20">
        <v>112.554499416</v>
      </c>
      <c r="AD20">
        <v>193.56367068099999</v>
      </c>
      <c r="AE20" s="29" t="s">
        <v>27</v>
      </c>
      <c r="AF20" s="7" t="s">
        <v>27</v>
      </c>
      <c r="AG20" s="7" t="s">
        <v>27</v>
      </c>
      <c r="AH20" s="29">
        <f>AB20/MAX(AB$3:AB$26)</f>
        <v>0.69562390981857614</v>
      </c>
      <c r="AI20" s="7">
        <f>AC20/MAX(AC$3:AC$26)</f>
        <v>0.76925321376008038</v>
      </c>
      <c r="AJ20" s="7">
        <f>AD20/MAX(AD$3:AD$26)</f>
        <v>0.78062028691518459</v>
      </c>
      <c r="AK20" s="8">
        <f t="shared" si="0"/>
        <v>2.245497410493841</v>
      </c>
      <c r="AP20" s="29">
        <f t="shared" si="29"/>
        <v>0.84695096561320482</v>
      </c>
      <c r="AQ20" s="7">
        <f t="shared" si="30"/>
        <v>0.57508905537082622</v>
      </c>
      <c r="AR20" s="7">
        <f t="shared" si="31"/>
        <v>0.56164665532536717</v>
      </c>
      <c r="AS20" s="29">
        <f t="shared" si="32"/>
        <v>0.56912352519512865</v>
      </c>
      <c r="AT20" s="7">
        <f t="shared" si="33"/>
        <v>-0.45461376424013272</v>
      </c>
      <c r="AU20" s="7">
        <f t="shared" si="34"/>
        <v>-0.42232026051679156</v>
      </c>
      <c r="AV20" s="29">
        <f t="shared" si="35"/>
        <v>0.82420196772806675</v>
      </c>
      <c r="AW20" s="7">
        <f t="shared" si="36"/>
        <v>0.66057072683566587</v>
      </c>
      <c r="AX20" s="7">
        <f t="shared" si="37"/>
        <v>0.68071168133045601</v>
      </c>
      <c r="AY20" s="29">
        <f t="shared" si="38"/>
        <v>1.1167025279863025</v>
      </c>
      <c r="AZ20" s="7">
        <f t="shared" si="39"/>
        <v>1.77638101805662</v>
      </c>
      <c r="BA20" s="7">
        <f t="shared" si="40"/>
        <v>1.9536511596320962</v>
      </c>
      <c r="BB20" s="29">
        <f t="shared" si="41"/>
        <v>1.0841596724883613</v>
      </c>
      <c r="BC20" s="7">
        <f t="shared" si="42"/>
        <v>1.2175204679700899</v>
      </c>
      <c r="BD20" s="7">
        <f t="shared" si="43"/>
        <v>1.2088287469981838</v>
      </c>
      <c r="BE20" s="29">
        <f t="shared" si="44"/>
        <v>0.60417565665297601</v>
      </c>
      <c r="BF20" s="7">
        <f t="shared" si="45"/>
        <v>-0.14321483873281127</v>
      </c>
      <c r="BG20" s="7">
        <f t="shared" si="46"/>
        <v>-0.11742251799201935</v>
      </c>
      <c r="BH20" s="29">
        <f t="shared" si="47"/>
        <v>0.96628918741912839</v>
      </c>
      <c r="BI20" s="7">
        <f t="shared" si="48"/>
        <v>1.0050622120546202</v>
      </c>
      <c r="BJ20" s="7">
        <f t="shared" si="49"/>
        <v>1.0283139257529961</v>
      </c>
      <c r="BK20" s="29"/>
      <c r="BO20" s="29"/>
      <c r="BS20" s="29"/>
    </row>
    <row r="21" spans="1:74" s="25" customFormat="1" x14ac:dyDescent="0.25">
      <c r="A21" s="24" t="s">
        <v>40</v>
      </c>
      <c r="B21" s="25" t="s">
        <v>31</v>
      </c>
      <c r="C21" s="25" t="s">
        <v>2</v>
      </c>
      <c r="D21" s="25">
        <v>1.7160115513200001</v>
      </c>
      <c r="E21" s="25">
        <v>89.395734297499999</v>
      </c>
      <c r="F21" s="25">
        <v>139.078853654</v>
      </c>
      <c r="G21" s="25">
        <v>1.6227090634500001</v>
      </c>
      <c r="H21" s="25">
        <v>85.438571232900003</v>
      </c>
      <c r="I21" s="25">
        <v>134.07281952599999</v>
      </c>
      <c r="J21" s="25">
        <v>1.0279296035000001</v>
      </c>
      <c r="K21" s="25">
        <v>10.054417624399999</v>
      </c>
      <c r="L21" s="25">
        <v>14.8992347802</v>
      </c>
      <c r="M21" s="25">
        <v>1.1258046024999999</v>
      </c>
      <c r="N21" s="25">
        <v>23.048849794300001</v>
      </c>
      <c r="O21" s="25">
        <v>34.391542680100002</v>
      </c>
      <c r="P21" s="25">
        <v>1.8143155474199999</v>
      </c>
      <c r="Q21" s="25">
        <v>111.845500831</v>
      </c>
      <c r="R21" s="25">
        <v>183.80528351800001</v>
      </c>
      <c r="S21" s="25">
        <v>1.6010936817100001</v>
      </c>
      <c r="T21" s="25">
        <v>84.770031567999993</v>
      </c>
      <c r="U21" s="25">
        <v>135.29013517199999</v>
      </c>
      <c r="V21" s="25">
        <v>1.5175915206999999</v>
      </c>
      <c r="W21" s="25">
        <v>76.378270969699997</v>
      </c>
      <c r="X21" s="25">
        <v>120.732849958</v>
      </c>
      <c r="Y21" s="25">
        <v>0.93516734558900005</v>
      </c>
      <c r="Z21" s="25">
        <v>-5.9479832555699996</v>
      </c>
      <c r="AA21" s="25">
        <v>-8.9237196267299996</v>
      </c>
      <c r="AB21" s="31">
        <v>1.8143155474199999</v>
      </c>
      <c r="AC21" s="25">
        <v>111.845500831</v>
      </c>
      <c r="AD21" s="25">
        <v>183.80528351800001</v>
      </c>
      <c r="AE21" s="31" t="s">
        <v>27</v>
      </c>
      <c r="AF21" s="25" t="s">
        <v>27</v>
      </c>
      <c r="AG21" s="25" t="s">
        <v>27</v>
      </c>
      <c r="AH21" s="31">
        <f>AB21/MAX(AB$3:AB$26)</f>
        <v>0.78216835943648522</v>
      </c>
      <c r="AI21" s="25">
        <f>AC21/MAX(AC$3:AC$26)</f>
        <v>0.76440756615920735</v>
      </c>
      <c r="AJ21" s="25">
        <f>AD21/MAX(AD$3:AD$26)</f>
        <v>0.74126582044836198</v>
      </c>
      <c r="AK21" s="27">
        <f t="shared" si="0"/>
        <v>2.2878417460440543</v>
      </c>
      <c r="AL21" s="25">
        <f>AVERAGE((D21:D26))</f>
        <v>1.6905474434350001</v>
      </c>
      <c r="AM21" s="25">
        <f t="shared" ref="AM21" si="74">AVERAGE((E21:E26))</f>
        <v>89.376412851883345</v>
      </c>
      <c r="AN21" s="25">
        <f t="shared" ref="AN21" si="75">AVERAGE((F21:F26))</f>
        <v>140.70909141333334</v>
      </c>
      <c r="AP21" s="31">
        <f t="shared" si="29"/>
        <v>0.94562828682695677</v>
      </c>
      <c r="AQ21" s="25">
        <f t="shared" si="30"/>
        <v>0.95573431891693006</v>
      </c>
      <c r="AR21" s="25">
        <f t="shared" si="31"/>
        <v>0.96400578523278591</v>
      </c>
      <c r="AS21" s="31">
        <f t="shared" si="32"/>
        <v>0.59902254312291214</v>
      </c>
      <c r="AT21" s="25">
        <f t="shared" si="33"/>
        <v>0.11247088805087624</v>
      </c>
      <c r="AU21" s="25">
        <f t="shared" si="34"/>
        <v>0.10712796653664027</v>
      </c>
      <c r="AV21" s="31">
        <f t="shared" si="35"/>
        <v>0.65605887188463397</v>
      </c>
      <c r="AW21" s="25">
        <f t="shared" si="36"/>
        <v>0.25782941407020327</v>
      </c>
      <c r="AX21" s="25">
        <f t="shared" si="37"/>
        <v>0.2472808897724969</v>
      </c>
      <c r="AY21" s="31">
        <f t="shared" si="38"/>
        <v>1.0572863253888833</v>
      </c>
      <c r="AZ21" s="25">
        <f t="shared" si="39"/>
        <v>1.2511279392682142</v>
      </c>
      <c r="BA21" s="25">
        <f t="shared" si="40"/>
        <v>1.3215904408823378</v>
      </c>
      <c r="BB21" s="31">
        <f t="shared" si="41"/>
        <v>0.93303199531401626</v>
      </c>
      <c r="BC21" s="25">
        <f t="shared" si="42"/>
        <v>0.94825588977091313</v>
      </c>
      <c r="BD21" s="25">
        <f t="shared" si="43"/>
        <v>0.97275848640925977</v>
      </c>
      <c r="BE21" s="31">
        <f t="shared" si="44"/>
        <v>0.88437138988524266</v>
      </c>
      <c r="BF21" s="25">
        <f t="shared" si="45"/>
        <v>0.8543838424719552</v>
      </c>
      <c r="BG21" s="25">
        <f t="shared" si="46"/>
        <v>0.86808919390692463</v>
      </c>
      <c r="BH21" s="31">
        <f t="shared" si="47"/>
        <v>0.54496564715409135</v>
      </c>
      <c r="BI21" s="25">
        <f t="shared" si="48"/>
        <v>-6.6535425904951012E-2</v>
      </c>
      <c r="BJ21" s="25">
        <f t="shared" si="49"/>
        <v>-6.4163022575167358E-2</v>
      </c>
      <c r="BK21" s="31" t="s">
        <v>58</v>
      </c>
      <c r="BL21" s="25">
        <f>AVERAGE(AP21:AP26,AS21:AS26,AV21:AV26,AY21:AY26,BB21:BB26,BE21:BE26,BH21:BH26)</f>
        <v>0.71008181270521697</v>
      </c>
      <c r="BM21" s="25">
        <f t="shared" ref="BM21" si="76">AVERAGE(AQ21:AQ26,AT21:AT26,AW21:AW26,AZ21:AZ26,BC21:BC26,BF21:BF26,BI21:BI26)</f>
        <v>0.34968653273094691</v>
      </c>
      <c r="BN21" s="25">
        <f t="shared" ref="BN21" si="77">AVERAGE(AR21:AR26,AU21:AU26,AX21:AX26,BA21:BA26,BD21:BD26,BG21:BG26,BJ21:BJ26)</f>
        <v>0.35591808125023172</v>
      </c>
      <c r="BO21" s="31" t="s">
        <v>58</v>
      </c>
      <c r="BP21" s="25">
        <f>AVERAGE(G21:G26,J21:J26,M21:M26,P21:P26,S21:S26,V21:V26,Y21:Y26)</f>
        <v>1.2010864268600956</v>
      </c>
      <c r="BQ21" s="25">
        <f t="shared" ref="BQ21" si="78">AVERAGE(H21:H26,K21:K26,N21:N26,Q21:Q26,T21:T26,W21:W26,Z21:Z26)</f>
        <v>31.540618171375947</v>
      </c>
      <c r="BR21" s="25">
        <f t="shared" ref="BR21" si="79">AVERAGE(I21:I26,L21:L26,O21:O26,R21:R26,U21:U26,X21:X26,AA21:AA26)</f>
        <v>50.49520106574883</v>
      </c>
      <c r="BS21" s="31" t="s">
        <v>58</v>
      </c>
      <c r="BT21" s="25">
        <f>AVERAGE(D21:D26)</f>
        <v>1.6905474434350001</v>
      </c>
      <c r="BU21" s="25">
        <f t="shared" ref="BU21:BV21" si="80">AVERAGE(E21:E26)</f>
        <v>89.376412851883345</v>
      </c>
      <c r="BV21" s="25">
        <f t="shared" si="80"/>
        <v>140.70909141333334</v>
      </c>
    </row>
    <row r="22" spans="1:74" s="7" customFormat="1" x14ac:dyDescent="0.25">
      <c r="A22" s="12" t="s">
        <v>40</v>
      </c>
      <c r="B22" s="7" t="s">
        <v>31</v>
      </c>
      <c r="C22" s="7" t="s">
        <v>32</v>
      </c>
      <c r="D22" s="7">
        <v>1.60464566388</v>
      </c>
      <c r="E22" s="7">
        <v>79.845422611199993</v>
      </c>
      <c r="F22" s="7">
        <v>124.538474454</v>
      </c>
      <c r="G22">
        <v>1.1333611165099999</v>
      </c>
      <c r="H22">
        <v>25.272932671700001</v>
      </c>
      <c r="I22">
        <v>37.934111320699998</v>
      </c>
      <c r="J22">
        <v>0.752918442588</v>
      </c>
      <c r="K22">
        <v>-42.992432812600001</v>
      </c>
      <c r="L22">
        <v>-61.7248299938</v>
      </c>
      <c r="M22">
        <v>1.0842998663400001</v>
      </c>
      <c r="N22">
        <v>17.758881327699999</v>
      </c>
      <c r="O22">
        <v>26.281467081199999</v>
      </c>
      <c r="P22">
        <v>1.27543340796</v>
      </c>
      <c r="Q22">
        <v>43.413286386400003</v>
      </c>
      <c r="R22">
        <v>66.298646176199995</v>
      </c>
      <c r="S22">
        <v>0.89416466288200003</v>
      </c>
      <c r="T22">
        <v>-13.8621727417</v>
      </c>
      <c r="U22">
        <v>-20.302048255199999</v>
      </c>
      <c r="V22">
        <v>1.2043087804399999</v>
      </c>
      <c r="W22">
        <v>35.945820677299999</v>
      </c>
      <c r="X22">
        <v>54.983851942699999</v>
      </c>
      <c r="Y22">
        <v>1.0068925480099999</v>
      </c>
      <c r="Z22">
        <v>6.5600246851400001</v>
      </c>
      <c r="AA22">
        <v>9.9974327924199997</v>
      </c>
      <c r="AB22" s="29">
        <v>1.60464566388</v>
      </c>
      <c r="AC22">
        <v>79.845422611199993</v>
      </c>
      <c r="AD22">
        <v>124.538474454</v>
      </c>
      <c r="AE22" s="29" t="s">
        <v>43</v>
      </c>
      <c r="AF22" s="7" t="s">
        <v>43</v>
      </c>
      <c r="AG22" s="7" t="s">
        <v>43</v>
      </c>
      <c r="AH22" s="29">
        <f>AB22/MAX(AB$3:AB$26)</f>
        <v>0.69177771649406616</v>
      </c>
      <c r="AI22" s="7">
        <f>AC22/MAX(AC$3:AC$26)</f>
        <v>0.54570317727312578</v>
      </c>
      <c r="AJ22" s="7">
        <f>AD22/MAX(AD$3:AD$26)</f>
        <v>0.50224951468542078</v>
      </c>
      <c r="AK22" s="8">
        <f t="shared" si="0"/>
        <v>1.7397304084526128</v>
      </c>
      <c r="AP22" s="29">
        <f t="shared" si="29"/>
        <v>0.70629992777941786</v>
      </c>
      <c r="AQ22" s="7">
        <f t="shared" si="30"/>
        <v>0.31652325011496579</v>
      </c>
      <c r="AR22" s="7">
        <f t="shared" si="31"/>
        <v>0.3045975268848462</v>
      </c>
      <c r="AS22" s="29">
        <f t="shared" si="32"/>
        <v>0.4692116518530694</v>
      </c>
      <c r="AT22" s="7">
        <f t="shared" si="33"/>
        <v>-0.53844580448835166</v>
      </c>
      <c r="AU22" s="7">
        <f t="shared" si="34"/>
        <v>-0.49562860203975695</v>
      </c>
      <c r="AV22" s="29">
        <f t="shared" si="35"/>
        <v>0.67572542072508734</v>
      </c>
      <c r="AW22" s="7">
        <f t="shared" si="36"/>
        <v>0.22241577221245673</v>
      </c>
      <c r="AX22" s="7">
        <f t="shared" si="37"/>
        <v>0.21103090588208082</v>
      </c>
      <c r="AY22" s="29">
        <f t="shared" si="38"/>
        <v>0.79483803600355518</v>
      </c>
      <c r="AZ22" s="7">
        <f t="shared" si="39"/>
        <v>0.54371665859666174</v>
      </c>
      <c r="BA22" s="7">
        <f t="shared" si="40"/>
        <v>0.53235473187595783</v>
      </c>
      <c r="BB22" s="29">
        <f t="shared" si="41"/>
        <v>0.55723496034627884</v>
      </c>
      <c r="BC22" s="7">
        <f t="shared" si="42"/>
        <v>-0.17361261658292657</v>
      </c>
      <c r="BD22" s="7">
        <f t="shared" si="43"/>
        <v>-0.16301828285763081</v>
      </c>
      <c r="BE22" s="29">
        <f t="shared" si="44"/>
        <v>0.75051384087375794</v>
      </c>
      <c r="BF22" s="7">
        <f t="shared" si="45"/>
        <v>0.45019262847833991</v>
      </c>
      <c r="BG22" s="7">
        <f t="shared" si="46"/>
        <v>0.44150092719345974</v>
      </c>
      <c r="BH22" s="29">
        <f t="shared" si="47"/>
        <v>0.62748591210806914</v>
      </c>
      <c r="BI22" s="7">
        <f t="shared" si="48"/>
        <v>8.2159057721861425E-2</v>
      </c>
      <c r="BJ22" s="7">
        <f t="shared" si="49"/>
        <v>8.0275857209995694E-2</v>
      </c>
      <c r="BK22" s="29" t="s">
        <v>2</v>
      </c>
      <c r="BL22" s="7">
        <f>AVERAGE(AP21:AP23,AS21:AS23,AV21:AV23,AY21:AY23,BB21:BB23,BE21:BE23,BH21:BH23)</f>
        <v>0.71839653988625163</v>
      </c>
      <c r="BM22" s="7">
        <f t="shared" ref="BM22:BN22" si="81">AVERAGE(AQ21:AQ23,AT21:AT23,AW21:AW23,AZ21:AZ23,BC21:BC23,BF21:BF23,BI21:BI23)</f>
        <v>0.37346373846587932</v>
      </c>
      <c r="BN22" s="7">
        <f t="shared" si="81"/>
        <v>0.38148072646609421</v>
      </c>
      <c r="BO22" s="29" t="s">
        <v>2</v>
      </c>
      <c r="BP22" s="7">
        <f>AVERAGE(G21:G23,J21:J23,M21:M23,P21:P23,S21:S23,V21:V23,Y21:Y23)</f>
        <v>1.208481445353524</v>
      </c>
      <c r="BQ22" s="7">
        <f t="shared" ref="BQ22" si="82">AVERAGE(H21:H23,K21:K23,N21:N23,Q21:Q23,T21:T23,W21:W23,Z21:Z23)</f>
        <v>32.975424949283806</v>
      </c>
      <c r="BR22" s="7">
        <f t="shared" ref="BR22" si="83">AVERAGE(I21:I23,L21:L23,O21:O23,R21:R23,U21:U23,X21:X23,AA21:AA23)</f>
        <v>52.425048344818563</v>
      </c>
      <c r="BS22" s="29" t="s">
        <v>2</v>
      </c>
      <c r="BT22" s="7">
        <f>AVERAGE(D21:D23)</f>
        <v>1.6788895888399999</v>
      </c>
      <c r="BU22" s="7">
        <f t="shared" ref="BU22:BV22" si="84">AVERAGE(E21:E23)</f>
        <v>86.212297068733335</v>
      </c>
      <c r="BV22" s="7">
        <f t="shared" si="84"/>
        <v>134.23206058733334</v>
      </c>
    </row>
    <row r="23" spans="1:74" s="7" customFormat="1" x14ac:dyDescent="0.25">
      <c r="A23" s="12" t="s">
        <v>40</v>
      </c>
      <c r="B23" s="7" t="s">
        <v>31</v>
      </c>
      <c r="C23" s="7" t="s">
        <v>33</v>
      </c>
      <c r="D23" s="7">
        <v>1.7160115513200001</v>
      </c>
      <c r="E23" s="7">
        <v>89.395734297499999</v>
      </c>
      <c r="F23" s="7">
        <v>139.078853654</v>
      </c>
      <c r="G23">
        <v>1.2264879019099999</v>
      </c>
      <c r="H23">
        <v>36.8652581897</v>
      </c>
      <c r="I23">
        <v>55.17694814</v>
      </c>
      <c r="J23">
        <v>0.90673842171300001</v>
      </c>
      <c r="K23">
        <v>-11.6785750797</v>
      </c>
      <c r="L23">
        <v>-17.018169593</v>
      </c>
      <c r="M23">
        <v>1.3610924414800001</v>
      </c>
      <c r="N23">
        <v>57.328867894399998</v>
      </c>
      <c r="O23">
        <v>88.000088542699999</v>
      </c>
      <c r="P23">
        <v>0.87239687357200002</v>
      </c>
      <c r="Q23">
        <v>-8.7332074391100001</v>
      </c>
      <c r="R23">
        <v>-11.2196171817</v>
      </c>
      <c r="S23">
        <v>1.5798900219700001</v>
      </c>
      <c r="T23">
        <v>84.369684684899994</v>
      </c>
      <c r="U23">
        <v>137.54438263200001</v>
      </c>
      <c r="V23">
        <v>1.2734672116000001</v>
      </c>
      <c r="W23">
        <v>45.696709541899999</v>
      </c>
      <c r="X23">
        <v>72.607742729500004</v>
      </c>
      <c r="Y23">
        <v>1.1620472905799999</v>
      </c>
      <c r="Z23">
        <v>30.951187184199998</v>
      </c>
      <c r="AA23">
        <v>48.097862899900001</v>
      </c>
      <c r="AB23" s="29">
        <v>1.7160115513200001</v>
      </c>
      <c r="AC23">
        <v>89.395734297499999</v>
      </c>
      <c r="AD23">
        <v>139.078853654</v>
      </c>
      <c r="AE23" s="29" t="s">
        <v>43</v>
      </c>
      <c r="AF23" s="7" t="s">
        <v>43</v>
      </c>
      <c r="AG23" s="7" t="s">
        <v>43</v>
      </c>
      <c r="AH23" s="29">
        <f>AB23/MAX(AB$3:AB$26)</f>
        <v>0.73978858957510285</v>
      </c>
      <c r="AI23" s="7">
        <f>AC23/MAX(AC$3:AC$26)</f>
        <v>0.61097473900735522</v>
      </c>
      <c r="AJ23" s="7">
        <f>AD23/MAX(AD$3:AD$26)</f>
        <v>0.56088921160285343</v>
      </c>
      <c r="AK23" s="8">
        <f t="shared" si="0"/>
        <v>1.9116525401853115</v>
      </c>
      <c r="AP23" s="29">
        <f t="shared" si="29"/>
        <v>0.71473172833047305</v>
      </c>
      <c r="AQ23" s="7">
        <f t="shared" si="30"/>
        <v>0.41238274375616329</v>
      </c>
      <c r="AR23" s="7">
        <f t="shared" si="31"/>
        <v>0.39673139870184049</v>
      </c>
      <c r="AS23" s="29">
        <f t="shared" si="32"/>
        <v>0.52839878671883855</v>
      </c>
      <c r="AT23" s="7">
        <f t="shared" si="33"/>
        <v>-0.13063906428504607</v>
      </c>
      <c r="AU23" s="7">
        <f t="shared" si="34"/>
        <v>-0.12236345890035703</v>
      </c>
      <c r="AV23" s="29">
        <f t="shared" si="35"/>
        <v>0.79317207418155955</v>
      </c>
      <c r="AW23" s="7">
        <f t="shared" si="36"/>
        <v>0.64129310357936431</v>
      </c>
      <c r="AX23" s="7">
        <f t="shared" si="37"/>
        <v>0.63273521625096496</v>
      </c>
      <c r="AY23" s="29">
        <f t="shared" si="38"/>
        <v>0.5083863642415053</v>
      </c>
      <c r="AZ23" s="7">
        <f t="shared" si="39"/>
        <v>-9.7691545438250621E-2</v>
      </c>
      <c r="BA23" s="7">
        <f t="shared" si="40"/>
        <v>-8.0670906373819656E-2</v>
      </c>
      <c r="BB23" s="29">
        <f t="shared" si="41"/>
        <v>0.92067563342141157</v>
      </c>
      <c r="BC23" s="7">
        <f t="shared" si="42"/>
        <v>0.94377752303176099</v>
      </c>
      <c r="BD23" s="7">
        <f t="shared" si="43"/>
        <v>0.98896689912459701</v>
      </c>
      <c r="BE23" s="29">
        <f t="shared" si="44"/>
        <v>0.74210876413997129</v>
      </c>
      <c r="BF23" s="7">
        <f t="shared" si="45"/>
        <v>0.51117326683425357</v>
      </c>
      <c r="BG23" s="7">
        <f t="shared" si="46"/>
        <v>0.52206169968968363</v>
      </c>
      <c r="BH23" s="29">
        <f t="shared" si="47"/>
        <v>0.6771791773115533</v>
      </c>
      <c r="BI23" s="7">
        <f t="shared" si="48"/>
        <v>0.34622666760807136</v>
      </c>
      <c r="BJ23" s="7">
        <f t="shared" si="49"/>
        <v>0.34583160298083659</v>
      </c>
      <c r="BK23" s="29" t="s">
        <v>21</v>
      </c>
      <c r="BL23" s="7">
        <f>AVERAGE(AP24:AP26,AS24:AS26,AV24:AV26,AY24:AY26,BB24:BB26,BE24:BE26,BH24:BH26)</f>
        <v>0.70176708552418221</v>
      </c>
      <c r="BM23" s="7">
        <f t="shared" ref="BM23:BN23" si="85">AVERAGE(AQ24:AQ26,AT24:AT26,AW24:AW26,AZ24:AZ26,BC24:BC26,BF24:BF26,BI24:BI26)</f>
        <v>0.32590932699601471</v>
      </c>
      <c r="BN23" s="7">
        <f t="shared" si="85"/>
        <v>0.33035543603436945</v>
      </c>
      <c r="BO23" s="29" t="s">
        <v>21</v>
      </c>
      <c r="BP23" s="7">
        <f>AVERAGE(G24:G26,J24:J26,M24:M26,P24:P26,S24:S26,V24:V26,Y24:Y26)</f>
        <v>1.1936914083666668</v>
      </c>
      <c r="BQ23" s="7">
        <f t="shared" ref="BQ23:BR23" si="86">AVERAGE(H24:H26,K24:K26,N24:N26,Q24:Q26,T24:T26,W24:W26,Z24:Z26)</f>
        <v>30.105811393468098</v>
      </c>
      <c r="BR23" s="7">
        <f t="shared" si="86"/>
        <v>48.565353786679054</v>
      </c>
      <c r="BS23" s="29" t="s">
        <v>21</v>
      </c>
      <c r="BT23" s="7">
        <f>AVERAGE(D24:D26)</f>
        <v>1.70220529803</v>
      </c>
      <c r="BU23" s="7">
        <f t="shared" ref="BU23:BV23" si="87">AVERAGE(E24:E26)</f>
        <v>92.54052863503334</v>
      </c>
      <c r="BV23" s="7">
        <f t="shared" si="87"/>
        <v>147.18612223933334</v>
      </c>
    </row>
    <row r="24" spans="1:74" s="7" customFormat="1" x14ac:dyDescent="0.25">
      <c r="A24" s="12" t="s">
        <v>40</v>
      </c>
      <c r="B24" s="7" t="s">
        <v>34</v>
      </c>
      <c r="C24" s="7" t="s">
        <v>2</v>
      </c>
      <c r="D24" s="7">
        <v>1.6298990390500001</v>
      </c>
      <c r="E24" s="7">
        <v>85.514870913500005</v>
      </c>
      <c r="F24" s="7">
        <v>135.393199194</v>
      </c>
      <c r="G24">
        <v>0.98913683141200004</v>
      </c>
      <c r="H24">
        <v>4.0275267046699996</v>
      </c>
      <c r="I24">
        <v>5.8882883550500003</v>
      </c>
      <c r="J24">
        <v>0.97661041845700003</v>
      </c>
      <c r="K24">
        <v>1.37037531026</v>
      </c>
      <c r="L24">
        <v>2.0229864363800001</v>
      </c>
      <c r="M24">
        <v>1.70103766955</v>
      </c>
      <c r="N24">
        <v>98.739080940899996</v>
      </c>
      <c r="O24">
        <v>159.44543128399999</v>
      </c>
      <c r="P24">
        <v>1.1040133380199999</v>
      </c>
      <c r="Q24">
        <v>20.863167684299999</v>
      </c>
      <c r="R24">
        <v>25.979091439699999</v>
      </c>
      <c r="S24">
        <v>1.32655531493</v>
      </c>
      <c r="T24">
        <v>52.809268164199999</v>
      </c>
      <c r="U24">
        <v>82.061566218199999</v>
      </c>
      <c r="V24">
        <v>1.3922895201500001</v>
      </c>
      <c r="W24">
        <v>60.412642079900003</v>
      </c>
      <c r="X24">
        <v>96.461244274199998</v>
      </c>
      <c r="Y24">
        <v>0.78850086397600005</v>
      </c>
      <c r="Z24">
        <v>-33.927818683300003</v>
      </c>
      <c r="AA24">
        <v>-49.379605234099998</v>
      </c>
      <c r="AB24" s="29">
        <v>1.70103766955</v>
      </c>
      <c r="AC24">
        <v>98.739080940899996</v>
      </c>
      <c r="AD24">
        <v>159.44543128399999</v>
      </c>
      <c r="AE24" s="29" t="s">
        <v>26</v>
      </c>
      <c r="AF24" s="7" t="s">
        <v>26</v>
      </c>
      <c r="AG24" s="7" t="s">
        <v>26</v>
      </c>
      <c r="AH24" s="29">
        <f>AB24/MAX(AB$3:AB$26)</f>
        <v>0.73333320944285862</v>
      </c>
      <c r="AI24" s="7">
        <f>AC24/MAX(AC$3:AC$26)</f>
        <v>0.67483179909826618</v>
      </c>
      <c r="AJ24" s="7">
        <f>AD24/MAX(AD$3:AD$26)</f>
        <v>0.64302530468827745</v>
      </c>
      <c r="AK24" s="8">
        <f t="shared" si="0"/>
        <v>2.0511903132294025</v>
      </c>
      <c r="AP24" s="29">
        <f t="shared" si="29"/>
        <v>0.60687000097167154</v>
      </c>
      <c r="AQ24" s="7">
        <f t="shared" si="30"/>
        <v>4.7097383901145373E-2</v>
      </c>
      <c r="AR24" s="7">
        <f t="shared" si="31"/>
        <v>4.3490281565862737E-2</v>
      </c>
      <c r="AS24" s="29">
        <f t="shared" si="32"/>
        <v>0.59918460902107495</v>
      </c>
      <c r="AT24" s="7">
        <f t="shared" si="33"/>
        <v>1.6024994198332615E-2</v>
      </c>
      <c r="AU24" s="7">
        <f t="shared" si="34"/>
        <v>1.4941566108363656E-2</v>
      </c>
      <c r="AV24" s="29">
        <f t="shared" si="35"/>
        <v>1.0436460349970289</v>
      </c>
      <c r="AW24" s="7">
        <f t="shared" si="36"/>
        <v>1.1546422263886307</v>
      </c>
      <c r="AX24" s="7">
        <f t="shared" si="37"/>
        <v>1.1776472690887259</v>
      </c>
      <c r="AY24" s="29">
        <f t="shared" si="38"/>
        <v>0.6773507509173593</v>
      </c>
      <c r="AZ24" s="7">
        <f t="shared" si="39"/>
        <v>0.24397122350103889</v>
      </c>
      <c r="BA24" s="7">
        <f t="shared" si="40"/>
        <v>0.1918788505948183</v>
      </c>
      <c r="BB24" s="29">
        <f t="shared" si="41"/>
        <v>0.81388802812178696</v>
      </c>
      <c r="BC24" s="7">
        <f t="shared" si="42"/>
        <v>0.61754485038769014</v>
      </c>
      <c r="BD24" s="7">
        <f t="shared" si="43"/>
        <v>0.60609814013344165</v>
      </c>
      <c r="BE24" s="29">
        <f t="shared" si="44"/>
        <v>0.8542182594091885</v>
      </c>
      <c r="BF24" s="7">
        <f t="shared" si="45"/>
        <v>0.70645773576631599</v>
      </c>
      <c r="BG24" s="7">
        <f t="shared" si="46"/>
        <v>0.71245265529167523</v>
      </c>
      <c r="BH24" s="29">
        <f t="shared" si="47"/>
        <v>0.48377282585281123</v>
      </c>
      <c r="BI24" s="7">
        <f t="shared" si="48"/>
        <v>-0.39674758695032902</v>
      </c>
      <c r="BJ24" s="7">
        <f t="shared" si="49"/>
        <v>-0.36471259655624028</v>
      </c>
      <c r="BK24" s="29"/>
      <c r="BO24" s="29"/>
      <c r="BS24" s="29"/>
    </row>
    <row r="25" spans="1:74" s="7" customFormat="1" x14ac:dyDescent="0.25">
      <c r="A25" s="12" t="s">
        <v>40</v>
      </c>
      <c r="B25" s="7" t="s">
        <v>34</v>
      </c>
      <c r="C25" s="7" t="s">
        <v>32</v>
      </c>
      <c r="D25" s="7">
        <v>1.7383584275199999</v>
      </c>
      <c r="E25" s="7">
        <v>96.0533574958</v>
      </c>
      <c r="F25" s="7">
        <v>153.08258376200001</v>
      </c>
      <c r="G25">
        <v>1.06152280107</v>
      </c>
      <c r="H25">
        <v>15.207382477499999</v>
      </c>
      <c r="I25">
        <v>22.566220803099998</v>
      </c>
      <c r="J25">
        <v>1.43028559528</v>
      </c>
      <c r="K25">
        <v>58.386572122399997</v>
      </c>
      <c r="L25">
        <v>88.016263209599998</v>
      </c>
      <c r="M25">
        <v>1.33918086601</v>
      </c>
      <c r="N25">
        <v>55.090598831900003</v>
      </c>
      <c r="O25">
        <v>84.304977356099997</v>
      </c>
      <c r="P25">
        <v>1.1058534463</v>
      </c>
      <c r="Q25">
        <v>20.3426997129</v>
      </c>
      <c r="R25">
        <v>26.007362432400001</v>
      </c>
      <c r="S25">
        <v>0.49111471651600003</v>
      </c>
      <c r="T25">
        <v>-81.415154771399997</v>
      </c>
      <c r="U25">
        <v>-99.573755761200005</v>
      </c>
      <c r="V25">
        <v>1.47207134172</v>
      </c>
      <c r="W25">
        <v>66.027245633600003</v>
      </c>
      <c r="X25">
        <v>102.762030309</v>
      </c>
      <c r="Y25">
        <v>1.28578939068</v>
      </c>
      <c r="Z25">
        <v>47.707049522799998</v>
      </c>
      <c r="AA25">
        <v>74.398191206700005</v>
      </c>
      <c r="AB25" s="29">
        <v>1.7383584275199999</v>
      </c>
      <c r="AC25">
        <v>96.0533574958</v>
      </c>
      <c r="AD25">
        <v>153.08258376200001</v>
      </c>
      <c r="AE25" s="29" t="s">
        <v>43</v>
      </c>
      <c r="AF25" s="7" t="s">
        <v>43</v>
      </c>
      <c r="AG25" s="7" t="s">
        <v>43</v>
      </c>
      <c r="AH25" s="29">
        <f>AB25/MAX(AB$3:AB$26)</f>
        <v>0.7494225363936371</v>
      </c>
      <c r="AI25" s="7">
        <f>AC25/MAX(AC$3:AC$26)</f>
        <v>0.65647623444173431</v>
      </c>
      <c r="AJ25" s="7">
        <f>AD25/MAX(AD$3:AD$26)</f>
        <v>0.61736466371806697</v>
      </c>
      <c r="AK25" s="8">
        <f t="shared" si="0"/>
        <v>2.0232634345534386</v>
      </c>
      <c r="AP25" s="29">
        <f t="shared" si="29"/>
        <v>0.61064667922621907</v>
      </c>
      <c r="AQ25" s="7">
        <f t="shared" si="30"/>
        <v>0.1583222374935197</v>
      </c>
      <c r="AR25" s="7">
        <f t="shared" si="31"/>
        <v>0.14741207163176753</v>
      </c>
      <c r="AS25" s="29">
        <f t="shared" si="32"/>
        <v>0.82277945252090101</v>
      </c>
      <c r="AT25" s="7">
        <f t="shared" si="33"/>
        <v>0.60785560905513369</v>
      </c>
      <c r="AU25" s="7">
        <f t="shared" si="34"/>
        <v>0.57495935230907991</v>
      </c>
      <c r="AV25" s="29">
        <f t="shared" si="35"/>
        <v>0.77037096884588985</v>
      </c>
      <c r="AW25" s="7">
        <f t="shared" si="36"/>
        <v>0.57354162590629776</v>
      </c>
      <c r="AX25" s="7">
        <f t="shared" si="37"/>
        <v>0.55071566787225334</v>
      </c>
      <c r="AY25" s="29">
        <f t="shared" si="38"/>
        <v>0.63614812042971336</v>
      </c>
      <c r="AZ25" s="7">
        <f t="shared" si="39"/>
        <v>0.21178541014341429</v>
      </c>
      <c r="BA25" s="7">
        <f t="shared" si="40"/>
        <v>0.16989106006228685</v>
      </c>
      <c r="BB25" s="29">
        <f t="shared" si="41"/>
        <v>0.28251637219410536</v>
      </c>
      <c r="BC25" s="7">
        <f t="shared" si="42"/>
        <v>-0.84760342474191941</v>
      </c>
      <c r="BD25" s="7">
        <f t="shared" si="43"/>
        <v>-0.65045776805027633</v>
      </c>
      <c r="BE25" s="29">
        <f t="shared" si="44"/>
        <v>0.84681692705922906</v>
      </c>
      <c r="BF25" s="7">
        <f t="shared" si="45"/>
        <v>0.68740174581078117</v>
      </c>
      <c r="BG25" s="7">
        <f t="shared" si="46"/>
        <v>0.67128492205727208</v>
      </c>
      <c r="BH25" s="29">
        <f t="shared" si="47"/>
        <v>0.73965723657712523</v>
      </c>
      <c r="BI25" s="7">
        <f t="shared" si="48"/>
        <v>0.49667237842140005</v>
      </c>
      <c r="BJ25" s="7">
        <f t="shared" si="49"/>
        <v>0.48600036253874629</v>
      </c>
      <c r="BK25" s="29"/>
      <c r="BO25" s="29"/>
      <c r="BS25" s="29"/>
    </row>
    <row r="26" spans="1:74" s="7" customFormat="1" x14ac:dyDescent="0.25">
      <c r="A26" s="12" t="s">
        <v>40</v>
      </c>
      <c r="B26" s="7" t="s">
        <v>34</v>
      </c>
      <c r="C26" s="7" t="s">
        <v>33</v>
      </c>
      <c r="D26" s="7">
        <v>1.7383584275199999</v>
      </c>
      <c r="E26" s="7">
        <v>96.0533574958</v>
      </c>
      <c r="F26" s="7">
        <v>153.08258376200001</v>
      </c>
      <c r="G26">
        <v>1.3262525095</v>
      </c>
      <c r="H26">
        <v>50.210498637199997</v>
      </c>
      <c r="I26">
        <v>76.624881560899993</v>
      </c>
      <c r="J26">
        <v>0.88725347708500002</v>
      </c>
      <c r="K26">
        <v>-16.382037851900002</v>
      </c>
      <c r="L26">
        <v>-24.0599225747</v>
      </c>
      <c r="M26">
        <v>1.1850515748099999</v>
      </c>
      <c r="N26">
        <v>29.2962960688</v>
      </c>
      <c r="O26">
        <v>43.307219355699999</v>
      </c>
      <c r="P26">
        <v>2.0459369617499998</v>
      </c>
      <c r="Q26">
        <v>146.31658003199999</v>
      </c>
      <c r="R26">
        <v>247.96136345100001</v>
      </c>
      <c r="S26">
        <v>1.22957841484</v>
      </c>
      <c r="T26">
        <v>37.682507021500001</v>
      </c>
      <c r="U26">
        <v>56.048982504500003</v>
      </c>
      <c r="V26">
        <v>0.981833728016</v>
      </c>
      <c r="W26">
        <v>3.4295913115999999</v>
      </c>
      <c r="X26">
        <v>5.0290206841199998</v>
      </c>
      <c r="Y26">
        <v>0.94765079562800003</v>
      </c>
      <c r="Z26">
        <v>-3.9720316869999999</v>
      </c>
      <c r="AA26">
        <v>-5.9994077903900003</v>
      </c>
      <c r="AB26" s="29">
        <v>2.0459369617499998</v>
      </c>
      <c r="AC26">
        <v>146.31658003199999</v>
      </c>
      <c r="AD26">
        <v>247.96136345100001</v>
      </c>
      <c r="AE26" s="29" t="s">
        <v>27</v>
      </c>
      <c r="AF26" s="7" t="s">
        <v>27</v>
      </c>
      <c r="AG26" s="7" t="s">
        <v>27</v>
      </c>
      <c r="AH26" s="29">
        <f>AB26/MAX(AB$3:AB$26)</f>
        <v>0.88202251210274996</v>
      </c>
      <c r="AI26" s="7">
        <f>AC26/MAX(AC$3:AC$26)</f>
        <v>1</v>
      </c>
      <c r="AJ26" s="7">
        <f>AD26/MAX(AD$3:AD$26)</f>
        <v>1</v>
      </c>
      <c r="AK26" s="8">
        <f t="shared" si="0"/>
        <v>2.8820225121027501</v>
      </c>
      <c r="AP26" s="29">
        <f t="shared" si="29"/>
        <v>0.76293386249007111</v>
      </c>
      <c r="AQ26" s="7">
        <f t="shared" si="30"/>
        <v>0.5227354872982497</v>
      </c>
      <c r="AR26" s="7">
        <f t="shared" si="31"/>
        <v>0.50054604304321093</v>
      </c>
      <c r="AS26" s="29">
        <f t="shared" si="32"/>
        <v>0.51039731682423251</v>
      </c>
      <c r="AT26" s="7">
        <f t="shared" si="33"/>
        <v>-0.17055143390085367</v>
      </c>
      <c r="AU26" s="7">
        <f t="shared" si="34"/>
        <v>-0.15716956157538048</v>
      </c>
      <c r="AV26" s="29">
        <f t="shared" si="35"/>
        <v>0.68170726821892191</v>
      </c>
      <c r="AW26" s="7">
        <f t="shared" si="36"/>
        <v>0.3050002293785618</v>
      </c>
      <c r="AX26" s="7">
        <f t="shared" si="37"/>
        <v>0.28290102173236403</v>
      </c>
      <c r="AY26" s="29">
        <f t="shared" si="38"/>
        <v>1.1769361999002712</v>
      </c>
      <c r="AZ26" s="7">
        <f t="shared" si="39"/>
        <v>1.5232843894956798</v>
      </c>
      <c r="BA26" s="7">
        <f t="shared" si="40"/>
        <v>1.619788204231708</v>
      </c>
      <c r="BB26" s="29">
        <f t="shared" si="41"/>
        <v>0.70732157153237807</v>
      </c>
      <c r="BC26" s="7">
        <f t="shared" si="42"/>
        <v>0.39230806714015898</v>
      </c>
      <c r="BD26" s="7">
        <f t="shared" si="43"/>
        <v>0.36613559248281485</v>
      </c>
      <c r="BE26" s="29">
        <f t="shared" si="44"/>
        <v>0.56480511295746805</v>
      </c>
      <c r="BF26" s="7">
        <f t="shared" si="45"/>
        <v>3.5705064362273449E-2</v>
      </c>
      <c r="BG26" s="7">
        <f t="shared" si="46"/>
        <v>3.2851684107570986E-2</v>
      </c>
      <c r="BH26" s="29">
        <f t="shared" si="47"/>
        <v>0.54514119794037541</v>
      </c>
      <c r="BI26" s="7">
        <f t="shared" si="48"/>
        <v>-4.1352346139214131E-2</v>
      </c>
      <c r="BJ26" s="7">
        <f t="shared" si="49"/>
        <v>-3.9190661948307441E-2</v>
      </c>
      <c r="BK26" s="29"/>
      <c r="BO26" s="29"/>
      <c r="BS26" s="29"/>
    </row>
    <row r="27" spans="1:74" s="25" customFormat="1" x14ac:dyDescent="0.25">
      <c r="A27" s="26" t="s">
        <v>58</v>
      </c>
      <c r="AB27" s="31"/>
      <c r="AE27" s="31"/>
      <c r="AH27" s="31"/>
      <c r="AK27" s="27"/>
      <c r="AP27" s="32">
        <f>AVERAGE(AP3:AP26)</f>
        <v>0.64714351411022453</v>
      </c>
      <c r="AQ27" s="28">
        <f>AVERAGE(AQ3:AQ26)</f>
        <v>0.29458852259349283</v>
      </c>
      <c r="AR27" s="28">
        <f>AVERAGE(AR3:AR26)</f>
        <v>0.2948300984323558</v>
      </c>
      <c r="AS27" s="32">
        <f>AVERAGE(AS3:AS26)</f>
        <v>0.59057596807933388</v>
      </c>
      <c r="AT27" s="28">
        <f>AVERAGE(AT3:AT26)</f>
        <v>0.11821340745255342</v>
      </c>
      <c r="AU27" s="28">
        <f>AVERAGE(AU3:AU26)</f>
        <v>0.11604225721613028</v>
      </c>
      <c r="AV27" s="32">
        <f>AVERAGE(AV3:AV26)</f>
        <v>0.65856338645373336</v>
      </c>
      <c r="AW27" s="28">
        <f>AVERAGE(AW3:AW26)</f>
        <v>0.31388056734303904</v>
      </c>
      <c r="AX27" s="28">
        <f>AVERAGE(AX3:AX26)</f>
        <v>0.31090500200929544</v>
      </c>
      <c r="AY27" s="32">
        <f>AVERAGE(AY3:AY26)</f>
        <v>0.6571000733304837</v>
      </c>
      <c r="AZ27" s="28">
        <f>AVERAGE(AZ3:AZ26)</f>
        <v>0.34263541226324273</v>
      </c>
      <c r="BA27" s="28">
        <f>AVERAGE(BA3:BA26)</f>
        <v>0.365104765391421</v>
      </c>
      <c r="BB27" s="32">
        <f>AVERAGE(BB3:BB26)</f>
        <v>0.59538769072672559</v>
      </c>
      <c r="BC27" s="28">
        <f>AVERAGE(BC3:BC26)</f>
        <v>0.14586793230414483</v>
      </c>
      <c r="BD27" s="28">
        <f>AVERAGE(BD3:BD26)</f>
        <v>0.16459143776615229</v>
      </c>
      <c r="BE27" s="32">
        <f>AVERAGE(BE3:BE26)</f>
        <v>0.61739249036196109</v>
      </c>
      <c r="BF27" s="28">
        <f>AVERAGE(BF3:BF26)</f>
        <v>0.21993487860488628</v>
      </c>
      <c r="BG27" s="28">
        <f>AVERAGE(BG3:BG26)</f>
        <v>0.22908061072798047</v>
      </c>
      <c r="BH27" s="32">
        <f>AVERAGE(BH3:BH26)</f>
        <v>0.6237087295100171</v>
      </c>
      <c r="BI27" s="28">
        <f>AVERAGE(BI3:BI26)</f>
        <v>0.24984320583755179</v>
      </c>
      <c r="BJ27" s="28">
        <f>AVERAGE(BJ3:BJ26)</f>
        <v>0.2558759389102368</v>
      </c>
      <c r="BK27" s="31" t="s">
        <v>58</v>
      </c>
      <c r="BL27" s="25">
        <f>AVERAGE(BL3,BL9,BL15,BL21)</f>
        <v>0.62712455036749715</v>
      </c>
      <c r="BM27" s="25">
        <f t="shared" ref="BM27:BN27" si="88">AVERAGE(BM3,BM9,BM15,BM21)</f>
        <v>0.24070913234270153</v>
      </c>
      <c r="BN27" s="25">
        <f t="shared" si="88"/>
        <v>0.24806144435051031</v>
      </c>
      <c r="BO27" s="31" t="s">
        <v>58</v>
      </c>
      <c r="BP27" s="25">
        <f>AVERAGE(BP3,BP9,BP15,BP21)</f>
        <v>1.1333901422407859</v>
      </c>
      <c r="BQ27" s="25">
        <f t="shared" ref="BQ27:BR27" si="89">AVERAGE(BQ3,BQ9,BQ15,BQ21)</f>
        <v>22.023311771774665</v>
      </c>
      <c r="BR27" s="25">
        <f t="shared" si="89"/>
        <v>36.357183992232464</v>
      </c>
      <c r="BS27" s="31" t="s">
        <v>58</v>
      </c>
      <c r="BT27" s="25">
        <f>AVERAGE(BT3,BT9,BT15,BT21)</f>
        <v>1.8410971106075</v>
      </c>
      <c r="BU27" s="25">
        <f t="shared" ref="BU27:BV27" si="90">AVERAGE(BU3,BU9,BU15,BU21)</f>
        <v>103.03959404014583</v>
      </c>
      <c r="BV27" s="25">
        <f t="shared" si="90"/>
        <v>165.27351666679999</v>
      </c>
    </row>
    <row r="28" spans="1:74" x14ac:dyDescent="0.25">
      <c r="BK28" s="29" t="s">
        <v>2</v>
      </c>
      <c r="BL28">
        <f t="shared" ref="BL28:BN28" si="91">AVERAGE(BL4,BL10,BL16,BL22)</f>
        <v>0.63774534396530469</v>
      </c>
      <c r="BM28">
        <f t="shared" si="91"/>
        <v>0.25799519425796169</v>
      </c>
      <c r="BN28">
        <f t="shared" si="91"/>
        <v>0.25828108474090394</v>
      </c>
      <c r="BO28" s="29" t="s">
        <v>2</v>
      </c>
      <c r="BP28">
        <f t="shared" ref="BP28:BR28" si="92">AVERAGE(BP4,BP10,BP16,BP22)</f>
        <v>1.1611390330463334</v>
      </c>
      <c r="BQ28">
        <f t="shared" si="92"/>
        <v>26.198527961226954</v>
      </c>
      <c r="BR28">
        <f t="shared" si="92"/>
        <v>41.937054731635286</v>
      </c>
      <c r="BS28" s="29" t="s">
        <v>2</v>
      </c>
      <c r="BT28">
        <f t="shared" ref="BT28:BV29" si="93">AVERAGE(BT4,BT10,BT16,BT22)</f>
        <v>1.8310247678033331</v>
      </c>
      <c r="BU28">
        <f t="shared" si="93"/>
        <v>103.75470700793335</v>
      </c>
      <c r="BV28">
        <f t="shared" si="93"/>
        <v>166.22854819866666</v>
      </c>
    </row>
    <row r="29" spans="1:74" x14ac:dyDescent="0.25">
      <c r="C29" s="7"/>
      <c r="BK29" s="29" t="s">
        <v>21</v>
      </c>
      <c r="BL29">
        <f t="shared" ref="BL29:BN29" si="94">AVERAGE(BL5,BL11,BL17,BL23)</f>
        <v>0.61650375676968949</v>
      </c>
      <c r="BM29">
        <f t="shared" si="94"/>
        <v>0.22342307042744136</v>
      </c>
      <c r="BN29">
        <f t="shared" si="94"/>
        <v>0.2378418039601167</v>
      </c>
      <c r="BO29" s="29" t="s">
        <v>21</v>
      </c>
      <c r="BP29">
        <f t="shared" ref="BP29:BR29" si="95">AVERAGE(BP5,BP11,BP17,BP23)</f>
        <v>1.1056412514352381</v>
      </c>
      <c r="BQ29">
        <f t="shared" si="95"/>
        <v>17.848095582322383</v>
      </c>
      <c r="BR29">
        <f t="shared" si="95"/>
        <v>30.777313252829646</v>
      </c>
      <c r="BS29" s="29" t="s">
        <v>21</v>
      </c>
      <c r="BT29">
        <f t="shared" si="93"/>
        <v>1.8511694534116667</v>
      </c>
      <c r="BU29">
        <f t="shared" si="93"/>
        <v>102.32448107235834</v>
      </c>
      <c r="BV29">
        <f t="shared" si="93"/>
        <v>164.31848513493333</v>
      </c>
    </row>
    <row r="30" spans="1:74" x14ac:dyDescent="0.25">
      <c r="C30" s="7"/>
    </row>
  </sheetData>
  <sortState ref="A3:BN38">
    <sortCondition ref="A3:A38"/>
  </sortState>
  <conditionalFormatting sqref="AK9:AK1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9:AJ1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5:AK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5:AJ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1:AK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:AJ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:BJ27">
    <cfRule type="cellIs" dxfId="2" priority="4" operator="lessThan">
      <formula>0.5</formula>
    </cfRule>
    <cfRule type="cellIs" dxfId="1" priority="5" operator="lessThan">
      <formula>1</formula>
    </cfRule>
    <cfRule type="cellIs" dxfId="0" priority="6" operator="greaterThan">
      <formula>1</formula>
    </cfRule>
  </conditionalFormatting>
  <conditionalFormatting sqref="AK3:AK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J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K2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2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2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2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25" workbookViewId="0">
      <selection activeCell="E36" sqref="E36"/>
    </sheetView>
  </sheetViews>
  <sheetFormatPr defaultRowHeight="15" x14ac:dyDescent="0.25"/>
  <cols>
    <col min="1" max="2" width="12" bestFit="1" customWidth="1"/>
    <col min="4" max="4" width="12.7109375" bestFit="1" customWidth="1"/>
    <col min="5" max="5" width="24" bestFit="1" customWidth="1"/>
  </cols>
  <sheetData>
    <row r="1" spans="1:6" x14ac:dyDescent="0.25">
      <c r="A1" t="s">
        <v>107</v>
      </c>
      <c r="B1" t="s">
        <v>108</v>
      </c>
      <c r="C1" t="s">
        <v>6</v>
      </c>
    </row>
    <row r="2" spans="1:6" x14ac:dyDescent="0.25">
      <c r="A2" t="s">
        <v>15</v>
      </c>
      <c r="B2" t="s">
        <v>15</v>
      </c>
      <c r="C2" t="s">
        <v>55</v>
      </c>
      <c r="D2" t="s">
        <v>56</v>
      </c>
      <c r="F2" t="s">
        <v>62</v>
      </c>
    </row>
    <row r="3" spans="1:6" x14ac:dyDescent="0.25">
      <c r="A3">
        <v>1.00163790783</v>
      </c>
      <c r="B3">
        <v>1.00264466724</v>
      </c>
      <c r="C3">
        <v>1</v>
      </c>
      <c r="D3">
        <f>ABS(A3-B3)</f>
        <v>1.0067594100000576E-3</v>
      </c>
      <c r="E3" s="23">
        <f>SUM(D3:D12)</f>
        <v>4.6293822213698162E-3</v>
      </c>
    </row>
    <row r="4" spans="1:6" x14ac:dyDescent="0.25">
      <c r="A4">
        <v>0.50112904271500003</v>
      </c>
      <c r="B4">
        <v>0.50207498118899996</v>
      </c>
      <c r="C4">
        <v>0.5</v>
      </c>
      <c r="D4">
        <f t="shared" ref="D4:D12" si="0">ABS(A4-B4)</f>
        <v>9.4593847399992992E-4</v>
      </c>
      <c r="E4" s="23"/>
    </row>
    <row r="5" spans="1:6" x14ac:dyDescent="0.25">
      <c r="A5">
        <v>1.50224314226</v>
      </c>
      <c r="B5">
        <v>1.5021157536600001</v>
      </c>
      <c r="C5">
        <v>1.5</v>
      </c>
      <c r="D5">
        <f t="shared" si="0"/>
        <v>1.2738859999994467E-4</v>
      </c>
      <c r="E5" s="23"/>
    </row>
    <row r="6" spans="1:6" x14ac:dyDescent="0.25">
      <c r="A6">
        <v>1.0025560232599999</v>
      </c>
      <c r="B6">
        <v>1.0021197773999999</v>
      </c>
      <c r="C6">
        <v>1</v>
      </c>
      <c r="D6">
        <f t="shared" si="0"/>
        <v>4.3624586000001742E-4</v>
      </c>
      <c r="E6" s="23"/>
    </row>
    <row r="7" spans="1:6" x14ac:dyDescent="0.25">
      <c r="A7">
        <v>1.0014667372799999</v>
      </c>
      <c r="B7">
        <v>1.0012024393800001</v>
      </c>
      <c r="C7">
        <v>1</v>
      </c>
      <c r="D7">
        <f t="shared" si="0"/>
        <v>2.6429789999982134E-4</v>
      </c>
      <c r="E7" s="23"/>
    </row>
    <row r="8" spans="1:6" x14ac:dyDescent="0.25">
      <c r="A8">
        <v>0.50241413847299998</v>
      </c>
      <c r="B8">
        <v>0.50258526193999997</v>
      </c>
      <c r="C8">
        <v>0.5</v>
      </c>
      <c r="D8">
        <f t="shared" si="0"/>
        <v>1.7112346699998948E-4</v>
      </c>
      <c r="E8" s="23"/>
    </row>
    <row r="9" spans="1:6" x14ac:dyDescent="0.25">
      <c r="A9">
        <v>1.0019063875800001</v>
      </c>
      <c r="B9">
        <v>1.00134514815</v>
      </c>
      <c r="C9">
        <v>1</v>
      </c>
      <c r="D9">
        <f t="shared" si="0"/>
        <v>5.6123943000008225E-4</v>
      </c>
      <c r="E9" s="23"/>
    </row>
    <row r="10" spans="1:6" x14ac:dyDescent="0.25">
      <c r="A10">
        <v>0.50195304191500001</v>
      </c>
      <c r="B10">
        <v>0.50188728277799999</v>
      </c>
      <c r="C10">
        <v>0.5</v>
      </c>
      <c r="D10">
        <f t="shared" si="0"/>
        <v>6.5759137000021006E-5</v>
      </c>
      <c r="E10" s="23"/>
    </row>
    <row r="11" spans="1:6" x14ac:dyDescent="0.25">
      <c r="A11">
        <v>0.50172657458400005</v>
      </c>
      <c r="B11">
        <v>0.502351578731</v>
      </c>
      <c r="C11">
        <v>0.5</v>
      </c>
      <c r="D11">
        <f t="shared" si="0"/>
        <v>6.2500414699995233E-4</v>
      </c>
      <c r="E11" s="23"/>
    </row>
    <row r="12" spans="1:6" x14ac:dyDescent="0.25">
      <c r="A12" s="1">
        <v>2.6276887994700002E-3</v>
      </c>
      <c r="B12" s="1">
        <v>3.0533145958399999E-3</v>
      </c>
      <c r="C12">
        <v>0</v>
      </c>
      <c r="D12">
        <f t="shared" si="0"/>
        <v>4.2562579636999968E-4</v>
      </c>
      <c r="E12" s="23"/>
    </row>
    <row r="13" spans="1:6" x14ac:dyDescent="0.25">
      <c r="A13" t="s">
        <v>17</v>
      </c>
      <c r="B13" t="s">
        <v>17</v>
      </c>
      <c r="C13" t="s">
        <v>55</v>
      </c>
      <c r="D13" t="s">
        <v>56</v>
      </c>
      <c r="E13" s="23"/>
    </row>
    <row r="14" spans="1:6" x14ac:dyDescent="0.25">
      <c r="A14">
        <v>1.0016379144226299</v>
      </c>
      <c r="B14">
        <v>1.0026446871529699</v>
      </c>
      <c r="C14">
        <v>1</v>
      </c>
      <c r="D14">
        <f>ABS(A14-B14)</f>
        <v>1.0067727303399998E-3</v>
      </c>
      <c r="E14" s="23">
        <f>SUM(D14:D23)</f>
        <v>4.6293556238462073E-3</v>
      </c>
    </row>
    <row r="15" spans="1:6" x14ac:dyDescent="0.25">
      <c r="A15">
        <v>0.50112906363971499</v>
      </c>
      <c r="B15">
        <v>0.50207498537392403</v>
      </c>
      <c r="C15">
        <v>0.5</v>
      </c>
      <c r="D15">
        <f t="shared" ref="D15:D23" si="1">ABS(A15-B15)</f>
        <v>9.4592173420904313E-4</v>
      </c>
      <c r="E15" s="23"/>
    </row>
    <row r="16" spans="1:6" x14ac:dyDescent="0.25">
      <c r="A16">
        <v>1.5022479138090801</v>
      </c>
      <c r="B16">
        <v>1.5021206581223501</v>
      </c>
      <c r="C16">
        <v>1.5</v>
      </c>
      <c r="D16">
        <f t="shared" si="1"/>
        <v>1.2725568672999898E-4</v>
      </c>
      <c r="E16" s="23"/>
    </row>
    <row r="17" spans="1:5" x14ac:dyDescent="0.25">
      <c r="A17">
        <v>1.0025560229128301</v>
      </c>
      <c r="B17">
        <v>1.0021197793866501</v>
      </c>
      <c r="C17">
        <v>1</v>
      </c>
      <c r="D17">
        <f t="shared" si="1"/>
        <v>4.3624352617999129E-4</v>
      </c>
      <c r="E17" s="23"/>
    </row>
    <row r="18" spans="1:5" x14ac:dyDescent="0.25">
      <c r="A18">
        <v>1.0014667372038499</v>
      </c>
      <c r="B18">
        <v>1.0012024400864901</v>
      </c>
      <c r="C18">
        <v>1</v>
      </c>
      <c r="D18">
        <f t="shared" si="1"/>
        <v>2.6429711735986849E-4</v>
      </c>
      <c r="E18" s="23"/>
    </row>
    <row r="19" spans="1:5" x14ac:dyDescent="0.25">
      <c r="A19">
        <v>0.50241413850519601</v>
      </c>
      <c r="B19">
        <v>0.50258526225504696</v>
      </c>
      <c r="C19">
        <v>0.5</v>
      </c>
      <c r="D19">
        <f t="shared" si="1"/>
        <v>1.7112374985095435E-4</v>
      </c>
      <c r="E19" s="23"/>
    </row>
    <row r="20" spans="1:5" x14ac:dyDescent="0.25">
      <c r="A20">
        <v>1.0019062541466801</v>
      </c>
      <c r="B20">
        <v>1.00134497159061</v>
      </c>
      <c r="C20">
        <v>1</v>
      </c>
      <c r="D20">
        <f t="shared" si="1"/>
        <v>5.6128255607013067E-4</v>
      </c>
      <c r="E20" s="23"/>
    </row>
    <row r="21" spans="1:5" x14ac:dyDescent="0.25">
      <c r="A21">
        <v>0.501953115444983</v>
      </c>
      <c r="B21">
        <v>0.50188728811714101</v>
      </c>
      <c r="C21">
        <v>0.5</v>
      </c>
      <c r="D21">
        <f t="shared" si="1"/>
        <v>6.5827327841994077E-5</v>
      </c>
      <c r="E21" s="23"/>
    </row>
    <row r="22" spans="1:5" x14ac:dyDescent="0.25">
      <c r="A22">
        <v>0.50172657463303505</v>
      </c>
      <c r="B22">
        <v>0.50235157932866004</v>
      </c>
      <c r="C22">
        <v>0.5</v>
      </c>
      <c r="D22">
        <f t="shared" si="1"/>
        <v>6.2500469562498662E-4</v>
      </c>
      <c r="E22" s="23"/>
    </row>
    <row r="23" spans="1:5" x14ac:dyDescent="0.25">
      <c r="A23" s="1">
        <v>2.62768878819764E-3</v>
      </c>
      <c r="B23" s="1">
        <v>3.0533152878368798E-3</v>
      </c>
      <c r="C23">
        <v>0</v>
      </c>
      <c r="D23">
        <f t="shared" si="1"/>
        <v>4.2562649963923983E-4</v>
      </c>
      <c r="E23" s="23"/>
    </row>
    <row r="24" spans="1:5" x14ac:dyDescent="0.25">
      <c r="A24" t="s">
        <v>54</v>
      </c>
      <c r="B24" t="s">
        <v>54</v>
      </c>
      <c r="C24" t="s">
        <v>55</v>
      </c>
      <c r="D24" t="s">
        <v>56</v>
      </c>
      <c r="E24" s="23"/>
    </row>
    <row r="25" spans="1:5" x14ac:dyDescent="0.25">
      <c r="A25">
        <v>1.00163572371</v>
      </c>
      <c r="B25">
        <v>1.00264282341</v>
      </c>
      <c r="C25">
        <v>1</v>
      </c>
      <c r="D25">
        <f>ABS(A25-B25)</f>
        <v>1.0070997000000137E-3</v>
      </c>
      <c r="E25" s="23">
        <f>SUM(D25:D34)</f>
        <v>5.5795713608400377E-3</v>
      </c>
    </row>
    <row r="26" spans="1:5" x14ac:dyDescent="0.25">
      <c r="A26">
        <v>0.50112722278800004</v>
      </c>
      <c r="B26">
        <v>0.50207354445700003</v>
      </c>
      <c r="C26">
        <v>0.5</v>
      </c>
      <c r="D26">
        <f t="shared" ref="D26:D34" si="2">ABS(A26-B26)</f>
        <v>9.4632166899999426E-4</v>
      </c>
      <c r="E26" s="23"/>
    </row>
    <row r="27" spans="1:5" x14ac:dyDescent="0.25">
      <c r="A27">
        <v>1.5033942730700001</v>
      </c>
      <c r="B27">
        <v>1.50231614292</v>
      </c>
      <c r="C27">
        <v>1.5</v>
      </c>
      <c r="D27">
        <f t="shared" si="2"/>
        <v>1.0781301500000229E-3</v>
      </c>
      <c r="E27" s="23"/>
    </row>
    <row r="28" spans="1:5" x14ac:dyDescent="0.25">
      <c r="A28">
        <v>1.00255238506</v>
      </c>
      <c r="B28">
        <v>1.0021188653999999</v>
      </c>
      <c r="C28">
        <v>1</v>
      </c>
      <c r="D28">
        <f t="shared" si="2"/>
        <v>4.3351966000004794E-4</v>
      </c>
      <c r="E28" s="23"/>
    </row>
    <row r="29" spans="1:5" x14ac:dyDescent="0.25">
      <c r="A29">
        <v>1.00146373314</v>
      </c>
      <c r="B29">
        <v>1.0011998043500001</v>
      </c>
      <c r="C29">
        <v>1</v>
      </c>
      <c r="D29">
        <f t="shared" si="2"/>
        <v>2.639287899999232E-4</v>
      </c>
      <c r="E29" s="23"/>
    </row>
    <row r="30" spans="1:5" x14ac:dyDescent="0.25">
      <c r="A30">
        <v>0.50241164362900004</v>
      </c>
      <c r="B30">
        <v>0.50258402880700004</v>
      </c>
      <c r="C30">
        <v>0.5</v>
      </c>
      <c r="D30">
        <f t="shared" si="2"/>
        <v>1.7238517800000075E-4</v>
      </c>
      <c r="E30" s="23"/>
    </row>
    <row r="31" spans="1:5" x14ac:dyDescent="0.25">
      <c r="A31">
        <v>1.0019046364599999</v>
      </c>
      <c r="B31">
        <v>1.00134191719</v>
      </c>
      <c r="C31">
        <v>1</v>
      </c>
      <c r="D31">
        <f t="shared" si="2"/>
        <v>5.6271926999995614E-4</v>
      </c>
      <c r="E31" s="23"/>
    </row>
    <row r="32" spans="1:5" x14ac:dyDescent="0.25">
      <c r="A32">
        <v>0.50195164410600002</v>
      </c>
      <c r="B32">
        <v>0.50188525242899995</v>
      </c>
      <c r="C32">
        <v>0.5</v>
      </c>
      <c r="D32">
        <f t="shared" si="2"/>
        <v>6.6391677000066096E-5</v>
      </c>
      <c r="E32" s="23"/>
    </row>
    <row r="33" spans="1:5" x14ac:dyDescent="0.25">
      <c r="A33">
        <v>0.50172429136800001</v>
      </c>
      <c r="B33">
        <v>0.50234803520600002</v>
      </c>
      <c r="C33">
        <v>0.5</v>
      </c>
      <c r="D33">
        <f t="shared" si="2"/>
        <v>6.2374383800001265E-4</v>
      </c>
      <c r="E33" s="23"/>
    </row>
    <row r="34" spans="1:5" x14ac:dyDescent="0.25">
      <c r="A34" s="1">
        <v>2.62560449962E-3</v>
      </c>
      <c r="B34" s="1">
        <v>3.0509359284600001E-3</v>
      </c>
      <c r="C34">
        <v>0</v>
      </c>
      <c r="D34">
        <f t="shared" si="2"/>
        <v>4.2533142884000012E-4</v>
      </c>
      <c r="E34" s="23"/>
    </row>
    <row r="35" spans="1:5" x14ac:dyDescent="0.25">
      <c r="A35" t="s">
        <v>0</v>
      </c>
      <c r="B35" t="s">
        <v>0</v>
      </c>
      <c r="C35" t="s">
        <v>55</v>
      </c>
      <c r="D35" t="s">
        <v>56</v>
      </c>
      <c r="E35" s="23"/>
    </row>
    <row r="36" spans="1:5" x14ac:dyDescent="0.25">
      <c r="A36">
        <v>1.0159541545729001</v>
      </c>
      <c r="B36">
        <v>1.0161206345928899</v>
      </c>
      <c r="C36">
        <v>1</v>
      </c>
      <c r="D36">
        <f>ABS(A36-B36)</f>
        <v>1.664800199898675E-4</v>
      </c>
      <c r="E36" s="23">
        <f>SUM(D36:D45)</f>
        <v>4.4566918052912352E-3</v>
      </c>
    </row>
    <row r="37" spans="1:5" x14ac:dyDescent="0.25">
      <c r="A37">
        <v>0.54049560080936898</v>
      </c>
      <c r="B37">
        <v>0.53888229211727501</v>
      </c>
      <c r="C37">
        <v>0.5</v>
      </c>
      <c r="D37">
        <f t="shared" ref="D37:D45" si="3">ABS(A37-B37)</f>
        <v>1.6133086920939732E-3</v>
      </c>
    </row>
    <row r="38" spans="1:5" x14ac:dyDescent="0.25">
      <c r="A38">
        <v>1.50224318480887</v>
      </c>
      <c r="B38">
        <v>1.5021156871868999</v>
      </c>
      <c r="C38">
        <v>1.5</v>
      </c>
      <c r="D38">
        <f t="shared" si="3"/>
        <v>1.2749762197006298E-4</v>
      </c>
    </row>
    <row r="39" spans="1:5" x14ac:dyDescent="0.25">
      <c r="A39">
        <v>1.0025560229136601</v>
      </c>
      <c r="B39">
        <v>1.0021197793726999</v>
      </c>
      <c r="C39">
        <v>1</v>
      </c>
      <c r="D39">
        <f t="shared" si="3"/>
        <v>4.3624354096016837E-4</v>
      </c>
    </row>
    <row r="40" spans="1:5" x14ac:dyDescent="0.25">
      <c r="A40">
        <v>1.00146673716067</v>
      </c>
      <c r="B40">
        <v>1.00120244008016</v>
      </c>
      <c r="C40">
        <v>1</v>
      </c>
      <c r="D40">
        <f t="shared" si="3"/>
        <v>2.6429708051001199E-4</v>
      </c>
    </row>
    <row r="41" spans="1:5" x14ac:dyDescent="0.25">
      <c r="A41">
        <v>0.50241413849365901</v>
      </c>
      <c r="B41">
        <v>0.50258526224581102</v>
      </c>
      <c r="C41">
        <v>0.5</v>
      </c>
      <c r="D41">
        <f t="shared" si="3"/>
        <v>1.711237521520026E-4</v>
      </c>
    </row>
    <row r="42" spans="1:5" x14ac:dyDescent="0.25">
      <c r="A42">
        <v>1.00190625415181</v>
      </c>
      <c r="B42">
        <v>1.00134497158092</v>
      </c>
      <c r="C42">
        <v>1</v>
      </c>
      <c r="D42">
        <f t="shared" si="3"/>
        <v>5.6128257089005373E-4</v>
      </c>
    </row>
    <row r="43" spans="1:5" x14ac:dyDescent="0.25">
      <c r="A43">
        <v>0.50195311542059495</v>
      </c>
      <c r="B43">
        <v>0.50188728811052497</v>
      </c>
      <c r="C43">
        <v>0.5</v>
      </c>
      <c r="D43">
        <f t="shared" si="3"/>
        <v>6.5827310069987988E-5</v>
      </c>
    </row>
    <row r="44" spans="1:5" x14ac:dyDescent="0.25">
      <c r="A44">
        <v>0.50172657462487702</v>
      </c>
      <c r="B44">
        <v>0.50235157931894903</v>
      </c>
      <c r="C44">
        <v>0.5</v>
      </c>
      <c r="D44">
        <f t="shared" si="3"/>
        <v>6.2500469407200665E-4</v>
      </c>
    </row>
    <row r="45" spans="1:5" x14ac:dyDescent="0.25">
      <c r="A45">
        <v>2.6276886883643902E-3</v>
      </c>
      <c r="B45">
        <v>3.05331521094749E-3</v>
      </c>
      <c r="C45">
        <v>0</v>
      </c>
      <c r="D45">
        <f t="shared" si="3"/>
        <v>4.2562652258309975E-4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opLeftCell="N1" workbookViewId="0">
      <selection activeCell="G2" sqref="G2:AG19"/>
    </sheetView>
  </sheetViews>
  <sheetFormatPr defaultRowHeight="15" x14ac:dyDescent="0.25"/>
  <sheetData>
    <row r="1" spans="1:33" x14ac:dyDescent="0.25">
      <c r="A1" t="s">
        <v>43</v>
      </c>
      <c r="J1" s="15" t="s">
        <v>43</v>
      </c>
      <c r="K1" s="15"/>
      <c r="L1" s="15"/>
      <c r="M1" s="15" t="s">
        <v>24</v>
      </c>
      <c r="N1" s="15"/>
      <c r="O1" s="15"/>
      <c r="P1" s="15" t="s">
        <v>25</v>
      </c>
      <c r="Q1" s="15"/>
      <c r="R1" s="15"/>
      <c r="S1" s="15" t="s">
        <v>26</v>
      </c>
      <c r="T1" s="15"/>
      <c r="U1" s="15"/>
      <c r="V1" s="15" t="s">
        <v>27</v>
      </c>
      <c r="W1" s="15"/>
      <c r="X1" s="15"/>
      <c r="Y1" s="15" t="s">
        <v>28</v>
      </c>
      <c r="Z1" s="15"/>
      <c r="AA1" s="15"/>
      <c r="AB1" s="15" t="s">
        <v>29</v>
      </c>
      <c r="AC1" s="15"/>
      <c r="AD1" s="15"/>
      <c r="AE1" s="15" t="s">
        <v>30</v>
      </c>
      <c r="AF1" s="15"/>
      <c r="AG1" s="15"/>
    </row>
    <row r="2" spans="1:33" x14ac:dyDescent="0.25">
      <c r="A2" t="s">
        <v>75</v>
      </c>
      <c r="B2" t="s">
        <v>69</v>
      </c>
      <c r="C2" t="s">
        <v>76</v>
      </c>
      <c r="D2" t="s">
        <v>77</v>
      </c>
      <c r="E2" t="s">
        <v>78</v>
      </c>
      <c r="F2" t="s">
        <v>79</v>
      </c>
      <c r="G2" t="s">
        <v>17</v>
      </c>
      <c r="H2" t="s">
        <v>38</v>
      </c>
      <c r="I2" t="s">
        <v>2</v>
      </c>
      <c r="J2">
        <v>0.55860086685699994</v>
      </c>
      <c r="K2">
        <v>-56.668742287999997</v>
      </c>
      <c r="L2">
        <v>-72.442134112900007</v>
      </c>
      <c r="M2">
        <v>0.95874171774600003</v>
      </c>
      <c r="N2">
        <v>1.16196845509</v>
      </c>
      <c r="O2">
        <v>1.4636763500900001</v>
      </c>
      <c r="P2">
        <v>0.71121794168600005</v>
      </c>
      <c r="Q2">
        <v>-35.580714064299997</v>
      </c>
      <c r="R2">
        <v>-44.077814323399998</v>
      </c>
      <c r="S2">
        <v>1.18230769497</v>
      </c>
      <c r="T2">
        <v>30.7727775858</v>
      </c>
      <c r="U2">
        <v>47.163403128900001</v>
      </c>
      <c r="V2">
        <v>0.88989378956499998</v>
      </c>
      <c r="W2">
        <v>-8.6457912630599996</v>
      </c>
      <c r="X2">
        <v>-10.9315216885</v>
      </c>
      <c r="Y2">
        <v>0.79187427006400002</v>
      </c>
      <c r="Z2">
        <v>-27.515973626099999</v>
      </c>
      <c r="AA2">
        <v>-39.630996473899998</v>
      </c>
      <c r="AB2">
        <v>0.93567640712699995</v>
      </c>
      <c r="AC2">
        <v>-3.0062011268700002</v>
      </c>
      <c r="AD2">
        <v>-4.3953559719199999</v>
      </c>
      <c r="AE2">
        <v>0.60558343941500004</v>
      </c>
      <c r="AF2">
        <v>-52.856710698400001</v>
      </c>
      <c r="AG2">
        <v>-66.464738840199999</v>
      </c>
    </row>
    <row r="3" spans="1:33" x14ac:dyDescent="0.25">
      <c r="B3" t="s">
        <v>80</v>
      </c>
      <c r="C3" t="s">
        <v>77</v>
      </c>
      <c r="D3" t="s">
        <v>78</v>
      </c>
      <c r="E3" t="s">
        <v>81</v>
      </c>
      <c r="F3" t="s">
        <v>82</v>
      </c>
      <c r="G3" t="s">
        <v>17</v>
      </c>
      <c r="H3" t="s">
        <v>31</v>
      </c>
      <c r="I3" t="s">
        <v>32</v>
      </c>
      <c r="J3">
        <v>1.3163606371300001</v>
      </c>
      <c r="K3">
        <v>60.314546153099997</v>
      </c>
      <c r="L3">
        <v>94.1997358964</v>
      </c>
      <c r="M3">
        <v>0.75221651017199997</v>
      </c>
      <c r="N3">
        <v>-31.449669955499999</v>
      </c>
      <c r="O3">
        <v>-39.002378113399999</v>
      </c>
      <c r="P3">
        <v>0.81166473128600003</v>
      </c>
      <c r="Q3">
        <v>-29.949921357499999</v>
      </c>
      <c r="R3">
        <v>-44.299037758700003</v>
      </c>
      <c r="S3">
        <v>0.73294324075299999</v>
      </c>
      <c r="T3">
        <v>-43.971939902899997</v>
      </c>
      <c r="U3">
        <v>-63.152415992900004</v>
      </c>
      <c r="V3">
        <v>0.78355527494499999</v>
      </c>
      <c r="W3">
        <v>-34.960474795099998</v>
      </c>
      <c r="X3">
        <v>-49.5795196491</v>
      </c>
      <c r="Y3">
        <v>0.92914078847399995</v>
      </c>
      <c r="Z3">
        <v>-2.3644196599999998</v>
      </c>
      <c r="AA3">
        <v>-2.9877009532400001</v>
      </c>
      <c r="AB3">
        <v>0.74083969136299999</v>
      </c>
      <c r="AC3">
        <v>-36.564886119000001</v>
      </c>
      <c r="AD3">
        <v>-44.2196178266</v>
      </c>
      <c r="AE3">
        <v>1.0970215505600001</v>
      </c>
      <c r="AF3">
        <v>22.7224624035</v>
      </c>
      <c r="AG3">
        <v>34.511025599100002</v>
      </c>
    </row>
    <row r="4" spans="1:33" x14ac:dyDescent="0.25">
      <c r="A4" t="s">
        <v>83</v>
      </c>
      <c r="B4" t="s">
        <v>69</v>
      </c>
      <c r="C4" t="s">
        <v>70</v>
      </c>
      <c r="D4" t="s">
        <v>71</v>
      </c>
      <c r="E4" t="s">
        <v>72</v>
      </c>
      <c r="F4" t="s">
        <v>73</v>
      </c>
      <c r="G4" t="s">
        <v>17</v>
      </c>
      <c r="H4" t="s">
        <v>31</v>
      </c>
      <c r="I4" t="s">
        <v>33</v>
      </c>
      <c r="J4">
        <v>0.90937638351299999</v>
      </c>
      <c r="K4">
        <v>-13.8810652242</v>
      </c>
      <c r="L4">
        <v>-20.604949459099998</v>
      </c>
      <c r="M4">
        <v>1.0759033063800001</v>
      </c>
      <c r="N4">
        <v>17.4273109879</v>
      </c>
      <c r="O4">
        <v>25.888411269700001</v>
      </c>
      <c r="P4">
        <v>1.14700798368</v>
      </c>
      <c r="Q4">
        <v>27.240043589399999</v>
      </c>
      <c r="R4">
        <v>41.264209681300002</v>
      </c>
      <c r="S4">
        <v>0.85335529910800001</v>
      </c>
      <c r="T4">
        <v>-17.917148501100002</v>
      </c>
      <c r="U4">
        <v>-26.204071462800002</v>
      </c>
      <c r="V4">
        <v>0.53632660528800002</v>
      </c>
      <c r="W4">
        <v>-71.131370746900004</v>
      </c>
      <c r="X4">
        <v>-87.095133651200001</v>
      </c>
      <c r="Y4">
        <v>0.81215796847599997</v>
      </c>
      <c r="Z4">
        <v>-29.988539858100001</v>
      </c>
      <c r="AA4">
        <v>-42.688024302499997</v>
      </c>
      <c r="AB4">
        <v>0.91762293514600002</v>
      </c>
      <c r="AC4">
        <v>-10.666140989400001</v>
      </c>
      <c r="AD4">
        <v>-15.6079619329</v>
      </c>
      <c r="AE4">
        <v>1.39861121998</v>
      </c>
      <c r="AF4">
        <v>64.942196671399998</v>
      </c>
      <c r="AG4">
        <v>101.01237636099999</v>
      </c>
    </row>
    <row r="5" spans="1:33" x14ac:dyDescent="0.25">
      <c r="B5" t="s">
        <v>74</v>
      </c>
      <c r="C5" t="s">
        <v>60</v>
      </c>
      <c r="D5" t="s">
        <v>84</v>
      </c>
      <c r="E5" t="s">
        <v>85</v>
      </c>
      <c r="F5" t="s">
        <v>86</v>
      </c>
      <c r="G5" t="s">
        <v>17</v>
      </c>
      <c r="H5" t="s">
        <v>34</v>
      </c>
      <c r="I5" t="s">
        <v>2</v>
      </c>
      <c r="J5">
        <v>0.87026087845</v>
      </c>
      <c r="K5">
        <v>-15.0944879729</v>
      </c>
      <c r="L5">
        <v>-17.961024287499999</v>
      </c>
      <c r="M5">
        <v>0.964527723492</v>
      </c>
      <c r="N5">
        <v>1.2095439003099999</v>
      </c>
      <c r="O5">
        <v>1.4888834662999999</v>
      </c>
      <c r="P5">
        <v>0.58821112724400004</v>
      </c>
      <c r="Q5">
        <v>-73.300228404500004</v>
      </c>
      <c r="R5">
        <v>-86.219389522900002</v>
      </c>
      <c r="S5">
        <v>0.63087441717600001</v>
      </c>
      <c r="T5">
        <v>-52.8931414312</v>
      </c>
      <c r="U5">
        <v>-66.311975582599999</v>
      </c>
      <c r="V5">
        <v>1.07263354831</v>
      </c>
      <c r="W5">
        <v>16.787794197099998</v>
      </c>
      <c r="X5">
        <v>24.7816648867</v>
      </c>
      <c r="Y5">
        <v>0.64728534082599998</v>
      </c>
      <c r="Z5">
        <v>-53.271540159799997</v>
      </c>
      <c r="AA5">
        <v>-64.398202344599994</v>
      </c>
      <c r="AB5">
        <v>0.72491550475099997</v>
      </c>
      <c r="AC5">
        <v>-37.871585923200001</v>
      </c>
      <c r="AD5">
        <v>-46.654539563</v>
      </c>
      <c r="AE5">
        <v>0.55790094064700002</v>
      </c>
      <c r="AF5">
        <v>-78.663125868500003</v>
      </c>
      <c r="AG5">
        <v>-93.208759403000002</v>
      </c>
    </row>
    <row r="6" spans="1:33" x14ac:dyDescent="0.25">
      <c r="A6" t="s">
        <v>87</v>
      </c>
      <c r="B6" t="s">
        <v>88</v>
      </c>
      <c r="C6" t="s">
        <v>73</v>
      </c>
      <c r="D6">
        <v>106.278955600527</v>
      </c>
      <c r="G6" t="s">
        <v>17</v>
      </c>
      <c r="H6" t="s">
        <v>34</v>
      </c>
      <c r="I6" t="s">
        <v>32</v>
      </c>
      <c r="J6">
        <v>1.2008136036799999</v>
      </c>
      <c r="K6">
        <v>35.280577703299997</v>
      </c>
      <c r="L6">
        <v>53.454346615399999</v>
      </c>
      <c r="M6">
        <v>0.67506367857899996</v>
      </c>
      <c r="N6">
        <v>-41.614607933099997</v>
      </c>
      <c r="O6">
        <v>-52.147715464500003</v>
      </c>
      <c r="P6">
        <v>1.1146446075700001</v>
      </c>
      <c r="Q6">
        <v>24.508011990300002</v>
      </c>
      <c r="R6">
        <v>36.7294373127</v>
      </c>
      <c r="S6">
        <v>0.70685694569099999</v>
      </c>
      <c r="T6">
        <v>-37.0959152231</v>
      </c>
      <c r="U6">
        <v>-46.865315320199997</v>
      </c>
      <c r="V6">
        <v>1.0774959095500001</v>
      </c>
      <c r="W6">
        <v>18.783811509500001</v>
      </c>
      <c r="X6">
        <v>28.266270629499999</v>
      </c>
      <c r="Y6">
        <v>1.0113312188200001</v>
      </c>
      <c r="Z6">
        <v>6.6272789537500003</v>
      </c>
      <c r="AA6">
        <v>9.8812853548100001</v>
      </c>
      <c r="AB6">
        <v>0.947608513328</v>
      </c>
      <c r="AC6">
        <v>-1.7612347436</v>
      </c>
      <c r="AD6">
        <v>-2.6123359314900001</v>
      </c>
      <c r="AE6">
        <v>1.1089950310100001</v>
      </c>
      <c r="AF6">
        <v>25.611583208300001</v>
      </c>
      <c r="AG6">
        <v>40.483364336299999</v>
      </c>
    </row>
    <row r="7" spans="1:33" x14ac:dyDescent="0.25">
      <c r="A7" t="s">
        <v>17</v>
      </c>
      <c r="B7" t="s">
        <v>38</v>
      </c>
      <c r="C7" t="s">
        <v>2</v>
      </c>
      <c r="D7">
        <v>0.55860086685699994</v>
      </c>
      <c r="E7">
        <v>-56.668742287999997</v>
      </c>
      <c r="F7">
        <v>-72.442134112900007</v>
      </c>
      <c r="G7" t="s">
        <v>17</v>
      </c>
      <c r="H7" t="s">
        <v>34</v>
      </c>
      <c r="I7" t="s">
        <v>33</v>
      </c>
      <c r="J7">
        <v>0.75491183776399995</v>
      </c>
      <c r="K7">
        <v>-33.728824420599999</v>
      </c>
      <c r="L7">
        <v>-40.967900340900002</v>
      </c>
      <c r="M7">
        <v>0.75688573288799998</v>
      </c>
      <c r="N7">
        <v>-32.6093130641</v>
      </c>
      <c r="O7">
        <v>-40.033344210999999</v>
      </c>
      <c r="P7">
        <v>0.54636472449999995</v>
      </c>
      <c r="Q7">
        <v>-78.850738762899994</v>
      </c>
      <c r="R7">
        <v>-94.232618503699996</v>
      </c>
      <c r="S7">
        <v>1.5182580889799999</v>
      </c>
      <c r="T7">
        <v>72.727331085499998</v>
      </c>
      <c r="U7">
        <v>114.54878203</v>
      </c>
      <c r="V7">
        <v>0.79067558898500001</v>
      </c>
      <c r="W7">
        <v>-24.805203545200001</v>
      </c>
      <c r="X7">
        <v>-31.1639647682</v>
      </c>
      <c r="Y7">
        <v>0.53241623106699998</v>
      </c>
      <c r="Z7">
        <v>-79.610305918700007</v>
      </c>
      <c r="AA7">
        <v>-97.912058846299999</v>
      </c>
      <c r="AB7">
        <v>0.83290059337099998</v>
      </c>
      <c r="AC7">
        <v>-19.024471206800001</v>
      </c>
      <c r="AD7">
        <v>-23.3623630777</v>
      </c>
      <c r="AE7">
        <v>0.63482071802999995</v>
      </c>
      <c r="AF7">
        <v>-54.700213334899999</v>
      </c>
      <c r="AG7">
        <v>-67.240720572000001</v>
      </c>
    </row>
    <row r="8" spans="1:33" x14ac:dyDescent="0.25">
      <c r="A8" t="s">
        <v>17</v>
      </c>
      <c r="B8" t="s">
        <v>31</v>
      </c>
      <c r="C8" t="s">
        <v>32</v>
      </c>
      <c r="D8">
        <v>1.3163606371300001</v>
      </c>
      <c r="E8">
        <v>60.314546153099997</v>
      </c>
      <c r="F8">
        <v>94.1997358964</v>
      </c>
      <c r="G8" t="s">
        <v>39</v>
      </c>
      <c r="H8" t="s">
        <v>31</v>
      </c>
      <c r="I8" t="s">
        <v>2</v>
      </c>
      <c r="J8">
        <v>1.8093994109</v>
      </c>
      <c r="K8">
        <v>102.84222461100001</v>
      </c>
      <c r="L8">
        <v>166.59475661600001</v>
      </c>
      <c r="M8">
        <v>1.1498923835999999</v>
      </c>
      <c r="N8">
        <v>27.640081788100002</v>
      </c>
      <c r="O8">
        <v>41.2180280563</v>
      </c>
      <c r="P8">
        <v>0.96600009869600001</v>
      </c>
      <c r="Q8">
        <v>-0.59446016498099996</v>
      </c>
      <c r="R8">
        <v>-0.87728767568499999</v>
      </c>
      <c r="S8">
        <v>1.1956670893800001</v>
      </c>
      <c r="T8">
        <v>36.682023664299997</v>
      </c>
      <c r="U8">
        <v>56.623655361499999</v>
      </c>
      <c r="V8">
        <v>0.96916756555700001</v>
      </c>
      <c r="W8">
        <v>3.18257741664</v>
      </c>
      <c r="X8">
        <v>4.0532550730199999</v>
      </c>
      <c r="Y8">
        <v>1.4281819877799999</v>
      </c>
      <c r="Z8">
        <v>61.578185300400001</v>
      </c>
      <c r="AA8">
        <v>95.261115326400002</v>
      </c>
      <c r="AB8">
        <v>1.4002426188499999</v>
      </c>
      <c r="AC8">
        <v>62.666252031799999</v>
      </c>
      <c r="AD8">
        <v>97.920734004400003</v>
      </c>
      <c r="AE8">
        <v>1.21359206751</v>
      </c>
      <c r="AF8">
        <v>37.895411239399998</v>
      </c>
      <c r="AG8">
        <v>58.839994195300001</v>
      </c>
    </row>
    <row r="9" spans="1:33" x14ac:dyDescent="0.25">
      <c r="A9" t="s">
        <v>87</v>
      </c>
      <c r="B9" t="s">
        <v>88</v>
      </c>
      <c r="C9" t="s">
        <v>73</v>
      </c>
      <c r="D9">
        <v>91.3346290895865</v>
      </c>
      <c r="G9" t="s">
        <v>39</v>
      </c>
      <c r="H9" t="s">
        <v>31</v>
      </c>
      <c r="I9" t="s">
        <v>32</v>
      </c>
      <c r="J9">
        <v>1.86014327232</v>
      </c>
      <c r="K9">
        <v>107.613625645</v>
      </c>
      <c r="L9">
        <v>174.172440182</v>
      </c>
      <c r="M9">
        <v>1.2706011850000001</v>
      </c>
      <c r="N9">
        <v>43.831840762600002</v>
      </c>
      <c r="O9">
        <v>66.7610483152</v>
      </c>
      <c r="P9">
        <v>1.0343670924699999</v>
      </c>
      <c r="Q9">
        <v>11.132294418300001</v>
      </c>
      <c r="R9">
        <v>16.473528711699998</v>
      </c>
      <c r="S9">
        <v>0.927985057823</v>
      </c>
      <c r="T9">
        <v>-4.0097196433900004</v>
      </c>
      <c r="U9">
        <v>-5.7944105594600002</v>
      </c>
      <c r="V9">
        <v>1.2605470532800001</v>
      </c>
      <c r="W9">
        <v>42.028840866899998</v>
      </c>
      <c r="X9">
        <v>63.371735799</v>
      </c>
      <c r="Y9">
        <v>1.40929776163</v>
      </c>
      <c r="Z9">
        <v>60.061694455100003</v>
      </c>
      <c r="AA9">
        <v>92.063672225600001</v>
      </c>
      <c r="AB9">
        <v>1.2581399610499999</v>
      </c>
      <c r="AC9">
        <v>44.4973052944</v>
      </c>
      <c r="AD9">
        <v>68.928286817699998</v>
      </c>
      <c r="AE9">
        <v>1.04244279364</v>
      </c>
      <c r="AF9">
        <v>12.3899248081</v>
      </c>
      <c r="AG9">
        <v>18.6282796154</v>
      </c>
    </row>
    <row r="10" spans="1:33" x14ac:dyDescent="0.25">
      <c r="A10" t="s">
        <v>17</v>
      </c>
      <c r="B10" t="s">
        <v>31</v>
      </c>
      <c r="C10" t="s">
        <v>33</v>
      </c>
      <c r="D10">
        <v>0.90937638351299999</v>
      </c>
      <c r="E10">
        <v>-13.8810652242</v>
      </c>
      <c r="F10">
        <v>-20.604949459099998</v>
      </c>
      <c r="G10" t="s">
        <v>39</v>
      </c>
      <c r="H10" t="s">
        <v>31</v>
      </c>
      <c r="I10" t="s">
        <v>33</v>
      </c>
      <c r="J10">
        <v>1.87854071778</v>
      </c>
      <c r="K10">
        <v>110.281676577</v>
      </c>
      <c r="L10">
        <v>179.65747428</v>
      </c>
      <c r="M10">
        <v>1.19784100829</v>
      </c>
      <c r="N10">
        <v>34.429822110099998</v>
      </c>
      <c r="O10">
        <v>51.7891312442</v>
      </c>
      <c r="P10">
        <v>1.0607583755600001</v>
      </c>
      <c r="Q10">
        <v>15.402200497600001</v>
      </c>
      <c r="R10">
        <v>23.113323766200001</v>
      </c>
      <c r="S10">
        <v>1.06558708487</v>
      </c>
      <c r="T10">
        <v>15.8724189902</v>
      </c>
      <c r="U10">
        <v>23.941593286700002</v>
      </c>
      <c r="V10">
        <v>1.6290757245900001</v>
      </c>
      <c r="W10">
        <v>86.609768689000006</v>
      </c>
      <c r="X10">
        <v>137.91483774</v>
      </c>
      <c r="Y10">
        <v>1.2171128690799999</v>
      </c>
      <c r="Z10">
        <v>37.243197422400002</v>
      </c>
      <c r="AA10">
        <v>56.448284143800002</v>
      </c>
      <c r="AB10">
        <v>1.3752098555800001</v>
      </c>
      <c r="AC10">
        <v>58.073786140899998</v>
      </c>
      <c r="AD10">
        <v>92.319971791</v>
      </c>
      <c r="AE10">
        <v>1.0246832155400001</v>
      </c>
      <c r="AF10">
        <v>9.6004885285399997</v>
      </c>
      <c r="AG10">
        <v>14.389747163199999</v>
      </c>
    </row>
    <row r="11" spans="1:33" x14ac:dyDescent="0.25">
      <c r="A11" t="s">
        <v>17</v>
      </c>
      <c r="B11" t="s">
        <v>34</v>
      </c>
      <c r="C11" t="s">
        <v>2</v>
      </c>
      <c r="D11">
        <v>0.87026087845</v>
      </c>
      <c r="E11">
        <v>-15.0944879729</v>
      </c>
      <c r="F11">
        <v>-17.961024287499999</v>
      </c>
      <c r="G11" t="s">
        <v>39</v>
      </c>
      <c r="H11" t="s">
        <v>34</v>
      </c>
      <c r="I11" t="s">
        <v>2</v>
      </c>
      <c r="J11">
        <v>1.6476289025199999</v>
      </c>
      <c r="K11">
        <v>82.037721648599998</v>
      </c>
      <c r="L11">
        <v>129.58938231299999</v>
      </c>
      <c r="M11">
        <v>1.3381584310800001</v>
      </c>
      <c r="N11">
        <v>53.083215902299997</v>
      </c>
      <c r="O11">
        <v>81.135968923299998</v>
      </c>
      <c r="P11">
        <v>1.2835905968700001</v>
      </c>
      <c r="Q11">
        <v>46.0879493698</v>
      </c>
      <c r="R11">
        <v>69.510059357000003</v>
      </c>
      <c r="S11">
        <v>1.41987075428</v>
      </c>
      <c r="T11">
        <v>52.835385717900003</v>
      </c>
      <c r="U11">
        <v>68.755236817799997</v>
      </c>
      <c r="V11">
        <v>0.95716361313700005</v>
      </c>
      <c r="W11">
        <v>1.84646915957</v>
      </c>
      <c r="X11">
        <v>2.35417422047</v>
      </c>
      <c r="Y11">
        <v>0.77203566210999996</v>
      </c>
      <c r="Z11">
        <v>-32.5207197557</v>
      </c>
      <c r="AA11">
        <v>-46.585686534700002</v>
      </c>
      <c r="AB11">
        <v>0.82350626389299997</v>
      </c>
      <c r="AC11">
        <v>-19.210403820100002</v>
      </c>
      <c r="AD11">
        <v>-23.841037307299999</v>
      </c>
      <c r="AE11">
        <v>1.4104905140599999</v>
      </c>
      <c r="AF11">
        <v>61.978231962000002</v>
      </c>
      <c r="AG11">
        <v>97.251761692299993</v>
      </c>
    </row>
    <row r="12" spans="1:33" x14ac:dyDescent="0.25">
      <c r="A12" t="s">
        <v>87</v>
      </c>
      <c r="B12" t="s">
        <v>88</v>
      </c>
      <c r="C12" t="s">
        <v>73</v>
      </c>
      <c r="D12">
        <v>109.81096922894901</v>
      </c>
      <c r="G12" t="s">
        <v>39</v>
      </c>
      <c r="H12" t="s">
        <v>34</v>
      </c>
      <c r="I12" t="s">
        <v>32</v>
      </c>
      <c r="J12">
        <v>1.5861986352199999</v>
      </c>
      <c r="K12">
        <v>78.304313671599999</v>
      </c>
      <c r="L12">
        <v>123.710729499</v>
      </c>
      <c r="M12">
        <v>1.61546251372</v>
      </c>
      <c r="N12">
        <v>82.789736789299994</v>
      </c>
      <c r="O12">
        <v>128.63688127099999</v>
      </c>
      <c r="P12">
        <v>0.873953772543</v>
      </c>
      <c r="Q12">
        <v>-17.796276328600001</v>
      </c>
      <c r="R12">
        <v>-25.930534266700001</v>
      </c>
      <c r="S12">
        <v>1.29817307211</v>
      </c>
      <c r="T12">
        <v>41.306267622900002</v>
      </c>
      <c r="U12">
        <v>53.530646689500003</v>
      </c>
      <c r="V12">
        <v>1.76029214489</v>
      </c>
      <c r="W12">
        <v>114.230757483</v>
      </c>
      <c r="X12">
        <v>189.01655907700001</v>
      </c>
      <c r="Y12">
        <v>1.17956330655</v>
      </c>
      <c r="Z12">
        <v>32.129691128499999</v>
      </c>
      <c r="AA12">
        <v>48.036884718300001</v>
      </c>
      <c r="AB12">
        <v>1.57067491674</v>
      </c>
      <c r="AC12">
        <v>80.267320980199997</v>
      </c>
      <c r="AD12">
        <v>127.6410771</v>
      </c>
      <c r="AE12">
        <v>1.19209449702</v>
      </c>
      <c r="AF12">
        <v>35.8472287851</v>
      </c>
      <c r="AG12">
        <v>57.248868148200003</v>
      </c>
    </row>
    <row r="13" spans="1:33" x14ac:dyDescent="0.25">
      <c r="A13" t="s">
        <v>17</v>
      </c>
      <c r="B13" t="s">
        <v>34</v>
      </c>
      <c r="C13" t="s">
        <v>32</v>
      </c>
      <c r="D13">
        <v>1.2008136036799999</v>
      </c>
      <c r="E13">
        <v>35.280577703299997</v>
      </c>
      <c r="F13">
        <v>53.454346615399999</v>
      </c>
      <c r="G13" t="s">
        <v>39</v>
      </c>
      <c r="H13" t="s">
        <v>34</v>
      </c>
      <c r="I13" t="s">
        <v>33</v>
      </c>
      <c r="J13">
        <v>1.44493922308</v>
      </c>
      <c r="K13">
        <v>63.361687764000003</v>
      </c>
      <c r="L13">
        <v>99.077908421199993</v>
      </c>
      <c r="M13">
        <v>1.2237926702399999</v>
      </c>
      <c r="N13">
        <v>36.438613162899998</v>
      </c>
      <c r="O13">
        <v>55.646775881400004</v>
      </c>
      <c r="P13">
        <v>0.82234890433200003</v>
      </c>
      <c r="Q13">
        <v>-28.805095383000001</v>
      </c>
      <c r="R13">
        <v>-41.842608095899998</v>
      </c>
      <c r="S13">
        <v>1.1909217509100001</v>
      </c>
      <c r="T13">
        <v>41.854876139799998</v>
      </c>
      <c r="U13">
        <v>67.443489624099996</v>
      </c>
      <c r="V13">
        <v>1.6135672832000001</v>
      </c>
      <c r="W13">
        <v>112.554499416</v>
      </c>
      <c r="X13">
        <v>193.56367068099999</v>
      </c>
      <c r="Y13">
        <v>1.56654483486</v>
      </c>
      <c r="Z13">
        <v>77.144151737800001</v>
      </c>
      <c r="AA13">
        <v>119.76822389199999</v>
      </c>
      <c r="AB13">
        <v>0.87299710392800001</v>
      </c>
      <c r="AC13">
        <v>-9.0743338949600005</v>
      </c>
      <c r="AD13">
        <v>-11.633977484200001</v>
      </c>
      <c r="AE13">
        <v>1.39622914774</v>
      </c>
      <c r="AF13">
        <v>63.682438063600003</v>
      </c>
      <c r="AG13">
        <v>101.883192964</v>
      </c>
    </row>
    <row r="14" spans="1:33" x14ac:dyDescent="0.25">
      <c r="A14" t="s">
        <v>17</v>
      </c>
      <c r="B14" t="s">
        <v>34</v>
      </c>
      <c r="C14" t="s">
        <v>33</v>
      </c>
      <c r="D14">
        <v>0.75491183776399995</v>
      </c>
      <c r="E14">
        <v>-33.728824420599999</v>
      </c>
      <c r="F14">
        <v>-40.967900340900002</v>
      </c>
      <c r="G14" t="s">
        <v>40</v>
      </c>
      <c r="H14" t="s">
        <v>31</v>
      </c>
      <c r="I14" t="s">
        <v>2</v>
      </c>
      <c r="J14">
        <v>1.7160115513200001</v>
      </c>
      <c r="K14">
        <v>89.395734297499999</v>
      </c>
      <c r="L14">
        <v>139.078853654</v>
      </c>
      <c r="M14">
        <v>1.6227090634500001</v>
      </c>
      <c r="N14">
        <v>85.438571232900003</v>
      </c>
      <c r="O14">
        <v>134.07281952599999</v>
      </c>
      <c r="P14">
        <v>1.0279296035000001</v>
      </c>
      <c r="Q14">
        <v>10.054417624399999</v>
      </c>
      <c r="R14">
        <v>14.8992347802</v>
      </c>
      <c r="S14">
        <v>1.1258046024999999</v>
      </c>
      <c r="T14">
        <v>23.048849794300001</v>
      </c>
      <c r="U14">
        <v>34.391542680100002</v>
      </c>
      <c r="V14">
        <v>1.8143155474199999</v>
      </c>
      <c r="W14">
        <v>111.845500831</v>
      </c>
      <c r="X14">
        <v>183.80528351800001</v>
      </c>
      <c r="Y14">
        <v>1.6010936817100001</v>
      </c>
      <c r="Z14">
        <v>84.770031567999993</v>
      </c>
      <c r="AA14">
        <v>135.29013517199999</v>
      </c>
      <c r="AB14">
        <v>1.5175915206999999</v>
      </c>
      <c r="AC14">
        <v>76.378270969699997</v>
      </c>
      <c r="AD14">
        <v>120.732849958</v>
      </c>
      <c r="AE14">
        <v>0.93516734558900005</v>
      </c>
      <c r="AF14">
        <v>-5.9479832555699996</v>
      </c>
      <c r="AG14">
        <v>-8.9237196267299996</v>
      </c>
    </row>
    <row r="15" spans="1:33" x14ac:dyDescent="0.25">
      <c r="A15" t="s">
        <v>39</v>
      </c>
      <c r="B15" t="s">
        <v>31</v>
      </c>
      <c r="C15" t="s">
        <v>2</v>
      </c>
      <c r="D15">
        <v>1.8093994109</v>
      </c>
      <c r="E15">
        <v>102.84222461100001</v>
      </c>
      <c r="F15">
        <v>166.59475661600001</v>
      </c>
      <c r="G15" t="s">
        <v>40</v>
      </c>
      <c r="H15" t="s">
        <v>31</v>
      </c>
      <c r="I15" t="s">
        <v>32</v>
      </c>
      <c r="J15">
        <v>1.60464566388</v>
      </c>
      <c r="K15">
        <v>79.845422611199993</v>
      </c>
      <c r="L15">
        <v>124.538474454</v>
      </c>
      <c r="M15">
        <v>1.1333611165099999</v>
      </c>
      <c r="N15">
        <v>25.272932671700001</v>
      </c>
      <c r="O15">
        <v>37.934111320699998</v>
      </c>
      <c r="P15">
        <v>0.752918442588</v>
      </c>
      <c r="Q15">
        <v>-42.992432812600001</v>
      </c>
      <c r="R15">
        <v>-61.7248299938</v>
      </c>
      <c r="S15">
        <v>1.0842998663400001</v>
      </c>
      <c r="T15">
        <v>17.758881327699999</v>
      </c>
      <c r="U15">
        <v>26.281467081199999</v>
      </c>
      <c r="V15">
        <v>1.27543340796</v>
      </c>
      <c r="W15">
        <v>43.413286386400003</v>
      </c>
      <c r="X15">
        <v>66.298646176199995</v>
      </c>
      <c r="Y15">
        <v>0.89416466288200003</v>
      </c>
      <c r="Z15">
        <v>-13.8621727417</v>
      </c>
      <c r="AA15">
        <v>-20.302048255199999</v>
      </c>
      <c r="AB15">
        <v>1.2043087804399999</v>
      </c>
      <c r="AC15">
        <v>35.945820677299999</v>
      </c>
      <c r="AD15">
        <v>54.983851942699999</v>
      </c>
      <c r="AE15">
        <v>1.0068925480099999</v>
      </c>
      <c r="AF15">
        <v>6.5600246851400001</v>
      </c>
      <c r="AG15">
        <v>9.9974327924199997</v>
      </c>
    </row>
    <row r="16" spans="1:33" x14ac:dyDescent="0.25">
      <c r="A16" t="s">
        <v>39</v>
      </c>
      <c r="B16" t="s">
        <v>31</v>
      </c>
      <c r="C16" t="s">
        <v>32</v>
      </c>
      <c r="D16">
        <v>1.86014327232</v>
      </c>
      <c r="E16">
        <v>107.613625645</v>
      </c>
      <c r="F16">
        <v>174.172440182</v>
      </c>
      <c r="G16" t="s">
        <v>40</v>
      </c>
      <c r="H16" t="s">
        <v>31</v>
      </c>
      <c r="I16" t="s">
        <v>33</v>
      </c>
      <c r="J16">
        <v>1.7160115513200001</v>
      </c>
      <c r="K16">
        <v>89.395734297499999</v>
      </c>
      <c r="L16">
        <v>139.078853654</v>
      </c>
      <c r="M16">
        <v>1.2264879019099999</v>
      </c>
      <c r="N16">
        <v>36.8652581897</v>
      </c>
      <c r="O16">
        <v>55.17694814</v>
      </c>
      <c r="P16">
        <v>0.90673842171300001</v>
      </c>
      <c r="Q16">
        <v>-11.6785750797</v>
      </c>
      <c r="R16">
        <v>-17.018169593</v>
      </c>
      <c r="S16">
        <v>1.3610924414800001</v>
      </c>
      <c r="T16">
        <v>57.328867894399998</v>
      </c>
      <c r="U16">
        <v>88.000088542699999</v>
      </c>
      <c r="V16">
        <v>0.87239687357200002</v>
      </c>
      <c r="W16">
        <v>-8.7332074391100001</v>
      </c>
      <c r="X16">
        <v>-11.2196171817</v>
      </c>
      <c r="Y16">
        <v>1.5798900219700001</v>
      </c>
      <c r="Z16">
        <v>84.369684684899994</v>
      </c>
      <c r="AA16">
        <v>137.54438263200001</v>
      </c>
      <c r="AB16">
        <v>1.2734672116000001</v>
      </c>
      <c r="AC16">
        <v>45.696709541899999</v>
      </c>
      <c r="AD16">
        <v>72.607742729500004</v>
      </c>
      <c r="AE16">
        <v>1.1620472905799999</v>
      </c>
      <c r="AF16">
        <v>30.951187184199998</v>
      </c>
      <c r="AG16">
        <v>48.097862899900001</v>
      </c>
    </row>
    <row r="17" spans="1:33" x14ac:dyDescent="0.25">
      <c r="A17" t="s">
        <v>39</v>
      </c>
      <c r="B17" t="s">
        <v>31</v>
      </c>
      <c r="C17" t="s">
        <v>33</v>
      </c>
      <c r="D17">
        <v>1.87854071778</v>
      </c>
      <c r="E17">
        <v>110.281676577</v>
      </c>
      <c r="F17">
        <v>179.65747428</v>
      </c>
      <c r="G17" t="s">
        <v>40</v>
      </c>
      <c r="H17" t="s">
        <v>34</v>
      </c>
      <c r="I17" t="s">
        <v>2</v>
      </c>
      <c r="J17">
        <v>1.6298990390500001</v>
      </c>
      <c r="K17">
        <v>85.514870913500005</v>
      </c>
      <c r="L17">
        <v>135.393199194</v>
      </c>
      <c r="M17">
        <v>0.98913683141200004</v>
      </c>
      <c r="N17">
        <v>4.0275267046699996</v>
      </c>
      <c r="O17">
        <v>5.8882883550500003</v>
      </c>
      <c r="P17">
        <v>0.97661041845700003</v>
      </c>
      <c r="Q17">
        <v>1.37037531026</v>
      </c>
      <c r="R17">
        <v>2.0229864363800001</v>
      </c>
      <c r="S17">
        <v>1.70103766955</v>
      </c>
      <c r="T17">
        <v>98.739080940899996</v>
      </c>
      <c r="U17">
        <v>159.44543128399999</v>
      </c>
      <c r="V17">
        <v>1.1040133380199999</v>
      </c>
      <c r="W17">
        <v>20.863167684299999</v>
      </c>
      <c r="X17">
        <v>25.979091439699999</v>
      </c>
      <c r="Y17">
        <v>1.32655531493</v>
      </c>
      <c r="Z17">
        <v>52.809268164199999</v>
      </c>
      <c r="AA17">
        <v>82.061566218199999</v>
      </c>
      <c r="AB17">
        <v>1.3922895201500001</v>
      </c>
      <c r="AC17">
        <v>60.412642079900003</v>
      </c>
      <c r="AD17">
        <v>96.461244274199998</v>
      </c>
      <c r="AE17">
        <v>0.78850086397600005</v>
      </c>
      <c r="AF17">
        <v>-33.927818683300003</v>
      </c>
      <c r="AG17">
        <v>-49.379605234099998</v>
      </c>
    </row>
    <row r="18" spans="1:33" x14ac:dyDescent="0.25">
      <c r="A18" t="s">
        <v>39</v>
      </c>
      <c r="B18" t="s">
        <v>34</v>
      </c>
      <c r="C18" t="s">
        <v>2</v>
      </c>
      <c r="D18">
        <v>1.6476289025199999</v>
      </c>
      <c r="E18">
        <v>82.037721648599998</v>
      </c>
      <c r="F18">
        <v>129.58938231299999</v>
      </c>
      <c r="G18" t="s">
        <v>40</v>
      </c>
      <c r="H18" t="s">
        <v>34</v>
      </c>
      <c r="I18" t="s">
        <v>32</v>
      </c>
      <c r="J18">
        <v>1.7383584275199999</v>
      </c>
      <c r="K18">
        <v>96.0533574958</v>
      </c>
      <c r="L18">
        <v>153.08258376200001</v>
      </c>
      <c r="M18">
        <v>1.06152280107</v>
      </c>
      <c r="N18">
        <v>15.207382477499999</v>
      </c>
      <c r="O18">
        <v>22.566220803099998</v>
      </c>
      <c r="P18">
        <v>1.43028559528</v>
      </c>
      <c r="Q18">
        <v>58.386572122399997</v>
      </c>
      <c r="R18">
        <v>88.016263209599998</v>
      </c>
      <c r="S18">
        <v>1.33918086601</v>
      </c>
      <c r="T18">
        <v>55.090598831900003</v>
      </c>
      <c r="U18">
        <v>84.304977356099997</v>
      </c>
      <c r="V18">
        <v>1.1058534463</v>
      </c>
      <c r="W18">
        <v>20.3426997129</v>
      </c>
      <c r="X18">
        <v>26.007362432400001</v>
      </c>
      <c r="Y18">
        <v>0.49111471651600003</v>
      </c>
      <c r="Z18">
        <v>-81.415154771399997</v>
      </c>
      <c r="AA18">
        <v>-99.573755761200005</v>
      </c>
      <c r="AB18">
        <v>1.47207134172</v>
      </c>
      <c r="AC18">
        <v>66.027245633600003</v>
      </c>
      <c r="AD18">
        <v>102.762030309</v>
      </c>
      <c r="AE18">
        <v>1.28578939068</v>
      </c>
      <c r="AF18">
        <v>47.707049522799998</v>
      </c>
      <c r="AG18">
        <v>74.398191206700005</v>
      </c>
    </row>
    <row r="19" spans="1:33" x14ac:dyDescent="0.25">
      <c r="A19" t="s">
        <v>39</v>
      </c>
      <c r="B19" t="s">
        <v>34</v>
      </c>
      <c r="C19" t="s">
        <v>32</v>
      </c>
      <c r="D19">
        <v>1.5861986352199999</v>
      </c>
      <c r="E19">
        <v>78.304313671599999</v>
      </c>
      <c r="F19">
        <v>123.710729499</v>
      </c>
      <c r="G19" t="s">
        <v>40</v>
      </c>
      <c r="H19" t="s">
        <v>34</v>
      </c>
      <c r="I19" t="s">
        <v>33</v>
      </c>
      <c r="J19">
        <v>1.7383584275199999</v>
      </c>
      <c r="K19">
        <v>96.0533574958</v>
      </c>
      <c r="L19">
        <v>153.08258376200001</v>
      </c>
      <c r="M19">
        <v>1.3262525095</v>
      </c>
      <c r="N19">
        <v>50.210498637199997</v>
      </c>
      <c r="O19">
        <v>76.624881560899993</v>
      </c>
      <c r="P19">
        <v>0.88725347708500002</v>
      </c>
      <c r="Q19">
        <v>-16.382037851900002</v>
      </c>
      <c r="R19">
        <v>-24.0599225747</v>
      </c>
      <c r="S19">
        <v>1.1850515748099999</v>
      </c>
      <c r="T19">
        <v>29.2962960688</v>
      </c>
      <c r="U19">
        <v>43.307219355699999</v>
      </c>
      <c r="V19">
        <v>2.0459369617499998</v>
      </c>
      <c r="W19">
        <v>146.31658003199999</v>
      </c>
      <c r="X19">
        <v>247.96136345100001</v>
      </c>
      <c r="Y19">
        <v>1.22957841484</v>
      </c>
      <c r="Z19">
        <v>37.682507021500001</v>
      </c>
      <c r="AA19">
        <v>56.048982504500003</v>
      </c>
      <c r="AB19">
        <v>0.981833728016</v>
      </c>
      <c r="AC19">
        <v>3.4295913115999999</v>
      </c>
      <c r="AD19">
        <v>5.0290206841199998</v>
      </c>
      <c r="AE19">
        <v>0.94765079562800003</v>
      </c>
      <c r="AF19">
        <v>-3.9720316869999999</v>
      </c>
      <c r="AG19">
        <v>-5.9994077903900003</v>
      </c>
    </row>
    <row r="20" spans="1:33" x14ac:dyDescent="0.25">
      <c r="A20" t="s">
        <v>39</v>
      </c>
      <c r="B20" t="s">
        <v>34</v>
      </c>
      <c r="C20" t="s">
        <v>33</v>
      </c>
      <c r="D20">
        <v>1.44493922308</v>
      </c>
      <c r="E20">
        <v>63.361687764000003</v>
      </c>
      <c r="F20">
        <v>99.077908421199993</v>
      </c>
      <c r="G20">
        <v>3</v>
      </c>
    </row>
    <row r="21" spans="1:33" x14ac:dyDescent="0.25">
      <c r="A21" t="s">
        <v>40</v>
      </c>
      <c r="B21" t="s">
        <v>31</v>
      </c>
      <c r="C21" t="s">
        <v>2</v>
      </c>
      <c r="D21">
        <v>1.7160115513200001</v>
      </c>
      <c r="E21">
        <v>89.395734297499999</v>
      </c>
      <c r="F21">
        <v>139.078853654</v>
      </c>
      <c r="G21">
        <v>8</v>
      </c>
      <c r="M21">
        <v>150.77907675693501</v>
      </c>
      <c r="P21">
        <v>255.177669289862</v>
      </c>
      <c r="S21">
        <v>142.36939584676699</v>
      </c>
      <c r="V21">
        <v>141.41299608863301</v>
      </c>
    </row>
    <row r="22" spans="1:33" x14ac:dyDescent="0.25">
      <c r="A22" t="s">
        <v>40</v>
      </c>
      <c r="B22" t="s">
        <v>31</v>
      </c>
      <c r="C22" t="s">
        <v>32</v>
      </c>
      <c r="D22">
        <v>1.60464566388</v>
      </c>
      <c r="E22">
        <v>79.845422611199993</v>
      </c>
      <c r="F22">
        <v>124.538474454</v>
      </c>
      <c r="G22">
        <v>9</v>
      </c>
    </row>
    <row r="23" spans="1:33" x14ac:dyDescent="0.25">
      <c r="A23" t="s">
        <v>40</v>
      </c>
      <c r="B23" t="s">
        <v>31</v>
      </c>
      <c r="C23" t="s">
        <v>33</v>
      </c>
      <c r="D23">
        <v>1.7160115513200001</v>
      </c>
      <c r="E23">
        <v>89.395734297499999</v>
      </c>
      <c r="F23">
        <v>139.078853654</v>
      </c>
      <c r="G23">
        <v>8</v>
      </c>
      <c r="AB23">
        <v>138.617769160227</v>
      </c>
    </row>
    <row r="24" spans="1:33" x14ac:dyDescent="0.25">
      <c r="A24" t="s">
        <v>40</v>
      </c>
      <c r="B24" t="s">
        <v>34</v>
      </c>
      <c r="C24" t="s">
        <v>2</v>
      </c>
      <c r="D24">
        <v>1.6298990390500001</v>
      </c>
      <c r="E24">
        <v>85.514870913500005</v>
      </c>
      <c r="F24">
        <v>135.393199194</v>
      </c>
      <c r="G24">
        <v>3</v>
      </c>
      <c r="P24">
        <v>229.81889370589101</v>
      </c>
      <c r="S24">
        <v>128.731957847388</v>
      </c>
      <c r="V24">
        <v>120.639835245135</v>
      </c>
    </row>
    <row r="25" spans="1:33" x14ac:dyDescent="0.25">
      <c r="A25" t="s">
        <v>40</v>
      </c>
      <c r="B25" t="s">
        <v>34</v>
      </c>
      <c r="C25" t="s">
        <v>32</v>
      </c>
      <c r="D25">
        <v>1.7383584275199999</v>
      </c>
      <c r="E25">
        <v>96.0533574958</v>
      </c>
      <c r="F25">
        <v>153.08258376200001</v>
      </c>
      <c r="G25">
        <v>3</v>
      </c>
    </row>
    <row r="26" spans="1:33" x14ac:dyDescent="0.25">
      <c r="A26" t="s">
        <v>40</v>
      </c>
      <c r="B26" t="s">
        <v>34</v>
      </c>
      <c r="C26" t="s">
        <v>33</v>
      </c>
      <c r="D26">
        <v>1.7383584275199999</v>
      </c>
      <c r="E26">
        <v>96.0533574958</v>
      </c>
      <c r="F26">
        <v>153.08258376200001</v>
      </c>
      <c r="G26">
        <v>3</v>
      </c>
    </row>
    <row r="27" spans="1:33" x14ac:dyDescent="0.25">
      <c r="A27" t="s">
        <v>24</v>
      </c>
      <c r="P27">
        <v>251.07509733790499</v>
      </c>
      <c r="S27">
        <v>144.550001004058</v>
      </c>
      <c r="V27">
        <v>146.62226466539099</v>
      </c>
    </row>
    <row r="28" spans="1:33" x14ac:dyDescent="0.25">
      <c r="A28" t="s">
        <v>87</v>
      </c>
      <c r="B28" t="s">
        <v>88</v>
      </c>
      <c r="C28" t="s">
        <v>73</v>
      </c>
      <c r="D28">
        <v>142.92953293423801</v>
      </c>
    </row>
    <row r="29" spans="1:33" x14ac:dyDescent="0.25">
      <c r="A29" t="s">
        <v>68</v>
      </c>
      <c r="B29" t="s">
        <v>89</v>
      </c>
      <c r="C29" t="s">
        <v>69</v>
      </c>
      <c r="D29" t="s">
        <v>90</v>
      </c>
      <c r="E29" t="s">
        <v>72</v>
      </c>
      <c r="F29" t="s">
        <v>73</v>
      </c>
      <c r="G29" t="s">
        <v>91</v>
      </c>
    </row>
    <row r="30" spans="1:33" x14ac:dyDescent="0.25">
      <c r="B30" t="s">
        <v>92</v>
      </c>
      <c r="C30" t="s">
        <v>93</v>
      </c>
      <c r="D30" t="s">
        <v>94</v>
      </c>
    </row>
    <row r="31" spans="1:33" x14ac:dyDescent="0.25">
      <c r="A31" t="s">
        <v>68</v>
      </c>
      <c r="B31" t="s">
        <v>95</v>
      </c>
      <c r="C31" t="s">
        <v>69</v>
      </c>
      <c r="D31" t="s">
        <v>70</v>
      </c>
      <c r="E31" t="s">
        <v>71</v>
      </c>
      <c r="F31" t="s">
        <v>72</v>
      </c>
      <c r="G31" t="s">
        <v>73</v>
      </c>
      <c r="H31" t="s">
        <v>96</v>
      </c>
    </row>
    <row r="32" spans="1:33" x14ac:dyDescent="0.25">
      <c r="B32" t="s">
        <v>97</v>
      </c>
      <c r="C32" t="s">
        <v>60</v>
      </c>
      <c r="D32" t="s">
        <v>98</v>
      </c>
      <c r="E32" t="s">
        <v>99</v>
      </c>
      <c r="F32" t="s">
        <v>100</v>
      </c>
      <c r="G32" t="s">
        <v>73</v>
      </c>
      <c r="H32" t="s">
        <v>101</v>
      </c>
      <c r="I32" t="s">
        <v>102</v>
      </c>
      <c r="J32" t="s">
        <v>103</v>
      </c>
    </row>
    <row r="33" spans="1:22" x14ac:dyDescent="0.25">
      <c r="A33" t="s">
        <v>17</v>
      </c>
      <c r="B33" t="s">
        <v>38</v>
      </c>
      <c r="C33" t="s">
        <v>2</v>
      </c>
      <c r="D33">
        <v>0.95874171774600003</v>
      </c>
      <c r="E33">
        <v>1.16196845509</v>
      </c>
      <c r="F33">
        <v>1.4636763500900001</v>
      </c>
      <c r="G33">
        <v>189</v>
      </c>
    </row>
    <row r="34" spans="1:22" x14ac:dyDescent="0.25">
      <c r="A34" t="s">
        <v>17</v>
      </c>
      <c r="B34" t="s">
        <v>31</v>
      </c>
      <c r="C34" t="s">
        <v>32</v>
      </c>
      <c r="D34">
        <v>0.75221651017199997</v>
      </c>
      <c r="E34">
        <v>-31.449669955499999</v>
      </c>
      <c r="F34">
        <v>-39.002378113399999</v>
      </c>
      <c r="G34">
        <v>43</v>
      </c>
    </row>
    <row r="35" spans="1:22" x14ac:dyDescent="0.25">
      <c r="A35" t="s">
        <v>87</v>
      </c>
      <c r="B35" t="s">
        <v>88</v>
      </c>
      <c r="C35" t="s">
        <v>73</v>
      </c>
      <c r="D35">
        <v>130.513689781583</v>
      </c>
    </row>
    <row r="36" spans="1:22" x14ac:dyDescent="0.25">
      <c r="A36" t="s">
        <v>17</v>
      </c>
      <c r="B36" t="s">
        <v>31</v>
      </c>
      <c r="C36" t="s">
        <v>33</v>
      </c>
      <c r="D36">
        <v>1.0759033063800001</v>
      </c>
      <c r="E36">
        <v>17.4273109879</v>
      </c>
      <c r="F36">
        <v>25.888411269700001</v>
      </c>
      <c r="G36">
        <v>175</v>
      </c>
    </row>
    <row r="37" spans="1:22" x14ac:dyDescent="0.25">
      <c r="A37" t="s">
        <v>17</v>
      </c>
      <c r="B37" t="s">
        <v>34</v>
      </c>
      <c r="C37" t="s">
        <v>2</v>
      </c>
      <c r="D37">
        <v>0.964527723492</v>
      </c>
      <c r="E37">
        <v>1.2095439003099999</v>
      </c>
      <c r="F37">
        <v>1.4888834662999999</v>
      </c>
      <c r="G37">
        <v>10</v>
      </c>
    </row>
    <row r="38" spans="1:22" x14ac:dyDescent="0.25">
      <c r="A38" t="s">
        <v>87</v>
      </c>
      <c r="B38" t="s">
        <v>88</v>
      </c>
      <c r="C38" t="s">
        <v>73</v>
      </c>
      <c r="D38">
        <v>144.14438630820999</v>
      </c>
    </row>
    <row r="39" spans="1:22" x14ac:dyDescent="0.25">
      <c r="A39" t="s">
        <v>17</v>
      </c>
      <c r="B39" t="s">
        <v>34</v>
      </c>
      <c r="C39" t="s">
        <v>32</v>
      </c>
      <c r="D39">
        <v>0.67506367857899996</v>
      </c>
      <c r="E39">
        <v>-41.614607933099997</v>
      </c>
      <c r="F39">
        <v>-52.147715464500003</v>
      </c>
      <c r="G39">
        <v>157</v>
      </c>
    </row>
    <row r="40" spans="1:22" x14ac:dyDescent="0.25">
      <c r="A40" t="s">
        <v>17</v>
      </c>
      <c r="B40" t="s">
        <v>34</v>
      </c>
      <c r="C40" t="s">
        <v>33</v>
      </c>
      <c r="D40">
        <v>0.75688573288799998</v>
      </c>
      <c r="E40">
        <v>-32.6093130641</v>
      </c>
      <c r="F40">
        <v>-40.033344210999999</v>
      </c>
      <c r="G40">
        <v>9</v>
      </c>
    </row>
    <row r="41" spans="1:22" x14ac:dyDescent="0.25">
      <c r="A41" t="s">
        <v>39</v>
      </c>
      <c r="B41" t="s">
        <v>31</v>
      </c>
      <c r="C41" t="s">
        <v>2</v>
      </c>
      <c r="D41">
        <v>1.1498923835999999</v>
      </c>
      <c r="E41">
        <v>27.640081788100002</v>
      </c>
      <c r="F41">
        <v>41.2180280563</v>
      </c>
      <c r="G41">
        <v>9</v>
      </c>
    </row>
    <row r="42" spans="1:22" x14ac:dyDescent="0.25">
      <c r="A42" t="s">
        <v>39</v>
      </c>
      <c r="B42" t="s">
        <v>31</v>
      </c>
      <c r="C42" t="s">
        <v>32</v>
      </c>
      <c r="D42">
        <v>1.2706011850000001</v>
      </c>
      <c r="E42">
        <v>43.831840762600002</v>
      </c>
      <c r="F42">
        <v>66.7610483152</v>
      </c>
      <c r="G42">
        <v>8</v>
      </c>
    </row>
    <row r="43" spans="1:22" x14ac:dyDescent="0.25">
      <c r="A43" t="s">
        <v>39</v>
      </c>
      <c r="B43" t="s">
        <v>31</v>
      </c>
      <c r="C43" t="s">
        <v>33</v>
      </c>
      <c r="D43">
        <v>1.19784100829</v>
      </c>
      <c r="E43">
        <v>34.429822110099998</v>
      </c>
      <c r="F43">
        <v>51.7891312442</v>
      </c>
      <c r="G43">
        <v>8</v>
      </c>
      <c r="V43">
        <v>136.273812142861</v>
      </c>
    </row>
    <row r="44" spans="1:22" x14ac:dyDescent="0.25">
      <c r="A44" t="s">
        <v>39</v>
      </c>
      <c r="B44" t="s">
        <v>34</v>
      </c>
      <c r="C44" t="s">
        <v>2</v>
      </c>
      <c r="D44">
        <v>1.3381584310800001</v>
      </c>
      <c r="E44">
        <v>53.083215902299997</v>
      </c>
      <c r="F44">
        <v>81.135968923299998</v>
      </c>
      <c r="G44">
        <v>3</v>
      </c>
    </row>
    <row r="45" spans="1:22" x14ac:dyDescent="0.25">
      <c r="A45" t="s">
        <v>39</v>
      </c>
      <c r="B45" t="s">
        <v>34</v>
      </c>
      <c r="C45" t="s">
        <v>32</v>
      </c>
      <c r="D45">
        <v>1.61546251372</v>
      </c>
      <c r="E45">
        <v>82.789736789299994</v>
      </c>
      <c r="F45">
        <v>128.63688127099999</v>
      </c>
      <c r="G45">
        <v>3</v>
      </c>
    </row>
    <row r="46" spans="1:22" x14ac:dyDescent="0.25">
      <c r="A46" t="s">
        <v>39</v>
      </c>
      <c r="B46" t="s">
        <v>34</v>
      </c>
      <c r="C46" t="s">
        <v>33</v>
      </c>
      <c r="D46">
        <v>1.2237926702399999</v>
      </c>
      <c r="E46">
        <v>36.438613162899998</v>
      </c>
      <c r="F46">
        <v>55.646775881400004</v>
      </c>
      <c r="G46">
        <v>3</v>
      </c>
    </row>
    <row r="47" spans="1:22" x14ac:dyDescent="0.25">
      <c r="A47" t="s">
        <v>40</v>
      </c>
      <c r="B47" t="s">
        <v>31</v>
      </c>
      <c r="C47" t="s">
        <v>2</v>
      </c>
      <c r="D47">
        <v>1.6227090634500001</v>
      </c>
      <c r="E47">
        <v>85.438571232900003</v>
      </c>
      <c r="F47">
        <v>134.07281952599999</v>
      </c>
      <c r="G47">
        <v>8</v>
      </c>
    </row>
    <row r="48" spans="1:22" x14ac:dyDescent="0.25">
      <c r="A48" t="s">
        <v>40</v>
      </c>
      <c r="B48" t="s">
        <v>31</v>
      </c>
      <c r="C48" t="s">
        <v>32</v>
      </c>
      <c r="D48">
        <v>1.1333611165099999</v>
      </c>
      <c r="E48">
        <v>25.272932671700001</v>
      </c>
      <c r="F48">
        <v>37.934111320699998</v>
      </c>
      <c r="G48">
        <v>9</v>
      </c>
    </row>
    <row r="49" spans="1:7" x14ac:dyDescent="0.25">
      <c r="A49" t="s">
        <v>40</v>
      </c>
      <c r="B49" t="s">
        <v>31</v>
      </c>
      <c r="C49" t="s">
        <v>33</v>
      </c>
      <c r="D49">
        <v>1.2264879019099999</v>
      </c>
      <c r="E49">
        <v>36.8652581897</v>
      </c>
      <c r="F49">
        <v>55.17694814</v>
      </c>
      <c r="G49">
        <v>8</v>
      </c>
    </row>
    <row r="50" spans="1:7" x14ac:dyDescent="0.25">
      <c r="A50" t="s">
        <v>40</v>
      </c>
      <c r="B50" t="s">
        <v>34</v>
      </c>
      <c r="C50" t="s">
        <v>2</v>
      </c>
      <c r="D50">
        <v>0.98913683141200004</v>
      </c>
      <c r="E50">
        <v>4.0275267046699996</v>
      </c>
      <c r="F50">
        <v>5.8882883550500003</v>
      </c>
      <c r="G50">
        <v>3</v>
      </c>
    </row>
    <row r="51" spans="1:7" x14ac:dyDescent="0.25">
      <c r="A51" t="s">
        <v>40</v>
      </c>
      <c r="B51" t="s">
        <v>34</v>
      </c>
      <c r="C51" t="s">
        <v>32</v>
      </c>
      <c r="D51">
        <v>1.06152280107</v>
      </c>
      <c r="E51">
        <v>15.207382477499999</v>
      </c>
      <c r="F51">
        <v>22.566220803099998</v>
      </c>
      <c r="G51">
        <v>3</v>
      </c>
    </row>
    <row r="52" spans="1:7" x14ac:dyDescent="0.25">
      <c r="A52" t="s">
        <v>40</v>
      </c>
      <c r="B52" t="s">
        <v>34</v>
      </c>
      <c r="C52" t="s">
        <v>33</v>
      </c>
      <c r="D52">
        <v>1.3262525095</v>
      </c>
      <c r="E52">
        <v>50.210498637199997</v>
      </c>
      <c r="F52">
        <v>76.624881560899993</v>
      </c>
      <c r="G52">
        <v>3</v>
      </c>
    </row>
    <row r="53" spans="1:7" x14ac:dyDescent="0.25">
      <c r="A53" t="s">
        <v>25</v>
      </c>
    </row>
    <row r="54" spans="1:7" x14ac:dyDescent="0.25">
      <c r="A54" t="s">
        <v>87</v>
      </c>
      <c r="B54" t="s">
        <v>88</v>
      </c>
      <c r="C54" t="s">
        <v>73</v>
      </c>
      <c r="D54">
        <v>150.77907675693501</v>
      </c>
    </row>
    <row r="55" spans="1:7" x14ac:dyDescent="0.25">
      <c r="A55" t="s">
        <v>17</v>
      </c>
      <c r="B55" t="s">
        <v>38</v>
      </c>
      <c r="C55" t="s">
        <v>2</v>
      </c>
      <c r="D55">
        <v>0.71121794168600005</v>
      </c>
      <c r="E55">
        <v>-35.580714064299997</v>
      </c>
      <c r="F55">
        <v>-44.077814323399998</v>
      </c>
      <c r="G55">
        <v>166</v>
      </c>
    </row>
    <row r="56" spans="1:7" x14ac:dyDescent="0.25">
      <c r="A56" t="s">
        <v>17</v>
      </c>
      <c r="B56" t="s">
        <v>31</v>
      </c>
      <c r="C56" t="s">
        <v>32</v>
      </c>
      <c r="D56">
        <v>0.81166473128600003</v>
      </c>
      <c r="E56">
        <v>-29.949921357499999</v>
      </c>
      <c r="F56">
        <v>-44.299037758700003</v>
      </c>
      <c r="G56">
        <v>15</v>
      </c>
    </row>
    <row r="57" spans="1:7" x14ac:dyDescent="0.25">
      <c r="A57" t="s">
        <v>87</v>
      </c>
      <c r="B57" t="s">
        <v>88</v>
      </c>
      <c r="C57" t="s">
        <v>73</v>
      </c>
      <c r="D57">
        <v>136.62065415535201</v>
      </c>
    </row>
    <row r="58" spans="1:7" x14ac:dyDescent="0.25">
      <c r="A58" t="s">
        <v>17</v>
      </c>
      <c r="B58" t="s">
        <v>31</v>
      </c>
      <c r="C58" t="s">
        <v>33</v>
      </c>
      <c r="D58">
        <v>1.14700798368</v>
      </c>
      <c r="E58">
        <v>27.240043589399999</v>
      </c>
      <c r="F58">
        <v>41.264209681300002</v>
      </c>
      <c r="G58">
        <v>152</v>
      </c>
    </row>
    <row r="59" spans="1:7" x14ac:dyDescent="0.25">
      <c r="A59" t="s">
        <v>17</v>
      </c>
      <c r="B59" t="s">
        <v>34</v>
      </c>
      <c r="C59" t="s">
        <v>2</v>
      </c>
      <c r="D59">
        <v>0.58821112724400004</v>
      </c>
      <c r="E59">
        <v>-73.300228404500004</v>
      </c>
      <c r="F59">
        <v>-86.219389522900002</v>
      </c>
      <c r="G59">
        <v>7</v>
      </c>
    </row>
    <row r="60" spans="1:7" x14ac:dyDescent="0.25">
      <c r="A60" t="s">
        <v>87</v>
      </c>
      <c r="B60" t="s">
        <v>88</v>
      </c>
      <c r="C60" t="s">
        <v>73</v>
      </c>
      <c r="D60">
        <v>154.35179313714701</v>
      </c>
    </row>
    <row r="61" spans="1:7" x14ac:dyDescent="0.25">
      <c r="A61" t="s">
        <v>17</v>
      </c>
      <c r="B61" t="s">
        <v>34</v>
      </c>
      <c r="C61" t="s">
        <v>32</v>
      </c>
      <c r="D61">
        <v>1.1146446075700001</v>
      </c>
      <c r="E61">
        <v>24.508011990300002</v>
      </c>
      <c r="F61">
        <v>36.7294373127</v>
      </c>
      <c r="G61">
        <v>161</v>
      </c>
    </row>
    <row r="62" spans="1:7" x14ac:dyDescent="0.25">
      <c r="A62" t="s">
        <v>17</v>
      </c>
      <c r="B62" t="s">
        <v>34</v>
      </c>
      <c r="C62" t="s">
        <v>33</v>
      </c>
      <c r="D62">
        <v>0.54636472449999995</v>
      </c>
      <c r="E62">
        <v>-78.850738762899994</v>
      </c>
      <c r="F62">
        <v>-94.232618503699996</v>
      </c>
      <c r="G62">
        <v>7</v>
      </c>
    </row>
    <row r="63" spans="1:7" x14ac:dyDescent="0.25">
      <c r="A63" t="s">
        <v>39</v>
      </c>
      <c r="B63" t="s">
        <v>31</v>
      </c>
      <c r="C63" t="s">
        <v>2</v>
      </c>
      <c r="D63">
        <v>0.96600009869600001</v>
      </c>
      <c r="E63">
        <v>-0.59446016498099996</v>
      </c>
      <c r="F63">
        <v>-0.87728767568499999</v>
      </c>
      <c r="G63">
        <v>8</v>
      </c>
    </row>
    <row r="64" spans="1:7" x14ac:dyDescent="0.25">
      <c r="A64" t="s">
        <v>39</v>
      </c>
      <c r="B64" t="s">
        <v>31</v>
      </c>
      <c r="C64" t="s">
        <v>32</v>
      </c>
      <c r="D64">
        <v>1.0343670924699999</v>
      </c>
      <c r="E64">
        <v>11.132294418300001</v>
      </c>
      <c r="F64">
        <v>16.473528711699998</v>
      </c>
      <c r="G64">
        <v>9</v>
      </c>
    </row>
    <row r="65" spans="1:7" x14ac:dyDescent="0.25">
      <c r="A65" t="s">
        <v>39</v>
      </c>
      <c r="B65" t="s">
        <v>31</v>
      </c>
      <c r="C65" t="s">
        <v>33</v>
      </c>
      <c r="D65">
        <v>1.0607583755600001</v>
      </c>
      <c r="E65">
        <v>15.402200497600001</v>
      </c>
      <c r="F65">
        <v>23.113323766200001</v>
      </c>
      <c r="G65">
        <v>9</v>
      </c>
    </row>
    <row r="66" spans="1:7" x14ac:dyDescent="0.25">
      <c r="A66" t="s">
        <v>39</v>
      </c>
      <c r="B66" t="s">
        <v>34</v>
      </c>
      <c r="C66" t="s">
        <v>2</v>
      </c>
      <c r="D66">
        <v>1.2835905968700001</v>
      </c>
      <c r="E66">
        <v>46.0879493698</v>
      </c>
      <c r="F66">
        <v>69.510059357000003</v>
      </c>
      <c r="G66">
        <v>3</v>
      </c>
    </row>
    <row r="67" spans="1:7" x14ac:dyDescent="0.25">
      <c r="A67" t="s">
        <v>39</v>
      </c>
      <c r="B67" t="s">
        <v>34</v>
      </c>
      <c r="C67" t="s">
        <v>32</v>
      </c>
      <c r="D67">
        <v>0.873953772543</v>
      </c>
      <c r="E67">
        <v>-17.796276328600001</v>
      </c>
      <c r="F67">
        <v>-25.930534266700001</v>
      </c>
      <c r="G67">
        <v>3</v>
      </c>
    </row>
    <row r="68" spans="1:7" x14ac:dyDescent="0.25">
      <c r="A68" t="s">
        <v>39</v>
      </c>
      <c r="B68" t="s">
        <v>34</v>
      </c>
      <c r="C68" t="s">
        <v>33</v>
      </c>
      <c r="D68">
        <v>0.82234890433200003</v>
      </c>
      <c r="E68">
        <v>-28.805095383000001</v>
      </c>
      <c r="F68">
        <v>-41.842608095899998</v>
      </c>
      <c r="G68">
        <v>3</v>
      </c>
    </row>
    <row r="69" spans="1:7" x14ac:dyDescent="0.25">
      <c r="A69" t="s">
        <v>40</v>
      </c>
      <c r="B69" t="s">
        <v>31</v>
      </c>
      <c r="C69" t="s">
        <v>2</v>
      </c>
      <c r="D69">
        <v>1.0279296035000001</v>
      </c>
      <c r="E69">
        <v>10.054417624399999</v>
      </c>
      <c r="F69">
        <v>14.8992347802</v>
      </c>
      <c r="G69">
        <v>8</v>
      </c>
    </row>
    <row r="70" spans="1:7" x14ac:dyDescent="0.25">
      <c r="A70" t="s">
        <v>40</v>
      </c>
      <c r="B70" t="s">
        <v>31</v>
      </c>
      <c r="C70" t="s">
        <v>32</v>
      </c>
      <c r="D70">
        <v>0.752918442588</v>
      </c>
      <c r="E70">
        <v>-42.992432812600001</v>
      </c>
      <c r="F70">
        <v>-61.7248299938</v>
      </c>
      <c r="G70">
        <v>8</v>
      </c>
    </row>
    <row r="71" spans="1:7" x14ac:dyDescent="0.25">
      <c r="A71" t="s">
        <v>40</v>
      </c>
      <c r="B71" t="s">
        <v>31</v>
      </c>
      <c r="C71" t="s">
        <v>33</v>
      </c>
      <c r="D71">
        <v>0.90673842171300001</v>
      </c>
      <c r="E71">
        <v>-11.6785750797</v>
      </c>
      <c r="F71">
        <v>-17.018169593</v>
      </c>
      <c r="G71">
        <v>9</v>
      </c>
    </row>
    <row r="72" spans="1:7" x14ac:dyDescent="0.25">
      <c r="A72" t="s">
        <v>40</v>
      </c>
      <c r="B72" t="s">
        <v>34</v>
      </c>
      <c r="C72" t="s">
        <v>2</v>
      </c>
      <c r="D72">
        <v>0.97661041845700003</v>
      </c>
      <c r="E72">
        <v>1.37037531026</v>
      </c>
      <c r="F72">
        <v>2.0229864363800001</v>
      </c>
      <c r="G72">
        <v>3</v>
      </c>
    </row>
    <row r="73" spans="1:7" x14ac:dyDescent="0.25">
      <c r="A73" t="s">
        <v>40</v>
      </c>
      <c r="B73" t="s">
        <v>34</v>
      </c>
      <c r="C73" t="s">
        <v>32</v>
      </c>
      <c r="D73">
        <v>1.43028559528</v>
      </c>
      <c r="E73">
        <v>58.386572122399997</v>
      </c>
      <c r="F73">
        <v>88.016263209599998</v>
      </c>
      <c r="G73">
        <v>3</v>
      </c>
    </row>
    <row r="74" spans="1:7" x14ac:dyDescent="0.25">
      <c r="A74" t="s">
        <v>40</v>
      </c>
      <c r="B74" t="s">
        <v>34</v>
      </c>
      <c r="C74" t="s">
        <v>33</v>
      </c>
      <c r="D74">
        <v>0.88725347708500002</v>
      </c>
      <c r="E74">
        <v>-16.382037851900002</v>
      </c>
      <c r="F74">
        <v>-24.0599225747</v>
      </c>
      <c r="G74">
        <v>3</v>
      </c>
    </row>
    <row r="75" spans="1:7" x14ac:dyDescent="0.25">
      <c r="A75" t="s">
        <v>26</v>
      </c>
    </row>
    <row r="76" spans="1:7" x14ac:dyDescent="0.25">
      <c r="A76" t="s">
        <v>87</v>
      </c>
      <c r="B76" t="s">
        <v>88</v>
      </c>
      <c r="C76" t="s">
        <v>73</v>
      </c>
      <c r="D76">
        <v>255.177669289862</v>
      </c>
    </row>
    <row r="77" spans="1:7" x14ac:dyDescent="0.25">
      <c r="A77" t="s">
        <v>17</v>
      </c>
      <c r="B77" t="s">
        <v>38</v>
      </c>
      <c r="C77" t="s">
        <v>2</v>
      </c>
      <c r="D77">
        <v>1.18230769497</v>
      </c>
      <c r="E77">
        <v>30.7727775858</v>
      </c>
      <c r="F77">
        <v>47.163403128900001</v>
      </c>
      <c r="G77">
        <v>271</v>
      </c>
    </row>
    <row r="78" spans="1:7" x14ac:dyDescent="0.25">
      <c r="A78" t="s">
        <v>17</v>
      </c>
      <c r="B78" t="s">
        <v>31</v>
      </c>
      <c r="C78" t="s">
        <v>32</v>
      </c>
      <c r="D78">
        <v>0.73294324075299999</v>
      </c>
      <c r="E78">
        <v>-43.971939902899997</v>
      </c>
      <c r="F78">
        <v>-63.152415992900004</v>
      </c>
      <c r="G78">
        <v>20</v>
      </c>
    </row>
    <row r="79" spans="1:7" x14ac:dyDescent="0.25">
      <c r="A79" t="s">
        <v>87</v>
      </c>
      <c r="B79" t="s">
        <v>88</v>
      </c>
      <c r="C79" t="s">
        <v>73</v>
      </c>
      <c r="D79">
        <v>229.81889370589101</v>
      </c>
    </row>
    <row r="80" spans="1:7" x14ac:dyDescent="0.25">
      <c r="A80" t="s">
        <v>17</v>
      </c>
      <c r="B80" t="s">
        <v>31</v>
      </c>
      <c r="C80" t="s">
        <v>33</v>
      </c>
      <c r="D80">
        <v>0.85335529910800001</v>
      </c>
      <c r="E80">
        <v>-17.917148501100002</v>
      </c>
      <c r="F80">
        <v>-26.204071462800002</v>
      </c>
      <c r="G80">
        <v>258</v>
      </c>
    </row>
    <row r="81" spans="1:7" x14ac:dyDescent="0.25">
      <c r="A81" t="s">
        <v>17</v>
      </c>
      <c r="B81" t="s">
        <v>34</v>
      </c>
      <c r="C81" t="s">
        <v>2</v>
      </c>
      <c r="D81">
        <v>0.63087441717600001</v>
      </c>
      <c r="E81">
        <v>-52.8931414312</v>
      </c>
      <c r="F81">
        <v>-66.311975582599999</v>
      </c>
      <c r="G81">
        <v>8</v>
      </c>
    </row>
    <row r="82" spans="1:7" x14ac:dyDescent="0.25">
      <c r="A82" t="s">
        <v>87</v>
      </c>
      <c r="B82" t="s">
        <v>88</v>
      </c>
      <c r="C82" t="s">
        <v>73</v>
      </c>
      <c r="D82">
        <v>251.07509733790499</v>
      </c>
    </row>
    <row r="83" spans="1:7" x14ac:dyDescent="0.25">
      <c r="A83" t="s">
        <v>17</v>
      </c>
      <c r="B83" t="s">
        <v>34</v>
      </c>
      <c r="C83" t="s">
        <v>32</v>
      </c>
      <c r="D83">
        <v>0.70685694569099999</v>
      </c>
      <c r="E83">
        <v>-37.0959152231</v>
      </c>
      <c r="F83">
        <v>-46.865315320199997</v>
      </c>
      <c r="G83">
        <v>257</v>
      </c>
    </row>
    <row r="84" spans="1:7" x14ac:dyDescent="0.25">
      <c r="A84" t="s">
        <v>17</v>
      </c>
      <c r="B84" t="s">
        <v>34</v>
      </c>
      <c r="C84" t="s">
        <v>33</v>
      </c>
      <c r="D84">
        <v>1.5182580889799999</v>
      </c>
      <c r="E84">
        <v>72.727331085499998</v>
      </c>
      <c r="F84">
        <v>114.54878203</v>
      </c>
      <c r="G84">
        <v>15</v>
      </c>
    </row>
    <row r="85" spans="1:7" x14ac:dyDescent="0.25">
      <c r="A85" t="s">
        <v>39</v>
      </c>
      <c r="B85" t="s">
        <v>31</v>
      </c>
      <c r="C85" t="s">
        <v>2</v>
      </c>
      <c r="D85">
        <v>1.1956670893800001</v>
      </c>
      <c r="E85">
        <v>36.682023664299997</v>
      </c>
      <c r="F85">
        <v>56.623655361499999</v>
      </c>
      <c r="G85">
        <v>8</v>
      </c>
    </row>
    <row r="86" spans="1:7" x14ac:dyDescent="0.25">
      <c r="A86" t="s">
        <v>39</v>
      </c>
      <c r="B86" t="s">
        <v>31</v>
      </c>
      <c r="C86" t="s">
        <v>32</v>
      </c>
      <c r="D86">
        <v>0.927985057823</v>
      </c>
      <c r="E86">
        <v>-4.0097196433900004</v>
      </c>
      <c r="F86">
        <v>-5.7944105594600002</v>
      </c>
      <c r="G86">
        <v>9</v>
      </c>
    </row>
    <row r="87" spans="1:7" x14ac:dyDescent="0.25">
      <c r="A87" t="s">
        <v>39</v>
      </c>
      <c r="B87" t="s">
        <v>31</v>
      </c>
      <c r="C87" t="s">
        <v>33</v>
      </c>
      <c r="D87">
        <v>1.06558708487</v>
      </c>
      <c r="E87">
        <v>15.8724189902</v>
      </c>
      <c r="F87">
        <v>23.941593286700002</v>
      </c>
      <c r="G87">
        <v>8</v>
      </c>
    </row>
    <row r="88" spans="1:7" x14ac:dyDescent="0.25">
      <c r="A88" t="s">
        <v>39</v>
      </c>
      <c r="B88" t="s">
        <v>34</v>
      </c>
      <c r="C88" t="s">
        <v>2</v>
      </c>
      <c r="D88">
        <v>1.41987075428</v>
      </c>
      <c r="E88">
        <v>52.835385717900003</v>
      </c>
      <c r="F88">
        <v>68.755236817799997</v>
      </c>
      <c r="G88">
        <v>3</v>
      </c>
    </row>
    <row r="89" spans="1:7" x14ac:dyDescent="0.25">
      <c r="A89" t="s">
        <v>39</v>
      </c>
      <c r="B89" t="s">
        <v>34</v>
      </c>
      <c r="C89" t="s">
        <v>32</v>
      </c>
      <c r="D89">
        <v>1.29817307211</v>
      </c>
      <c r="E89">
        <v>41.306267622900002</v>
      </c>
      <c r="F89">
        <v>53.530646689500003</v>
      </c>
      <c r="G89">
        <v>3</v>
      </c>
    </row>
    <row r="90" spans="1:7" x14ac:dyDescent="0.25">
      <c r="A90" t="s">
        <v>39</v>
      </c>
      <c r="B90" t="s">
        <v>34</v>
      </c>
      <c r="C90" t="s">
        <v>33</v>
      </c>
      <c r="D90">
        <v>1.1909217509100001</v>
      </c>
      <c r="E90">
        <v>41.854876139799998</v>
      </c>
      <c r="F90">
        <v>67.443489624099996</v>
      </c>
      <c r="G90">
        <v>3</v>
      </c>
    </row>
    <row r="91" spans="1:7" x14ac:dyDescent="0.25">
      <c r="A91" t="s">
        <v>40</v>
      </c>
      <c r="B91" t="s">
        <v>31</v>
      </c>
      <c r="C91" t="s">
        <v>2</v>
      </c>
      <c r="D91">
        <v>1.1258046024999999</v>
      </c>
      <c r="E91">
        <v>23.048849794300001</v>
      </c>
      <c r="F91">
        <v>34.391542680100002</v>
      </c>
      <c r="G91">
        <v>8</v>
      </c>
    </row>
    <row r="92" spans="1:7" x14ac:dyDescent="0.25">
      <c r="A92" t="s">
        <v>40</v>
      </c>
      <c r="B92" t="s">
        <v>31</v>
      </c>
      <c r="C92" t="s">
        <v>32</v>
      </c>
      <c r="D92">
        <v>1.0842998663400001</v>
      </c>
      <c r="E92">
        <v>17.758881327699999</v>
      </c>
      <c r="F92">
        <v>26.281467081199999</v>
      </c>
      <c r="G92">
        <v>8</v>
      </c>
    </row>
    <row r="93" spans="1:7" x14ac:dyDescent="0.25">
      <c r="A93" t="s">
        <v>40</v>
      </c>
      <c r="B93" t="s">
        <v>31</v>
      </c>
      <c r="C93" t="s">
        <v>33</v>
      </c>
      <c r="D93">
        <v>1.3610924414800001</v>
      </c>
      <c r="E93">
        <v>57.328867894399998</v>
      </c>
      <c r="F93">
        <v>88.000088542699999</v>
      </c>
      <c r="G93">
        <v>8</v>
      </c>
    </row>
    <row r="94" spans="1:7" x14ac:dyDescent="0.25">
      <c r="A94" t="s">
        <v>40</v>
      </c>
      <c r="B94" t="s">
        <v>34</v>
      </c>
      <c r="C94" t="s">
        <v>2</v>
      </c>
      <c r="D94">
        <v>1.70103766955</v>
      </c>
      <c r="E94">
        <v>98.739080940899996</v>
      </c>
      <c r="F94">
        <v>159.44543128399999</v>
      </c>
      <c r="G94">
        <v>3</v>
      </c>
    </row>
    <row r="95" spans="1:7" x14ac:dyDescent="0.25">
      <c r="A95" t="s">
        <v>40</v>
      </c>
      <c r="B95" t="s">
        <v>34</v>
      </c>
      <c r="C95" t="s">
        <v>32</v>
      </c>
      <c r="D95">
        <v>1.33918086601</v>
      </c>
      <c r="E95">
        <v>55.090598831900003</v>
      </c>
      <c r="F95">
        <v>84.304977356099997</v>
      </c>
      <c r="G95">
        <v>3</v>
      </c>
    </row>
    <row r="96" spans="1:7" x14ac:dyDescent="0.25">
      <c r="A96" t="s">
        <v>40</v>
      </c>
      <c r="B96" t="s">
        <v>34</v>
      </c>
      <c r="C96" t="s">
        <v>33</v>
      </c>
      <c r="D96">
        <v>1.1850515748099999</v>
      </c>
      <c r="E96">
        <v>29.2962960688</v>
      </c>
      <c r="F96">
        <v>43.307219355699999</v>
      </c>
      <c r="G96">
        <v>3</v>
      </c>
    </row>
    <row r="97" spans="1:7" x14ac:dyDescent="0.25">
      <c r="A97" t="s">
        <v>27</v>
      </c>
    </row>
    <row r="98" spans="1:7" x14ac:dyDescent="0.25">
      <c r="A98" t="s">
        <v>87</v>
      </c>
      <c r="B98" t="s">
        <v>88</v>
      </c>
      <c r="C98" t="s">
        <v>73</v>
      </c>
      <c r="D98">
        <v>142.36939584676699</v>
      </c>
    </row>
    <row r="99" spans="1:7" x14ac:dyDescent="0.25">
      <c r="A99" t="s">
        <v>17</v>
      </c>
      <c r="B99" t="s">
        <v>38</v>
      </c>
      <c r="C99" t="s">
        <v>2</v>
      </c>
      <c r="D99">
        <v>0.88989378956499998</v>
      </c>
      <c r="E99">
        <v>-8.6457912630599996</v>
      </c>
      <c r="F99">
        <v>-10.9315216885</v>
      </c>
      <c r="G99">
        <v>167</v>
      </c>
    </row>
    <row r="100" spans="1:7" x14ac:dyDescent="0.25">
      <c r="A100" t="s">
        <v>17</v>
      </c>
      <c r="B100" t="s">
        <v>31</v>
      </c>
      <c r="C100" t="s">
        <v>32</v>
      </c>
      <c r="D100">
        <v>0.78355527494499999</v>
      </c>
      <c r="E100">
        <v>-34.960474795099998</v>
      </c>
      <c r="F100">
        <v>-49.5795196491</v>
      </c>
      <c r="G100">
        <v>25</v>
      </c>
    </row>
    <row r="101" spans="1:7" x14ac:dyDescent="0.25">
      <c r="A101" t="s">
        <v>87</v>
      </c>
      <c r="B101" t="s">
        <v>88</v>
      </c>
      <c r="C101" t="s">
        <v>73</v>
      </c>
      <c r="D101">
        <v>128.731957847388</v>
      </c>
    </row>
    <row r="102" spans="1:7" x14ac:dyDescent="0.25">
      <c r="A102" t="s">
        <v>17</v>
      </c>
      <c r="B102" t="s">
        <v>31</v>
      </c>
      <c r="C102" t="s">
        <v>33</v>
      </c>
      <c r="D102">
        <v>0.53632660528800002</v>
      </c>
      <c r="E102">
        <v>-71.131370746900004</v>
      </c>
      <c r="F102">
        <v>-87.095133651200001</v>
      </c>
      <c r="G102">
        <v>149</v>
      </c>
    </row>
    <row r="103" spans="1:7" x14ac:dyDescent="0.25">
      <c r="A103" t="s">
        <v>17</v>
      </c>
      <c r="B103" t="s">
        <v>34</v>
      </c>
      <c r="C103" t="s">
        <v>2</v>
      </c>
      <c r="D103">
        <v>1.07263354831</v>
      </c>
      <c r="E103">
        <v>16.787794197099998</v>
      </c>
      <c r="F103">
        <v>24.7816648867</v>
      </c>
      <c r="G103">
        <v>8</v>
      </c>
    </row>
    <row r="104" spans="1:7" x14ac:dyDescent="0.25">
      <c r="A104" t="s">
        <v>87</v>
      </c>
      <c r="B104" t="s">
        <v>88</v>
      </c>
      <c r="C104" t="s">
        <v>73</v>
      </c>
      <c r="D104">
        <v>144.550001004058</v>
      </c>
    </row>
    <row r="105" spans="1:7" x14ac:dyDescent="0.25">
      <c r="A105" t="s">
        <v>17</v>
      </c>
      <c r="B105" t="s">
        <v>34</v>
      </c>
      <c r="C105" t="s">
        <v>32</v>
      </c>
      <c r="D105">
        <v>1.0774959095500001</v>
      </c>
      <c r="E105">
        <v>18.783811509500001</v>
      </c>
      <c r="F105">
        <v>28.266270629499999</v>
      </c>
      <c r="G105">
        <v>151</v>
      </c>
    </row>
    <row r="106" spans="1:7" x14ac:dyDescent="0.25">
      <c r="A106" t="s">
        <v>17</v>
      </c>
      <c r="B106" t="s">
        <v>34</v>
      </c>
      <c r="C106" t="s">
        <v>33</v>
      </c>
      <c r="D106">
        <v>0.79067558898500001</v>
      </c>
      <c r="E106">
        <v>-24.805203545200001</v>
      </c>
      <c r="F106">
        <v>-31.1639647682</v>
      </c>
      <c r="G106">
        <v>15</v>
      </c>
    </row>
    <row r="107" spans="1:7" x14ac:dyDescent="0.25">
      <c r="A107" t="s">
        <v>39</v>
      </c>
      <c r="B107" t="s">
        <v>31</v>
      </c>
      <c r="C107" t="s">
        <v>2</v>
      </c>
      <c r="D107">
        <v>0.96916756555700001</v>
      </c>
      <c r="E107">
        <v>3.18257741664</v>
      </c>
      <c r="F107">
        <v>4.0532550730199999</v>
      </c>
      <c r="G107">
        <v>8</v>
      </c>
    </row>
    <row r="108" spans="1:7" x14ac:dyDescent="0.25">
      <c r="A108" t="s">
        <v>39</v>
      </c>
      <c r="B108" t="s">
        <v>31</v>
      </c>
      <c r="C108" t="s">
        <v>32</v>
      </c>
      <c r="D108">
        <v>1.2605470532800001</v>
      </c>
      <c r="E108">
        <v>42.028840866899998</v>
      </c>
      <c r="F108">
        <v>63.371735799</v>
      </c>
      <c r="G108">
        <v>8</v>
      </c>
    </row>
    <row r="109" spans="1:7" x14ac:dyDescent="0.25">
      <c r="A109" t="s">
        <v>39</v>
      </c>
      <c r="B109" t="s">
        <v>31</v>
      </c>
      <c r="C109" t="s">
        <v>33</v>
      </c>
      <c r="D109">
        <v>1.6290757245900001</v>
      </c>
      <c r="E109">
        <v>86.609768689000006</v>
      </c>
      <c r="F109">
        <v>137.91483774</v>
      </c>
      <c r="G109">
        <v>9</v>
      </c>
    </row>
    <row r="110" spans="1:7" x14ac:dyDescent="0.25">
      <c r="A110" t="s">
        <v>39</v>
      </c>
      <c r="B110" t="s">
        <v>34</v>
      </c>
      <c r="C110" t="s">
        <v>2</v>
      </c>
      <c r="D110">
        <v>0.95716361313700005</v>
      </c>
      <c r="E110">
        <v>1.84646915957</v>
      </c>
      <c r="F110">
        <v>2.35417422047</v>
      </c>
      <c r="G110">
        <v>3</v>
      </c>
    </row>
    <row r="111" spans="1:7" x14ac:dyDescent="0.25">
      <c r="A111" t="s">
        <v>39</v>
      </c>
      <c r="B111" t="s">
        <v>34</v>
      </c>
      <c r="C111" t="s">
        <v>32</v>
      </c>
      <c r="D111">
        <v>1.76029214489</v>
      </c>
      <c r="E111">
        <v>114.230757483</v>
      </c>
      <c r="F111">
        <v>189.01655907700001</v>
      </c>
      <c r="G111">
        <v>3</v>
      </c>
    </row>
    <row r="112" spans="1:7" x14ac:dyDescent="0.25">
      <c r="A112" t="s">
        <v>39</v>
      </c>
      <c r="B112" t="s">
        <v>34</v>
      </c>
      <c r="C112" t="s">
        <v>33</v>
      </c>
      <c r="D112">
        <v>1.6135672832000001</v>
      </c>
      <c r="E112">
        <v>112.554499416</v>
      </c>
      <c r="F112">
        <v>193.56367068099999</v>
      </c>
      <c r="G112">
        <v>3</v>
      </c>
    </row>
    <row r="113" spans="1:7" x14ac:dyDescent="0.25">
      <c r="A113" t="s">
        <v>40</v>
      </c>
      <c r="B113" t="s">
        <v>31</v>
      </c>
      <c r="C113" t="s">
        <v>2</v>
      </c>
      <c r="D113">
        <v>1.8143155474199999</v>
      </c>
      <c r="E113">
        <v>111.845500831</v>
      </c>
      <c r="F113">
        <v>183.80528351800001</v>
      </c>
      <c r="G113">
        <v>8</v>
      </c>
    </row>
    <row r="114" spans="1:7" x14ac:dyDescent="0.25">
      <c r="A114" t="s">
        <v>40</v>
      </c>
      <c r="B114" t="s">
        <v>31</v>
      </c>
      <c r="C114" t="s">
        <v>32</v>
      </c>
      <c r="D114">
        <v>1.27543340796</v>
      </c>
      <c r="E114">
        <v>43.413286386400003</v>
      </c>
      <c r="F114">
        <v>66.298646176199995</v>
      </c>
      <c r="G114">
        <v>8</v>
      </c>
    </row>
    <row r="115" spans="1:7" x14ac:dyDescent="0.25">
      <c r="A115" t="s">
        <v>40</v>
      </c>
      <c r="B115" t="s">
        <v>31</v>
      </c>
      <c r="C115" t="s">
        <v>33</v>
      </c>
      <c r="D115">
        <v>0.87239687357200002</v>
      </c>
      <c r="E115">
        <v>-8.7332074391100001</v>
      </c>
      <c r="F115">
        <v>-11.2196171817</v>
      </c>
      <c r="G115">
        <v>8</v>
      </c>
    </row>
    <row r="116" spans="1:7" x14ac:dyDescent="0.25">
      <c r="A116" t="s">
        <v>40</v>
      </c>
      <c r="B116" t="s">
        <v>34</v>
      </c>
      <c r="C116" t="s">
        <v>2</v>
      </c>
      <c r="D116">
        <v>1.1040133380199999</v>
      </c>
      <c r="E116">
        <v>20.863167684299999</v>
      </c>
      <c r="F116">
        <v>25.979091439699999</v>
      </c>
      <c r="G116">
        <v>3</v>
      </c>
    </row>
    <row r="117" spans="1:7" x14ac:dyDescent="0.25">
      <c r="A117" t="s">
        <v>40</v>
      </c>
      <c r="B117" t="s">
        <v>34</v>
      </c>
      <c r="C117" t="s">
        <v>32</v>
      </c>
      <c r="D117">
        <v>1.1058534463</v>
      </c>
      <c r="E117">
        <v>20.3426997129</v>
      </c>
      <c r="F117">
        <v>26.007362432400001</v>
      </c>
      <c r="G117">
        <v>3</v>
      </c>
    </row>
    <row r="118" spans="1:7" x14ac:dyDescent="0.25">
      <c r="A118" t="s">
        <v>40</v>
      </c>
      <c r="B118" t="s">
        <v>34</v>
      </c>
      <c r="C118" t="s">
        <v>33</v>
      </c>
      <c r="D118">
        <v>2.0459369617499998</v>
      </c>
      <c r="E118">
        <v>146.31658003199999</v>
      </c>
      <c r="F118">
        <v>247.96136345100001</v>
      </c>
      <c r="G118">
        <v>3</v>
      </c>
    </row>
    <row r="119" spans="1:7" x14ac:dyDescent="0.25">
      <c r="A119" t="s">
        <v>28</v>
      </c>
    </row>
    <row r="120" spans="1:7" x14ac:dyDescent="0.25">
      <c r="A120" t="s">
        <v>87</v>
      </c>
      <c r="B120" t="s">
        <v>88</v>
      </c>
      <c r="C120" t="s">
        <v>73</v>
      </c>
      <c r="D120">
        <v>141.41299608863301</v>
      </c>
    </row>
    <row r="121" spans="1:7" x14ac:dyDescent="0.25">
      <c r="A121" t="s">
        <v>17</v>
      </c>
      <c r="B121" t="s">
        <v>38</v>
      </c>
      <c r="C121" t="s">
        <v>2</v>
      </c>
      <c r="D121">
        <v>0.79187427006400002</v>
      </c>
      <c r="E121">
        <v>-27.515973626099999</v>
      </c>
      <c r="F121">
        <v>-39.630996473899998</v>
      </c>
      <c r="G121">
        <v>177</v>
      </c>
    </row>
    <row r="122" spans="1:7" x14ac:dyDescent="0.25">
      <c r="A122" t="s">
        <v>17</v>
      </c>
      <c r="B122" t="s">
        <v>31</v>
      </c>
      <c r="C122" t="s">
        <v>32</v>
      </c>
      <c r="D122">
        <v>0.92914078847399995</v>
      </c>
      <c r="E122">
        <v>-2.3644196599999998</v>
      </c>
      <c r="F122">
        <v>-2.9877009532400001</v>
      </c>
      <c r="G122">
        <v>41</v>
      </c>
    </row>
    <row r="123" spans="1:7" x14ac:dyDescent="0.25">
      <c r="A123" t="s">
        <v>87</v>
      </c>
      <c r="B123" t="s">
        <v>88</v>
      </c>
      <c r="C123" t="s">
        <v>73</v>
      </c>
      <c r="D123">
        <v>120.639835245135</v>
      </c>
    </row>
    <row r="124" spans="1:7" x14ac:dyDescent="0.25">
      <c r="A124" t="s">
        <v>17</v>
      </c>
      <c r="B124" t="s">
        <v>31</v>
      </c>
      <c r="C124" t="s">
        <v>33</v>
      </c>
      <c r="D124">
        <v>0.81215796847599997</v>
      </c>
      <c r="E124">
        <v>-29.988539858100001</v>
      </c>
      <c r="F124">
        <v>-42.688024302499997</v>
      </c>
      <c r="G124">
        <v>137</v>
      </c>
    </row>
    <row r="125" spans="1:7" x14ac:dyDescent="0.25">
      <c r="A125" t="s">
        <v>17</v>
      </c>
      <c r="B125" t="s">
        <v>34</v>
      </c>
      <c r="C125" t="s">
        <v>2</v>
      </c>
      <c r="D125">
        <v>0.64728534082599998</v>
      </c>
      <c r="E125">
        <v>-53.271540159799997</v>
      </c>
      <c r="F125">
        <v>-64.398202344599994</v>
      </c>
      <c r="G125">
        <v>10</v>
      </c>
    </row>
    <row r="126" spans="1:7" x14ac:dyDescent="0.25">
      <c r="A126" t="s">
        <v>87</v>
      </c>
      <c r="B126" t="s">
        <v>88</v>
      </c>
      <c r="C126" t="s">
        <v>73</v>
      </c>
      <c r="D126">
        <v>146.62226466539099</v>
      </c>
    </row>
    <row r="127" spans="1:7" x14ac:dyDescent="0.25">
      <c r="A127" t="s">
        <v>17</v>
      </c>
      <c r="B127" t="s">
        <v>34</v>
      </c>
      <c r="C127" t="s">
        <v>32</v>
      </c>
      <c r="D127">
        <v>1.0113312188200001</v>
      </c>
      <c r="E127">
        <v>6.6272789537500003</v>
      </c>
      <c r="F127">
        <v>9.8812853548100001</v>
      </c>
      <c r="G127">
        <v>153</v>
      </c>
    </row>
    <row r="128" spans="1:7" x14ac:dyDescent="0.25">
      <c r="A128" t="s">
        <v>17</v>
      </c>
      <c r="B128" t="s">
        <v>34</v>
      </c>
      <c r="C128" t="s">
        <v>33</v>
      </c>
      <c r="D128">
        <v>0.53241623106699998</v>
      </c>
      <c r="E128">
        <v>-79.610305918700007</v>
      </c>
      <c r="F128">
        <v>-97.912058846299999</v>
      </c>
      <c r="G128">
        <v>6</v>
      </c>
    </row>
    <row r="129" spans="1:7" x14ac:dyDescent="0.25">
      <c r="A129" t="s">
        <v>39</v>
      </c>
      <c r="B129" t="s">
        <v>31</v>
      </c>
      <c r="C129" t="s">
        <v>2</v>
      </c>
      <c r="D129">
        <v>1.4281819877799999</v>
      </c>
      <c r="E129">
        <v>61.578185300400001</v>
      </c>
      <c r="F129">
        <v>95.261115326400002</v>
      </c>
      <c r="G129">
        <v>8</v>
      </c>
    </row>
    <row r="130" spans="1:7" x14ac:dyDescent="0.25">
      <c r="A130" t="s">
        <v>39</v>
      </c>
      <c r="B130" t="s">
        <v>31</v>
      </c>
      <c r="C130" t="s">
        <v>32</v>
      </c>
      <c r="D130">
        <v>1.40929776163</v>
      </c>
      <c r="E130">
        <v>60.061694455100003</v>
      </c>
      <c r="F130">
        <v>92.063672225600001</v>
      </c>
      <c r="G130">
        <v>8</v>
      </c>
    </row>
    <row r="131" spans="1:7" x14ac:dyDescent="0.25">
      <c r="A131" t="s">
        <v>39</v>
      </c>
      <c r="B131" t="s">
        <v>31</v>
      </c>
      <c r="C131" t="s">
        <v>33</v>
      </c>
      <c r="D131">
        <v>1.2171128690799999</v>
      </c>
      <c r="E131">
        <v>37.243197422400002</v>
      </c>
      <c r="F131">
        <v>56.448284143800002</v>
      </c>
      <c r="G131">
        <v>8</v>
      </c>
    </row>
    <row r="132" spans="1:7" x14ac:dyDescent="0.25">
      <c r="A132" t="s">
        <v>39</v>
      </c>
      <c r="B132" t="s">
        <v>34</v>
      </c>
      <c r="C132" t="s">
        <v>2</v>
      </c>
      <c r="D132">
        <v>0.77203566210999996</v>
      </c>
      <c r="E132">
        <v>-32.5207197557</v>
      </c>
      <c r="F132">
        <v>-46.585686534700002</v>
      </c>
      <c r="G132">
        <v>3</v>
      </c>
    </row>
    <row r="133" spans="1:7" x14ac:dyDescent="0.25">
      <c r="A133" t="s">
        <v>39</v>
      </c>
      <c r="B133" t="s">
        <v>34</v>
      </c>
      <c r="C133" t="s">
        <v>32</v>
      </c>
      <c r="D133">
        <v>1.17956330655</v>
      </c>
      <c r="E133">
        <v>32.129691128499999</v>
      </c>
      <c r="F133">
        <v>48.036884718300001</v>
      </c>
      <c r="G133">
        <v>3</v>
      </c>
    </row>
    <row r="134" spans="1:7" x14ac:dyDescent="0.25">
      <c r="A134" t="s">
        <v>39</v>
      </c>
      <c r="B134" t="s">
        <v>34</v>
      </c>
      <c r="C134" t="s">
        <v>33</v>
      </c>
      <c r="D134">
        <v>1.56654483486</v>
      </c>
      <c r="E134">
        <v>77.144151737800001</v>
      </c>
      <c r="F134">
        <v>119.76822389199999</v>
      </c>
      <c r="G134">
        <v>3</v>
      </c>
    </row>
    <row r="135" spans="1:7" x14ac:dyDescent="0.25">
      <c r="A135" t="s">
        <v>40</v>
      </c>
      <c r="B135" t="s">
        <v>31</v>
      </c>
      <c r="C135" t="s">
        <v>2</v>
      </c>
      <c r="D135">
        <v>1.6010936817100001</v>
      </c>
      <c r="E135">
        <v>84.770031567999993</v>
      </c>
      <c r="F135">
        <v>135.29013517199999</v>
      </c>
      <c r="G135">
        <v>8</v>
      </c>
    </row>
    <row r="136" spans="1:7" x14ac:dyDescent="0.25">
      <c r="A136" t="s">
        <v>40</v>
      </c>
      <c r="B136" t="s">
        <v>31</v>
      </c>
      <c r="C136" t="s">
        <v>32</v>
      </c>
      <c r="D136">
        <v>0.89416466288200003</v>
      </c>
      <c r="E136">
        <v>-13.8621727417</v>
      </c>
      <c r="F136">
        <v>-20.302048255199999</v>
      </c>
      <c r="G136">
        <v>8</v>
      </c>
    </row>
    <row r="137" spans="1:7" x14ac:dyDescent="0.25">
      <c r="A137" t="s">
        <v>40</v>
      </c>
      <c r="B137" t="s">
        <v>31</v>
      </c>
      <c r="C137" t="s">
        <v>33</v>
      </c>
      <c r="D137">
        <v>1.5798900219700001</v>
      </c>
      <c r="E137">
        <v>84.369684684899994</v>
      </c>
      <c r="F137">
        <v>137.54438263200001</v>
      </c>
      <c r="G137">
        <v>8</v>
      </c>
    </row>
    <row r="138" spans="1:7" x14ac:dyDescent="0.25">
      <c r="A138" t="s">
        <v>40</v>
      </c>
      <c r="B138" t="s">
        <v>34</v>
      </c>
      <c r="C138" t="s">
        <v>2</v>
      </c>
      <c r="D138">
        <v>1.32655531493</v>
      </c>
      <c r="E138">
        <v>52.809268164199999</v>
      </c>
      <c r="F138">
        <v>82.061566218199999</v>
      </c>
      <c r="G138">
        <v>3</v>
      </c>
    </row>
    <row r="139" spans="1:7" x14ac:dyDescent="0.25">
      <c r="A139" t="s">
        <v>40</v>
      </c>
      <c r="B139" t="s">
        <v>34</v>
      </c>
      <c r="C139" t="s">
        <v>32</v>
      </c>
      <c r="D139">
        <v>0.49111471651600003</v>
      </c>
      <c r="E139">
        <v>-81.415154771399997</v>
      </c>
      <c r="F139">
        <v>-99.573755761200005</v>
      </c>
      <c r="G139">
        <v>3</v>
      </c>
    </row>
    <row r="140" spans="1:7" x14ac:dyDescent="0.25">
      <c r="A140" t="s">
        <v>40</v>
      </c>
      <c r="B140" t="s">
        <v>34</v>
      </c>
      <c r="C140" t="s">
        <v>33</v>
      </c>
      <c r="D140">
        <v>1.22957841484</v>
      </c>
      <c r="E140">
        <v>37.682507021500001</v>
      </c>
      <c r="F140">
        <v>56.048982504500003</v>
      </c>
      <c r="G140">
        <v>3</v>
      </c>
    </row>
    <row r="141" spans="1:7" x14ac:dyDescent="0.25">
      <c r="A141" t="s">
        <v>29</v>
      </c>
    </row>
    <row r="142" spans="1:7" x14ac:dyDescent="0.25">
      <c r="A142" t="s">
        <v>87</v>
      </c>
      <c r="B142" t="s">
        <v>88</v>
      </c>
      <c r="C142" t="s">
        <v>73</v>
      </c>
      <c r="D142">
        <v>136.273812142861</v>
      </c>
    </row>
    <row r="143" spans="1:7" x14ac:dyDescent="0.25">
      <c r="A143" t="s">
        <v>17</v>
      </c>
      <c r="B143" t="s">
        <v>38</v>
      </c>
      <c r="C143" t="s">
        <v>2</v>
      </c>
      <c r="D143">
        <v>0.93567640712699995</v>
      </c>
      <c r="E143">
        <v>-3.0062011268700002</v>
      </c>
      <c r="F143">
        <v>-4.3953559719199999</v>
      </c>
      <c r="G143">
        <v>151</v>
      </c>
    </row>
    <row r="144" spans="1:7" x14ac:dyDescent="0.25">
      <c r="A144" t="s">
        <v>17</v>
      </c>
      <c r="B144" t="s">
        <v>31</v>
      </c>
      <c r="C144" t="s">
        <v>32</v>
      </c>
      <c r="D144">
        <v>0.74083969136299999</v>
      </c>
      <c r="E144">
        <v>-36.564886119000001</v>
      </c>
      <c r="F144">
        <v>-44.2196178266</v>
      </c>
      <c r="G144">
        <v>14</v>
      </c>
    </row>
    <row r="145" spans="1:7" x14ac:dyDescent="0.25">
      <c r="A145" t="s">
        <v>87</v>
      </c>
      <c r="B145" t="s">
        <v>88</v>
      </c>
      <c r="C145" t="s">
        <v>73</v>
      </c>
      <c r="D145">
        <v>120.72408959772901</v>
      </c>
    </row>
    <row r="146" spans="1:7" x14ac:dyDescent="0.25">
      <c r="A146" t="s">
        <v>17</v>
      </c>
      <c r="B146" t="s">
        <v>31</v>
      </c>
      <c r="C146" t="s">
        <v>33</v>
      </c>
      <c r="D146">
        <v>0.91762293514600002</v>
      </c>
      <c r="E146">
        <v>-10.666140989400001</v>
      </c>
      <c r="F146">
        <v>-15.6079619329</v>
      </c>
      <c r="G146">
        <v>137</v>
      </c>
    </row>
    <row r="147" spans="1:7" x14ac:dyDescent="0.25">
      <c r="A147" t="s">
        <v>17</v>
      </c>
      <c r="B147" t="s">
        <v>34</v>
      </c>
      <c r="C147" t="s">
        <v>2</v>
      </c>
      <c r="D147">
        <v>0.72491550475099997</v>
      </c>
      <c r="E147">
        <v>-37.871585923200001</v>
      </c>
      <c r="F147">
        <v>-46.654539563</v>
      </c>
      <c r="G147">
        <v>5</v>
      </c>
    </row>
    <row r="148" spans="1:7" x14ac:dyDescent="0.25">
      <c r="A148" t="s">
        <v>87</v>
      </c>
      <c r="B148" t="s">
        <v>88</v>
      </c>
      <c r="C148" t="s">
        <v>73</v>
      </c>
      <c r="D148">
        <v>136.61800924180099</v>
      </c>
    </row>
    <row r="149" spans="1:7" x14ac:dyDescent="0.25">
      <c r="A149" t="s">
        <v>17</v>
      </c>
      <c r="B149" t="s">
        <v>34</v>
      </c>
      <c r="C149" t="s">
        <v>32</v>
      </c>
      <c r="D149">
        <v>0.947608513328</v>
      </c>
      <c r="E149">
        <v>-1.7612347436</v>
      </c>
      <c r="F149">
        <v>-2.6123359314900001</v>
      </c>
      <c r="G149">
        <v>141</v>
      </c>
    </row>
    <row r="150" spans="1:7" x14ac:dyDescent="0.25">
      <c r="A150" t="s">
        <v>17</v>
      </c>
      <c r="B150" t="s">
        <v>34</v>
      </c>
      <c r="C150" t="s">
        <v>33</v>
      </c>
      <c r="D150">
        <v>0.83290059337099998</v>
      </c>
      <c r="E150">
        <v>-19.024471206800001</v>
      </c>
      <c r="F150">
        <v>-23.3623630777</v>
      </c>
      <c r="G150">
        <v>5</v>
      </c>
    </row>
    <row r="151" spans="1:7" x14ac:dyDescent="0.25">
      <c r="A151" t="s">
        <v>39</v>
      </c>
      <c r="B151" t="s">
        <v>31</v>
      </c>
      <c r="C151" t="s">
        <v>2</v>
      </c>
      <c r="D151">
        <v>1.4002426188499999</v>
      </c>
      <c r="E151">
        <v>62.666252031799999</v>
      </c>
      <c r="F151">
        <v>97.920734004400003</v>
      </c>
      <c r="G151">
        <v>8</v>
      </c>
    </row>
    <row r="152" spans="1:7" x14ac:dyDescent="0.25">
      <c r="A152" t="s">
        <v>39</v>
      </c>
      <c r="B152" t="s">
        <v>31</v>
      </c>
      <c r="C152" t="s">
        <v>32</v>
      </c>
      <c r="D152">
        <v>1.2581399610499999</v>
      </c>
      <c r="E152">
        <v>44.4973052944</v>
      </c>
      <c r="F152">
        <v>68.928286817699998</v>
      </c>
      <c r="G152">
        <v>8</v>
      </c>
    </row>
    <row r="153" spans="1:7" x14ac:dyDescent="0.25">
      <c r="A153" t="s">
        <v>39</v>
      </c>
      <c r="B153" t="s">
        <v>31</v>
      </c>
      <c r="C153" t="s">
        <v>33</v>
      </c>
      <c r="D153">
        <v>1.3752098555800001</v>
      </c>
      <c r="E153">
        <v>58.073786140899998</v>
      </c>
      <c r="F153">
        <v>92.319971791</v>
      </c>
      <c r="G153">
        <v>8</v>
      </c>
    </row>
    <row r="154" spans="1:7" x14ac:dyDescent="0.25">
      <c r="A154" t="s">
        <v>39</v>
      </c>
      <c r="B154" t="s">
        <v>34</v>
      </c>
      <c r="C154" t="s">
        <v>2</v>
      </c>
      <c r="D154">
        <v>0.82350626389299997</v>
      </c>
      <c r="E154">
        <v>-19.210403820100002</v>
      </c>
      <c r="F154">
        <v>-23.841037307299999</v>
      </c>
      <c r="G154">
        <v>3</v>
      </c>
    </row>
    <row r="155" spans="1:7" x14ac:dyDescent="0.25">
      <c r="A155" t="s">
        <v>39</v>
      </c>
      <c r="B155" t="s">
        <v>34</v>
      </c>
      <c r="C155" t="s">
        <v>32</v>
      </c>
      <c r="D155">
        <v>1.57067491674</v>
      </c>
      <c r="E155">
        <v>80.267320980199997</v>
      </c>
      <c r="F155">
        <v>127.6410771</v>
      </c>
      <c r="G155">
        <v>3</v>
      </c>
    </row>
    <row r="156" spans="1:7" x14ac:dyDescent="0.25">
      <c r="A156" t="s">
        <v>39</v>
      </c>
      <c r="B156" t="s">
        <v>34</v>
      </c>
      <c r="C156" t="s">
        <v>33</v>
      </c>
      <c r="D156">
        <v>0.87299710392800001</v>
      </c>
      <c r="E156">
        <v>-9.0743338949600005</v>
      </c>
      <c r="F156">
        <v>-11.633977484200001</v>
      </c>
      <c r="G156">
        <v>3</v>
      </c>
    </row>
    <row r="157" spans="1:7" x14ac:dyDescent="0.25">
      <c r="A157" t="s">
        <v>40</v>
      </c>
      <c r="B157" t="s">
        <v>31</v>
      </c>
      <c r="C157" t="s">
        <v>2</v>
      </c>
      <c r="D157">
        <v>1.5175915206999999</v>
      </c>
      <c r="E157">
        <v>76.378270969699997</v>
      </c>
      <c r="F157">
        <v>120.732849958</v>
      </c>
      <c r="G157">
        <v>8</v>
      </c>
    </row>
    <row r="158" spans="1:7" x14ac:dyDescent="0.25">
      <c r="A158" t="s">
        <v>40</v>
      </c>
      <c r="B158" t="s">
        <v>31</v>
      </c>
      <c r="C158" t="s">
        <v>32</v>
      </c>
      <c r="D158">
        <v>1.2043087804399999</v>
      </c>
      <c r="E158">
        <v>35.945820677299999</v>
      </c>
      <c r="F158">
        <v>54.983851942699999</v>
      </c>
      <c r="G158">
        <v>8</v>
      </c>
    </row>
    <row r="159" spans="1:7" x14ac:dyDescent="0.25">
      <c r="A159" t="s">
        <v>40</v>
      </c>
      <c r="B159" t="s">
        <v>31</v>
      </c>
      <c r="C159" t="s">
        <v>33</v>
      </c>
      <c r="D159">
        <v>1.2734672116000001</v>
      </c>
      <c r="E159">
        <v>45.696709541899999</v>
      </c>
      <c r="F159">
        <v>72.607742729500004</v>
      </c>
      <c r="G159">
        <v>8</v>
      </c>
    </row>
    <row r="160" spans="1:7" x14ac:dyDescent="0.25">
      <c r="A160" t="s">
        <v>40</v>
      </c>
      <c r="B160" t="s">
        <v>34</v>
      </c>
      <c r="C160" t="s">
        <v>2</v>
      </c>
      <c r="D160">
        <v>1.3922895201500001</v>
      </c>
      <c r="E160">
        <v>60.412642079900003</v>
      </c>
      <c r="F160">
        <v>96.461244274199998</v>
      </c>
      <c r="G160">
        <v>3</v>
      </c>
    </row>
    <row r="161" spans="1:7" x14ac:dyDescent="0.25">
      <c r="A161" t="s">
        <v>40</v>
      </c>
      <c r="B161" t="s">
        <v>34</v>
      </c>
      <c r="C161" t="s">
        <v>32</v>
      </c>
      <c r="D161">
        <v>1.47207134172</v>
      </c>
      <c r="E161">
        <v>66.027245633600003</v>
      </c>
      <c r="F161">
        <v>102.762030309</v>
      </c>
      <c r="G161">
        <v>3</v>
      </c>
    </row>
    <row r="162" spans="1:7" x14ac:dyDescent="0.25">
      <c r="A162" t="s">
        <v>40</v>
      </c>
      <c r="B162" t="s">
        <v>34</v>
      </c>
      <c r="C162" t="s">
        <v>33</v>
      </c>
      <c r="D162">
        <v>0.981833728016</v>
      </c>
      <c r="E162">
        <v>3.4295913115999999</v>
      </c>
      <c r="F162">
        <v>5.0290206841199998</v>
      </c>
      <c r="G162">
        <v>3</v>
      </c>
    </row>
    <row r="163" spans="1:7" x14ac:dyDescent="0.25">
      <c r="A163" t="s">
        <v>30</v>
      </c>
    </row>
    <row r="164" spans="1:7" x14ac:dyDescent="0.25">
      <c r="A164" t="s">
        <v>87</v>
      </c>
      <c r="B164" t="s">
        <v>88</v>
      </c>
      <c r="C164" t="s">
        <v>73</v>
      </c>
      <c r="D164">
        <v>138.617769160227</v>
      </c>
    </row>
    <row r="165" spans="1:7" x14ac:dyDescent="0.25">
      <c r="A165" t="s">
        <v>17</v>
      </c>
      <c r="B165" t="s">
        <v>38</v>
      </c>
      <c r="C165" t="s">
        <v>2</v>
      </c>
      <c r="D165">
        <v>0.60558343941500004</v>
      </c>
      <c r="E165">
        <v>-52.856710698400001</v>
      </c>
      <c r="F165">
        <v>-66.464738840199999</v>
      </c>
      <c r="G165">
        <v>153</v>
      </c>
    </row>
    <row r="166" spans="1:7" x14ac:dyDescent="0.25">
      <c r="A166" t="s">
        <v>17</v>
      </c>
      <c r="B166" t="s">
        <v>31</v>
      </c>
      <c r="C166" t="s">
        <v>32</v>
      </c>
      <c r="D166">
        <v>1.0970215505600001</v>
      </c>
      <c r="E166">
        <v>22.7224624035</v>
      </c>
      <c r="F166">
        <v>34.511025599100002</v>
      </c>
      <c r="G166">
        <v>15</v>
      </c>
    </row>
    <row r="167" spans="1:7" x14ac:dyDescent="0.25">
      <c r="A167" t="s">
        <v>87</v>
      </c>
      <c r="B167" t="s">
        <v>88</v>
      </c>
      <c r="C167" t="s">
        <v>73</v>
      </c>
      <c r="D167">
        <v>123.01092281912899</v>
      </c>
    </row>
    <row r="168" spans="1:7" x14ac:dyDescent="0.25">
      <c r="A168" t="s">
        <v>17</v>
      </c>
      <c r="B168" t="s">
        <v>31</v>
      </c>
      <c r="C168" t="s">
        <v>33</v>
      </c>
      <c r="D168">
        <v>1.39861121998</v>
      </c>
      <c r="E168">
        <v>64.942196671399998</v>
      </c>
      <c r="F168">
        <v>101.01237636099999</v>
      </c>
      <c r="G168">
        <v>140</v>
      </c>
    </row>
    <row r="169" spans="1:7" x14ac:dyDescent="0.25">
      <c r="A169" t="s">
        <v>17</v>
      </c>
      <c r="B169" t="s">
        <v>34</v>
      </c>
      <c r="C169" t="s">
        <v>2</v>
      </c>
      <c r="D169">
        <v>0.55790094064700002</v>
      </c>
      <c r="E169">
        <v>-78.663125868500003</v>
      </c>
      <c r="F169">
        <v>-93.208759403000002</v>
      </c>
      <c r="G169">
        <v>6</v>
      </c>
    </row>
    <row r="170" spans="1:7" x14ac:dyDescent="0.25">
      <c r="A170" t="s">
        <v>87</v>
      </c>
      <c r="B170" t="s">
        <v>88</v>
      </c>
      <c r="C170" t="s">
        <v>73</v>
      </c>
      <c r="D170">
        <v>140.072516684107</v>
      </c>
    </row>
    <row r="171" spans="1:7" x14ac:dyDescent="0.25">
      <c r="A171" t="s">
        <v>17</v>
      </c>
      <c r="B171" t="s">
        <v>34</v>
      </c>
      <c r="C171" t="s">
        <v>32</v>
      </c>
      <c r="D171">
        <v>1.1089950310100001</v>
      </c>
      <c r="E171">
        <v>25.611583208300001</v>
      </c>
      <c r="F171">
        <v>40.483364336299999</v>
      </c>
      <c r="G171">
        <v>145</v>
      </c>
    </row>
    <row r="172" spans="1:7" x14ac:dyDescent="0.25">
      <c r="A172" t="s">
        <v>17</v>
      </c>
      <c r="B172" t="s">
        <v>34</v>
      </c>
      <c r="C172" t="s">
        <v>33</v>
      </c>
      <c r="D172">
        <v>0.63482071802999995</v>
      </c>
      <c r="E172">
        <v>-54.700213334899999</v>
      </c>
      <c r="F172">
        <v>-67.240720572000001</v>
      </c>
      <c r="G172">
        <v>6</v>
      </c>
    </row>
    <row r="173" spans="1:7" x14ac:dyDescent="0.25">
      <c r="A173" t="s">
        <v>39</v>
      </c>
      <c r="B173" t="s">
        <v>31</v>
      </c>
      <c r="C173" t="s">
        <v>2</v>
      </c>
      <c r="D173">
        <v>1.21359206751</v>
      </c>
      <c r="E173">
        <v>37.895411239399998</v>
      </c>
      <c r="F173">
        <v>58.839994195300001</v>
      </c>
      <c r="G173">
        <v>8</v>
      </c>
    </row>
    <row r="174" spans="1:7" x14ac:dyDescent="0.25">
      <c r="A174" t="s">
        <v>39</v>
      </c>
      <c r="B174" t="s">
        <v>31</v>
      </c>
      <c r="C174" t="s">
        <v>32</v>
      </c>
      <c r="D174">
        <v>1.04244279364</v>
      </c>
      <c r="E174">
        <v>12.3899248081</v>
      </c>
      <c r="F174">
        <v>18.6282796154</v>
      </c>
      <c r="G174">
        <v>8</v>
      </c>
    </row>
    <row r="175" spans="1:7" x14ac:dyDescent="0.25">
      <c r="A175" t="s">
        <v>39</v>
      </c>
      <c r="B175" t="s">
        <v>31</v>
      </c>
      <c r="C175" t="s">
        <v>33</v>
      </c>
      <c r="D175">
        <v>1.0246832155400001</v>
      </c>
      <c r="E175">
        <v>9.6004885285399997</v>
      </c>
      <c r="F175">
        <v>14.389747163199999</v>
      </c>
      <c r="G175">
        <v>8</v>
      </c>
    </row>
    <row r="176" spans="1:7" x14ac:dyDescent="0.25">
      <c r="A176" t="s">
        <v>39</v>
      </c>
      <c r="B176" t="s">
        <v>34</v>
      </c>
      <c r="C176" t="s">
        <v>2</v>
      </c>
      <c r="D176">
        <v>1.4104905140599999</v>
      </c>
      <c r="E176">
        <v>61.978231962000002</v>
      </c>
      <c r="F176">
        <v>97.251761692299993</v>
      </c>
      <c r="G176">
        <v>3</v>
      </c>
    </row>
    <row r="177" spans="1:7" x14ac:dyDescent="0.25">
      <c r="A177" t="s">
        <v>39</v>
      </c>
      <c r="B177" t="s">
        <v>34</v>
      </c>
      <c r="C177" t="s">
        <v>32</v>
      </c>
      <c r="D177">
        <v>1.19209449702</v>
      </c>
      <c r="E177">
        <v>35.8472287851</v>
      </c>
      <c r="F177">
        <v>57.248868148200003</v>
      </c>
      <c r="G177">
        <v>3</v>
      </c>
    </row>
    <row r="178" spans="1:7" x14ac:dyDescent="0.25">
      <c r="A178" t="s">
        <v>39</v>
      </c>
      <c r="B178" t="s">
        <v>34</v>
      </c>
      <c r="C178" t="s">
        <v>33</v>
      </c>
      <c r="D178">
        <v>1.39622914774</v>
      </c>
      <c r="E178">
        <v>63.682438063600003</v>
      </c>
      <c r="F178">
        <v>101.883192964</v>
      </c>
      <c r="G178">
        <v>3</v>
      </c>
    </row>
    <row r="179" spans="1:7" x14ac:dyDescent="0.25">
      <c r="A179" t="s">
        <v>40</v>
      </c>
      <c r="B179" t="s">
        <v>31</v>
      </c>
      <c r="C179" t="s">
        <v>2</v>
      </c>
      <c r="D179">
        <v>0.93516734558900005</v>
      </c>
      <c r="E179">
        <v>-5.9479832555699996</v>
      </c>
      <c r="F179">
        <v>-8.9237196267299996</v>
      </c>
      <c r="G179">
        <v>8</v>
      </c>
    </row>
    <row r="180" spans="1:7" x14ac:dyDescent="0.25">
      <c r="A180" t="s">
        <v>40</v>
      </c>
      <c r="B180" t="s">
        <v>31</v>
      </c>
      <c r="C180" t="s">
        <v>32</v>
      </c>
      <c r="D180">
        <v>1.0068925480099999</v>
      </c>
      <c r="E180">
        <v>6.5600246851400001</v>
      </c>
      <c r="F180">
        <v>9.9974327924199997</v>
      </c>
      <c r="G180">
        <v>8</v>
      </c>
    </row>
    <row r="181" spans="1:7" x14ac:dyDescent="0.25">
      <c r="A181" t="s">
        <v>40</v>
      </c>
      <c r="B181" t="s">
        <v>31</v>
      </c>
      <c r="C181" t="s">
        <v>33</v>
      </c>
      <c r="D181">
        <v>1.1620472905799999</v>
      </c>
      <c r="E181">
        <v>30.951187184199998</v>
      </c>
      <c r="F181">
        <v>48.097862899900001</v>
      </c>
      <c r="G181">
        <v>8</v>
      </c>
    </row>
    <row r="182" spans="1:7" x14ac:dyDescent="0.25">
      <c r="A182" t="s">
        <v>40</v>
      </c>
      <c r="B182" t="s">
        <v>34</v>
      </c>
      <c r="C182" t="s">
        <v>2</v>
      </c>
      <c r="D182">
        <v>0.78850086397600005</v>
      </c>
      <c r="E182">
        <v>-33.927818683300003</v>
      </c>
      <c r="F182">
        <v>-49.379605234099998</v>
      </c>
      <c r="G182">
        <v>3</v>
      </c>
    </row>
    <row r="183" spans="1:7" x14ac:dyDescent="0.25">
      <c r="A183" t="s">
        <v>40</v>
      </c>
      <c r="B183" t="s">
        <v>34</v>
      </c>
      <c r="C183" t="s">
        <v>32</v>
      </c>
      <c r="D183">
        <v>1.28578939068</v>
      </c>
      <c r="E183">
        <v>47.707049522799998</v>
      </c>
      <c r="F183">
        <v>74.398191206700005</v>
      </c>
      <c r="G183">
        <v>3</v>
      </c>
    </row>
    <row r="184" spans="1:7" x14ac:dyDescent="0.25">
      <c r="A184" t="s">
        <v>40</v>
      </c>
      <c r="B184" t="s">
        <v>34</v>
      </c>
      <c r="C184" t="s">
        <v>33</v>
      </c>
      <c r="D184">
        <v>0.94765079562800003</v>
      </c>
      <c r="E184">
        <v>-3.9720316869999999</v>
      </c>
      <c r="F184">
        <v>-5.9994077903900003</v>
      </c>
      <c r="G184">
        <v>3</v>
      </c>
    </row>
  </sheetData>
  <mergeCells count="8">
    <mergeCell ref="AB1:AD1"/>
    <mergeCell ref="AE1:AG1"/>
    <mergeCell ref="J1:L1"/>
    <mergeCell ref="M1:O1"/>
    <mergeCell ref="P1:R1"/>
    <mergeCell ref="S1:U1"/>
    <mergeCell ref="V1:X1"/>
    <mergeCell ref="Y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8"/>
  <sheetViews>
    <sheetView topLeftCell="A4" workbookViewId="0">
      <selection activeCell="E9" sqref="E9"/>
    </sheetView>
  </sheetViews>
  <sheetFormatPr defaultRowHeight="15" x14ac:dyDescent="0.25"/>
  <cols>
    <col min="3" max="3" width="15.28515625" customWidth="1"/>
    <col min="7" max="9" width="9.140625" customWidth="1"/>
  </cols>
  <sheetData>
    <row r="1" spans="1:30" x14ac:dyDescent="0.25">
      <c r="A1" s="5" t="s">
        <v>47</v>
      </c>
      <c r="B1" t="s">
        <v>7</v>
      </c>
      <c r="C1" t="s">
        <v>48</v>
      </c>
      <c r="D1" t="s">
        <v>49</v>
      </c>
      <c r="G1" t="s">
        <v>50</v>
      </c>
      <c r="J1" t="s">
        <v>24</v>
      </c>
      <c r="M1" t="s">
        <v>25</v>
      </c>
      <c r="P1" t="s">
        <v>26</v>
      </c>
      <c r="S1" t="s">
        <v>27</v>
      </c>
      <c r="V1" t="s">
        <v>28</v>
      </c>
      <c r="Y1" t="s">
        <v>29</v>
      </c>
      <c r="AB1" t="s">
        <v>30</v>
      </c>
    </row>
    <row r="2" spans="1:30" ht="15.75" thickBot="1" x14ac:dyDescent="0.3">
      <c r="A2" s="5"/>
      <c r="D2" t="s">
        <v>2</v>
      </c>
      <c r="E2" t="s">
        <v>46</v>
      </c>
      <c r="F2" t="s">
        <v>45</v>
      </c>
      <c r="G2" t="s">
        <v>2</v>
      </c>
      <c r="H2" t="s">
        <v>46</v>
      </c>
      <c r="I2" t="s">
        <v>45</v>
      </c>
      <c r="J2" t="s">
        <v>2</v>
      </c>
      <c r="K2" t="s">
        <v>46</v>
      </c>
      <c r="L2" t="s">
        <v>45</v>
      </c>
      <c r="M2" t="s">
        <v>2</v>
      </c>
      <c r="N2" t="s">
        <v>46</v>
      </c>
      <c r="O2" t="s">
        <v>45</v>
      </c>
      <c r="P2" t="s">
        <v>2</v>
      </c>
      <c r="Q2" t="s">
        <v>46</v>
      </c>
      <c r="R2" t="s">
        <v>45</v>
      </c>
      <c r="S2" t="s">
        <v>2</v>
      </c>
      <c r="T2" t="s">
        <v>46</v>
      </c>
      <c r="U2" t="s">
        <v>45</v>
      </c>
      <c r="V2" t="s">
        <v>2</v>
      </c>
      <c r="W2" t="s">
        <v>46</v>
      </c>
      <c r="X2" t="s">
        <v>45</v>
      </c>
      <c r="Y2" t="s">
        <v>2</v>
      </c>
      <c r="Z2" t="s">
        <v>46</v>
      </c>
      <c r="AA2" t="s">
        <v>45</v>
      </c>
      <c r="AB2" t="s">
        <v>2</v>
      </c>
      <c r="AC2" t="s">
        <v>46</v>
      </c>
      <c r="AD2" t="s">
        <v>45</v>
      </c>
    </row>
    <row r="3" spans="1:30" x14ac:dyDescent="0.25">
      <c r="A3" s="9" t="s">
        <v>15</v>
      </c>
      <c r="B3" s="10" t="s">
        <v>34</v>
      </c>
      <c r="C3" s="10" t="s">
        <v>2</v>
      </c>
      <c r="D3" s="10">
        <v>2.0640866630699999</v>
      </c>
      <c r="E3" s="10">
        <v>119.292219489</v>
      </c>
      <c r="F3" s="10">
        <v>192.12352167200001</v>
      </c>
      <c r="G3" s="10" t="s">
        <v>43</v>
      </c>
      <c r="H3" s="10" t="s">
        <v>43</v>
      </c>
      <c r="I3" s="10" t="s">
        <v>43</v>
      </c>
      <c r="J3" s="10">
        <v>0.51700775569800261</v>
      </c>
      <c r="K3" s="10">
        <v>0.13251382529484793</v>
      </c>
      <c r="L3" s="10">
        <v>0.12318722647456676</v>
      </c>
      <c r="M3" s="10">
        <v>0.51246581759640364</v>
      </c>
      <c r="N3" s="10">
        <v>0.12236875918589188</v>
      </c>
      <c r="O3" s="10">
        <v>9.654427782073724E-2</v>
      </c>
      <c r="P3" s="10">
        <v>0.77739299351094282</v>
      </c>
      <c r="Q3" s="10">
        <v>0.68290757963231608</v>
      </c>
      <c r="R3" s="10">
        <v>0.66667081434030773</v>
      </c>
      <c r="S3" s="10">
        <v>0.58356686905212096</v>
      </c>
      <c r="T3" s="10">
        <v>0.28847559943314854</v>
      </c>
      <c r="U3" s="10">
        <v>0.27235677087438059</v>
      </c>
      <c r="V3" s="10">
        <v>0.46042132017388582</v>
      </c>
      <c r="W3" s="10">
        <v>-1.7951375443873478E-2</v>
      </c>
      <c r="X3" s="10">
        <v>-1.6803258404670868E-2</v>
      </c>
      <c r="Y3" s="10">
        <v>0.36395996026380162</v>
      </c>
      <c r="Z3" s="10">
        <v>-0.26331370731514009</v>
      </c>
      <c r="AA3" s="10">
        <v>-0.20429636454254263</v>
      </c>
      <c r="AB3" s="10">
        <v>0.65891177771438192</v>
      </c>
      <c r="AC3" s="10">
        <v>0.4793340241873249</v>
      </c>
      <c r="AD3" s="10">
        <v>0.46722398444657631</v>
      </c>
    </row>
    <row r="4" spans="1:30" x14ac:dyDescent="0.25">
      <c r="A4" s="12" t="s">
        <v>15</v>
      </c>
      <c r="B4" s="7" t="s">
        <v>34</v>
      </c>
      <c r="C4" s="7" t="s">
        <v>32</v>
      </c>
      <c r="D4" s="7">
        <v>2.0640866630699999</v>
      </c>
      <c r="E4" s="7">
        <v>119.292219489</v>
      </c>
      <c r="F4" s="7">
        <v>192.12352167200001</v>
      </c>
      <c r="G4" s="7" t="s">
        <v>43</v>
      </c>
      <c r="H4" s="7" t="s">
        <v>43</v>
      </c>
      <c r="I4" s="7" t="s">
        <v>43</v>
      </c>
      <c r="J4" s="7">
        <v>0.51700775569800261</v>
      </c>
      <c r="K4" s="7">
        <v>0.13251382529484793</v>
      </c>
      <c r="L4" s="7">
        <v>0.12318722647456676</v>
      </c>
      <c r="M4" s="7">
        <v>0.51246581759640364</v>
      </c>
      <c r="N4" s="7">
        <v>0.12236875918589188</v>
      </c>
      <c r="O4" s="7">
        <v>9.654427782073724E-2</v>
      </c>
      <c r="P4" s="7">
        <v>0.77739299351094282</v>
      </c>
      <c r="Q4" s="7">
        <v>0.68290757963231608</v>
      </c>
      <c r="R4" s="7">
        <v>0.66667081434030773</v>
      </c>
      <c r="S4" s="7">
        <v>0.58356686905212096</v>
      </c>
      <c r="T4" s="7">
        <v>0.28847559943314854</v>
      </c>
      <c r="U4" s="7">
        <v>0.27235677087438059</v>
      </c>
      <c r="V4" s="7">
        <v>0.46042132017388582</v>
      </c>
      <c r="W4" s="7">
        <v>-1.7951375443873478E-2</v>
      </c>
      <c r="X4" s="7">
        <v>-1.6803258404670868E-2</v>
      </c>
      <c r="Y4" s="7">
        <v>0.36395996026380162</v>
      </c>
      <c r="Z4" s="7">
        <v>-0.26331370731514009</v>
      </c>
      <c r="AA4" s="7">
        <v>-0.20429636454254263</v>
      </c>
      <c r="AB4" s="7">
        <v>0.65891177771438192</v>
      </c>
      <c r="AC4" s="7">
        <v>0.4793340241873249</v>
      </c>
      <c r="AD4" s="7">
        <v>0.46722398444657631</v>
      </c>
    </row>
    <row r="5" spans="1:30" x14ac:dyDescent="0.25">
      <c r="A5" s="12" t="s">
        <v>15</v>
      </c>
      <c r="B5" s="7" t="s">
        <v>34</v>
      </c>
      <c r="C5" s="7" t="s">
        <v>33</v>
      </c>
      <c r="D5" s="7">
        <v>2.0175950486000001</v>
      </c>
      <c r="E5" s="7">
        <v>115.87646207</v>
      </c>
      <c r="F5" s="7">
        <v>186.38358843500001</v>
      </c>
      <c r="G5" s="7" t="s">
        <v>43</v>
      </c>
      <c r="H5" s="7" t="s">
        <v>43</v>
      </c>
      <c r="I5" s="7" t="s">
        <v>43</v>
      </c>
      <c r="J5" s="7">
        <v>0.4974223988338945</v>
      </c>
      <c r="K5" s="7">
        <v>5.8103673689422299E-2</v>
      </c>
      <c r="L5" s="7">
        <v>5.3846698332026342E-2</v>
      </c>
      <c r="M5" s="7">
        <v>0.41024462859300853</v>
      </c>
      <c r="N5" s="7">
        <v>-0.15040291068838291</v>
      </c>
      <c r="O5" s="7">
        <v>-0.11752215454923993</v>
      </c>
      <c r="P5" s="7">
        <v>0.8085393019535585</v>
      </c>
      <c r="Q5" s="7">
        <v>0.7277770696317567</v>
      </c>
      <c r="R5" s="7">
        <v>0.71107246200069651</v>
      </c>
      <c r="S5" s="7">
        <v>0.53000482285680017</v>
      </c>
      <c r="T5" s="7">
        <v>0.14074689133715282</v>
      </c>
      <c r="U5" s="7">
        <v>0.13102746288049275</v>
      </c>
      <c r="V5" s="7">
        <v>0.55865414302642924</v>
      </c>
      <c r="W5" s="7">
        <v>0.21236639199800864</v>
      </c>
      <c r="X5" s="7">
        <v>0.20157917081150437</v>
      </c>
      <c r="Y5" s="7">
        <v>0.60072961946998304</v>
      </c>
      <c r="Z5" s="7">
        <v>0.31451758472556546</v>
      </c>
      <c r="AA5" s="7">
        <v>0.297345447870414</v>
      </c>
      <c r="AB5" s="7">
        <v>0.72090728030348317</v>
      </c>
      <c r="AC5" s="7">
        <v>0.60288909828812132</v>
      </c>
      <c r="AD5" s="7">
        <v>0.59302732538893443</v>
      </c>
    </row>
    <row r="6" spans="1:30" x14ac:dyDescent="0.25">
      <c r="A6" s="12" t="s">
        <v>15</v>
      </c>
      <c r="B6" s="7" t="s">
        <v>38</v>
      </c>
      <c r="C6" s="7" t="s">
        <v>2</v>
      </c>
      <c r="D6" s="7">
        <v>1.75615411306</v>
      </c>
      <c r="E6" s="7">
        <v>99.309544036000005</v>
      </c>
      <c r="F6" s="7">
        <v>159.13091263000001</v>
      </c>
      <c r="G6" s="7" t="s">
        <v>43</v>
      </c>
      <c r="H6" s="7" t="s">
        <v>43</v>
      </c>
      <c r="I6" s="7" t="s">
        <v>43</v>
      </c>
      <c r="J6" s="7">
        <v>0.88360973367887063</v>
      </c>
      <c r="K6" s="7">
        <v>0.78594595463157035</v>
      </c>
      <c r="L6" s="7">
        <v>0.77526593380915487</v>
      </c>
      <c r="M6" s="7">
        <v>0.65462562626513776</v>
      </c>
      <c r="N6" s="7">
        <v>0.30643907348389587</v>
      </c>
      <c r="O6" s="7">
        <v>0.29297696778438942</v>
      </c>
      <c r="P6" s="7">
        <v>0.52683458798948235</v>
      </c>
      <c r="Q6" s="7">
        <v>-8.167377389498176E-2</v>
      </c>
      <c r="R6" s="7">
        <v>-7.5301291290030339E-2</v>
      </c>
      <c r="S6" s="7">
        <v>0.52889730529889223</v>
      </c>
      <c r="T6" s="7">
        <v>-7.0156416181956976E-2</v>
      </c>
      <c r="U6" s="7">
        <v>-6.426965952290975E-2</v>
      </c>
      <c r="V6" s="7">
        <v>0.47645115569900609</v>
      </c>
      <c r="W6" s="7">
        <v>-0.22827545655412618</v>
      </c>
      <c r="X6" s="7">
        <v>-0.20805263772337856</v>
      </c>
      <c r="Y6" s="7">
        <v>0.56216853584151805</v>
      </c>
      <c r="Z6" s="7">
        <v>3.6807955356485303E-2</v>
      </c>
      <c r="AA6" s="7">
        <v>3.3855931111742531E-2</v>
      </c>
      <c r="AB6" s="7">
        <v>0.77943268591896864</v>
      </c>
      <c r="AC6" s="7">
        <v>0.5862035127882238</v>
      </c>
      <c r="AD6" s="7">
        <v>0.57226549251268499</v>
      </c>
    </row>
    <row r="7" spans="1:30" x14ac:dyDescent="0.25">
      <c r="A7" s="12" t="s">
        <v>15</v>
      </c>
      <c r="B7" s="7" t="s">
        <v>38</v>
      </c>
      <c r="C7" s="7" t="s">
        <v>32</v>
      </c>
      <c r="D7" s="7">
        <v>1.81504188121</v>
      </c>
      <c r="E7" s="7">
        <v>105.578877693</v>
      </c>
      <c r="F7" s="7">
        <v>169.5887597</v>
      </c>
      <c r="G7" s="7" t="s">
        <v>43</v>
      </c>
      <c r="H7" s="7" t="s">
        <v>43</v>
      </c>
      <c r="I7" s="7" t="s">
        <v>43</v>
      </c>
      <c r="J7" s="7">
        <v>0.79778850549425107</v>
      </c>
      <c r="K7" s="7">
        <v>0.62992611007845078</v>
      </c>
      <c r="L7" s="7">
        <v>0.61607673973099997</v>
      </c>
      <c r="M7" s="7">
        <v>0.59797272668245705</v>
      </c>
      <c r="N7" s="7">
        <v>0.18452149649523741</v>
      </c>
      <c r="O7" s="7">
        <v>0.17410708917638248</v>
      </c>
      <c r="P7" s="7">
        <v>0.52879972585544543</v>
      </c>
      <c r="Q7" s="7">
        <v>-1.7498584764672965E-2</v>
      </c>
      <c r="R7" s="7">
        <v>-1.611705716136563E-2</v>
      </c>
      <c r="S7" s="7">
        <v>0.46803179981647669</v>
      </c>
      <c r="T7" s="7">
        <v>-0.22045978783825637</v>
      </c>
      <c r="U7" s="7">
        <v>-0.19972712783747071</v>
      </c>
      <c r="V7" s="7">
        <v>0.4740623462381951</v>
      </c>
      <c r="W7" s="7">
        <v>-0.18240198058931265</v>
      </c>
      <c r="X7" s="7">
        <v>-0.16436681607855405</v>
      </c>
      <c r="Y7" s="7">
        <v>0.56367282954812914</v>
      </c>
      <c r="Z7" s="7">
        <v>8.8327648034170134E-2</v>
      </c>
      <c r="AA7" s="7">
        <v>8.2354159417205766E-2</v>
      </c>
      <c r="AB7" s="7">
        <v>0.75964164968514858</v>
      </c>
      <c r="AC7" s="7">
        <v>0.56695707873364432</v>
      </c>
      <c r="AD7" s="7">
        <v>0.55269168265814028</v>
      </c>
    </row>
    <row r="8" spans="1:30" ht="15.75" thickBot="1" x14ac:dyDescent="0.3">
      <c r="A8" s="13" t="s">
        <v>15</v>
      </c>
      <c r="B8" s="14" t="s">
        <v>38</v>
      </c>
      <c r="C8" s="14" t="s">
        <v>33</v>
      </c>
      <c r="D8" s="14">
        <v>2.1464652362700001</v>
      </c>
      <c r="E8" s="14">
        <v>132.89776196</v>
      </c>
      <c r="F8" s="14">
        <v>219.19865212600001</v>
      </c>
      <c r="G8" s="14" t="s">
        <v>43</v>
      </c>
      <c r="H8" s="14" t="s">
        <v>43</v>
      </c>
      <c r="I8" s="14" t="s">
        <v>43</v>
      </c>
      <c r="J8" s="7">
        <v>0.32795474735862534</v>
      </c>
      <c r="K8" s="7">
        <v>-0.37080515676202436</v>
      </c>
      <c r="L8" s="7">
        <v>-0.32517340849627191</v>
      </c>
      <c r="M8" s="7">
        <v>0.5373735993387917</v>
      </c>
      <c r="N8" s="7">
        <v>0.22544645937241484</v>
      </c>
      <c r="O8" s="7">
        <v>0.21396187307821948</v>
      </c>
      <c r="P8" s="7">
        <v>0.56510980940826205</v>
      </c>
      <c r="Q8" s="7">
        <v>0.28552667024386058</v>
      </c>
      <c r="R8" s="7">
        <v>0.26543721492299555</v>
      </c>
      <c r="S8" s="7">
        <v>0.3482598113757524</v>
      </c>
      <c r="T8" s="7">
        <v>-0.3194379409013488</v>
      </c>
      <c r="U8" s="7">
        <v>-0.28153870357572325</v>
      </c>
      <c r="V8" s="7">
        <v>0.49567903897147791</v>
      </c>
      <c r="W8" s="7">
        <v>0.11941990242075556</v>
      </c>
      <c r="X8" s="7">
        <v>0.10882163126481485</v>
      </c>
      <c r="Y8" s="7">
        <v>0.54810651684461353</v>
      </c>
      <c r="Z8" s="7">
        <v>0.23519078879528182</v>
      </c>
      <c r="AA8" s="7">
        <v>0.21640082388158799</v>
      </c>
      <c r="AB8" s="7">
        <v>0.40764801754186669</v>
      </c>
      <c r="AC8" s="7">
        <v>-8.3713592886903124E-2</v>
      </c>
      <c r="AD8" s="7">
        <v>-6.2928062822535352E-2</v>
      </c>
    </row>
    <row r="9" spans="1:30" x14ac:dyDescent="0.25">
      <c r="A9" s="12" t="s">
        <v>17</v>
      </c>
      <c r="B9" s="7" t="s">
        <v>34</v>
      </c>
      <c r="C9" s="7" t="s">
        <v>2</v>
      </c>
      <c r="D9" s="7">
        <v>1.7926235825000001</v>
      </c>
      <c r="E9" s="7">
        <v>98.423957797400007</v>
      </c>
      <c r="F9" s="7">
        <v>158.02702248700001</v>
      </c>
      <c r="G9" s="7" t="s">
        <v>43</v>
      </c>
      <c r="H9" s="7" t="s">
        <v>43</v>
      </c>
      <c r="I9" s="7" t="s">
        <v>43</v>
      </c>
      <c r="J9" s="10">
        <v>0.35074511987906415</v>
      </c>
      <c r="K9" s="10">
        <v>-0.64127752647808389</v>
      </c>
      <c r="L9" s="10">
        <v>-0.56935449468841071</v>
      </c>
      <c r="M9" s="10">
        <v>0.24702936663447581</v>
      </c>
      <c r="N9" s="10">
        <v>-1.0112646015889972</v>
      </c>
      <c r="O9" s="10">
        <v>-0.75837480461836115</v>
      </c>
      <c r="P9" s="10">
        <v>0.35601173152200233</v>
      </c>
      <c r="Q9" s="10">
        <v>-0.44387061300388048</v>
      </c>
      <c r="R9" s="10">
        <v>-0.34732243605751151</v>
      </c>
      <c r="S9" s="10">
        <v>0.34122265946202901</v>
      </c>
      <c r="T9" s="10">
        <v>-0.53561715609136584</v>
      </c>
      <c r="U9" s="10">
        <v>-0.42366524816353895</v>
      </c>
      <c r="V9" s="10">
        <v>0.71796980037218716</v>
      </c>
      <c r="W9" s="10">
        <v>0.42943052317406927</v>
      </c>
      <c r="X9" s="10">
        <v>0.33585791361769252</v>
      </c>
      <c r="Y9" s="10">
        <v>0.36160409616724432</v>
      </c>
      <c r="Z9" s="10">
        <v>-0.51220143611753555</v>
      </c>
      <c r="AA9" s="10">
        <v>-0.39263950774814044</v>
      </c>
      <c r="AB9" s="10">
        <v>0.43753759130299735</v>
      </c>
      <c r="AC9" s="10">
        <v>-0.26187008742581636</v>
      </c>
      <c r="AD9" s="10">
        <v>-0.20210225143315175</v>
      </c>
    </row>
    <row r="10" spans="1:30" x14ac:dyDescent="0.25">
      <c r="A10" s="12" t="s">
        <v>17</v>
      </c>
      <c r="B10" s="7" t="s">
        <v>34</v>
      </c>
      <c r="C10" s="7" t="s">
        <v>32</v>
      </c>
      <c r="D10" s="7">
        <v>1.7621607613000001</v>
      </c>
      <c r="E10" s="7">
        <v>101.41545980799999</v>
      </c>
      <c r="F10" s="7">
        <v>163.41023247999999</v>
      </c>
      <c r="G10" s="7" t="s">
        <v>43</v>
      </c>
      <c r="H10" s="7" t="s">
        <v>43</v>
      </c>
      <c r="I10" s="7" t="s">
        <v>43</v>
      </c>
      <c r="J10" s="7">
        <v>0.61849946912105258</v>
      </c>
      <c r="K10" s="7">
        <v>0.18976224507914624</v>
      </c>
      <c r="L10" s="7">
        <v>0.17514130546324772</v>
      </c>
      <c r="M10" s="7">
        <v>0.27563478138604947</v>
      </c>
      <c r="N10" s="7">
        <v>-0.85948848187467464</v>
      </c>
      <c r="O10" s="7">
        <v>-0.6460138068337935</v>
      </c>
      <c r="P10" s="7">
        <v>0.3641441558496698</v>
      </c>
      <c r="Q10" s="7">
        <v>-0.46007183818555669</v>
      </c>
      <c r="R10" s="7">
        <v>-0.3589246231870975</v>
      </c>
      <c r="S10" s="7">
        <v>0.36926090711721493</v>
      </c>
      <c r="T10" s="7">
        <v>-0.44484536894878068</v>
      </c>
      <c r="U10" s="7">
        <v>-0.34925567724582435</v>
      </c>
      <c r="V10" s="7">
        <v>0.61580461478977322</v>
      </c>
      <c r="W10" s="7">
        <v>0.18150124167013826</v>
      </c>
      <c r="X10" s="7">
        <v>0.16384079223115244</v>
      </c>
      <c r="Y10" s="7">
        <v>0.36765668308778265</v>
      </c>
      <c r="Z10" s="7">
        <v>-0.51563889527003748</v>
      </c>
      <c r="AA10" s="7">
        <v>-0.39111054400171796</v>
      </c>
      <c r="AB10" s="7">
        <v>0.35303219906341465</v>
      </c>
      <c r="AC10" s="7">
        <v>-0.55413239899117372</v>
      </c>
      <c r="AD10" s="7">
        <v>-0.42045996436367111</v>
      </c>
    </row>
    <row r="11" spans="1:30" x14ac:dyDescent="0.25">
      <c r="A11" s="12" t="s">
        <v>17</v>
      </c>
      <c r="B11" s="7" t="s">
        <v>34</v>
      </c>
      <c r="C11" s="7" t="s">
        <v>33</v>
      </c>
      <c r="D11" s="7">
        <v>1.7621607613000001</v>
      </c>
      <c r="E11" s="7">
        <v>101.41545980799999</v>
      </c>
      <c r="F11" s="7">
        <v>163.41023247999999</v>
      </c>
      <c r="G11" s="7" t="s">
        <v>43</v>
      </c>
      <c r="H11" s="7" t="s">
        <v>43</v>
      </c>
      <c r="I11" s="7" t="s">
        <v>43</v>
      </c>
      <c r="J11" s="7">
        <v>0.51800022274959734</v>
      </c>
      <c r="K11" s="7">
        <v>-7.6136393089457841E-2</v>
      </c>
      <c r="L11" s="7">
        <v>-6.8860566823299829E-2</v>
      </c>
      <c r="M11" s="7">
        <v>0.29567177504771286</v>
      </c>
      <c r="N11" s="7">
        <v>-0.75281256948043251</v>
      </c>
      <c r="O11" s="7">
        <v>-0.57734433184988521</v>
      </c>
      <c r="P11" s="7">
        <v>0.62733506328586297</v>
      </c>
      <c r="Q11" s="7">
        <v>0.21384212957430446</v>
      </c>
      <c r="R11" s="7">
        <v>0.20395881077752692</v>
      </c>
      <c r="S11" s="7">
        <v>0.36926090711721493</v>
      </c>
      <c r="T11" s="7">
        <v>-0.44484536894878068</v>
      </c>
      <c r="U11" s="7">
        <v>-0.34925567724582435</v>
      </c>
      <c r="V11" s="7">
        <v>0.61580461478977322</v>
      </c>
      <c r="W11" s="7">
        <v>0.18150124167013826</v>
      </c>
      <c r="X11" s="7">
        <v>0.16384079223115244</v>
      </c>
      <c r="Y11" s="7">
        <v>0.44179262517550871</v>
      </c>
      <c r="Z11" s="7">
        <v>-0.26064013553301352</v>
      </c>
      <c r="AA11" s="7">
        <v>-0.20210236099714285</v>
      </c>
      <c r="AB11" s="7">
        <v>0.33780368710108782</v>
      </c>
      <c r="AC11" s="7">
        <v>-0.60930418986993118</v>
      </c>
      <c r="AD11" s="7">
        <v>-0.46234708089070831</v>
      </c>
    </row>
    <row r="12" spans="1:30" x14ac:dyDescent="0.25">
      <c r="A12" s="12" t="s">
        <v>17</v>
      </c>
      <c r="B12" s="7" t="s">
        <v>31</v>
      </c>
      <c r="C12" s="7" t="s">
        <v>2</v>
      </c>
      <c r="D12" s="7">
        <v>1.9356326108099999</v>
      </c>
      <c r="E12" s="7">
        <v>113.577186457</v>
      </c>
      <c r="F12" s="7">
        <v>184.670361321</v>
      </c>
      <c r="G12" s="7" t="s">
        <v>43</v>
      </c>
      <c r="H12" s="7" t="s">
        <v>43</v>
      </c>
      <c r="I12" s="7" t="s">
        <v>43</v>
      </c>
      <c r="J12" s="7">
        <v>0.28547956011588455</v>
      </c>
      <c r="K12" s="7">
        <v>-0.61435283651014883</v>
      </c>
      <c r="L12" s="7">
        <v>-0.45685711778539745</v>
      </c>
      <c r="M12" s="7">
        <v>0.32087045334501518</v>
      </c>
      <c r="N12" s="7">
        <v>-0.39548704987075856</v>
      </c>
      <c r="O12" s="7">
        <v>-0.31151960853372784</v>
      </c>
      <c r="P12" s="7">
        <v>0.2701515282490396</v>
      </c>
      <c r="Q12" s="7">
        <v>-0.67996940160635766</v>
      </c>
      <c r="R12" s="7">
        <v>-0.51074733569156827</v>
      </c>
      <c r="S12" s="7">
        <v>0.25752822514671425</v>
      </c>
      <c r="T12" s="7">
        <v>-0.70981375323575202</v>
      </c>
      <c r="U12" s="7">
        <v>-0.53719853139865403</v>
      </c>
      <c r="V12" s="7">
        <v>0.4036648854794978</v>
      </c>
      <c r="W12" s="7">
        <v>-0.29001058052420114</v>
      </c>
      <c r="X12" s="7">
        <v>-0.25819066481069369</v>
      </c>
      <c r="Y12" s="7">
        <v>0.27348024311673541</v>
      </c>
      <c r="Z12" s="7">
        <v>-0.64843358445124588</v>
      </c>
      <c r="AA12" s="7">
        <v>-0.49297998685589517</v>
      </c>
      <c r="AB12" s="7">
        <v>0.55876335417670076</v>
      </c>
      <c r="AC12" s="7">
        <v>0.15535559188799145</v>
      </c>
      <c r="AD12" s="7">
        <v>0.14487789864933548</v>
      </c>
    </row>
    <row r="13" spans="1:30" x14ac:dyDescent="0.25">
      <c r="A13" s="12" t="s">
        <v>17</v>
      </c>
      <c r="B13" s="7" t="s">
        <v>31</v>
      </c>
      <c r="C13" s="7" t="s">
        <v>32</v>
      </c>
      <c r="D13" s="7">
        <v>1.84646241016</v>
      </c>
      <c r="E13" s="7">
        <v>108.034556665</v>
      </c>
      <c r="F13" s="7">
        <v>175.28317048299999</v>
      </c>
      <c r="G13" s="7" t="s">
        <v>43</v>
      </c>
      <c r="H13" s="7" t="s">
        <v>43</v>
      </c>
      <c r="I13" s="7" t="s">
        <v>43</v>
      </c>
      <c r="J13" s="7">
        <v>0.38752491300323627</v>
      </c>
      <c r="K13" s="7">
        <v>-0.33130128052439678</v>
      </c>
      <c r="L13" s="7">
        <v>-0.25502015078644041</v>
      </c>
      <c r="M13" s="7">
        <v>0.37434183553517636</v>
      </c>
      <c r="N13" s="7">
        <v>-0.32310946192838713</v>
      </c>
      <c r="O13" s="7">
        <v>-0.25544536715943628</v>
      </c>
      <c r="P13" s="7">
        <v>0.68022734962753106</v>
      </c>
      <c r="Q13" s="7">
        <v>0.38906324113529883</v>
      </c>
      <c r="R13" s="7">
        <v>0.36774855858538757</v>
      </c>
      <c r="S13" s="7">
        <v>0.36035216652709634</v>
      </c>
      <c r="T13" s="7">
        <v>-0.41352756581055578</v>
      </c>
      <c r="U13" s="7">
        <v>-0.31981524519113408</v>
      </c>
      <c r="V13" s="7">
        <v>0.49029807610194043</v>
      </c>
      <c r="W13" s="7">
        <v>-9.3553826383909106E-2</v>
      </c>
      <c r="X13" s="7">
        <v>-8.5763797601196318E-2</v>
      </c>
      <c r="Y13" s="7">
        <v>0.38315866004913396</v>
      </c>
      <c r="Z13" s="7">
        <v>-0.34428549305418671</v>
      </c>
      <c r="AA13" s="7">
        <v>-0.26613483927953197</v>
      </c>
      <c r="AB13" s="7">
        <v>0.4538977866191039</v>
      </c>
      <c r="AC13" s="7">
        <v>-0.15560141920539808</v>
      </c>
      <c r="AD13" s="7">
        <v>-0.11971384170470112</v>
      </c>
    </row>
    <row r="14" spans="1:30" ht="15.75" thickBot="1" x14ac:dyDescent="0.3">
      <c r="A14" s="12" t="s">
        <v>17</v>
      </c>
      <c r="B14" s="7" t="s">
        <v>31</v>
      </c>
      <c r="C14" s="7" t="s">
        <v>33</v>
      </c>
      <c r="D14" s="7">
        <v>1.9356326108099999</v>
      </c>
      <c r="E14" s="7">
        <v>113.577186457</v>
      </c>
      <c r="F14" s="7">
        <v>184.670361321</v>
      </c>
      <c r="G14" s="7" t="s">
        <v>43</v>
      </c>
      <c r="H14" s="7" t="s">
        <v>43</v>
      </c>
      <c r="I14" s="7" t="s">
        <v>43</v>
      </c>
      <c r="J14" s="7">
        <v>0.28547956011588455</v>
      </c>
      <c r="K14" s="7">
        <v>-0.61435283651014883</v>
      </c>
      <c r="L14" s="7">
        <v>-0.45685711778539745</v>
      </c>
      <c r="M14" s="7">
        <v>0.32087045334501518</v>
      </c>
      <c r="N14" s="7">
        <v>-0.39548704987075856</v>
      </c>
      <c r="O14" s="7">
        <v>-0.31151960853372784</v>
      </c>
      <c r="P14" s="7">
        <v>0.2701515282490396</v>
      </c>
      <c r="Q14" s="7">
        <v>-0.67996940160635766</v>
      </c>
      <c r="R14" s="7">
        <v>-0.51074733569156827</v>
      </c>
      <c r="S14" s="7">
        <v>0.25752822514671425</v>
      </c>
      <c r="T14" s="7">
        <v>-0.70981375323575202</v>
      </c>
      <c r="U14" s="7">
        <v>-0.53719853139865403</v>
      </c>
      <c r="V14" s="7">
        <v>0.4036648854794978</v>
      </c>
      <c r="W14" s="7">
        <v>-0.29001058052420114</v>
      </c>
      <c r="X14" s="7">
        <v>-0.25819066481069369</v>
      </c>
      <c r="Y14" s="7">
        <v>0.27348024311673541</v>
      </c>
      <c r="Z14" s="7">
        <v>-0.64843358445124588</v>
      </c>
      <c r="AA14" s="7">
        <v>-0.49297998685589517</v>
      </c>
      <c r="AB14" s="7">
        <v>0.55876335417670076</v>
      </c>
      <c r="AC14" s="7">
        <v>0.15535559188799145</v>
      </c>
      <c r="AD14" s="7">
        <v>0.14487789864933548</v>
      </c>
    </row>
    <row r="15" spans="1:30" x14ac:dyDescent="0.25">
      <c r="A15" s="9" t="s">
        <v>39</v>
      </c>
      <c r="B15" s="10" t="s">
        <v>34</v>
      </c>
      <c r="C15" s="10" t="s">
        <v>2</v>
      </c>
      <c r="D15">
        <v>2.0210292508299998</v>
      </c>
      <c r="E15">
        <v>120.252735301</v>
      </c>
      <c r="F15">
        <v>194.632037911</v>
      </c>
      <c r="G15" s="10" t="s">
        <v>43</v>
      </c>
      <c r="H15" s="10" t="s">
        <v>43</v>
      </c>
      <c r="I15" s="10" t="s">
        <v>43</v>
      </c>
      <c r="J15" s="10">
        <v>0.73481171211186291</v>
      </c>
      <c r="K15" s="10">
        <v>0.57556274801121898</v>
      </c>
      <c r="L15" s="10">
        <v>0.55378174680168035</v>
      </c>
      <c r="M15" s="10">
        <v>0.73481171211186291</v>
      </c>
      <c r="N15" s="10">
        <v>0.57556274801121898</v>
      </c>
      <c r="O15" s="10">
        <v>0.55378174680168035</v>
      </c>
      <c r="P15" s="10">
        <v>0.73481171211186291</v>
      </c>
      <c r="Q15" s="10">
        <v>0.57556274801121898</v>
      </c>
      <c r="R15" s="10">
        <v>0.55378174680168035</v>
      </c>
      <c r="S15" s="10">
        <v>0.73481171211186291</v>
      </c>
      <c r="T15" s="10">
        <v>0.57556274801121898</v>
      </c>
      <c r="U15" s="10">
        <v>0.55378174680168035</v>
      </c>
      <c r="V15" s="10">
        <v>0.73481171211186291</v>
      </c>
      <c r="W15" s="10">
        <v>0.57556274801121898</v>
      </c>
      <c r="X15" s="10">
        <v>0.55378174680168035</v>
      </c>
      <c r="Y15" s="10">
        <v>0.73481171211186291</v>
      </c>
      <c r="Z15" s="10">
        <v>0.57556274801121898</v>
      </c>
      <c r="AA15" s="10">
        <v>0.55378174680168035</v>
      </c>
      <c r="AB15" s="10">
        <v>0.73481171211186291</v>
      </c>
      <c r="AC15" s="10">
        <v>0.57556274801121898</v>
      </c>
      <c r="AD15" s="10">
        <v>0.55378174680168035</v>
      </c>
    </row>
    <row r="16" spans="1:30" x14ac:dyDescent="0.25">
      <c r="A16" s="12" t="s">
        <v>39</v>
      </c>
      <c r="B16" s="7" t="s">
        <v>34</v>
      </c>
      <c r="C16" s="7" t="s">
        <v>32</v>
      </c>
      <c r="D16">
        <v>2.0210292508299998</v>
      </c>
      <c r="E16">
        <v>120.252735301</v>
      </c>
      <c r="F16">
        <v>194.632037911</v>
      </c>
      <c r="G16" s="7" t="s">
        <v>43</v>
      </c>
      <c r="H16" s="7" t="s">
        <v>43</v>
      </c>
      <c r="I16" s="7" t="s">
        <v>43</v>
      </c>
      <c r="J16" s="7">
        <v>0.80050658454452883</v>
      </c>
      <c r="K16" s="7">
        <v>0.6073007999110337</v>
      </c>
      <c r="L16" s="7">
        <v>0.58643630812801084</v>
      </c>
      <c r="M16" s="7">
        <v>0.80050658454452883</v>
      </c>
      <c r="N16" s="7">
        <v>0.6073007999110337</v>
      </c>
      <c r="O16" s="7">
        <v>0.58643630812801084</v>
      </c>
      <c r="P16" s="7">
        <v>0.80050658454452883</v>
      </c>
      <c r="Q16" s="7">
        <v>0.6073007999110337</v>
      </c>
      <c r="R16" s="7">
        <v>0.58643630812801084</v>
      </c>
      <c r="S16" s="7">
        <v>0.80050658454452883</v>
      </c>
      <c r="T16" s="7">
        <v>0.6073007999110337</v>
      </c>
      <c r="U16" s="7">
        <v>0.58643630812801084</v>
      </c>
      <c r="V16" s="7">
        <v>0.80050658454452883</v>
      </c>
      <c r="W16" s="7">
        <v>0.6073007999110337</v>
      </c>
      <c r="X16" s="7">
        <v>0.58643630812801084</v>
      </c>
      <c r="Y16" s="7">
        <v>0.80050658454452883</v>
      </c>
      <c r="Z16" s="7">
        <v>0.6073007999110337</v>
      </c>
      <c r="AA16" s="7">
        <v>0.58643630812801084</v>
      </c>
      <c r="AB16" s="7">
        <v>0.80050658454452883</v>
      </c>
      <c r="AC16" s="7">
        <v>0.6073007999110337</v>
      </c>
      <c r="AD16" s="7">
        <v>0.58643630812801084</v>
      </c>
    </row>
    <row r="17" spans="1:30" x14ac:dyDescent="0.25">
      <c r="A17" s="12" t="s">
        <v>39</v>
      </c>
      <c r="B17" s="7" t="s">
        <v>34</v>
      </c>
      <c r="C17" s="7" t="s">
        <v>33</v>
      </c>
      <c r="D17">
        <v>2.0210292508299998</v>
      </c>
      <c r="E17">
        <v>120.252735301</v>
      </c>
      <c r="F17">
        <v>194.632037911</v>
      </c>
      <c r="G17" s="7" t="s">
        <v>43</v>
      </c>
      <c r="H17" s="7" t="s">
        <v>43</v>
      </c>
      <c r="I17" s="7" t="s">
        <v>43</v>
      </c>
      <c r="J17" s="7">
        <v>0.83047933633986593</v>
      </c>
      <c r="K17" s="7">
        <v>0.61564026788756443</v>
      </c>
      <c r="L17" s="7">
        <v>0.57356713156169958</v>
      </c>
      <c r="M17" s="7">
        <v>0.83047933633986593</v>
      </c>
      <c r="N17" s="7">
        <v>0.61564026788756443</v>
      </c>
      <c r="O17" s="7">
        <v>0.57356713156169958</v>
      </c>
      <c r="P17" s="7">
        <v>0.83047933633986593</v>
      </c>
      <c r="Q17" s="7">
        <v>0.61564026788756443</v>
      </c>
      <c r="R17" s="7">
        <v>0.57356713156169958</v>
      </c>
      <c r="S17" s="7">
        <v>0.83047933633986593</v>
      </c>
      <c r="T17" s="7">
        <v>0.61564026788756443</v>
      </c>
      <c r="U17" s="7">
        <v>0.57356713156169958</v>
      </c>
      <c r="V17" s="7">
        <v>0.83047933633986593</v>
      </c>
      <c r="W17" s="7">
        <v>0.61564026788756443</v>
      </c>
      <c r="X17" s="7">
        <v>0.57356713156169958</v>
      </c>
      <c r="Y17" s="7">
        <v>0.83047933633986593</v>
      </c>
      <c r="Z17" s="7">
        <v>0.61564026788756443</v>
      </c>
      <c r="AA17" s="7">
        <v>0.57356713156169958</v>
      </c>
      <c r="AB17" s="7">
        <v>0.83047933633986593</v>
      </c>
      <c r="AC17" s="7">
        <v>0.61564026788756443</v>
      </c>
      <c r="AD17" s="7">
        <v>0.57356713156169958</v>
      </c>
    </row>
    <row r="18" spans="1:30" x14ac:dyDescent="0.25">
      <c r="A18" s="12" t="s">
        <v>39</v>
      </c>
      <c r="B18" s="7" t="s">
        <v>31</v>
      </c>
      <c r="C18" s="7" t="s">
        <v>2</v>
      </c>
      <c r="D18">
        <v>1.4370302230000001</v>
      </c>
      <c r="E18">
        <v>62.978224579299997</v>
      </c>
      <c r="F18">
        <v>98.644140325699993</v>
      </c>
      <c r="G18" s="7" t="s">
        <v>24</v>
      </c>
      <c r="H18" s="7" t="s">
        <v>24</v>
      </c>
      <c r="I18" s="7" t="s">
        <v>24</v>
      </c>
      <c r="J18" s="7">
        <v>1.0654605845242258</v>
      </c>
      <c r="K18" s="7">
        <v>1.1380652642676712</v>
      </c>
      <c r="L18" s="7">
        <v>1.1492185004367661</v>
      </c>
      <c r="M18" s="7">
        <v>0.85449183627436776</v>
      </c>
      <c r="N18" s="7">
        <v>0.65070457528624381</v>
      </c>
      <c r="O18" s="7">
        <v>0.63853426528748647</v>
      </c>
      <c r="P18" s="7">
        <v>0.85449183627436776</v>
      </c>
      <c r="Q18" s="7">
        <v>0.65070457528624381</v>
      </c>
      <c r="R18" s="7">
        <v>0.63853426528748647</v>
      </c>
      <c r="S18" s="7">
        <v>0.56619293654715075</v>
      </c>
      <c r="T18" s="7">
        <v>-0.15324852123834781</v>
      </c>
      <c r="U18" s="7">
        <v>-0.12644640623347592</v>
      </c>
      <c r="V18" s="7">
        <v>0.59912147304403263</v>
      </c>
      <c r="W18" s="7">
        <v>-6.0699936533281144E-2</v>
      </c>
      <c r="X18" s="7">
        <v>-5.0318283679594344E-2</v>
      </c>
      <c r="Y18" s="7">
        <v>0.87588861096425508</v>
      </c>
      <c r="Z18" s="7">
        <v>0.69720474751782946</v>
      </c>
      <c r="AA18" s="7">
        <v>0.68870389124138842</v>
      </c>
      <c r="AB18" s="7">
        <v>1.0207343267253477</v>
      </c>
      <c r="AC18" s="7">
        <v>1.0432436553473892</v>
      </c>
      <c r="AD18" s="7">
        <v>1.0443056014605741</v>
      </c>
    </row>
    <row r="19" spans="1:30" x14ac:dyDescent="0.25">
      <c r="A19" s="12" t="s">
        <v>39</v>
      </c>
      <c r="B19" s="7" t="s">
        <v>31</v>
      </c>
      <c r="C19" s="7" t="s">
        <v>32</v>
      </c>
      <c r="D19">
        <v>1.82902432508</v>
      </c>
      <c r="E19">
        <v>97.2317012213</v>
      </c>
      <c r="F19">
        <v>155.58481834099999</v>
      </c>
      <c r="G19" s="7" t="s">
        <v>24</v>
      </c>
      <c r="H19" s="7" t="s">
        <v>24</v>
      </c>
      <c r="I19" s="7" t="s">
        <v>24</v>
      </c>
      <c r="J19" s="7">
        <v>1.0654605845242258</v>
      </c>
      <c r="K19" s="7">
        <v>1.1380652642676712</v>
      </c>
      <c r="L19" s="7">
        <v>1.1492185004367661</v>
      </c>
      <c r="M19" s="7">
        <v>0.85449183627436776</v>
      </c>
      <c r="N19" s="7">
        <v>0.65070457528624381</v>
      </c>
      <c r="O19" s="7">
        <v>0.63853426528748647</v>
      </c>
      <c r="P19" s="7">
        <v>0.85449183627436776</v>
      </c>
      <c r="Q19" s="7">
        <v>0.65070457528624381</v>
      </c>
      <c r="R19" s="7">
        <v>0.63853426528748647</v>
      </c>
      <c r="S19" s="7">
        <v>0.56619293654715075</v>
      </c>
      <c r="T19" s="7">
        <v>-0.15324852123834781</v>
      </c>
      <c r="U19" s="7">
        <v>-0.12644640623347592</v>
      </c>
      <c r="V19" s="7">
        <v>0.59912147304403263</v>
      </c>
      <c r="W19" s="7">
        <v>-6.0699936533281144E-2</v>
      </c>
      <c r="X19" s="7">
        <v>-5.0318283679594344E-2</v>
      </c>
      <c r="Y19" s="7">
        <v>0.87588861096425508</v>
      </c>
      <c r="Z19" s="7">
        <v>0.69720474751782946</v>
      </c>
      <c r="AA19" s="7">
        <v>0.68870389124138842</v>
      </c>
      <c r="AB19" s="7">
        <v>1.0207343267253477</v>
      </c>
      <c r="AC19" s="7">
        <v>1.0432436553473892</v>
      </c>
      <c r="AD19" s="7">
        <v>1.0443056014605741</v>
      </c>
    </row>
    <row r="20" spans="1:30" ht="15.75" thickBot="1" x14ac:dyDescent="0.3">
      <c r="A20" s="13" t="s">
        <v>39</v>
      </c>
      <c r="B20" s="14" t="s">
        <v>31</v>
      </c>
      <c r="C20" s="14" t="s">
        <v>33</v>
      </c>
      <c r="D20">
        <v>1.7002895917400001</v>
      </c>
      <c r="E20">
        <v>85.537357938900001</v>
      </c>
      <c r="F20">
        <v>135.68538406299999</v>
      </c>
      <c r="G20" s="14" t="s">
        <v>43</v>
      </c>
      <c r="H20" s="14" t="s">
        <v>43</v>
      </c>
      <c r="I20" s="14" t="s">
        <v>43</v>
      </c>
      <c r="J20" s="7">
        <v>0.86662863048450334</v>
      </c>
      <c r="K20" s="7">
        <v>0.65124176046507487</v>
      </c>
      <c r="L20" s="7">
        <v>0.63554603430433909</v>
      </c>
      <c r="M20" s="7">
        <v>0.86662863048450334</v>
      </c>
      <c r="N20" s="7">
        <v>0.65124176046507487</v>
      </c>
      <c r="O20" s="7">
        <v>0.63554603430433909</v>
      </c>
      <c r="P20" s="7">
        <v>0.86662863048450334</v>
      </c>
      <c r="Q20" s="7">
        <v>0.65124176046507487</v>
      </c>
      <c r="R20" s="7">
        <v>0.63554603430433909</v>
      </c>
      <c r="S20" s="7">
        <v>0.86662863048450334</v>
      </c>
      <c r="T20" s="7">
        <v>0.65124176046507487</v>
      </c>
      <c r="U20" s="7">
        <v>0.63554603430433909</v>
      </c>
      <c r="V20" s="7">
        <v>0.86662863048450334</v>
      </c>
      <c r="W20" s="7">
        <v>0.65124176046507487</v>
      </c>
      <c r="X20" s="7">
        <v>0.63554603430433909</v>
      </c>
      <c r="Y20" s="7">
        <v>0.86662863048450334</v>
      </c>
      <c r="Z20" s="7">
        <v>0.65124176046507487</v>
      </c>
      <c r="AA20" s="7">
        <v>0.63554603430433909</v>
      </c>
      <c r="AB20" s="7">
        <v>0.86662863048450334</v>
      </c>
      <c r="AC20" s="7">
        <v>0.65124176046507487</v>
      </c>
      <c r="AD20" s="7">
        <v>0.63554603430433909</v>
      </c>
    </row>
    <row r="21" spans="1:30" x14ac:dyDescent="0.25">
      <c r="A21" s="12" t="s">
        <v>40</v>
      </c>
      <c r="B21" s="7" t="s">
        <v>34</v>
      </c>
      <c r="C21" s="7" t="s">
        <v>2</v>
      </c>
      <c r="D21">
        <v>1.94059374354</v>
      </c>
      <c r="E21">
        <v>113.768616126</v>
      </c>
      <c r="F21">
        <v>185.05572364</v>
      </c>
      <c r="G21" s="7" t="s">
        <v>43</v>
      </c>
      <c r="H21" s="7" t="s">
        <v>43</v>
      </c>
      <c r="I21" s="7" t="s">
        <v>43</v>
      </c>
      <c r="J21" s="10">
        <v>0.72493322080614631</v>
      </c>
      <c r="K21" s="10">
        <v>0.51677205328944253</v>
      </c>
      <c r="L21" s="10">
        <v>0.48772656688625188</v>
      </c>
      <c r="M21" s="10">
        <v>0.72493322080614631</v>
      </c>
      <c r="N21" s="10">
        <v>0.51677205328944253</v>
      </c>
      <c r="O21" s="10">
        <v>0.48772656688625188</v>
      </c>
      <c r="P21" s="10">
        <v>0.72493322080614631</v>
      </c>
      <c r="Q21" s="10">
        <v>0.51677205328944253</v>
      </c>
      <c r="R21" s="10">
        <v>0.48772656688625188</v>
      </c>
      <c r="S21" s="10">
        <v>0.72493322080614631</v>
      </c>
      <c r="T21" s="10">
        <v>0.51677205328944253</v>
      </c>
      <c r="U21" s="10">
        <v>0.48772656688625188</v>
      </c>
      <c r="V21" s="10">
        <v>0.72493322080614631</v>
      </c>
      <c r="W21" s="10">
        <v>0.51677205328944253</v>
      </c>
      <c r="X21" s="10">
        <v>0.48772656688625188</v>
      </c>
      <c r="Y21" s="10">
        <v>0.72493322080614631</v>
      </c>
      <c r="Z21" s="10">
        <v>0.51677205328944253</v>
      </c>
      <c r="AA21" s="10">
        <v>0.48772656688625188</v>
      </c>
      <c r="AB21" s="10">
        <v>0.72493322080614631</v>
      </c>
      <c r="AC21" s="10">
        <v>0.51677205328944253</v>
      </c>
      <c r="AD21" s="10">
        <v>0.48772656688625188</v>
      </c>
    </row>
    <row r="22" spans="1:30" x14ac:dyDescent="0.25">
      <c r="A22" s="12" t="s">
        <v>40</v>
      </c>
      <c r="B22" s="7" t="s">
        <v>34</v>
      </c>
      <c r="C22" s="7" t="s">
        <v>32</v>
      </c>
      <c r="D22">
        <v>1.5389984473</v>
      </c>
      <c r="E22">
        <v>74.709606065599999</v>
      </c>
      <c r="F22">
        <v>116.968536914</v>
      </c>
      <c r="G22" s="7" t="s">
        <v>43</v>
      </c>
      <c r="H22" s="7" t="s">
        <v>43</v>
      </c>
      <c r="I22" s="7" t="s">
        <v>43</v>
      </c>
      <c r="J22" s="7">
        <v>0.90981816302942109</v>
      </c>
      <c r="K22" s="7">
        <v>0.87293408817223728</v>
      </c>
      <c r="L22" s="7">
        <v>0.87251927629570858</v>
      </c>
      <c r="M22" s="7">
        <v>0.90981816302942109</v>
      </c>
      <c r="N22" s="7">
        <v>0.87293408817223728</v>
      </c>
      <c r="O22" s="7">
        <v>0.87251927629570858</v>
      </c>
      <c r="P22" s="7">
        <v>0.90981816302942109</v>
      </c>
      <c r="Q22" s="7">
        <v>0.87293408817223728</v>
      </c>
      <c r="R22" s="7">
        <v>0.87251927629570858</v>
      </c>
      <c r="S22" s="7">
        <v>0.90981816302942109</v>
      </c>
      <c r="T22" s="7">
        <v>0.87293408817223728</v>
      </c>
      <c r="U22" s="7">
        <v>0.87251927629570858</v>
      </c>
      <c r="V22" s="7">
        <v>0.90981816302942109</v>
      </c>
      <c r="W22" s="7">
        <v>0.87293408817223728</v>
      </c>
      <c r="X22" s="7">
        <v>0.87251927629570858</v>
      </c>
      <c r="Y22" s="7">
        <v>0.90981816302942109</v>
      </c>
      <c r="Z22" s="7">
        <v>0.87293408817223728</v>
      </c>
      <c r="AA22" s="7">
        <v>0.87251927629570858</v>
      </c>
      <c r="AB22" s="7">
        <v>0.90981816302942109</v>
      </c>
      <c r="AC22" s="7">
        <v>0.87293408817223728</v>
      </c>
      <c r="AD22" s="7">
        <v>0.87251927629570858</v>
      </c>
    </row>
    <row r="23" spans="1:30" x14ac:dyDescent="0.25">
      <c r="A23" s="12" t="s">
        <v>40</v>
      </c>
      <c r="B23" s="7" t="s">
        <v>34</v>
      </c>
      <c r="C23" s="7" t="s">
        <v>33</v>
      </c>
      <c r="D23">
        <v>1.5819137669100001</v>
      </c>
      <c r="E23">
        <v>77.338339783699993</v>
      </c>
      <c r="F23">
        <v>120.292868162</v>
      </c>
      <c r="G23" s="7" t="s">
        <v>43</v>
      </c>
      <c r="H23" s="7" t="s">
        <v>43</v>
      </c>
      <c r="I23" s="7" t="s">
        <v>43</v>
      </c>
      <c r="J23" s="7">
        <v>0.72072785149641616</v>
      </c>
      <c r="K23" s="7">
        <v>0.51443715936010392</v>
      </c>
      <c r="L23" s="7">
        <v>0.48450996867570273</v>
      </c>
      <c r="M23" s="7">
        <v>0.72072785149641616</v>
      </c>
      <c r="N23" s="7">
        <v>0.51443715936010392</v>
      </c>
      <c r="O23" s="7">
        <v>0.48450996867570273</v>
      </c>
      <c r="P23" s="7">
        <v>0.72072785149641616</v>
      </c>
      <c r="Q23" s="7">
        <v>0.51443715936010392</v>
      </c>
      <c r="R23" s="7">
        <v>0.48450996867570273</v>
      </c>
      <c r="S23" s="7">
        <v>0.72072785149641616</v>
      </c>
      <c r="T23" s="7">
        <v>0.51443715936010392</v>
      </c>
      <c r="U23" s="7">
        <v>0.48450996867570273</v>
      </c>
      <c r="V23" s="7">
        <v>0.72072785149641616</v>
      </c>
      <c r="W23" s="7">
        <v>0.51443715936010392</v>
      </c>
      <c r="X23" s="7">
        <v>0.48450996867570273</v>
      </c>
      <c r="Y23" s="7">
        <v>0.72072785149641616</v>
      </c>
      <c r="Z23" s="7">
        <v>0.51443715936010392</v>
      </c>
      <c r="AA23" s="7">
        <v>0.48450996867570273</v>
      </c>
      <c r="AB23" s="7">
        <v>0.72072785149641616</v>
      </c>
      <c r="AC23" s="7">
        <v>0.51443715936010392</v>
      </c>
      <c r="AD23" s="7">
        <v>0.48450996867570273</v>
      </c>
    </row>
    <row r="24" spans="1:30" x14ac:dyDescent="0.25">
      <c r="A24" s="12" t="s">
        <v>40</v>
      </c>
      <c r="B24" s="7" t="s">
        <v>31</v>
      </c>
      <c r="C24" s="7" t="s">
        <v>2</v>
      </c>
      <c r="D24">
        <v>1.5858571721900001</v>
      </c>
      <c r="E24">
        <v>75.588287054299997</v>
      </c>
      <c r="F24">
        <v>119.236810175</v>
      </c>
      <c r="G24" s="7" t="s">
        <v>43</v>
      </c>
      <c r="H24" s="7" t="s">
        <v>43</v>
      </c>
      <c r="I24" s="7" t="s">
        <v>43</v>
      </c>
      <c r="J24" s="7">
        <v>0.76522383631098145</v>
      </c>
      <c r="K24" s="7">
        <v>0.43012706132979794</v>
      </c>
      <c r="L24" s="7">
        <v>0.41267563295559112</v>
      </c>
      <c r="M24" s="7">
        <v>0.82086731247630351</v>
      </c>
      <c r="N24" s="7">
        <v>0.60327715638002433</v>
      </c>
      <c r="O24" s="7">
        <v>0.58811698470957863</v>
      </c>
      <c r="P24" s="7">
        <v>0.82086731247630351</v>
      </c>
      <c r="Q24" s="7">
        <v>0.60327715638002433</v>
      </c>
      <c r="R24" s="7">
        <v>0.58811698470957863</v>
      </c>
      <c r="S24" s="7">
        <v>0.65418850236493886</v>
      </c>
      <c r="T24" s="7">
        <v>0.15194270752255862</v>
      </c>
      <c r="U24" s="7">
        <v>0.12578554416693544</v>
      </c>
      <c r="V24" s="7">
        <v>0.55018574932886799</v>
      </c>
      <c r="W24" s="7">
        <v>-0.11898536756935613</v>
      </c>
      <c r="X24" s="7">
        <v>-9.8075470193484088E-2</v>
      </c>
      <c r="Y24" s="7">
        <v>0.95630866653664903</v>
      </c>
      <c r="Z24" s="7">
        <v>0.92269087357414437</v>
      </c>
      <c r="AA24" s="7">
        <v>0.91441602917600784</v>
      </c>
      <c r="AB24" s="7">
        <v>0.9975388980305403</v>
      </c>
      <c r="AC24" s="7">
        <v>0.99549261487442053</v>
      </c>
      <c r="AD24" s="7">
        <v>0.99114385921172077</v>
      </c>
    </row>
    <row r="25" spans="1:30" x14ac:dyDescent="0.25">
      <c r="A25" s="12" t="s">
        <v>40</v>
      </c>
      <c r="B25" s="7" t="s">
        <v>31</v>
      </c>
      <c r="C25" s="7" t="s">
        <v>32</v>
      </c>
      <c r="D25">
        <v>1.27276991968</v>
      </c>
      <c r="E25">
        <v>46.038750702599998</v>
      </c>
      <c r="F25">
        <v>71.594812067299998</v>
      </c>
      <c r="G25" s="7" t="s">
        <v>43</v>
      </c>
      <c r="H25" s="7" t="s">
        <v>43</v>
      </c>
      <c r="I25" s="7" t="s">
        <v>43</v>
      </c>
      <c r="J25" s="7">
        <v>0.76522383631098145</v>
      </c>
      <c r="K25" s="7">
        <v>0.43012706132979794</v>
      </c>
      <c r="L25" s="7">
        <v>0.41267563295559112</v>
      </c>
      <c r="M25" s="7">
        <v>0.82086731247630351</v>
      </c>
      <c r="N25" s="7">
        <v>0.60327715638002433</v>
      </c>
      <c r="O25" s="7">
        <v>0.58811698470957863</v>
      </c>
      <c r="P25" s="7">
        <v>0.82086731247630351</v>
      </c>
      <c r="Q25" s="7">
        <v>0.60327715638002433</v>
      </c>
      <c r="R25" s="7">
        <v>0.58811698470957863</v>
      </c>
      <c r="S25" s="7">
        <v>0.65418850236493886</v>
      </c>
      <c r="T25" s="7">
        <v>0.15194270752255862</v>
      </c>
      <c r="U25" s="7">
        <v>0.12578554416693544</v>
      </c>
      <c r="V25" s="7">
        <v>0.55018574932886799</v>
      </c>
      <c r="W25" s="7">
        <v>-0.11898536756935613</v>
      </c>
      <c r="X25" s="7">
        <v>-9.8075470193484088E-2</v>
      </c>
      <c r="Y25" s="7">
        <v>0.95630866653664903</v>
      </c>
      <c r="Z25" s="7">
        <v>0.92269087357414437</v>
      </c>
      <c r="AA25" s="7">
        <v>0.91441602917600784</v>
      </c>
      <c r="AB25" s="7">
        <v>0.9975388980305403</v>
      </c>
      <c r="AC25" s="7">
        <v>0.99549261487442053</v>
      </c>
      <c r="AD25" s="7">
        <v>0.99114385921172077</v>
      </c>
    </row>
    <row r="26" spans="1:30" ht="15.75" thickBot="1" x14ac:dyDescent="0.3">
      <c r="A26" s="12" t="s">
        <v>40</v>
      </c>
      <c r="B26" s="7" t="s">
        <v>31</v>
      </c>
      <c r="C26" s="7" t="s">
        <v>33</v>
      </c>
      <c r="D26">
        <v>1.27276991968</v>
      </c>
      <c r="E26">
        <v>46.038750702599998</v>
      </c>
      <c r="F26">
        <v>71.594812067299998</v>
      </c>
      <c r="G26" s="7" t="s">
        <v>43</v>
      </c>
      <c r="H26" s="7" t="s">
        <v>43</v>
      </c>
      <c r="I26" s="7" t="s">
        <v>43</v>
      </c>
      <c r="J26" s="7">
        <v>0.76522383631098145</v>
      </c>
      <c r="K26" s="7">
        <v>0.43012706132979794</v>
      </c>
      <c r="L26" s="7">
        <v>0.41267563295559112</v>
      </c>
      <c r="M26" s="7">
        <v>0.82086731247630351</v>
      </c>
      <c r="N26" s="7">
        <v>0.60327715638002433</v>
      </c>
      <c r="O26" s="7">
        <v>0.58811698470957863</v>
      </c>
      <c r="P26" s="7">
        <v>0.82086731247630351</v>
      </c>
      <c r="Q26" s="7">
        <v>0.60327715638002433</v>
      </c>
      <c r="R26" s="7">
        <v>0.58811698470957863</v>
      </c>
      <c r="S26" s="7">
        <v>0.65418850236493886</v>
      </c>
      <c r="T26" s="7">
        <v>0.15194270752255862</v>
      </c>
      <c r="U26" s="7">
        <v>0.12578554416693544</v>
      </c>
      <c r="V26" s="7">
        <v>0.55018574932886799</v>
      </c>
      <c r="W26" s="7">
        <v>-0.11898536756935613</v>
      </c>
      <c r="X26" s="7">
        <v>-9.8075470193484088E-2</v>
      </c>
      <c r="Y26" s="7">
        <v>0.95630866653664903</v>
      </c>
      <c r="Z26" s="7">
        <v>0.92269087357414437</v>
      </c>
      <c r="AA26" s="7">
        <v>0.91441602917600784</v>
      </c>
      <c r="AB26" s="7">
        <v>0.9975388980305403</v>
      </c>
      <c r="AC26" s="7">
        <v>0.99549261487442053</v>
      </c>
      <c r="AD26" s="7">
        <v>0.99114385921172077</v>
      </c>
    </row>
    <row r="27" spans="1:30" x14ac:dyDescent="0.25">
      <c r="A27" s="9" t="s">
        <v>41</v>
      </c>
      <c r="B27" s="10" t="s">
        <v>34</v>
      </c>
      <c r="C27" s="10" t="s">
        <v>2</v>
      </c>
      <c r="D27">
        <v>1.9483432456500001</v>
      </c>
      <c r="E27">
        <v>114.71547314</v>
      </c>
      <c r="F27">
        <v>188.81909072900001</v>
      </c>
      <c r="G27" s="10" t="s">
        <v>43</v>
      </c>
      <c r="H27" s="10" t="s">
        <v>24</v>
      </c>
      <c r="I27" s="10" t="s">
        <v>24</v>
      </c>
      <c r="J27" s="10">
        <v>0.98568388477919511</v>
      </c>
      <c r="K27" s="10">
        <v>1.1949510083585857</v>
      </c>
      <c r="L27" s="10">
        <v>1.2106191109621385</v>
      </c>
      <c r="M27" s="10">
        <v>0.98568388477919511</v>
      </c>
      <c r="N27" s="10">
        <v>1.1949510083585857</v>
      </c>
      <c r="O27" s="10">
        <v>1.2106191109621385</v>
      </c>
      <c r="P27" s="10">
        <v>0.98568388477919511</v>
      </c>
      <c r="Q27" s="10">
        <v>1.1949510083585857</v>
      </c>
      <c r="R27" s="10">
        <v>1.2106191109621385</v>
      </c>
      <c r="S27" s="10">
        <v>0.98568388477919511</v>
      </c>
      <c r="T27" s="10">
        <v>1.1949510083585857</v>
      </c>
      <c r="U27" s="10">
        <v>1.2106191109621385</v>
      </c>
      <c r="V27" s="10">
        <v>0.98568388477919511</v>
      </c>
      <c r="W27" s="10">
        <v>1.1949510083585857</v>
      </c>
      <c r="X27" s="10">
        <v>1.2106191109621385</v>
      </c>
      <c r="Y27" s="10">
        <v>0.98568388477919511</v>
      </c>
      <c r="Z27" s="10">
        <v>1.1949510083585857</v>
      </c>
      <c r="AA27" s="10">
        <v>1.2106191109621385</v>
      </c>
      <c r="AB27" s="10">
        <v>0.98568388477919511</v>
      </c>
      <c r="AC27" s="10">
        <v>1.1949510083585857</v>
      </c>
      <c r="AD27" s="10">
        <v>1.2106191109621385</v>
      </c>
    </row>
    <row r="28" spans="1:30" x14ac:dyDescent="0.25">
      <c r="A28" s="12" t="s">
        <v>41</v>
      </c>
      <c r="B28" s="7" t="s">
        <v>34</v>
      </c>
      <c r="C28" s="7" t="s">
        <v>32</v>
      </c>
      <c r="D28">
        <v>1.9483432456500001</v>
      </c>
      <c r="E28">
        <v>114.71547314</v>
      </c>
      <c r="F28">
        <v>188.81909072900001</v>
      </c>
      <c r="G28" s="7" t="s">
        <v>43</v>
      </c>
      <c r="H28" s="7" t="s">
        <v>43</v>
      </c>
      <c r="I28" s="7" t="s">
        <v>43</v>
      </c>
      <c r="J28" s="7">
        <v>0.91949729256609536</v>
      </c>
      <c r="K28" s="7">
        <v>0.92706424621107975</v>
      </c>
      <c r="L28" s="7">
        <v>0.91009222295769043</v>
      </c>
      <c r="M28" s="7">
        <v>0.91949729256609536</v>
      </c>
      <c r="N28" s="7">
        <v>0.92706424621107975</v>
      </c>
      <c r="O28" s="7">
        <v>0.91009222295769043</v>
      </c>
      <c r="P28" s="7">
        <v>0.66491406850274959</v>
      </c>
      <c r="Q28" s="7">
        <v>-0.13906701601963237</v>
      </c>
      <c r="R28" s="7">
        <v>-0.10596769462863299</v>
      </c>
      <c r="S28" s="7">
        <v>0.5900741130166588</v>
      </c>
      <c r="T28" s="7">
        <v>-0.36807458925850922</v>
      </c>
      <c r="U28" s="7">
        <v>-0.28182102020249333</v>
      </c>
      <c r="V28" s="7">
        <v>0.5900741130166588</v>
      </c>
      <c r="W28" s="7">
        <v>-0.36807458925850922</v>
      </c>
      <c r="X28" s="7">
        <v>-0.28182102020249333</v>
      </c>
      <c r="Y28" s="7">
        <v>0.91949729256609536</v>
      </c>
      <c r="Z28" s="7">
        <v>0.92706424621107975</v>
      </c>
      <c r="AA28" s="7">
        <v>0.91009222295769043</v>
      </c>
      <c r="AB28" s="7">
        <v>0.91949729256609536</v>
      </c>
      <c r="AC28" s="7">
        <v>0.92706424621107975</v>
      </c>
      <c r="AD28" s="7">
        <v>0.91009222295769043</v>
      </c>
    </row>
    <row r="29" spans="1:30" x14ac:dyDescent="0.25">
      <c r="A29" s="12" t="s">
        <v>41</v>
      </c>
      <c r="B29" s="7" t="s">
        <v>34</v>
      </c>
      <c r="C29" s="7" t="s">
        <v>33</v>
      </c>
      <c r="D29">
        <v>1.9483432456500001</v>
      </c>
      <c r="E29">
        <v>114.71547314</v>
      </c>
      <c r="F29">
        <v>188.81909072900001</v>
      </c>
      <c r="G29" s="7" t="s">
        <v>43</v>
      </c>
      <c r="H29" s="7" t="s">
        <v>43</v>
      </c>
      <c r="I29" s="7" t="s">
        <v>43</v>
      </c>
      <c r="J29" s="7">
        <v>0.84579533662549156</v>
      </c>
      <c r="K29" s="7">
        <v>0.72097318824222212</v>
      </c>
      <c r="L29" s="7">
        <v>0.70912046982544352</v>
      </c>
      <c r="M29" s="7">
        <v>0.84579533662549156</v>
      </c>
      <c r="N29" s="7">
        <v>0.72097318824222212</v>
      </c>
      <c r="O29" s="7">
        <v>0.70912046982544352</v>
      </c>
      <c r="P29" s="7">
        <v>0.84579533662549156</v>
      </c>
      <c r="Q29" s="7">
        <v>0.72097318824222212</v>
      </c>
      <c r="R29" s="7">
        <v>0.70912046982544352</v>
      </c>
      <c r="S29" s="7">
        <v>0.84579533662549156</v>
      </c>
      <c r="T29" s="7">
        <v>0.72097318824222212</v>
      </c>
      <c r="U29" s="7">
        <v>0.70912046982544352</v>
      </c>
      <c r="V29" s="7">
        <v>0.84579533662549156</v>
      </c>
      <c r="W29" s="7">
        <v>0.72097318824222212</v>
      </c>
      <c r="X29" s="7">
        <v>0.70912046982544352</v>
      </c>
      <c r="Y29" s="7">
        <v>0.84579533662549156</v>
      </c>
      <c r="Z29" s="7">
        <v>0.72097318824222212</v>
      </c>
      <c r="AA29" s="7">
        <v>0.70912046982544352</v>
      </c>
      <c r="AB29" s="7">
        <v>0.84579533662549156</v>
      </c>
      <c r="AC29" s="7">
        <v>0.72097318824222212</v>
      </c>
      <c r="AD29" s="7">
        <v>0.70912046982544352</v>
      </c>
    </row>
    <row r="30" spans="1:30" x14ac:dyDescent="0.25">
      <c r="A30" s="12" t="s">
        <v>41</v>
      </c>
      <c r="B30" s="7" t="s">
        <v>31</v>
      </c>
      <c r="C30" s="7" t="s">
        <v>2</v>
      </c>
      <c r="D30">
        <v>1.3445076846599999</v>
      </c>
      <c r="E30">
        <v>51.406894611699997</v>
      </c>
      <c r="F30">
        <v>78.490215390800003</v>
      </c>
      <c r="G30" s="7" t="s">
        <v>43</v>
      </c>
      <c r="H30" s="7" t="s">
        <v>43</v>
      </c>
      <c r="I30" s="7" t="s">
        <v>43</v>
      </c>
      <c r="J30" s="7">
        <v>0.84539933755845287</v>
      </c>
      <c r="K30" s="7">
        <v>0.62097880768760161</v>
      </c>
      <c r="L30" s="7">
        <v>0.61383901159325716</v>
      </c>
      <c r="M30" s="7">
        <v>0.84539933755845287</v>
      </c>
      <c r="N30" s="7">
        <v>0.62097880768760161</v>
      </c>
      <c r="O30" s="7">
        <v>0.61383901159325716</v>
      </c>
      <c r="P30" s="7">
        <v>0.84539933755845287</v>
      </c>
      <c r="Q30" s="7">
        <v>0.62097880768760161</v>
      </c>
      <c r="R30" s="7">
        <v>0.61383901159325716</v>
      </c>
      <c r="S30" s="7">
        <v>0.98777570571613915</v>
      </c>
      <c r="T30" s="7">
        <v>0.97233120685106378</v>
      </c>
      <c r="U30" s="7">
        <v>0.97227163991859178</v>
      </c>
      <c r="V30" s="7">
        <v>0.84539933755845287</v>
      </c>
      <c r="W30" s="7">
        <v>0.62097880768760161</v>
      </c>
      <c r="X30" s="7">
        <v>0.61383901159325716</v>
      </c>
      <c r="Y30" s="7">
        <v>0.84539933755845287</v>
      </c>
      <c r="Z30" s="7">
        <v>0.62097880768760161</v>
      </c>
      <c r="AA30" s="7">
        <v>0.61383901159325716</v>
      </c>
      <c r="AB30" s="7">
        <v>0.84539933755845287</v>
      </c>
      <c r="AC30" s="7">
        <v>0.62097880768760161</v>
      </c>
      <c r="AD30" s="7">
        <v>0.61383901159325716</v>
      </c>
    </row>
    <row r="31" spans="1:30" x14ac:dyDescent="0.25">
      <c r="A31" s="12" t="s">
        <v>41</v>
      </c>
      <c r="B31" s="7" t="s">
        <v>31</v>
      </c>
      <c r="C31" s="7" t="s">
        <v>32</v>
      </c>
      <c r="D31">
        <v>1.4741489867799999</v>
      </c>
      <c r="E31">
        <v>68.680092887599997</v>
      </c>
      <c r="F31">
        <v>107.391804604</v>
      </c>
      <c r="G31" s="7" t="s">
        <v>43</v>
      </c>
      <c r="H31" s="7" t="s">
        <v>43</v>
      </c>
      <c r="I31" s="7" t="s">
        <v>43</v>
      </c>
      <c r="J31" s="7">
        <v>0.84539933755845287</v>
      </c>
      <c r="K31" s="7">
        <v>0.62097880768760161</v>
      </c>
      <c r="L31" s="7">
        <v>0.61383901159325716</v>
      </c>
      <c r="M31" s="7">
        <v>0.84539933755845287</v>
      </c>
      <c r="N31" s="7">
        <v>0.62097880768760161</v>
      </c>
      <c r="O31" s="7">
        <v>0.61383901159325716</v>
      </c>
      <c r="P31" s="7">
        <v>0.84539933755845287</v>
      </c>
      <c r="Q31" s="7">
        <v>0.62097880768760161</v>
      </c>
      <c r="R31" s="7">
        <v>0.61383901159325716</v>
      </c>
      <c r="S31" s="7">
        <v>1</v>
      </c>
      <c r="T31" s="7">
        <v>1</v>
      </c>
      <c r="U31" s="7">
        <v>1</v>
      </c>
      <c r="V31" s="7">
        <v>0.84539933755845287</v>
      </c>
      <c r="W31" s="7">
        <v>0.62097880768760161</v>
      </c>
      <c r="X31" s="7">
        <v>0.61383901159325716</v>
      </c>
      <c r="Y31" s="7">
        <v>0.84539933755845287</v>
      </c>
      <c r="Z31" s="7">
        <v>0.62097880768760161</v>
      </c>
      <c r="AA31" s="7">
        <v>0.61383901159325716</v>
      </c>
      <c r="AB31" s="7">
        <v>0.84539933755845287</v>
      </c>
      <c r="AC31" s="7">
        <v>0.62097880768760161</v>
      </c>
      <c r="AD31" s="7">
        <v>0.61383901159325716</v>
      </c>
    </row>
    <row r="32" spans="1:30" ht="15.75" thickBot="1" x14ac:dyDescent="0.3">
      <c r="A32" s="13" t="s">
        <v>41</v>
      </c>
      <c r="B32" s="14" t="s">
        <v>31</v>
      </c>
      <c r="C32" s="14" t="s">
        <v>33</v>
      </c>
      <c r="D32">
        <v>1.4741489867799999</v>
      </c>
      <c r="E32">
        <v>68.680092887599997</v>
      </c>
      <c r="F32">
        <v>107.391804604</v>
      </c>
      <c r="G32" s="14" t="s">
        <v>43</v>
      </c>
      <c r="H32" s="14" t="s">
        <v>43</v>
      </c>
      <c r="I32" s="14" t="s">
        <v>43</v>
      </c>
      <c r="J32" s="7">
        <v>0.84172989290541456</v>
      </c>
      <c r="K32" s="7">
        <v>0.6152543778888081</v>
      </c>
      <c r="L32" s="7">
        <v>0.60829647748134363</v>
      </c>
      <c r="M32" s="7">
        <v>0.84172989290541456</v>
      </c>
      <c r="N32" s="7">
        <v>0.6152543778888081</v>
      </c>
      <c r="O32" s="7">
        <v>0.60829647748134363</v>
      </c>
      <c r="P32" s="7">
        <v>0.84172989290541456</v>
      </c>
      <c r="Q32" s="7">
        <v>0.6152543778888081</v>
      </c>
      <c r="R32" s="7">
        <v>0.60829647748134363</v>
      </c>
      <c r="S32" s="7">
        <v>0.87738789909987924</v>
      </c>
      <c r="T32" s="7">
        <v>0.71213814452265256</v>
      </c>
      <c r="U32" s="7">
        <v>0.70591146747440681</v>
      </c>
      <c r="V32" s="7">
        <v>0.84172989290541456</v>
      </c>
      <c r="W32" s="7">
        <v>0.6152543778888081</v>
      </c>
      <c r="X32" s="7">
        <v>0.60829647748134363</v>
      </c>
      <c r="Y32" s="7">
        <v>0.84172989290541456</v>
      </c>
      <c r="Z32" s="7">
        <v>0.6152543778888081</v>
      </c>
      <c r="AA32" s="7">
        <v>0.60829647748134363</v>
      </c>
      <c r="AB32" s="7">
        <v>0.84172989290541456</v>
      </c>
      <c r="AC32" s="7">
        <v>0.6152543778888081</v>
      </c>
      <c r="AD32" s="7">
        <v>0.60829647748134363</v>
      </c>
    </row>
    <row r="33" spans="1:30" x14ac:dyDescent="0.25">
      <c r="A33" s="5" t="s">
        <v>0</v>
      </c>
      <c r="B33" t="s">
        <v>34</v>
      </c>
      <c r="C33" t="s">
        <v>2</v>
      </c>
      <c r="D33">
        <v>2.00108858202</v>
      </c>
      <c r="E33">
        <v>117.034788943</v>
      </c>
      <c r="F33">
        <v>189.679358605</v>
      </c>
      <c r="G33" t="s">
        <v>43</v>
      </c>
      <c r="H33" t="s">
        <v>43</v>
      </c>
      <c r="I33" t="s">
        <v>43</v>
      </c>
      <c r="J33" s="10">
        <v>0.59532143759845491</v>
      </c>
      <c r="K33" s="10">
        <v>0.3139566018826721</v>
      </c>
      <c r="L33" s="10">
        <v>0.29637525466473252</v>
      </c>
      <c r="M33" s="10">
        <v>0.58602529654945557</v>
      </c>
      <c r="N33" s="10">
        <v>0.27902005063557761</v>
      </c>
      <c r="O33" s="10">
        <v>0.26232090409382264</v>
      </c>
      <c r="P33" s="10">
        <v>0.36763374055754183</v>
      </c>
      <c r="Q33" s="10">
        <v>-0.30690226366275952</v>
      </c>
      <c r="R33" s="10">
        <v>-0.23374176806358776</v>
      </c>
      <c r="S33" s="10">
        <v>0.3185270925350917</v>
      </c>
      <c r="T33" s="10">
        <v>-0.46657061584478554</v>
      </c>
      <c r="U33" s="10">
        <v>-0.35686741089610402</v>
      </c>
      <c r="V33" s="10">
        <v>0.3603058949180461</v>
      </c>
      <c r="W33" s="10">
        <v>-0.41868403675137134</v>
      </c>
      <c r="X33" s="10">
        <v>-0.3771577417555344</v>
      </c>
      <c r="Y33" s="10">
        <v>0.39230314525534282</v>
      </c>
      <c r="Z33" s="10">
        <v>-0.27665514904606137</v>
      </c>
      <c r="AA33" s="10">
        <v>-0.25079785700596524</v>
      </c>
      <c r="AB33" s="10">
        <v>0.36234444008223976</v>
      </c>
      <c r="AC33" s="10">
        <v>-0.32033746866890356</v>
      </c>
      <c r="AD33" s="10">
        <v>-0.24625890215166882</v>
      </c>
    </row>
    <row r="34" spans="1:30" x14ac:dyDescent="0.25">
      <c r="A34" s="5" t="s">
        <v>0</v>
      </c>
      <c r="B34" t="s">
        <v>34</v>
      </c>
      <c r="C34" t="s">
        <v>32</v>
      </c>
      <c r="D34">
        <v>2.3195972139899999</v>
      </c>
      <c r="E34">
        <v>136.23561757499999</v>
      </c>
      <c r="F34">
        <v>223.67638780199999</v>
      </c>
      <c r="G34" t="s">
        <v>43</v>
      </c>
      <c r="H34" t="s">
        <v>43</v>
      </c>
      <c r="I34" t="s">
        <v>43</v>
      </c>
      <c r="J34" s="7">
        <v>0.59554569542001334</v>
      </c>
      <c r="K34" s="7">
        <v>0.44194567871470236</v>
      </c>
      <c r="L34" s="7">
        <v>0.41973920206324311</v>
      </c>
      <c r="M34" s="7">
        <v>0.36136358271062041</v>
      </c>
      <c r="N34" s="7">
        <v>-0.16675353580346555</v>
      </c>
      <c r="O34" s="7">
        <v>-0.15065492104392206</v>
      </c>
      <c r="P34" s="7">
        <v>0.30245565134353736</v>
      </c>
      <c r="Q34" s="7">
        <v>-0.30179748401892914</v>
      </c>
      <c r="R34" s="7">
        <v>-0.22737940340766377</v>
      </c>
      <c r="S34" s="7">
        <v>0.2339473445950343</v>
      </c>
      <c r="T34" s="7">
        <v>-0.53619326024184177</v>
      </c>
      <c r="U34" s="7">
        <v>-0.40471950684009822</v>
      </c>
      <c r="V34" s="7">
        <v>0.25698827195417123</v>
      </c>
      <c r="W34" s="7">
        <v>-0.44235249681474498</v>
      </c>
      <c r="X34" s="7">
        <v>-0.33518408418534751</v>
      </c>
      <c r="Y34" s="7">
        <v>0.35662612106265718</v>
      </c>
      <c r="Z34" s="7">
        <v>-0.18881025753150957</v>
      </c>
      <c r="AA34" s="7">
        <v>-0.17018241575546239</v>
      </c>
      <c r="AB34" s="7">
        <v>0.30483205893178328</v>
      </c>
      <c r="AC34" s="7">
        <v>-0.301063043265615</v>
      </c>
      <c r="AD34" s="7">
        <v>-0.22800924590192254</v>
      </c>
    </row>
    <row r="35" spans="1:30" x14ac:dyDescent="0.25">
      <c r="A35" s="5" t="s">
        <v>0</v>
      </c>
      <c r="B35" t="s">
        <v>34</v>
      </c>
      <c r="C35" t="s">
        <v>33</v>
      </c>
      <c r="D35">
        <v>1.9621966152799999</v>
      </c>
      <c r="E35">
        <v>118.83715631299999</v>
      </c>
      <c r="F35">
        <v>193.89905648199999</v>
      </c>
      <c r="G35" t="s">
        <v>43</v>
      </c>
      <c r="H35" t="s">
        <v>43</v>
      </c>
      <c r="I35" t="s">
        <v>43</v>
      </c>
      <c r="J35" s="7">
        <v>0.36928559577226672</v>
      </c>
      <c r="K35" s="7">
        <v>-0.35308417673748987</v>
      </c>
      <c r="L35" s="7">
        <v>-0.25923157458770912</v>
      </c>
      <c r="M35" s="7">
        <v>0.56866274187858312</v>
      </c>
      <c r="N35" s="7">
        <v>0.22652119280521044</v>
      </c>
      <c r="O35" s="7">
        <v>0.21292160337578842</v>
      </c>
      <c r="P35" s="7">
        <v>0.43915741998160363</v>
      </c>
      <c r="Q35" s="7">
        <v>-0.15365868549062914</v>
      </c>
      <c r="R35" s="7">
        <v>-0.13865003424343997</v>
      </c>
      <c r="S35" s="7">
        <v>0.41838275250508106</v>
      </c>
      <c r="T35" s="7">
        <v>-0.1884865398319</v>
      </c>
      <c r="U35" s="7">
        <v>-0.14025250004207496</v>
      </c>
      <c r="V35" s="7">
        <v>0.32911665678561342</v>
      </c>
      <c r="W35" s="7">
        <v>-0.49069200371316024</v>
      </c>
      <c r="X35" s="7">
        <v>-0.35585826984467794</v>
      </c>
      <c r="Y35" s="7">
        <v>0.40877434174482219</v>
      </c>
      <c r="Z35" s="7">
        <v>-0.27518430340143207</v>
      </c>
      <c r="AA35" s="7">
        <v>-0.2522290975585027</v>
      </c>
      <c r="AB35" s="7">
        <v>0.39467132664556759</v>
      </c>
      <c r="AC35" s="7">
        <v>-0.25204630876145762</v>
      </c>
      <c r="AD35" s="7">
        <v>-0.18835178278028566</v>
      </c>
    </row>
    <row r="36" spans="1:30" x14ac:dyDescent="0.25">
      <c r="A36" s="5" t="s">
        <v>0</v>
      </c>
      <c r="B36" t="s">
        <v>31</v>
      </c>
      <c r="C36" t="s">
        <v>2</v>
      </c>
      <c r="D36">
        <v>1.90950125029</v>
      </c>
      <c r="E36">
        <v>108.298132774</v>
      </c>
      <c r="F36">
        <v>170.16191010899999</v>
      </c>
      <c r="G36" t="s">
        <v>43</v>
      </c>
      <c r="H36" t="s">
        <v>43</v>
      </c>
      <c r="I36" t="s">
        <v>43</v>
      </c>
      <c r="J36" s="7">
        <v>0.48097738110017818</v>
      </c>
      <c r="K36" s="7">
        <v>-7.0515042235459402E-2</v>
      </c>
      <c r="L36" s="7">
        <v>-6.6168445227181807E-2</v>
      </c>
      <c r="M36" s="7">
        <v>0.60494974658674061</v>
      </c>
      <c r="N36" s="7">
        <v>0.26322631064922558</v>
      </c>
      <c r="O36" s="7">
        <v>0.24950951638356353</v>
      </c>
      <c r="P36" s="7">
        <v>0.5355070725011063</v>
      </c>
      <c r="Q36" s="7">
        <v>8.6733152737653307E-2</v>
      </c>
      <c r="R36" s="7">
        <v>8.0056534134306773E-2</v>
      </c>
      <c r="S36" s="7">
        <v>0.59376480327928993</v>
      </c>
      <c r="T36" s="7">
        <v>0.24380319070966369</v>
      </c>
      <c r="U36" s="7">
        <v>0.23495573027294903</v>
      </c>
      <c r="V36" s="7">
        <v>0.50418996565767371</v>
      </c>
      <c r="W36" s="7">
        <v>-4.8585742818210709E-3</v>
      </c>
      <c r="X36" s="7">
        <v>-4.5654294885580926E-3</v>
      </c>
      <c r="Y36" s="7">
        <v>0.55774088070811956</v>
      </c>
      <c r="Z36" s="7">
        <v>0.14344594123629797</v>
      </c>
      <c r="AA36" s="7">
        <v>0.11503900337837504</v>
      </c>
      <c r="AB36" s="7">
        <v>0.63893392382157865</v>
      </c>
      <c r="AC36" s="7">
        <v>0.34550072071310006</v>
      </c>
      <c r="AD36" s="7">
        <v>0.33192735608585916</v>
      </c>
    </row>
    <row r="37" spans="1:30" x14ac:dyDescent="0.25">
      <c r="A37" s="5" t="s">
        <v>0</v>
      </c>
      <c r="B37" t="s">
        <v>31</v>
      </c>
      <c r="C37" t="s">
        <v>32</v>
      </c>
      <c r="D37">
        <v>1.85338517954</v>
      </c>
      <c r="E37">
        <v>105.16931528000001</v>
      </c>
      <c r="F37">
        <v>166.489343475</v>
      </c>
      <c r="G37" t="s">
        <v>43</v>
      </c>
      <c r="H37" t="s">
        <v>43</v>
      </c>
      <c r="I37" t="s">
        <v>43</v>
      </c>
      <c r="J37" s="7">
        <v>0.2916457806424011</v>
      </c>
      <c r="K37" s="7">
        <v>-0.69467421094823356</v>
      </c>
      <c r="L37" s="7">
        <v>-0.53689846370090633</v>
      </c>
      <c r="M37" s="7">
        <v>0.62239032555353635</v>
      </c>
      <c r="N37" s="7">
        <v>0.2680387075084511</v>
      </c>
      <c r="O37" s="7">
        <v>0.25218972061358835</v>
      </c>
      <c r="P37" s="7">
        <v>0.35487885763403171</v>
      </c>
      <c r="Q37" s="7">
        <v>-0.45778547746384068</v>
      </c>
      <c r="R37" s="7">
        <v>-0.35387883723228791</v>
      </c>
      <c r="S37" s="7">
        <v>0.61064260723769015</v>
      </c>
      <c r="T37" s="7">
        <v>0.24735538890636008</v>
      </c>
      <c r="U37" s="7">
        <v>0.2365401877226665</v>
      </c>
      <c r="V37" s="7">
        <v>0.48790440054313805</v>
      </c>
      <c r="W37" s="7">
        <v>-0.10094893937394474</v>
      </c>
      <c r="X37" s="7">
        <v>-9.3703095280945586E-2</v>
      </c>
      <c r="Y37" s="7">
        <v>0.38120543897213771</v>
      </c>
      <c r="Z37" s="7">
        <v>-0.36846661930363761</v>
      </c>
      <c r="AA37" s="7">
        <v>-0.28387402149854024</v>
      </c>
      <c r="AB37" s="7">
        <v>0.58975671289833453</v>
      </c>
      <c r="AC37" s="7">
        <v>0.18772853158771652</v>
      </c>
      <c r="AD37" s="7">
        <v>0.17558055737416919</v>
      </c>
    </row>
    <row r="38" spans="1:30" x14ac:dyDescent="0.25">
      <c r="A38" s="5" t="s">
        <v>0</v>
      </c>
      <c r="B38" t="s">
        <v>31</v>
      </c>
      <c r="C38" t="s">
        <v>33</v>
      </c>
      <c r="D38">
        <v>2.1406420236499999</v>
      </c>
      <c r="E38">
        <v>130.72052822699999</v>
      </c>
      <c r="F38">
        <v>216.572590031</v>
      </c>
      <c r="G38" t="s">
        <v>25</v>
      </c>
      <c r="H38" t="s">
        <v>25</v>
      </c>
      <c r="I38" t="s">
        <v>25</v>
      </c>
      <c r="J38" s="7">
        <v>0.67697355744526611</v>
      </c>
      <c r="K38" s="7">
        <v>0.38380393844740868</v>
      </c>
      <c r="L38" s="7">
        <v>0.35238067125420452</v>
      </c>
      <c r="M38" s="7">
        <v>1.1225196424735056</v>
      </c>
      <c r="N38" s="7">
        <v>1.1423780200420786</v>
      </c>
      <c r="O38" s="7">
        <v>1.1578193189488442</v>
      </c>
      <c r="P38" s="7">
        <v>0.96982364852725389</v>
      </c>
      <c r="Q38" s="7">
        <v>0.93640920434080155</v>
      </c>
      <c r="R38" s="7">
        <v>0.93070470142171002</v>
      </c>
      <c r="S38" s="7">
        <v>0.8139787327078668</v>
      </c>
      <c r="T38" s="7">
        <v>0.67495984892651384</v>
      </c>
      <c r="U38" s="7">
        <v>0.65228185547236694</v>
      </c>
      <c r="V38" s="7">
        <v>0.71922175151833445</v>
      </c>
      <c r="W38" s="7">
        <v>0.46646616591026746</v>
      </c>
      <c r="X38" s="7">
        <v>0.43957271506461426</v>
      </c>
      <c r="Y38" s="7">
        <v>0.79883469338940594</v>
      </c>
      <c r="Z38" s="7">
        <v>0.65345797396447514</v>
      </c>
      <c r="AA38" s="7">
        <v>0.64260810927834744</v>
      </c>
      <c r="AB38" s="7">
        <v>0.7243189655012352</v>
      </c>
      <c r="AC38" s="7">
        <v>0.49601833147735175</v>
      </c>
      <c r="AD38" s="7">
        <v>0.48080893736318514</v>
      </c>
    </row>
  </sheetData>
  <pageMargins left="0.7" right="0.7" top="0.75" bottom="0.75" header="0.3" footer="0.3"/>
  <pageSetup paperSize="9" scale="87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2"/>
  <sheetViews>
    <sheetView topLeftCell="A16" workbookViewId="0">
      <selection activeCell="AT45" sqref="AT45"/>
    </sheetView>
  </sheetViews>
  <sheetFormatPr defaultRowHeight="15" x14ac:dyDescent="0.25"/>
  <sheetData>
    <row r="1" spans="1:47" x14ac:dyDescent="0.25">
      <c r="A1" t="s">
        <v>43</v>
      </c>
      <c r="B1" t="s">
        <v>43</v>
      </c>
      <c r="C1" t="s">
        <v>43</v>
      </c>
      <c r="D1" t="s">
        <v>43</v>
      </c>
      <c r="F1" t="b">
        <f>TRUE</f>
        <v>1</v>
      </c>
      <c r="G1" t="s">
        <v>24</v>
      </c>
      <c r="H1" t="s">
        <v>24</v>
      </c>
      <c r="I1" t="s">
        <v>24</v>
      </c>
      <c r="J1" t="s">
        <v>24</v>
      </c>
      <c r="L1" t="b">
        <f>TRUE</f>
        <v>1</v>
      </c>
      <c r="M1" t="s">
        <v>25</v>
      </c>
      <c r="N1" t="s">
        <v>25</v>
      </c>
      <c r="O1" t="s">
        <v>25</v>
      </c>
      <c r="P1" t="s">
        <v>25</v>
      </c>
      <c r="R1" t="b">
        <f>TRUE</f>
        <v>1</v>
      </c>
      <c r="S1" t="s">
        <v>28</v>
      </c>
      <c r="T1" t="s">
        <v>28</v>
      </c>
      <c r="U1" t="s">
        <v>28</v>
      </c>
      <c r="V1" t="s">
        <v>28</v>
      </c>
      <c r="X1" t="b">
        <f>TRUE</f>
        <v>1</v>
      </c>
      <c r="Y1" t="s">
        <v>29</v>
      </c>
      <c r="Z1" t="s">
        <v>29</v>
      </c>
      <c r="AA1" t="s">
        <v>29</v>
      </c>
      <c r="AB1" t="s">
        <v>29</v>
      </c>
      <c r="AD1" t="b">
        <f>TRUE</f>
        <v>1</v>
      </c>
      <c r="AE1" t="s">
        <v>30</v>
      </c>
      <c r="AF1" t="s">
        <v>30</v>
      </c>
      <c r="AG1" t="s">
        <v>30</v>
      </c>
      <c r="AH1" t="s">
        <v>30</v>
      </c>
      <c r="AJ1" t="b">
        <f>TRUE</f>
        <v>1</v>
      </c>
      <c r="AK1" t="s">
        <v>26</v>
      </c>
      <c r="AL1" t="s">
        <v>26</v>
      </c>
      <c r="AM1" t="s">
        <v>26</v>
      </c>
      <c r="AN1" t="s">
        <v>26</v>
      </c>
      <c r="AP1" t="b">
        <f>TRUE</f>
        <v>1</v>
      </c>
      <c r="AQ1" t="s">
        <v>27</v>
      </c>
      <c r="AR1" t="s">
        <v>27</v>
      </c>
      <c r="AS1" t="s">
        <v>27</v>
      </c>
      <c r="AT1" t="s">
        <v>27</v>
      </c>
    </row>
    <row r="2" spans="1:47" x14ac:dyDescent="0.25">
      <c r="A2" t="s">
        <v>0</v>
      </c>
      <c r="B2" t="s">
        <v>31</v>
      </c>
      <c r="C2" t="s">
        <v>2</v>
      </c>
      <c r="D2">
        <v>1.90950125029</v>
      </c>
      <c r="E2">
        <v>111</v>
      </c>
      <c r="F2" t="b">
        <f t="shared" ref="F2:F33" si="0">AND(A2=G2,B2=H2,C2=I2)</f>
        <v>1</v>
      </c>
      <c r="G2" t="s">
        <v>0</v>
      </c>
      <c r="H2" t="s">
        <v>31</v>
      </c>
      <c r="I2" t="s">
        <v>2</v>
      </c>
      <c r="J2">
        <v>0.91842691057199999</v>
      </c>
      <c r="K2">
        <v>157</v>
      </c>
      <c r="L2" t="b">
        <f t="shared" ref="L2:L33" si="1">AND(G2=M2,H2=N2,I2=O2)</f>
        <v>1</v>
      </c>
      <c r="M2" t="s">
        <v>0</v>
      </c>
      <c r="N2" t="s">
        <v>31</v>
      </c>
      <c r="O2" t="s">
        <v>2</v>
      </c>
      <c r="P2">
        <v>1.1551522974699999</v>
      </c>
      <c r="Q2">
        <v>160</v>
      </c>
      <c r="R2" t="b">
        <f t="shared" ref="R2:R33" si="2">AND(M2=S2,N2=T2,O2=U2)</f>
        <v>1</v>
      </c>
      <c r="S2" t="s">
        <v>0</v>
      </c>
      <c r="T2" t="s">
        <v>31</v>
      </c>
      <c r="U2" t="s">
        <v>2</v>
      </c>
      <c r="V2">
        <v>0.96275136980700005</v>
      </c>
      <c r="W2">
        <v>150</v>
      </c>
      <c r="X2" t="b">
        <f t="shared" ref="X2:X33" si="3">AND(S2=Y2,T2=Z2,U2=AA2)</f>
        <v>1</v>
      </c>
      <c r="Y2" t="s">
        <v>0</v>
      </c>
      <c r="Z2" t="s">
        <v>31</v>
      </c>
      <c r="AA2" t="s">
        <v>2</v>
      </c>
      <c r="AB2">
        <v>1.0650069090500001</v>
      </c>
      <c r="AC2">
        <v>150</v>
      </c>
      <c r="AD2" t="b">
        <f t="shared" ref="AD2:AD33" si="4">AND(Y2=AE2,Z2=AF2,AA2=AG2)</f>
        <v>1</v>
      </c>
      <c r="AE2" t="s">
        <v>0</v>
      </c>
      <c r="AF2" t="s">
        <v>31</v>
      </c>
      <c r="AG2" t="s">
        <v>2</v>
      </c>
      <c r="AH2">
        <v>1.2200451263900001</v>
      </c>
      <c r="AI2">
        <v>152</v>
      </c>
      <c r="AJ2" t="b">
        <f t="shared" ref="AJ2:AJ11" si="5">AND(AE2=AK2,AF2=AL2,AG2=AM2)</f>
        <v>1</v>
      </c>
      <c r="AK2" t="s">
        <v>0</v>
      </c>
      <c r="AL2" t="s">
        <v>31</v>
      </c>
      <c r="AM2" t="s">
        <v>2</v>
      </c>
      <c r="AN2">
        <v>1.02255142448</v>
      </c>
      <c r="AO2">
        <v>277</v>
      </c>
      <c r="AP2" t="b">
        <f t="shared" ref="AP2:AP33" si="6">AND(AK2=AQ2,AL2=AR2,AM2=AS2)</f>
        <v>1</v>
      </c>
      <c r="AQ2" t="s">
        <v>0</v>
      </c>
      <c r="AR2" t="s">
        <v>31</v>
      </c>
      <c r="AS2" t="s">
        <v>2</v>
      </c>
      <c r="AT2">
        <v>1.13379463424</v>
      </c>
      <c r="AU2">
        <v>159</v>
      </c>
    </row>
    <row r="3" spans="1:47" x14ac:dyDescent="0.25">
      <c r="A3" t="s">
        <v>0</v>
      </c>
      <c r="B3" t="s">
        <v>31</v>
      </c>
      <c r="C3" t="s">
        <v>32</v>
      </c>
      <c r="D3">
        <v>105.16931528000001</v>
      </c>
      <c r="E3">
        <v>7</v>
      </c>
      <c r="F3" t="b">
        <f t="shared" si="0"/>
        <v>1</v>
      </c>
      <c r="G3" t="s">
        <v>0</v>
      </c>
      <c r="H3" t="s">
        <v>31</v>
      </c>
      <c r="I3" t="s">
        <v>32</v>
      </c>
      <c r="J3">
        <v>-73.058411108100003</v>
      </c>
      <c r="K3">
        <v>10</v>
      </c>
      <c r="L3" t="b">
        <f t="shared" si="1"/>
        <v>1</v>
      </c>
      <c r="M3" t="s">
        <v>0</v>
      </c>
      <c r="N3" t="s">
        <v>31</v>
      </c>
      <c r="O3" t="s">
        <v>32</v>
      </c>
      <c r="P3">
        <v>28.189447337200001</v>
      </c>
      <c r="Q3">
        <v>7</v>
      </c>
      <c r="R3" t="b">
        <f t="shared" si="2"/>
        <v>1</v>
      </c>
      <c r="S3" t="s">
        <v>0</v>
      </c>
      <c r="T3" t="s">
        <v>31</v>
      </c>
      <c r="U3" t="s">
        <v>32</v>
      </c>
      <c r="V3">
        <v>-10.6167308322</v>
      </c>
      <c r="W3">
        <v>6</v>
      </c>
      <c r="X3" t="b">
        <f t="shared" si="3"/>
        <v>1</v>
      </c>
      <c r="Y3" t="s">
        <v>0</v>
      </c>
      <c r="Z3" t="s">
        <v>31</v>
      </c>
      <c r="AA3" t="s">
        <v>32</v>
      </c>
      <c r="AB3">
        <v>-38.751382055699999</v>
      </c>
      <c r="AC3">
        <v>8</v>
      </c>
      <c r="AD3" t="b">
        <f t="shared" si="4"/>
        <v>1</v>
      </c>
      <c r="AE3" t="s">
        <v>0</v>
      </c>
      <c r="AF3" t="s">
        <v>31</v>
      </c>
      <c r="AG3" t="s">
        <v>32</v>
      </c>
      <c r="AH3">
        <v>19.743281125599999</v>
      </c>
      <c r="AI3">
        <v>7</v>
      </c>
      <c r="AJ3" t="b">
        <f t="shared" si="5"/>
        <v>1</v>
      </c>
      <c r="AK3" t="s">
        <v>0</v>
      </c>
      <c r="AL3" t="s">
        <v>31</v>
      </c>
      <c r="AM3" t="s">
        <v>32</v>
      </c>
      <c r="AN3">
        <v>-48.144985210000002</v>
      </c>
      <c r="AO3">
        <v>7</v>
      </c>
      <c r="AP3" t="b">
        <f t="shared" si="6"/>
        <v>1</v>
      </c>
      <c r="AQ3" t="s">
        <v>0</v>
      </c>
      <c r="AR3" t="s">
        <v>31</v>
      </c>
      <c r="AS3" t="s">
        <v>32</v>
      </c>
      <c r="AT3">
        <v>26.014196882099998</v>
      </c>
      <c r="AU3">
        <v>7</v>
      </c>
    </row>
    <row r="4" spans="1:47" x14ac:dyDescent="0.25">
      <c r="A4" t="s">
        <v>0</v>
      </c>
      <c r="B4" t="s">
        <v>31</v>
      </c>
      <c r="C4" t="s">
        <v>33</v>
      </c>
      <c r="D4">
        <v>187.052147504</v>
      </c>
      <c r="E4">
        <v>4</v>
      </c>
      <c r="F4" t="b">
        <f t="shared" si="0"/>
        <v>1</v>
      </c>
      <c r="G4" t="s">
        <v>0</v>
      </c>
      <c r="H4" t="s">
        <v>31</v>
      </c>
      <c r="I4" t="s">
        <v>33</v>
      </c>
      <c r="J4">
        <v>65.913561297000001</v>
      </c>
      <c r="K4">
        <v>5</v>
      </c>
      <c r="L4" t="b">
        <f t="shared" si="1"/>
        <v>1</v>
      </c>
      <c r="M4" t="s">
        <v>0</v>
      </c>
      <c r="N4" t="s">
        <v>31</v>
      </c>
      <c r="O4" t="s">
        <v>33</v>
      </c>
      <c r="P4">
        <v>216.572590031</v>
      </c>
      <c r="Q4">
        <v>5</v>
      </c>
      <c r="R4" t="b">
        <f t="shared" si="2"/>
        <v>1</v>
      </c>
      <c r="S4" t="s">
        <v>0</v>
      </c>
      <c r="T4" t="s">
        <v>31</v>
      </c>
      <c r="U4" t="s">
        <v>33</v>
      </c>
      <c r="V4">
        <v>82.223020336999994</v>
      </c>
      <c r="W4">
        <v>6</v>
      </c>
      <c r="X4" t="b">
        <f t="shared" si="3"/>
        <v>1</v>
      </c>
      <c r="Y4" t="s">
        <v>0</v>
      </c>
      <c r="Z4" t="s">
        <v>31</v>
      </c>
      <c r="AA4" t="s">
        <v>33</v>
      </c>
      <c r="AB4">
        <v>120.201226844</v>
      </c>
      <c r="AC4">
        <v>5</v>
      </c>
      <c r="AD4" t="b">
        <f t="shared" si="4"/>
        <v>1</v>
      </c>
      <c r="AE4" t="s">
        <v>0</v>
      </c>
      <c r="AF4" t="s">
        <v>31</v>
      </c>
      <c r="AG4" t="s">
        <v>33</v>
      </c>
      <c r="AH4">
        <v>89.936344272900001</v>
      </c>
      <c r="AI4">
        <v>5</v>
      </c>
      <c r="AJ4" t="b">
        <f t="shared" si="5"/>
        <v>1</v>
      </c>
      <c r="AK4" t="s">
        <v>0</v>
      </c>
      <c r="AL4" t="s">
        <v>31</v>
      </c>
      <c r="AM4" t="s">
        <v>33</v>
      </c>
      <c r="AN4">
        <v>174.09031309299999</v>
      </c>
      <c r="AO4">
        <v>5</v>
      </c>
      <c r="AP4" t="b">
        <f t="shared" si="6"/>
        <v>1</v>
      </c>
      <c r="AQ4" t="s">
        <v>0</v>
      </c>
      <c r="AR4" t="s">
        <v>31</v>
      </c>
      <c r="AS4" t="s">
        <v>33</v>
      </c>
      <c r="AT4">
        <v>122.010721844</v>
      </c>
      <c r="AU4">
        <v>6</v>
      </c>
    </row>
    <row r="5" spans="1:47" x14ac:dyDescent="0.25">
      <c r="A5" t="s">
        <v>0</v>
      </c>
      <c r="B5" t="s">
        <v>34</v>
      </c>
      <c r="C5" t="s">
        <v>2</v>
      </c>
      <c r="D5">
        <v>2.00108858202</v>
      </c>
      <c r="E5">
        <v>105</v>
      </c>
      <c r="F5" t="b">
        <f t="shared" si="0"/>
        <v>1</v>
      </c>
      <c r="G5" t="s">
        <v>0</v>
      </c>
      <c r="H5" t="s">
        <v>34</v>
      </c>
      <c r="I5" t="s">
        <v>2</v>
      </c>
      <c r="J5">
        <v>1.19129093141</v>
      </c>
      <c r="K5">
        <v>153</v>
      </c>
      <c r="L5" t="b">
        <f t="shared" si="1"/>
        <v>1</v>
      </c>
      <c r="M5" t="s">
        <v>0</v>
      </c>
      <c r="N5" t="s">
        <v>34</v>
      </c>
      <c r="O5" t="s">
        <v>2</v>
      </c>
      <c r="P5">
        <v>1.1726885297</v>
      </c>
      <c r="Q5">
        <v>155</v>
      </c>
      <c r="R5" t="b">
        <f t="shared" si="2"/>
        <v>1</v>
      </c>
      <c r="S5" t="s">
        <v>0</v>
      </c>
      <c r="T5" t="s">
        <v>34</v>
      </c>
      <c r="U5" t="s">
        <v>2</v>
      </c>
      <c r="V5">
        <v>0.721004012355</v>
      </c>
      <c r="W5">
        <v>154</v>
      </c>
      <c r="X5" t="b">
        <f t="shared" si="3"/>
        <v>1</v>
      </c>
      <c r="Y5" t="s">
        <v>0</v>
      </c>
      <c r="Z5" t="s">
        <v>34</v>
      </c>
      <c r="AA5" t="s">
        <v>2</v>
      </c>
      <c r="AB5">
        <v>0.78503334466100005</v>
      </c>
      <c r="AC5">
        <v>144</v>
      </c>
      <c r="AD5" t="b">
        <f t="shared" si="4"/>
        <v>1</v>
      </c>
      <c r="AE5" t="s">
        <v>0</v>
      </c>
      <c r="AF5" t="s">
        <v>34</v>
      </c>
      <c r="AG5" t="s">
        <v>2</v>
      </c>
      <c r="AH5">
        <v>0.72508332180699997</v>
      </c>
      <c r="AI5">
        <v>148</v>
      </c>
      <c r="AJ5" t="b">
        <f t="shared" si="5"/>
        <v>1</v>
      </c>
      <c r="AK5" t="s">
        <v>0</v>
      </c>
      <c r="AL5" t="s">
        <v>34</v>
      </c>
      <c r="AM5" t="s">
        <v>2</v>
      </c>
      <c r="AN5">
        <v>0.73566768059499998</v>
      </c>
      <c r="AO5">
        <v>258</v>
      </c>
      <c r="AP5" t="b">
        <f t="shared" si="6"/>
        <v>1</v>
      </c>
      <c r="AQ5" t="s">
        <v>0</v>
      </c>
      <c r="AR5" t="s">
        <v>34</v>
      </c>
      <c r="AS5" t="s">
        <v>2</v>
      </c>
      <c r="AT5">
        <v>0.63740092793600001</v>
      </c>
      <c r="AU5">
        <v>158</v>
      </c>
    </row>
    <row r="6" spans="1:47" x14ac:dyDescent="0.25">
      <c r="A6" t="s">
        <v>0</v>
      </c>
      <c r="B6" t="s">
        <v>34</v>
      </c>
      <c r="C6" t="s">
        <v>32</v>
      </c>
      <c r="D6">
        <v>136.23561757499999</v>
      </c>
      <c r="E6">
        <v>2</v>
      </c>
      <c r="F6" t="b">
        <f t="shared" si="0"/>
        <v>1</v>
      </c>
      <c r="G6" t="s">
        <v>0</v>
      </c>
      <c r="H6" t="s">
        <v>34</v>
      </c>
      <c r="I6" t="s">
        <v>32</v>
      </c>
      <c r="J6">
        <v>60.208742474300003</v>
      </c>
      <c r="K6">
        <v>2</v>
      </c>
      <c r="L6" t="b">
        <f t="shared" si="1"/>
        <v>1</v>
      </c>
      <c r="M6" t="s">
        <v>0</v>
      </c>
      <c r="N6" t="s">
        <v>34</v>
      </c>
      <c r="O6" t="s">
        <v>32</v>
      </c>
      <c r="P6">
        <v>-22.717770933000001</v>
      </c>
      <c r="Q6">
        <v>1</v>
      </c>
      <c r="R6" t="b">
        <f t="shared" si="2"/>
        <v>1</v>
      </c>
      <c r="S6" t="s">
        <v>0</v>
      </c>
      <c r="T6" t="s">
        <v>34</v>
      </c>
      <c r="U6" t="s">
        <v>32</v>
      </c>
      <c r="V6">
        <v>-60.264165589400001</v>
      </c>
      <c r="W6">
        <v>2</v>
      </c>
      <c r="X6" t="b">
        <f t="shared" si="3"/>
        <v>1</v>
      </c>
      <c r="Y6" t="s">
        <v>0</v>
      </c>
      <c r="Z6" t="s">
        <v>34</v>
      </c>
      <c r="AA6" t="s">
        <v>32</v>
      </c>
      <c r="AB6">
        <v>-25.7226820393</v>
      </c>
      <c r="AC6">
        <v>1</v>
      </c>
      <c r="AD6" t="b">
        <f t="shared" si="4"/>
        <v>1</v>
      </c>
      <c r="AE6" t="s">
        <v>0</v>
      </c>
      <c r="AF6" t="s">
        <v>34</v>
      </c>
      <c r="AG6" t="s">
        <v>32</v>
      </c>
      <c r="AH6">
        <v>-41.015509628300002</v>
      </c>
      <c r="AI6">
        <v>1</v>
      </c>
      <c r="AJ6" t="b">
        <f t="shared" si="5"/>
        <v>1</v>
      </c>
      <c r="AK6" t="s">
        <v>0</v>
      </c>
      <c r="AL6" t="s">
        <v>34</v>
      </c>
      <c r="AM6" t="s">
        <v>32</v>
      </c>
      <c r="AN6">
        <v>-41.115566617900001</v>
      </c>
      <c r="AO6">
        <v>1</v>
      </c>
      <c r="AP6" t="b">
        <f t="shared" si="6"/>
        <v>1</v>
      </c>
      <c r="AQ6" t="s">
        <v>0</v>
      </c>
      <c r="AR6" t="s">
        <v>34</v>
      </c>
      <c r="AS6" t="s">
        <v>32</v>
      </c>
      <c r="AT6">
        <v>-73.048619948600006</v>
      </c>
      <c r="AU6">
        <v>2</v>
      </c>
    </row>
    <row r="7" spans="1:47" x14ac:dyDescent="0.25">
      <c r="A7" t="s">
        <v>0</v>
      </c>
      <c r="B7" t="s">
        <v>34</v>
      </c>
      <c r="C7" t="s">
        <v>33</v>
      </c>
      <c r="D7">
        <v>193.89905648199999</v>
      </c>
      <c r="E7">
        <v>2</v>
      </c>
      <c r="F7" t="b">
        <f t="shared" si="0"/>
        <v>1</v>
      </c>
      <c r="G7" t="s">
        <v>0</v>
      </c>
      <c r="H7" t="s">
        <v>34</v>
      </c>
      <c r="I7" t="s">
        <v>33</v>
      </c>
      <c r="J7">
        <v>-50.264757722900001</v>
      </c>
      <c r="K7">
        <v>2</v>
      </c>
      <c r="L7" t="b">
        <f t="shared" si="1"/>
        <v>1</v>
      </c>
      <c r="M7" t="s">
        <v>0</v>
      </c>
      <c r="N7" t="s">
        <v>34</v>
      </c>
      <c r="O7" t="s">
        <v>33</v>
      </c>
      <c r="P7">
        <v>41.285297999199997</v>
      </c>
      <c r="Q7">
        <v>3</v>
      </c>
      <c r="R7" t="b">
        <f t="shared" si="2"/>
        <v>1</v>
      </c>
      <c r="S7" t="s">
        <v>0</v>
      </c>
      <c r="T7" t="s">
        <v>34</v>
      </c>
      <c r="U7" t="s">
        <v>33</v>
      </c>
      <c r="V7">
        <v>-69.000582764200004</v>
      </c>
      <c r="W7">
        <v>2</v>
      </c>
      <c r="X7" t="b">
        <f t="shared" si="3"/>
        <v>1</v>
      </c>
      <c r="Y7" t="s">
        <v>0</v>
      </c>
      <c r="Z7" t="s">
        <v>34</v>
      </c>
      <c r="AA7" t="s">
        <v>33</v>
      </c>
      <c r="AB7">
        <v>-48.906984033900002</v>
      </c>
      <c r="AC7">
        <v>2</v>
      </c>
      <c r="AD7" t="b">
        <f t="shared" si="4"/>
        <v>1</v>
      </c>
      <c r="AE7" t="s">
        <v>0</v>
      </c>
      <c r="AF7" t="s">
        <v>34</v>
      </c>
      <c r="AG7" t="s">
        <v>33</v>
      </c>
      <c r="AH7">
        <v>-36.521232967800003</v>
      </c>
      <c r="AI7">
        <v>2</v>
      </c>
      <c r="AJ7" t="b">
        <f t="shared" si="5"/>
        <v>1</v>
      </c>
      <c r="AK7" t="s">
        <v>0</v>
      </c>
      <c r="AL7" t="s">
        <v>34</v>
      </c>
      <c r="AM7" t="s">
        <v>33</v>
      </c>
      <c r="AN7">
        <v>-26.884110821</v>
      </c>
      <c r="AO7">
        <v>3</v>
      </c>
      <c r="AP7" t="b">
        <f t="shared" si="6"/>
        <v>1</v>
      </c>
      <c r="AQ7" t="s">
        <v>0</v>
      </c>
      <c r="AR7" t="s">
        <v>34</v>
      </c>
      <c r="AS7" t="s">
        <v>33</v>
      </c>
      <c r="AT7">
        <v>-27.1948274274</v>
      </c>
      <c r="AU7">
        <v>3</v>
      </c>
    </row>
    <row r="8" spans="1:47" x14ac:dyDescent="0.25">
      <c r="A8" t="s">
        <v>0</v>
      </c>
      <c r="B8" t="s">
        <v>16</v>
      </c>
      <c r="C8" t="s">
        <v>35</v>
      </c>
      <c r="D8" s="1">
        <v>5.2244314080700002E-5</v>
      </c>
      <c r="E8">
        <v>2</v>
      </c>
      <c r="F8" t="b">
        <f t="shared" si="0"/>
        <v>1</v>
      </c>
      <c r="G8" t="s">
        <v>0</v>
      </c>
      <c r="H8" t="s">
        <v>16</v>
      </c>
      <c r="I8" t="s">
        <v>35</v>
      </c>
      <c r="J8" s="1">
        <v>5.3369841020800003E-5</v>
      </c>
      <c r="K8">
        <v>2</v>
      </c>
      <c r="L8" t="b">
        <f t="shared" si="1"/>
        <v>1</v>
      </c>
      <c r="M8" t="s">
        <v>0</v>
      </c>
      <c r="N8" t="s">
        <v>16</v>
      </c>
      <c r="O8" t="s">
        <v>35</v>
      </c>
      <c r="P8" s="1">
        <v>5.3231528869499998E-5</v>
      </c>
      <c r="Q8">
        <v>1</v>
      </c>
      <c r="R8" t="b">
        <f t="shared" si="2"/>
        <v>1</v>
      </c>
      <c r="S8" t="s">
        <v>0</v>
      </c>
      <c r="T8" t="s">
        <v>16</v>
      </c>
      <c r="U8" t="s">
        <v>35</v>
      </c>
      <c r="V8" s="1">
        <v>5.2842187404700001E-5</v>
      </c>
      <c r="W8">
        <v>2</v>
      </c>
      <c r="X8" t="b">
        <f t="shared" si="3"/>
        <v>1</v>
      </c>
      <c r="Y8" t="s">
        <v>0</v>
      </c>
      <c r="Z8" t="s">
        <v>16</v>
      </c>
      <c r="AA8" t="s">
        <v>35</v>
      </c>
      <c r="AB8" s="1">
        <v>5.4010561673200002E-5</v>
      </c>
      <c r="AC8">
        <v>2</v>
      </c>
      <c r="AD8" t="b">
        <f t="shared" si="4"/>
        <v>1</v>
      </c>
      <c r="AE8" t="s">
        <v>0</v>
      </c>
      <c r="AF8" t="s">
        <v>16</v>
      </c>
      <c r="AG8" t="s">
        <v>35</v>
      </c>
      <c r="AH8" s="1">
        <v>5.3802415172200002E-5</v>
      </c>
      <c r="AI8">
        <v>3</v>
      </c>
      <c r="AJ8" t="b">
        <f t="shared" si="5"/>
        <v>1</v>
      </c>
      <c r="AK8" t="s">
        <v>0</v>
      </c>
      <c r="AL8" t="s">
        <v>16</v>
      </c>
      <c r="AM8" t="s">
        <v>35</v>
      </c>
      <c r="AN8">
        <v>1.53250844703E-4</v>
      </c>
      <c r="AO8">
        <v>2</v>
      </c>
      <c r="AP8" t="b">
        <f t="shared" si="6"/>
        <v>1</v>
      </c>
      <c r="AQ8" t="s">
        <v>0</v>
      </c>
      <c r="AR8" t="s">
        <v>16</v>
      </c>
      <c r="AS8" t="s">
        <v>35</v>
      </c>
      <c r="AT8" s="1">
        <v>5.28354496899E-5</v>
      </c>
      <c r="AU8">
        <v>3</v>
      </c>
    </row>
    <row r="9" spans="1:47" x14ac:dyDescent="0.25">
      <c r="A9" t="s">
        <v>0</v>
      </c>
      <c r="B9" t="s">
        <v>16</v>
      </c>
      <c r="C9" t="s">
        <v>36</v>
      </c>
      <c r="D9">
        <v>4.1948886593200004E-3</v>
      </c>
      <c r="E9">
        <v>1</v>
      </c>
      <c r="F9" t="b">
        <f t="shared" si="0"/>
        <v>1</v>
      </c>
      <c r="G9" t="s">
        <v>0</v>
      </c>
      <c r="H9" t="s">
        <v>16</v>
      </c>
      <c r="I9" t="s">
        <v>36</v>
      </c>
      <c r="J9">
        <v>4.4382346552500002E-3</v>
      </c>
      <c r="K9">
        <v>2</v>
      </c>
      <c r="L9" t="b">
        <f t="shared" si="1"/>
        <v>1</v>
      </c>
      <c r="M9" t="s">
        <v>0</v>
      </c>
      <c r="N9" t="s">
        <v>16</v>
      </c>
      <c r="O9" t="s">
        <v>36</v>
      </c>
      <c r="P9">
        <v>4.4294826360000003E-3</v>
      </c>
      <c r="Q9">
        <v>2</v>
      </c>
      <c r="R9" t="b">
        <f t="shared" si="2"/>
        <v>1</v>
      </c>
      <c r="S9" t="s">
        <v>0</v>
      </c>
      <c r="T9" t="s">
        <v>16</v>
      </c>
      <c r="U9" t="s">
        <v>36</v>
      </c>
      <c r="V9">
        <v>4.3688399107400001E-3</v>
      </c>
      <c r="W9">
        <v>1</v>
      </c>
      <c r="X9" t="b">
        <f t="shared" si="3"/>
        <v>1</v>
      </c>
      <c r="Y9" t="s">
        <v>0</v>
      </c>
      <c r="Z9" t="s">
        <v>16</v>
      </c>
      <c r="AA9" t="s">
        <v>36</v>
      </c>
      <c r="AB9">
        <v>4.53493490762E-3</v>
      </c>
      <c r="AC9">
        <v>1</v>
      </c>
      <c r="AD9" t="b">
        <f t="shared" si="4"/>
        <v>1</v>
      </c>
      <c r="AE9" t="s">
        <v>0</v>
      </c>
      <c r="AF9" t="s">
        <v>16</v>
      </c>
      <c r="AG9" t="s">
        <v>36</v>
      </c>
      <c r="AH9">
        <v>4.5625360125E-3</v>
      </c>
      <c r="AI9">
        <v>2</v>
      </c>
      <c r="AJ9" t="b">
        <f t="shared" si="5"/>
        <v>1</v>
      </c>
      <c r="AK9" t="s">
        <v>0</v>
      </c>
      <c r="AL9" t="s">
        <v>16</v>
      </c>
      <c r="AM9" t="s">
        <v>36</v>
      </c>
      <c r="AN9">
        <v>4.9076370221900001E-3</v>
      </c>
      <c r="AO9">
        <v>1</v>
      </c>
      <c r="AP9" t="b">
        <f t="shared" si="6"/>
        <v>1</v>
      </c>
      <c r="AQ9" t="s">
        <v>0</v>
      </c>
      <c r="AR9" t="s">
        <v>16</v>
      </c>
      <c r="AS9" t="s">
        <v>36</v>
      </c>
      <c r="AT9">
        <v>4.36013661455E-3</v>
      </c>
      <c r="AU9">
        <v>2</v>
      </c>
    </row>
    <row r="10" spans="1:47" x14ac:dyDescent="0.25">
      <c r="A10" t="s">
        <v>0</v>
      </c>
      <c r="B10" t="s">
        <v>16</v>
      </c>
      <c r="C10" t="s">
        <v>5</v>
      </c>
      <c r="D10">
        <v>2.8110598196700001E-3</v>
      </c>
      <c r="E10">
        <v>3</v>
      </c>
      <c r="F10" t="b">
        <f t="shared" si="0"/>
        <v>1</v>
      </c>
      <c r="G10" t="s">
        <v>0</v>
      </c>
      <c r="H10" t="s">
        <v>16</v>
      </c>
      <c r="I10" t="s">
        <v>5</v>
      </c>
      <c r="J10">
        <v>2.96969760633E-3</v>
      </c>
      <c r="K10">
        <v>3</v>
      </c>
      <c r="L10" t="b">
        <f t="shared" si="1"/>
        <v>1</v>
      </c>
      <c r="M10" t="s">
        <v>0</v>
      </c>
      <c r="N10" t="s">
        <v>16</v>
      </c>
      <c r="O10" t="s">
        <v>5</v>
      </c>
      <c r="P10">
        <v>2.9568858963899998E-3</v>
      </c>
      <c r="Q10">
        <v>3</v>
      </c>
      <c r="R10" t="b">
        <f t="shared" si="2"/>
        <v>1</v>
      </c>
      <c r="S10" t="s">
        <v>0</v>
      </c>
      <c r="T10" t="s">
        <v>16</v>
      </c>
      <c r="U10" t="s">
        <v>5</v>
      </c>
      <c r="V10">
        <v>2.9289728583100001E-3</v>
      </c>
      <c r="W10">
        <v>2</v>
      </c>
      <c r="X10" t="b">
        <f t="shared" si="3"/>
        <v>1</v>
      </c>
      <c r="Y10" t="s">
        <v>0</v>
      </c>
      <c r="Z10" t="s">
        <v>16</v>
      </c>
      <c r="AA10" t="s">
        <v>5</v>
      </c>
      <c r="AB10">
        <v>3.0581507117099999E-3</v>
      </c>
      <c r="AC10">
        <v>1</v>
      </c>
      <c r="AD10" t="b">
        <f t="shared" si="4"/>
        <v>1</v>
      </c>
      <c r="AE10" t="s">
        <v>0</v>
      </c>
      <c r="AF10" t="s">
        <v>16</v>
      </c>
      <c r="AG10" t="s">
        <v>5</v>
      </c>
      <c r="AH10">
        <v>3.0715952617200002E-3</v>
      </c>
      <c r="AI10">
        <v>2</v>
      </c>
      <c r="AJ10" t="b">
        <f t="shared" si="5"/>
        <v>1</v>
      </c>
      <c r="AK10" t="s">
        <v>0</v>
      </c>
      <c r="AL10" t="s">
        <v>16</v>
      </c>
      <c r="AM10" t="s">
        <v>5</v>
      </c>
      <c r="AN10">
        <v>3.2623916476900001E-3</v>
      </c>
      <c r="AO10">
        <v>1</v>
      </c>
      <c r="AP10" t="b">
        <f t="shared" si="6"/>
        <v>1</v>
      </c>
      <c r="AQ10" t="s">
        <v>0</v>
      </c>
      <c r="AR10" t="s">
        <v>16</v>
      </c>
      <c r="AS10" t="s">
        <v>5</v>
      </c>
      <c r="AT10">
        <v>2.9245822078000001E-3</v>
      </c>
      <c r="AU10">
        <v>2</v>
      </c>
    </row>
    <row r="11" spans="1:47" x14ac:dyDescent="0.25">
      <c r="A11" t="s">
        <v>0</v>
      </c>
      <c r="B11" t="s">
        <v>16</v>
      </c>
      <c r="C11" t="s">
        <v>37</v>
      </c>
      <c r="D11" s="1">
        <v>2.43767859363E-5</v>
      </c>
      <c r="E11">
        <v>2</v>
      </c>
      <c r="F11" t="b">
        <f t="shared" si="0"/>
        <v>1</v>
      </c>
      <c r="G11" t="s">
        <v>0</v>
      </c>
      <c r="H11" t="s">
        <v>16</v>
      </c>
      <c r="I11" t="s">
        <v>37</v>
      </c>
      <c r="J11" s="1">
        <v>2.48759858899E-5</v>
      </c>
      <c r="K11">
        <v>2</v>
      </c>
      <c r="L11" t="b">
        <f t="shared" si="1"/>
        <v>1</v>
      </c>
      <c r="M11" t="s">
        <v>0</v>
      </c>
      <c r="N11" t="s">
        <v>16</v>
      </c>
      <c r="O11" t="s">
        <v>37</v>
      </c>
      <c r="P11" s="1">
        <v>2.4783335740799999E-5</v>
      </c>
      <c r="Q11">
        <v>1</v>
      </c>
      <c r="R11" t="b">
        <f t="shared" si="2"/>
        <v>1</v>
      </c>
      <c r="S11" t="s">
        <v>0</v>
      </c>
      <c r="T11" t="s">
        <v>16</v>
      </c>
      <c r="U11" t="s">
        <v>37</v>
      </c>
      <c r="V11" s="1">
        <v>2.46503715522E-5</v>
      </c>
      <c r="W11">
        <v>3</v>
      </c>
      <c r="X11" t="b">
        <f t="shared" si="3"/>
        <v>1</v>
      </c>
      <c r="Y11" t="s">
        <v>0</v>
      </c>
      <c r="Z11" t="s">
        <v>16</v>
      </c>
      <c r="AA11" t="s">
        <v>37</v>
      </c>
      <c r="AB11" s="1">
        <v>2.5190029328299999E-5</v>
      </c>
      <c r="AC11">
        <v>2</v>
      </c>
      <c r="AD11" t="b">
        <f t="shared" si="4"/>
        <v>1</v>
      </c>
      <c r="AE11" t="s">
        <v>0</v>
      </c>
      <c r="AF11" t="s">
        <v>16</v>
      </c>
      <c r="AG11" t="s">
        <v>37</v>
      </c>
      <c r="AH11" s="1">
        <v>2.5140412713399998E-5</v>
      </c>
      <c r="AI11">
        <v>2</v>
      </c>
      <c r="AJ11" t="b">
        <f t="shared" si="5"/>
        <v>1</v>
      </c>
      <c r="AK11" t="s">
        <v>0</v>
      </c>
      <c r="AL11" t="s">
        <v>16</v>
      </c>
      <c r="AM11" t="s">
        <v>37</v>
      </c>
      <c r="AN11" s="1">
        <v>6.9761921775900006E-5</v>
      </c>
      <c r="AO11">
        <v>2</v>
      </c>
      <c r="AP11" t="b">
        <f t="shared" si="6"/>
        <v>1</v>
      </c>
      <c r="AQ11" t="s">
        <v>0</v>
      </c>
      <c r="AR11" t="s">
        <v>16</v>
      </c>
      <c r="AS11" t="s">
        <v>37</v>
      </c>
      <c r="AT11" s="1">
        <v>2.4658228126799999E-5</v>
      </c>
      <c r="AU11">
        <v>3</v>
      </c>
    </row>
    <row r="12" spans="1:47" x14ac:dyDescent="0.25">
      <c r="A12" t="s">
        <v>15</v>
      </c>
      <c r="B12" t="s">
        <v>38</v>
      </c>
      <c r="C12" t="s">
        <v>2</v>
      </c>
      <c r="D12">
        <v>1.75615411306</v>
      </c>
      <c r="E12">
        <v>94</v>
      </c>
      <c r="F12" t="b">
        <f t="shared" si="0"/>
        <v>1</v>
      </c>
      <c r="G12" t="s">
        <v>15</v>
      </c>
      <c r="H12" t="s">
        <v>38</v>
      </c>
      <c r="I12" t="s">
        <v>2</v>
      </c>
      <c r="J12">
        <v>1.63821789533</v>
      </c>
      <c r="K12">
        <v>137</v>
      </c>
      <c r="L12" t="b">
        <f t="shared" si="1"/>
        <v>1</v>
      </c>
      <c r="M12" t="s">
        <v>15</v>
      </c>
      <c r="N12" t="s">
        <v>38</v>
      </c>
      <c r="O12" t="s">
        <v>2</v>
      </c>
      <c r="P12">
        <v>0.98702081600299996</v>
      </c>
      <c r="Q12">
        <v>149</v>
      </c>
      <c r="R12" t="b">
        <f t="shared" si="2"/>
        <v>1</v>
      </c>
      <c r="S12" t="s">
        <v>15</v>
      </c>
      <c r="T12" t="s">
        <v>38</v>
      </c>
      <c r="U12" t="s">
        <v>2</v>
      </c>
      <c r="V12">
        <v>0.838959184789</v>
      </c>
      <c r="W12">
        <v>139</v>
      </c>
      <c r="X12" t="b">
        <f t="shared" si="3"/>
        <v>1</v>
      </c>
      <c r="Y12" t="s">
        <v>15</v>
      </c>
      <c r="Z12" t="s">
        <v>38</v>
      </c>
      <c r="AA12" t="s">
        <v>2</v>
      </c>
      <c r="AB12">
        <v>1.01552208011</v>
      </c>
      <c r="AC12">
        <v>133</v>
      </c>
      <c r="AD12" t="b">
        <f t="shared" si="4"/>
        <v>1</v>
      </c>
      <c r="AE12" t="s">
        <v>15</v>
      </c>
      <c r="AF12" t="s">
        <v>38</v>
      </c>
      <c r="AG12" t="s">
        <v>2</v>
      </c>
      <c r="AH12">
        <v>1.2620193523000001</v>
      </c>
      <c r="AI12">
        <v>138</v>
      </c>
      <c r="AJ12" t="b">
        <f>AND(AE12=AK12,AF12=AL12,AG12=AM12)</f>
        <v>1</v>
      </c>
      <c r="AK12" t="s">
        <v>15</v>
      </c>
      <c r="AL12" t="s">
        <v>38</v>
      </c>
      <c r="AM12" t="s">
        <v>2</v>
      </c>
      <c r="AN12">
        <v>0.964211666932</v>
      </c>
      <c r="AO12">
        <v>252</v>
      </c>
      <c r="AP12" t="b">
        <f t="shared" si="6"/>
        <v>1</v>
      </c>
      <c r="AQ12" t="s">
        <v>15</v>
      </c>
      <c r="AR12" t="s">
        <v>38</v>
      </c>
      <c r="AS12" t="s">
        <v>2</v>
      </c>
      <c r="AT12">
        <v>1.0098072623900001</v>
      </c>
      <c r="AU12">
        <v>143</v>
      </c>
    </row>
    <row r="13" spans="1:47" x14ac:dyDescent="0.25">
      <c r="A13" t="s">
        <v>15</v>
      </c>
      <c r="B13" t="s">
        <v>38</v>
      </c>
      <c r="C13" t="s">
        <v>32</v>
      </c>
      <c r="D13">
        <v>105.578877693</v>
      </c>
      <c r="E13">
        <v>8</v>
      </c>
      <c r="F13" t="b">
        <f t="shared" si="0"/>
        <v>1</v>
      </c>
      <c r="G13" t="s">
        <v>15</v>
      </c>
      <c r="H13" t="s">
        <v>38</v>
      </c>
      <c r="I13" t="s">
        <v>32</v>
      </c>
      <c r="J13">
        <v>74.650225071700007</v>
      </c>
      <c r="K13">
        <v>5</v>
      </c>
      <c r="L13" t="b">
        <f t="shared" si="1"/>
        <v>1</v>
      </c>
      <c r="M13" t="s">
        <v>15</v>
      </c>
      <c r="N13" t="s">
        <v>38</v>
      </c>
      <c r="O13" t="s">
        <v>32</v>
      </c>
      <c r="P13">
        <v>16.912578674700001</v>
      </c>
      <c r="Q13">
        <v>10</v>
      </c>
      <c r="R13" t="b">
        <f t="shared" si="2"/>
        <v>1</v>
      </c>
      <c r="S13" t="s">
        <v>15</v>
      </c>
      <c r="T13" t="s">
        <v>38</v>
      </c>
      <c r="U13" t="s">
        <v>32</v>
      </c>
      <c r="V13">
        <v>-7.2640247449900004</v>
      </c>
      <c r="W13">
        <v>4</v>
      </c>
      <c r="X13" t="b">
        <f t="shared" si="3"/>
        <v>1</v>
      </c>
      <c r="Y13" t="s">
        <v>15</v>
      </c>
      <c r="Z13" t="s">
        <v>38</v>
      </c>
      <c r="AA13" t="s">
        <v>32</v>
      </c>
      <c r="AB13">
        <v>-20.9167130268</v>
      </c>
      <c r="AC13">
        <v>11</v>
      </c>
      <c r="AD13" t="b">
        <f t="shared" si="4"/>
        <v>1</v>
      </c>
      <c r="AE13" t="s">
        <v>15</v>
      </c>
      <c r="AF13" t="s">
        <v>38</v>
      </c>
      <c r="AG13" t="s">
        <v>32</v>
      </c>
      <c r="AH13">
        <v>53.4553959486</v>
      </c>
      <c r="AI13">
        <v>11</v>
      </c>
      <c r="AJ13" t="b">
        <f>AND(AE13=AK13,AF13=AL13,AG13=AM13)</f>
        <v>1</v>
      </c>
      <c r="AK13" t="s">
        <v>15</v>
      </c>
      <c r="AL13" t="s">
        <v>38</v>
      </c>
      <c r="AM13" t="s">
        <v>32</v>
      </c>
      <c r="AN13">
        <v>30.540038791600001</v>
      </c>
      <c r="AO13">
        <v>8</v>
      </c>
      <c r="AP13" t="b">
        <f t="shared" si="6"/>
        <v>1</v>
      </c>
      <c r="AQ13" t="s">
        <v>15</v>
      </c>
      <c r="AR13" t="s">
        <v>38</v>
      </c>
      <c r="AS13" t="s">
        <v>32</v>
      </c>
      <c r="AT13">
        <v>-24.706356241799998</v>
      </c>
      <c r="AU13">
        <v>6</v>
      </c>
    </row>
    <row r="14" spans="1:47" x14ac:dyDescent="0.25">
      <c r="A14" t="s">
        <v>15</v>
      </c>
      <c r="B14" t="s">
        <v>38</v>
      </c>
      <c r="C14" t="s">
        <v>33</v>
      </c>
      <c r="D14">
        <v>219.19865212600001</v>
      </c>
      <c r="E14">
        <v>9</v>
      </c>
      <c r="F14" t="b">
        <f t="shared" si="0"/>
        <v>1</v>
      </c>
      <c r="G14" t="s">
        <v>15</v>
      </c>
      <c r="H14" t="s">
        <v>38</v>
      </c>
      <c r="I14" t="s">
        <v>33</v>
      </c>
      <c r="J14">
        <v>-57.566124514400002</v>
      </c>
      <c r="K14">
        <v>8</v>
      </c>
      <c r="L14" t="b">
        <f t="shared" si="1"/>
        <v>1</v>
      </c>
      <c r="M14" t="s">
        <v>15</v>
      </c>
      <c r="N14" t="s">
        <v>38</v>
      </c>
      <c r="O14" t="s">
        <v>33</v>
      </c>
      <c r="P14">
        <v>41.846399210599998</v>
      </c>
      <c r="Q14">
        <v>3</v>
      </c>
      <c r="R14" t="b">
        <f t="shared" si="2"/>
        <v>1</v>
      </c>
      <c r="S14" t="s">
        <v>15</v>
      </c>
      <c r="T14" t="s">
        <v>38</v>
      </c>
      <c r="U14" t="s">
        <v>33</v>
      </c>
      <c r="V14">
        <v>25.923897097699999</v>
      </c>
      <c r="W14">
        <v>4</v>
      </c>
      <c r="X14" t="b">
        <f t="shared" si="3"/>
        <v>1</v>
      </c>
      <c r="Y14" t="s">
        <v>15</v>
      </c>
      <c r="Z14" t="s">
        <v>38</v>
      </c>
      <c r="AA14" t="s">
        <v>33</v>
      </c>
      <c r="AB14">
        <v>56.230399862900001</v>
      </c>
      <c r="AC14">
        <v>9</v>
      </c>
      <c r="AD14" t="b">
        <f t="shared" si="4"/>
        <v>1</v>
      </c>
      <c r="AE14" t="s">
        <v>15</v>
      </c>
      <c r="AF14" t="s">
        <v>38</v>
      </c>
      <c r="AG14" t="s">
        <v>33</v>
      </c>
      <c r="AH14">
        <v>-12.5686316431</v>
      </c>
      <c r="AI14">
        <v>9</v>
      </c>
      <c r="AJ14" t="b">
        <f t="shared" ref="AJ14:AJ44" si="7">AND(AE14=AK14,AF14=AL14,AG14=AM14)</f>
        <v>1</v>
      </c>
      <c r="AK14" t="s">
        <v>15</v>
      </c>
      <c r="AL14" t="s">
        <v>38</v>
      </c>
      <c r="AM14" t="s">
        <v>33</v>
      </c>
      <c r="AN14">
        <v>72.823125380500002</v>
      </c>
      <c r="AO14">
        <v>4</v>
      </c>
      <c r="AP14" t="b">
        <f t="shared" si="6"/>
        <v>1</v>
      </c>
      <c r="AQ14" t="s">
        <v>15</v>
      </c>
      <c r="AR14" t="s">
        <v>38</v>
      </c>
      <c r="AS14" t="s">
        <v>33</v>
      </c>
      <c r="AT14">
        <v>-67.241502692400005</v>
      </c>
      <c r="AU14">
        <v>4</v>
      </c>
    </row>
    <row r="15" spans="1:47" x14ac:dyDescent="0.25">
      <c r="A15" t="s">
        <v>15</v>
      </c>
      <c r="B15" t="s">
        <v>34</v>
      </c>
      <c r="C15" t="s">
        <v>2</v>
      </c>
      <c r="D15">
        <v>2.0640866630699999</v>
      </c>
      <c r="E15">
        <v>5</v>
      </c>
      <c r="F15" t="b">
        <f t="shared" si="0"/>
        <v>1</v>
      </c>
      <c r="G15" t="s">
        <v>15</v>
      </c>
      <c r="H15" t="s">
        <v>34</v>
      </c>
      <c r="I15" t="s">
        <v>2</v>
      </c>
      <c r="J15">
        <v>1.06714881324</v>
      </c>
      <c r="K15">
        <v>9</v>
      </c>
      <c r="L15" t="b">
        <f t="shared" si="1"/>
        <v>1</v>
      </c>
      <c r="M15" t="s">
        <v>15</v>
      </c>
      <c r="N15" t="s">
        <v>34</v>
      </c>
      <c r="O15" t="s">
        <v>2</v>
      </c>
      <c r="P15">
        <v>1.0577738593799999</v>
      </c>
      <c r="Q15">
        <v>5</v>
      </c>
      <c r="R15" t="b">
        <f t="shared" si="2"/>
        <v>1</v>
      </c>
      <c r="S15" t="s">
        <v>15</v>
      </c>
      <c r="T15" t="s">
        <v>34</v>
      </c>
      <c r="U15" t="s">
        <v>2</v>
      </c>
      <c r="V15">
        <v>0.95034950636399995</v>
      </c>
      <c r="W15">
        <v>9</v>
      </c>
      <c r="X15" t="b">
        <f t="shared" si="3"/>
        <v>1</v>
      </c>
      <c r="Y15" t="s">
        <v>15</v>
      </c>
      <c r="Z15" t="s">
        <v>34</v>
      </c>
      <c r="AA15" t="s">
        <v>2</v>
      </c>
      <c r="AB15">
        <v>0.75124489987200005</v>
      </c>
      <c r="AC15">
        <v>10</v>
      </c>
      <c r="AD15" t="b">
        <f t="shared" si="4"/>
        <v>1</v>
      </c>
      <c r="AE15" t="s">
        <v>15</v>
      </c>
      <c r="AF15" t="s">
        <v>34</v>
      </c>
      <c r="AG15" t="s">
        <v>2</v>
      </c>
      <c r="AH15">
        <v>1.36005101252</v>
      </c>
      <c r="AI15">
        <v>9</v>
      </c>
      <c r="AJ15" t="b">
        <f t="shared" si="7"/>
        <v>1</v>
      </c>
      <c r="AK15" t="s">
        <v>15</v>
      </c>
      <c r="AL15" t="s">
        <v>34</v>
      </c>
      <c r="AM15" t="s">
        <v>2</v>
      </c>
      <c r="AN15">
        <v>1.60460650987</v>
      </c>
      <c r="AO15">
        <v>4</v>
      </c>
      <c r="AP15" t="b">
        <f t="shared" si="6"/>
        <v>1</v>
      </c>
      <c r="AQ15" t="s">
        <v>15</v>
      </c>
      <c r="AR15" t="s">
        <v>34</v>
      </c>
      <c r="AS15" t="s">
        <v>2</v>
      </c>
      <c r="AT15">
        <v>1.20453259142</v>
      </c>
      <c r="AU15">
        <v>5</v>
      </c>
    </row>
    <row r="16" spans="1:47" x14ac:dyDescent="0.25">
      <c r="A16" t="s">
        <v>15</v>
      </c>
      <c r="B16" t="s">
        <v>34</v>
      </c>
      <c r="C16" t="s">
        <v>32</v>
      </c>
      <c r="D16">
        <v>119.292219489</v>
      </c>
      <c r="E16">
        <v>4</v>
      </c>
      <c r="F16" t="b">
        <f t="shared" si="0"/>
        <v>1</v>
      </c>
      <c r="G16" t="s">
        <v>15</v>
      </c>
      <c r="H16" t="s">
        <v>34</v>
      </c>
      <c r="I16" t="s">
        <v>32</v>
      </c>
      <c r="J16">
        <v>15.8078683324</v>
      </c>
      <c r="K16">
        <v>9</v>
      </c>
      <c r="L16" t="b">
        <f t="shared" si="1"/>
        <v>1</v>
      </c>
      <c r="M16" t="s">
        <v>15</v>
      </c>
      <c r="N16" t="s">
        <v>34</v>
      </c>
      <c r="O16" t="s">
        <v>32</v>
      </c>
      <c r="P16">
        <v>14.5976408794</v>
      </c>
      <c r="Q16">
        <v>5</v>
      </c>
      <c r="R16" t="b">
        <f t="shared" si="2"/>
        <v>1</v>
      </c>
      <c r="S16" t="s">
        <v>15</v>
      </c>
      <c r="T16" t="s">
        <v>34</v>
      </c>
      <c r="U16" t="s">
        <v>32</v>
      </c>
      <c r="V16">
        <v>-2.1414594195799999</v>
      </c>
      <c r="W16">
        <v>10</v>
      </c>
      <c r="X16" t="b">
        <f t="shared" si="3"/>
        <v>1</v>
      </c>
      <c r="Y16" t="s">
        <v>15</v>
      </c>
      <c r="Z16" t="s">
        <v>34</v>
      </c>
      <c r="AA16" t="s">
        <v>32</v>
      </c>
      <c r="AB16">
        <v>-31.4112765675</v>
      </c>
      <c r="AC16">
        <v>10</v>
      </c>
      <c r="AD16" t="b">
        <f t="shared" si="4"/>
        <v>1</v>
      </c>
      <c r="AE16" t="s">
        <v>15</v>
      </c>
      <c r="AF16" t="s">
        <v>34</v>
      </c>
      <c r="AG16" t="s">
        <v>32</v>
      </c>
      <c r="AH16">
        <v>57.1808196219</v>
      </c>
      <c r="AI16">
        <v>9</v>
      </c>
      <c r="AJ16" t="b">
        <f t="shared" si="7"/>
        <v>1</v>
      </c>
      <c r="AK16" t="s">
        <v>15</v>
      </c>
      <c r="AL16" t="s">
        <v>34</v>
      </c>
      <c r="AM16" t="s">
        <v>32</v>
      </c>
      <c r="AN16">
        <v>81.465560880200002</v>
      </c>
      <c r="AO16">
        <v>4</v>
      </c>
      <c r="AP16" t="b">
        <f t="shared" si="6"/>
        <v>1</v>
      </c>
      <c r="AQ16" t="s">
        <v>15</v>
      </c>
      <c r="AR16" t="s">
        <v>34</v>
      </c>
      <c r="AS16" t="s">
        <v>32</v>
      </c>
      <c r="AT16">
        <v>34.412894524800002</v>
      </c>
      <c r="AU16">
        <v>4</v>
      </c>
    </row>
    <row r="17" spans="1:47" x14ac:dyDescent="0.25">
      <c r="A17" t="s">
        <v>15</v>
      </c>
      <c r="B17" t="s">
        <v>34</v>
      </c>
      <c r="C17" t="s">
        <v>33</v>
      </c>
      <c r="D17">
        <v>186.38358843500001</v>
      </c>
      <c r="E17">
        <v>8</v>
      </c>
      <c r="F17" t="b">
        <f t="shared" si="0"/>
        <v>1</v>
      </c>
      <c r="G17" t="s">
        <v>15</v>
      </c>
      <c r="H17" t="s">
        <v>34</v>
      </c>
      <c r="I17" t="s">
        <v>33</v>
      </c>
      <c r="J17">
        <v>10.0361408605</v>
      </c>
      <c r="K17">
        <v>4</v>
      </c>
      <c r="L17" t="b">
        <f t="shared" si="1"/>
        <v>1</v>
      </c>
      <c r="M17" t="s">
        <v>15</v>
      </c>
      <c r="N17" t="s">
        <v>34</v>
      </c>
      <c r="O17" t="s">
        <v>33</v>
      </c>
      <c r="P17">
        <v>-21.9042008855</v>
      </c>
      <c r="Q17">
        <v>6</v>
      </c>
      <c r="R17" t="b">
        <f t="shared" si="2"/>
        <v>1</v>
      </c>
      <c r="S17" t="s">
        <v>15</v>
      </c>
      <c r="T17" t="s">
        <v>34</v>
      </c>
      <c r="U17" t="s">
        <v>33</v>
      </c>
      <c r="V17">
        <v>37.571049209599998</v>
      </c>
      <c r="W17">
        <v>10</v>
      </c>
      <c r="X17" t="b">
        <f t="shared" si="3"/>
        <v>1</v>
      </c>
      <c r="Y17" t="s">
        <v>15</v>
      </c>
      <c r="Z17" t="s">
        <v>34</v>
      </c>
      <c r="AA17" t="s">
        <v>33</v>
      </c>
      <c r="AB17">
        <v>55.420311578899998</v>
      </c>
      <c r="AC17">
        <v>7</v>
      </c>
      <c r="AD17" t="b">
        <f t="shared" si="4"/>
        <v>1</v>
      </c>
      <c r="AE17" t="s">
        <v>15</v>
      </c>
      <c r="AF17" t="s">
        <v>34</v>
      </c>
      <c r="AG17" t="s">
        <v>33</v>
      </c>
      <c r="AH17">
        <v>110.53056094599999</v>
      </c>
      <c r="AI17">
        <v>10</v>
      </c>
      <c r="AJ17" t="b">
        <f t="shared" si="7"/>
        <v>1</v>
      </c>
      <c r="AK17" t="s">
        <v>15</v>
      </c>
      <c r="AL17" t="s">
        <v>34</v>
      </c>
      <c r="AM17" t="s">
        <v>33</v>
      </c>
      <c r="AN17">
        <v>132.53223710500001</v>
      </c>
      <c r="AO17">
        <v>5</v>
      </c>
      <c r="AP17" t="b">
        <f t="shared" si="6"/>
        <v>1</v>
      </c>
      <c r="AQ17" t="s">
        <v>15</v>
      </c>
      <c r="AR17" t="s">
        <v>34</v>
      </c>
      <c r="AS17" t="s">
        <v>33</v>
      </c>
      <c r="AT17">
        <v>24.4213687152</v>
      </c>
      <c r="AU17">
        <v>6</v>
      </c>
    </row>
    <row r="18" spans="1:47" x14ac:dyDescent="0.25">
      <c r="A18" t="s">
        <v>15</v>
      </c>
      <c r="B18" t="s">
        <v>16</v>
      </c>
      <c r="C18" t="s">
        <v>35</v>
      </c>
      <c r="D18" s="1">
        <v>5.4958315694600003E-5</v>
      </c>
      <c r="E18">
        <v>6</v>
      </c>
      <c r="F18" t="b">
        <f t="shared" si="0"/>
        <v>1</v>
      </c>
      <c r="G18" t="s">
        <v>15</v>
      </c>
      <c r="H18" t="s">
        <v>16</v>
      </c>
      <c r="I18" t="s">
        <v>35</v>
      </c>
      <c r="J18" s="1">
        <v>6.0698592577399998E-5</v>
      </c>
      <c r="K18">
        <v>3</v>
      </c>
      <c r="L18" t="b">
        <f t="shared" si="1"/>
        <v>1</v>
      </c>
      <c r="M18" t="s">
        <v>15</v>
      </c>
      <c r="N18" t="s">
        <v>16</v>
      </c>
      <c r="O18" t="s">
        <v>35</v>
      </c>
      <c r="P18" s="1">
        <v>5.86732729911E-5</v>
      </c>
      <c r="Q18">
        <v>5</v>
      </c>
      <c r="R18" t="b">
        <f t="shared" si="2"/>
        <v>1</v>
      </c>
      <c r="S18" t="s">
        <v>15</v>
      </c>
      <c r="T18" t="s">
        <v>16</v>
      </c>
      <c r="U18" t="s">
        <v>35</v>
      </c>
      <c r="V18" s="1">
        <v>5.7778168865000001E-5</v>
      </c>
      <c r="W18">
        <v>7</v>
      </c>
      <c r="X18" t="b">
        <f t="shared" si="3"/>
        <v>1</v>
      </c>
      <c r="Y18" t="s">
        <v>15</v>
      </c>
      <c r="Z18" t="s">
        <v>16</v>
      </c>
      <c r="AA18" t="s">
        <v>35</v>
      </c>
      <c r="AB18" s="1">
        <v>6.0605371600400001E-5</v>
      </c>
      <c r="AC18">
        <v>9</v>
      </c>
      <c r="AD18" t="b">
        <f t="shared" si="4"/>
        <v>1</v>
      </c>
      <c r="AE18" t="s">
        <v>15</v>
      </c>
      <c r="AF18" t="s">
        <v>16</v>
      </c>
      <c r="AG18" t="s">
        <v>35</v>
      </c>
      <c r="AH18" s="1">
        <v>5.8315340181599998E-5</v>
      </c>
      <c r="AI18">
        <v>8</v>
      </c>
      <c r="AJ18" t="b">
        <f t="shared" si="7"/>
        <v>1</v>
      </c>
      <c r="AK18" t="s">
        <v>15</v>
      </c>
      <c r="AL18" t="s">
        <v>16</v>
      </c>
      <c r="AM18" t="s">
        <v>35</v>
      </c>
      <c r="AN18" s="1">
        <v>1.7770147072900001E+21</v>
      </c>
      <c r="AO18">
        <v>3</v>
      </c>
      <c r="AP18" t="b">
        <f t="shared" si="6"/>
        <v>1</v>
      </c>
      <c r="AQ18" t="s">
        <v>15</v>
      </c>
      <c r="AR18" t="s">
        <v>16</v>
      </c>
      <c r="AS18" t="s">
        <v>35</v>
      </c>
      <c r="AT18" s="1">
        <v>5.6690042359199997E-5</v>
      </c>
      <c r="AU18">
        <v>4</v>
      </c>
    </row>
    <row r="19" spans="1:47" x14ac:dyDescent="0.25">
      <c r="A19" t="s">
        <v>15</v>
      </c>
      <c r="B19" t="s">
        <v>16</v>
      </c>
      <c r="C19" t="s">
        <v>36</v>
      </c>
      <c r="D19">
        <v>4.4540730268499999E-3</v>
      </c>
      <c r="E19">
        <v>9</v>
      </c>
      <c r="F19" t="b">
        <f t="shared" si="0"/>
        <v>1</v>
      </c>
      <c r="G19" t="s">
        <v>15</v>
      </c>
      <c r="H19" t="s">
        <v>16</v>
      </c>
      <c r="I19" t="s">
        <v>36</v>
      </c>
      <c r="J19">
        <v>4.7392098893400004E-3</v>
      </c>
      <c r="K19">
        <v>4</v>
      </c>
      <c r="L19" t="b">
        <f t="shared" si="1"/>
        <v>1</v>
      </c>
      <c r="M19" t="s">
        <v>15</v>
      </c>
      <c r="N19" t="s">
        <v>16</v>
      </c>
      <c r="O19" t="s">
        <v>36</v>
      </c>
      <c r="P19">
        <v>4.8423584539399999E-3</v>
      </c>
      <c r="Q19">
        <v>2</v>
      </c>
      <c r="R19" t="b">
        <f t="shared" si="2"/>
        <v>1</v>
      </c>
      <c r="S19" t="s">
        <v>15</v>
      </c>
      <c r="T19" t="s">
        <v>16</v>
      </c>
      <c r="U19" t="s">
        <v>36</v>
      </c>
      <c r="V19">
        <v>4.7218268908099997E-3</v>
      </c>
      <c r="W19">
        <v>3</v>
      </c>
      <c r="X19" t="b">
        <f t="shared" si="3"/>
        <v>1</v>
      </c>
      <c r="Y19" t="s">
        <v>15</v>
      </c>
      <c r="Z19" t="s">
        <v>16</v>
      </c>
      <c r="AA19" t="s">
        <v>36</v>
      </c>
      <c r="AB19">
        <v>4.7958624033700003E-3</v>
      </c>
      <c r="AC19">
        <v>8</v>
      </c>
      <c r="AD19" t="b">
        <f t="shared" si="4"/>
        <v>1</v>
      </c>
      <c r="AE19" t="s">
        <v>15</v>
      </c>
      <c r="AF19" t="s">
        <v>16</v>
      </c>
      <c r="AG19" t="s">
        <v>36</v>
      </c>
      <c r="AH19">
        <v>4.7171582296399997E-3</v>
      </c>
      <c r="AI19">
        <v>8</v>
      </c>
      <c r="AJ19" t="b">
        <f t="shared" si="7"/>
        <v>1</v>
      </c>
      <c r="AK19" t="s">
        <v>15</v>
      </c>
      <c r="AL19" t="s">
        <v>16</v>
      </c>
      <c r="AM19" t="s">
        <v>36</v>
      </c>
      <c r="AN19">
        <v>1154019659.5699999</v>
      </c>
      <c r="AO19">
        <v>5</v>
      </c>
      <c r="AP19" t="b">
        <f t="shared" si="6"/>
        <v>1</v>
      </c>
      <c r="AQ19" t="s">
        <v>15</v>
      </c>
      <c r="AR19" t="s">
        <v>16</v>
      </c>
      <c r="AS19" t="s">
        <v>36</v>
      </c>
      <c r="AT19">
        <v>4.6372903365400004E-3</v>
      </c>
      <c r="AU19">
        <v>5</v>
      </c>
    </row>
    <row r="20" spans="1:47" x14ac:dyDescent="0.25">
      <c r="A20" t="s">
        <v>15</v>
      </c>
      <c r="B20" t="s">
        <v>16</v>
      </c>
      <c r="C20" t="s">
        <v>5</v>
      </c>
      <c r="D20">
        <v>2.9813299782599999E-3</v>
      </c>
      <c r="E20">
        <v>10</v>
      </c>
      <c r="F20" t="b">
        <f t="shared" si="0"/>
        <v>1</v>
      </c>
      <c r="G20" t="s">
        <v>15</v>
      </c>
      <c r="H20" t="s">
        <v>16</v>
      </c>
      <c r="I20" t="s">
        <v>5</v>
      </c>
      <c r="J20">
        <v>3.1268412334100001E-3</v>
      </c>
      <c r="K20">
        <v>3</v>
      </c>
      <c r="L20" t="b">
        <f t="shared" si="1"/>
        <v>1</v>
      </c>
      <c r="M20" t="s">
        <v>15</v>
      </c>
      <c r="N20" t="s">
        <v>16</v>
      </c>
      <c r="O20" t="s">
        <v>5</v>
      </c>
      <c r="P20">
        <v>3.2074790042000002E-3</v>
      </c>
      <c r="Q20">
        <v>9</v>
      </c>
      <c r="R20" t="b">
        <f t="shared" si="2"/>
        <v>1</v>
      </c>
      <c r="S20" t="s">
        <v>15</v>
      </c>
      <c r="T20" t="s">
        <v>16</v>
      </c>
      <c r="U20" t="s">
        <v>5</v>
      </c>
      <c r="V20">
        <v>3.14623553076E-3</v>
      </c>
      <c r="W20">
        <v>7</v>
      </c>
      <c r="X20" t="b">
        <f t="shared" si="3"/>
        <v>1</v>
      </c>
      <c r="Y20" t="s">
        <v>15</v>
      </c>
      <c r="Z20" t="s">
        <v>16</v>
      </c>
      <c r="AA20" t="s">
        <v>5</v>
      </c>
      <c r="AB20">
        <v>3.14917717082E-3</v>
      </c>
      <c r="AC20">
        <v>9</v>
      </c>
      <c r="AD20" t="b">
        <f t="shared" si="4"/>
        <v>1</v>
      </c>
      <c r="AE20" t="s">
        <v>15</v>
      </c>
      <c r="AF20" t="s">
        <v>16</v>
      </c>
      <c r="AG20" t="s">
        <v>5</v>
      </c>
      <c r="AH20">
        <v>3.13387005129E-3</v>
      </c>
      <c r="AI20">
        <v>9</v>
      </c>
      <c r="AJ20" t="b">
        <f t="shared" si="7"/>
        <v>1</v>
      </c>
      <c r="AK20" t="s">
        <v>15</v>
      </c>
      <c r="AL20" t="s">
        <v>16</v>
      </c>
      <c r="AM20" t="s">
        <v>5</v>
      </c>
      <c r="AN20">
        <v>3.1318048922899999E-3</v>
      </c>
      <c r="AO20">
        <v>4</v>
      </c>
      <c r="AP20" t="b">
        <f t="shared" si="6"/>
        <v>1</v>
      </c>
      <c r="AQ20" t="s">
        <v>15</v>
      </c>
      <c r="AR20" t="s">
        <v>16</v>
      </c>
      <c r="AS20" t="s">
        <v>5</v>
      </c>
      <c r="AT20">
        <v>3.06716272415E-3</v>
      </c>
      <c r="AU20">
        <v>3</v>
      </c>
    </row>
    <row r="21" spans="1:47" x14ac:dyDescent="0.25">
      <c r="A21" t="s">
        <v>15</v>
      </c>
      <c r="B21" t="s">
        <v>16</v>
      </c>
      <c r="C21" t="s">
        <v>37</v>
      </c>
      <c r="D21" s="1">
        <v>2.56929110268E-5</v>
      </c>
      <c r="E21">
        <v>9</v>
      </c>
      <c r="F21" t="b">
        <f t="shared" si="0"/>
        <v>1</v>
      </c>
      <c r="G21" t="s">
        <v>15</v>
      </c>
      <c r="H21" t="s">
        <v>16</v>
      </c>
      <c r="I21" t="s">
        <v>37</v>
      </c>
      <c r="J21" s="1">
        <v>2.9058106689200001E-5</v>
      </c>
      <c r="K21">
        <v>5</v>
      </c>
      <c r="L21" t="b">
        <f t="shared" si="1"/>
        <v>1</v>
      </c>
      <c r="M21" t="s">
        <v>15</v>
      </c>
      <c r="N21" t="s">
        <v>16</v>
      </c>
      <c r="O21" t="s">
        <v>37</v>
      </c>
      <c r="P21" s="1">
        <v>2.7684476866100001E-5</v>
      </c>
      <c r="Q21">
        <v>8</v>
      </c>
      <c r="R21" t="b">
        <f t="shared" si="2"/>
        <v>1</v>
      </c>
      <c r="S21" t="s">
        <v>15</v>
      </c>
      <c r="T21" t="s">
        <v>16</v>
      </c>
      <c r="U21" t="s">
        <v>37</v>
      </c>
      <c r="V21" s="1">
        <v>2.7335356740899999E-5</v>
      </c>
      <c r="W21">
        <v>5</v>
      </c>
      <c r="X21" t="b">
        <f t="shared" si="3"/>
        <v>1</v>
      </c>
      <c r="Y21" t="s">
        <v>15</v>
      </c>
      <c r="Z21" t="s">
        <v>16</v>
      </c>
      <c r="AA21" t="s">
        <v>37</v>
      </c>
      <c r="AB21" s="1">
        <v>2.904945232E-5</v>
      </c>
      <c r="AC21">
        <v>9</v>
      </c>
      <c r="AD21" t="b">
        <f t="shared" si="4"/>
        <v>1</v>
      </c>
      <c r="AE21" t="s">
        <v>15</v>
      </c>
      <c r="AF21" t="s">
        <v>16</v>
      </c>
      <c r="AG21" t="s">
        <v>37</v>
      </c>
      <c r="AH21" s="1">
        <v>2.7513124560800001E-5</v>
      </c>
      <c r="AI21">
        <v>5</v>
      </c>
      <c r="AJ21" t="b">
        <f t="shared" si="7"/>
        <v>1</v>
      </c>
      <c r="AK21" t="s">
        <v>15</v>
      </c>
      <c r="AL21" t="s">
        <v>16</v>
      </c>
      <c r="AM21" t="s">
        <v>37</v>
      </c>
      <c r="AN21" t="s">
        <v>42</v>
      </c>
      <c r="AO21">
        <v>3</v>
      </c>
      <c r="AP21" t="b">
        <f t="shared" si="6"/>
        <v>1</v>
      </c>
      <c r="AQ21" t="s">
        <v>15</v>
      </c>
      <c r="AR21" t="s">
        <v>16</v>
      </c>
      <c r="AS21" t="s">
        <v>37</v>
      </c>
      <c r="AT21" s="1">
        <v>2.6774234651100001E-5</v>
      </c>
      <c r="AU21">
        <v>3</v>
      </c>
    </row>
    <row r="22" spans="1:47" x14ac:dyDescent="0.25">
      <c r="A22" t="s">
        <v>17</v>
      </c>
      <c r="B22" t="s">
        <v>31</v>
      </c>
      <c r="C22" t="s">
        <v>2</v>
      </c>
      <c r="D22">
        <v>1.9356326108099999</v>
      </c>
      <c r="E22">
        <v>9</v>
      </c>
      <c r="F22" t="b">
        <f t="shared" si="0"/>
        <v>1</v>
      </c>
      <c r="G22" t="s">
        <v>17</v>
      </c>
      <c r="H22" t="s">
        <v>31</v>
      </c>
      <c r="I22" t="s">
        <v>2</v>
      </c>
      <c r="J22">
        <v>0.55258354627999995</v>
      </c>
      <c r="K22">
        <v>5</v>
      </c>
      <c r="L22" t="b">
        <f t="shared" si="1"/>
        <v>1</v>
      </c>
      <c r="M22" t="s">
        <v>17</v>
      </c>
      <c r="N22" t="s">
        <v>31</v>
      </c>
      <c r="O22" t="s">
        <v>2</v>
      </c>
      <c r="P22">
        <v>0.62108731334</v>
      </c>
      <c r="Q22">
        <v>5</v>
      </c>
      <c r="R22" t="b">
        <f t="shared" si="2"/>
        <v>1</v>
      </c>
      <c r="S22" t="s">
        <v>17</v>
      </c>
      <c r="T22" t="s">
        <v>31</v>
      </c>
      <c r="U22" t="s">
        <v>2</v>
      </c>
      <c r="V22">
        <v>0.78134691617300001</v>
      </c>
      <c r="W22">
        <v>7</v>
      </c>
      <c r="X22" t="b">
        <f t="shared" si="3"/>
        <v>1</v>
      </c>
      <c r="Y22" t="s">
        <v>17</v>
      </c>
      <c r="Z22" t="s">
        <v>31</v>
      </c>
      <c r="AA22" t="s">
        <v>2</v>
      </c>
      <c r="AB22">
        <v>0.52935727698900004</v>
      </c>
      <c r="AC22">
        <v>6</v>
      </c>
      <c r="AD22" t="b">
        <f t="shared" si="4"/>
        <v>1</v>
      </c>
      <c r="AE22" t="s">
        <v>17</v>
      </c>
      <c r="AF22" t="s">
        <v>31</v>
      </c>
      <c r="AG22" t="s">
        <v>2</v>
      </c>
      <c r="AH22">
        <v>1.0815605700699999</v>
      </c>
      <c r="AI22">
        <v>5</v>
      </c>
      <c r="AJ22" t="b">
        <f t="shared" si="7"/>
        <v>1</v>
      </c>
      <c r="AK22" t="s">
        <v>17</v>
      </c>
      <c r="AL22" t="s">
        <v>31</v>
      </c>
      <c r="AM22" t="s">
        <v>2</v>
      </c>
      <c r="AN22">
        <v>0.52291410793899995</v>
      </c>
      <c r="AO22">
        <v>16</v>
      </c>
      <c r="AP22" t="b">
        <f t="shared" si="6"/>
        <v>1</v>
      </c>
      <c r="AQ22" t="s">
        <v>17</v>
      </c>
      <c r="AR22" t="s">
        <v>31</v>
      </c>
      <c r="AS22" t="s">
        <v>2</v>
      </c>
      <c r="AT22">
        <v>0.49848003079800002</v>
      </c>
      <c r="AU22">
        <v>7</v>
      </c>
    </row>
    <row r="23" spans="1:47" x14ac:dyDescent="0.25">
      <c r="A23" t="s">
        <v>17</v>
      </c>
      <c r="B23" t="s">
        <v>31</v>
      </c>
      <c r="C23" t="s">
        <v>32</v>
      </c>
      <c r="D23">
        <v>108.034556665</v>
      </c>
      <c r="E23">
        <v>11</v>
      </c>
      <c r="F23" t="b">
        <f t="shared" si="0"/>
        <v>1</v>
      </c>
      <c r="G23" t="s">
        <v>17</v>
      </c>
      <c r="H23" t="s">
        <v>31</v>
      </c>
      <c r="I23" t="s">
        <v>32</v>
      </c>
      <c r="J23">
        <v>-35.791986964000003</v>
      </c>
      <c r="K23">
        <v>6</v>
      </c>
      <c r="L23" t="b">
        <f t="shared" si="1"/>
        <v>1</v>
      </c>
      <c r="M23" t="s">
        <v>17</v>
      </c>
      <c r="N23" t="s">
        <v>31</v>
      </c>
      <c r="O23" t="s">
        <v>32</v>
      </c>
      <c r="P23">
        <v>-34.906987473699999</v>
      </c>
      <c r="Q23">
        <v>7</v>
      </c>
      <c r="R23" t="b">
        <f t="shared" si="2"/>
        <v>1</v>
      </c>
      <c r="S23" t="s">
        <v>17</v>
      </c>
      <c r="T23" t="s">
        <v>31</v>
      </c>
      <c r="U23" t="s">
        <v>32</v>
      </c>
      <c r="V23">
        <v>-10.107046157699999</v>
      </c>
      <c r="W23">
        <v>7</v>
      </c>
      <c r="X23" t="b">
        <f t="shared" si="3"/>
        <v>1</v>
      </c>
      <c r="Y23" t="s">
        <v>17</v>
      </c>
      <c r="Z23" t="s">
        <v>31</v>
      </c>
      <c r="AA23" t="s">
        <v>32</v>
      </c>
      <c r="AB23">
        <v>-37.194730608299999</v>
      </c>
      <c r="AC23">
        <v>7</v>
      </c>
      <c r="AD23" t="b">
        <f t="shared" si="4"/>
        <v>1</v>
      </c>
      <c r="AE23" t="s">
        <v>17</v>
      </c>
      <c r="AF23" t="s">
        <v>31</v>
      </c>
      <c r="AG23" t="s">
        <v>32</v>
      </c>
      <c r="AH23">
        <v>-16.810330340299998</v>
      </c>
      <c r="AI23">
        <v>6</v>
      </c>
      <c r="AJ23" t="b">
        <f t="shared" si="7"/>
        <v>1</v>
      </c>
      <c r="AK23" t="s">
        <v>17</v>
      </c>
      <c r="AL23" t="s">
        <v>31</v>
      </c>
      <c r="AM23" t="s">
        <v>32</v>
      </c>
      <c r="AN23">
        <v>42.032274770699999</v>
      </c>
      <c r="AO23">
        <v>17</v>
      </c>
      <c r="AP23" t="b">
        <f t="shared" si="6"/>
        <v>1</v>
      </c>
      <c r="AQ23" t="s">
        <v>17</v>
      </c>
      <c r="AR23" t="s">
        <v>31</v>
      </c>
      <c r="AS23" t="s">
        <v>32</v>
      </c>
      <c r="AT23">
        <v>-44.675267241100002</v>
      </c>
      <c r="AU23">
        <v>8</v>
      </c>
    </row>
    <row r="24" spans="1:47" x14ac:dyDescent="0.25">
      <c r="A24" t="s">
        <v>17</v>
      </c>
      <c r="B24" t="s">
        <v>31</v>
      </c>
      <c r="C24" t="s">
        <v>33</v>
      </c>
      <c r="D24">
        <v>184.670361321</v>
      </c>
      <c r="E24">
        <v>10</v>
      </c>
      <c r="F24" t="b">
        <f t="shared" si="0"/>
        <v>1</v>
      </c>
      <c r="G24" t="s">
        <v>17</v>
      </c>
      <c r="H24" t="s">
        <v>31</v>
      </c>
      <c r="I24" t="s">
        <v>33</v>
      </c>
      <c r="J24">
        <v>-84.367969013500002</v>
      </c>
      <c r="K24">
        <v>5</v>
      </c>
      <c r="L24" t="b">
        <f t="shared" si="1"/>
        <v>1</v>
      </c>
      <c r="M24" t="s">
        <v>17</v>
      </c>
      <c r="N24" t="s">
        <v>31</v>
      </c>
      <c r="O24" t="s">
        <v>33</v>
      </c>
      <c r="P24">
        <v>-57.528438666500001</v>
      </c>
      <c r="Q24">
        <v>5</v>
      </c>
      <c r="R24" t="b">
        <f t="shared" si="2"/>
        <v>1</v>
      </c>
      <c r="S24" t="s">
        <v>17</v>
      </c>
      <c r="T24" t="s">
        <v>31</v>
      </c>
      <c r="U24" t="s">
        <v>33</v>
      </c>
      <c r="V24">
        <v>-47.6801633603</v>
      </c>
      <c r="W24">
        <v>7</v>
      </c>
      <c r="X24" t="b">
        <f t="shared" si="3"/>
        <v>1</v>
      </c>
      <c r="Y24" t="s">
        <v>17</v>
      </c>
      <c r="Z24" t="s">
        <v>31</v>
      </c>
      <c r="AA24" t="s">
        <v>33</v>
      </c>
      <c r="AB24">
        <v>-91.038792296699995</v>
      </c>
      <c r="AC24">
        <v>8</v>
      </c>
      <c r="AD24" t="b">
        <f t="shared" si="4"/>
        <v>1</v>
      </c>
      <c r="AE24" t="s">
        <v>17</v>
      </c>
      <c r="AF24" t="s">
        <v>31</v>
      </c>
      <c r="AG24" t="s">
        <v>33</v>
      </c>
      <c r="AH24">
        <v>26.754653891</v>
      </c>
      <c r="AI24">
        <v>5</v>
      </c>
      <c r="AJ24" t="b">
        <f t="shared" si="7"/>
        <v>1</v>
      </c>
      <c r="AK24" t="s">
        <v>17</v>
      </c>
      <c r="AL24" t="s">
        <v>31</v>
      </c>
      <c r="AM24" t="s">
        <v>33</v>
      </c>
      <c r="AN24">
        <v>-94.319895025899996</v>
      </c>
      <c r="AO24">
        <v>19</v>
      </c>
      <c r="AP24" t="b">
        <f t="shared" si="6"/>
        <v>1</v>
      </c>
      <c r="AQ24" t="s">
        <v>17</v>
      </c>
      <c r="AR24" t="s">
        <v>31</v>
      </c>
      <c r="AS24" t="s">
        <v>33</v>
      </c>
      <c r="AT24">
        <v>-99.204646894500002</v>
      </c>
      <c r="AU24">
        <v>8</v>
      </c>
    </row>
    <row r="25" spans="1:47" x14ac:dyDescent="0.25">
      <c r="A25" t="s">
        <v>17</v>
      </c>
      <c r="B25" t="s">
        <v>34</v>
      </c>
      <c r="C25" t="s">
        <v>2</v>
      </c>
      <c r="D25">
        <v>1.7926235825000001</v>
      </c>
      <c r="E25">
        <v>3</v>
      </c>
      <c r="F25" t="b">
        <f t="shared" si="0"/>
        <v>1</v>
      </c>
      <c r="G25" t="s">
        <v>17</v>
      </c>
      <c r="H25" t="s">
        <v>34</v>
      </c>
      <c r="I25" t="s">
        <v>2</v>
      </c>
      <c r="J25">
        <v>0.62875397334200001</v>
      </c>
      <c r="K25">
        <v>3</v>
      </c>
      <c r="L25" t="b">
        <f t="shared" si="1"/>
        <v>1</v>
      </c>
      <c r="M25" t="s">
        <v>17</v>
      </c>
      <c r="N25" t="s">
        <v>34</v>
      </c>
      <c r="O25" t="s">
        <v>2</v>
      </c>
      <c r="P25">
        <v>0.44283066819900002</v>
      </c>
      <c r="Q25">
        <v>2</v>
      </c>
      <c r="R25" t="b">
        <f t="shared" si="2"/>
        <v>1</v>
      </c>
      <c r="S25" t="s">
        <v>17</v>
      </c>
      <c r="T25" t="s">
        <v>34</v>
      </c>
      <c r="U25" t="s">
        <v>2</v>
      </c>
      <c r="V25">
        <v>1.2870495956700001</v>
      </c>
      <c r="W25">
        <v>3</v>
      </c>
      <c r="X25" t="b">
        <f t="shared" si="3"/>
        <v>1</v>
      </c>
      <c r="Y25" t="s">
        <v>17</v>
      </c>
      <c r="Z25" t="s">
        <v>34</v>
      </c>
      <c r="AA25" t="s">
        <v>2</v>
      </c>
      <c r="AB25">
        <v>0.64822003031800002</v>
      </c>
      <c r="AC25">
        <v>3</v>
      </c>
      <c r="AD25" t="b">
        <f t="shared" si="4"/>
        <v>1</v>
      </c>
      <c r="AE25" t="s">
        <v>17</v>
      </c>
      <c r="AF25" t="s">
        <v>34</v>
      </c>
      <c r="AG25" t="s">
        <v>2</v>
      </c>
      <c r="AH25">
        <v>0.78434020439999996</v>
      </c>
      <c r="AI25">
        <v>1</v>
      </c>
      <c r="AJ25" t="b">
        <f t="shared" si="7"/>
        <v>1</v>
      </c>
      <c r="AK25" t="s">
        <v>17</v>
      </c>
      <c r="AL25" t="s">
        <v>34</v>
      </c>
      <c r="AM25" t="s">
        <v>2</v>
      </c>
      <c r="AN25">
        <v>0.63819502557300001</v>
      </c>
      <c r="AO25">
        <v>3</v>
      </c>
      <c r="AP25" t="b">
        <f t="shared" si="6"/>
        <v>1</v>
      </c>
      <c r="AQ25" t="s">
        <v>17</v>
      </c>
      <c r="AR25" t="s">
        <v>34</v>
      </c>
      <c r="AS25" t="s">
        <v>2</v>
      </c>
      <c r="AT25">
        <v>0.61168378623499997</v>
      </c>
      <c r="AU25">
        <v>4</v>
      </c>
    </row>
    <row r="26" spans="1:47" x14ac:dyDescent="0.25">
      <c r="A26" t="s">
        <v>17</v>
      </c>
      <c r="B26" t="s">
        <v>34</v>
      </c>
      <c r="C26" t="s">
        <v>32</v>
      </c>
      <c r="D26">
        <v>101.41545980799999</v>
      </c>
      <c r="E26">
        <v>3</v>
      </c>
      <c r="F26" t="b">
        <f t="shared" si="0"/>
        <v>1</v>
      </c>
      <c r="G26" t="s">
        <v>17</v>
      </c>
      <c r="H26" t="s">
        <v>34</v>
      </c>
      <c r="I26" t="s">
        <v>32</v>
      </c>
      <c r="J26">
        <v>19.2448253389</v>
      </c>
      <c r="K26">
        <v>3</v>
      </c>
      <c r="L26" t="b">
        <f t="shared" si="1"/>
        <v>1</v>
      </c>
      <c r="M26" t="s">
        <v>17</v>
      </c>
      <c r="N26" t="s">
        <v>34</v>
      </c>
      <c r="O26" t="s">
        <v>32</v>
      </c>
      <c r="P26">
        <v>-87.165419588999995</v>
      </c>
      <c r="Q26">
        <v>2</v>
      </c>
      <c r="R26" t="b">
        <f t="shared" si="2"/>
        <v>1</v>
      </c>
      <c r="S26" t="s">
        <v>17</v>
      </c>
      <c r="T26" t="s">
        <v>34</v>
      </c>
      <c r="U26" t="s">
        <v>32</v>
      </c>
      <c r="V26">
        <v>18.4070318797</v>
      </c>
      <c r="W26">
        <v>3</v>
      </c>
      <c r="X26" t="b">
        <f t="shared" si="3"/>
        <v>1</v>
      </c>
      <c r="Y26" t="s">
        <v>17</v>
      </c>
      <c r="Z26" t="s">
        <v>34</v>
      </c>
      <c r="AA26" t="s">
        <v>32</v>
      </c>
      <c r="AB26">
        <v>-52.2937556587</v>
      </c>
      <c r="AC26">
        <v>1</v>
      </c>
      <c r="AD26" t="b">
        <f t="shared" si="4"/>
        <v>1</v>
      </c>
      <c r="AE26" t="s">
        <v>17</v>
      </c>
      <c r="AF26" t="s">
        <v>34</v>
      </c>
      <c r="AG26" t="s">
        <v>32</v>
      </c>
      <c r="AH26">
        <v>-56.1975920382</v>
      </c>
      <c r="AI26">
        <v>1</v>
      </c>
      <c r="AJ26" t="b">
        <f t="shared" si="7"/>
        <v>1</v>
      </c>
      <c r="AK26" t="s">
        <v>17</v>
      </c>
      <c r="AL26" t="s">
        <v>34</v>
      </c>
      <c r="AM26" t="s">
        <v>32</v>
      </c>
      <c r="AN26">
        <v>-46.6583970143</v>
      </c>
      <c r="AO26">
        <v>2</v>
      </c>
      <c r="AP26" t="b">
        <f t="shared" si="6"/>
        <v>1</v>
      </c>
      <c r="AQ26" t="s">
        <v>17</v>
      </c>
      <c r="AR26" t="s">
        <v>34</v>
      </c>
      <c r="AS26" t="s">
        <v>32</v>
      </c>
      <c r="AT26">
        <v>-45.114197635399996</v>
      </c>
      <c r="AU26">
        <v>3</v>
      </c>
    </row>
    <row r="27" spans="1:47" x14ac:dyDescent="0.25">
      <c r="A27" t="s">
        <v>17</v>
      </c>
      <c r="B27" t="s">
        <v>34</v>
      </c>
      <c r="C27" t="s">
        <v>33</v>
      </c>
      <c r="D27">
        <v>163.41023247999999</v>
      </c>
      <c r="E27">
        <v>4</v>
      </c>
      <c r="F27" t="b">
        <f t="shared" si="0"/>
        <v>1</v>
      </c>
      <c r="G27" t="s">
        <v>17</v>
      </c>
      <c r="H27" t="s">
        <v>34</v>
      </c>
      <c r="I27" t="s">
        <v>33</v>
      </c>
      <c r="J27">
        <v>-11.2525212333</v>
      </c>
      <c r="K27">
        <v>4</v>
      </c>
      <c r="L27" t="b">
        <f t="shared" si="1"/>
        <v>1</v>
      </c>
      <c r="M27" t="s">
        <v>17</v>
      </c>
      <c r="N27" t="s">
        <v>34</v>
      </c>
      <c r="O27" t="s">
        <v>33</v>
      </c>
      <c r="P27">
        <v>-94.343971488600005</v>
      </c>
      <c r="Q27">
        <v>2</v>
      </c>
      <c r="R27" t="b">
        <f t="shared" si="2"/>
        <v>1</v>
      </c>
      <c r="S27" t="s">
        <v>17</v>
      </c>
      <c r="T27" t="s">
        <v>34</v>
      </c>
      <c r="U27" t="s">
        <v>33</v>
      </c>
      <c r="V27">
        <v>26.773261948199998</v>
      </c>
      <c r="W27">
        <v>3</v>
      </c>
      <c r="X27" t="b">
        <f t="shared" si="3"/>
        <v>1</v>
      </c>
      <c r="Y27" t="s">
        <v>17</v>
      </c>
      <c r="Z27" t="s">
        <v>34</v>
      </c>
      <c r="AA27" t="s">
        <v>33</v>
      </c>
      <c r="AB27">
        <v>-33.025593795299997</v>
      </c>
      <c r="AC27">
        <v>2</v>
      </c>
      <c r="AD27" t="b">
        <f t="shared" si="4"/>
        <v>1</v>
      </c>
      <c r="AE27" t="s">
        <v>17</v>
      </c>
      <c r="AF27" t="s">
        <v>34</v>
      </c>
      <c r="AG27" t="s">
        <v>33</v>
      </c>
      <c r="AH27">
        <v>-75.552243974800007</v>
      </c>
      <c r="AI27">
        <v>3</v>
      </c>
      <c r="AJ27" t="b">
        <f t="shared" si="7"/>
        <v>1</v>
      </c>
      <c r="AK27" t="s">
        <v>17</v>
      </c>
      <c r="AL27" t="s">
        <v>34</v>
      </c>
      <c r="AM27" t="s">
        <v>33</v>
      </c>
      <c r="AN27">
        <v>33.328956685500003</v>
      </c>
      <c r="AO27">
        <v>4</v>
      </c>
      <c r="AP27" t="b">
        <f t="shared" si="6"/>
        <v>1</v>
      </c>
      <c r="AQ27" t="s">
        <v>17</v>
      </c>
      <c r="AR27" t="s">
        <v>34</v>
      </c>
      <c r="AS27" t="s">
        <v>33</v>
      </c>
      <c r="AT27">
        <v>-57.071951413699999</v>
      </c>
      <c r="AU27">
        <v>4</v>
      </c>
    </row>
    <row r="28" spans="1:47" x14ac:dyDescent="0.25">
      <c r="A28" t="s">
        <v>17</v>
      </c>
      <c r="B28" t="s">
        <v>16</v>
      </c>
      <c r="C28" t="s">
        <v>35</v>
      </c>
      <c r="D28" s="1">
        <v>5.2543225787299998E-5</v>
      </c>
      <c r="E28">
        <v>2</v>
      </c>
      <c r="F28" t="b">
        <f t="shared" si="0"/>
        <v>1</v>
      </c>
      <c r="G28" t="s">
        <v>17</v>
      </c>
      <c r="H28" t="s">
        <v>16</v>
      </c>
      <c r="I28" t="s">
        <v>35</v>
      </c>
      <c r="J28">
        <v>2.8475835018399999E-4</v>
      </c>
      <c r="K28">
        <v>2</v>
      </c>
      <c r="L28" t="b">
        <f t="shared" si="1"/>
        <v>1</v>
      </c>
      <c r="M28" t="s">
        <v>17</v>
      </c>
      <c r="N28" t="s">
        <v>16</v>
      </c>
      <c r="O28" t="s">
        <v>35</v>
      </c>
      <c r="P28" s="1">
        <v>5.3714449121500001E-5</v>
      </c>
      <c r="Q28">
        <v>2</v>
      </c>
      <c r="R28" t="b">
        <f t="shared" si="2"/>
        <v>1</v>
      </c>
      <c r="S28" t="s">
        <v>17</v>
      </c>
      <c r="T28" t="s">
        <v>16</v>
      </c>
      <c r="U28" t="s">
        <v>35</v>
      </c>
      <c r="V28" s="1">
        <v>5.3990564557899998E-5</v>
      </c>
      <c r="W28">
        <v>2</v>
      </c>
      <c r="X28" t="b">
        <f t="shared" si="3"/>
        <v>1</v>
      </c>
      <c r="Y28" t="s">
        <v>17</v>
      </c>
      <c r="Z28" t="s">
        <v>16</v>
      </c>
      <c r="AA28" t="s">
        <v>35</v>
      </c>
      <c r="AB28" s="1">
        <v>5.4414483691800003E-5</v>
      </c>
      <c r="AC28">
        <v>2</v>
      </c>
      <c r="AD28" t="b">
        <f t="shared" si="4"/>
        <v>1</v>
      </c>
      <c r="AE28" t="s">
        <v>17</v>
      </c>
      <c r="AF28" t="s">
        <v>16</v>
      </c>
      <c r="AG28" t="s">
        <v>35</v>
      </c>
      <c r="AH28">
        <v>2.9285565933999998E-4</v>
      </c>
      <c r="AI28">
        <v>1</v>
      </c>
      <c r="AJ28" t="b">
        <f t="shared" si="7"/>
        <v>1</v>
      </c>
      <c r="AK28" t="s">
        <v>17</v>
      </c>
      <c r="AL28" t="s">
        <v>16</v>
      </c>
      <c r="AM28" t="s">
        <v>35</v>
      </c>
      <c r="AN28">
        <v>1.2560216554100001E-3</v>
      </c>
      <c r="AO28">
        <v>2</v>
      </c>
      <c r="AP28" t="b">
        <f t="shared" si="6"/>
        <v>1</v>
      </c>
      <c r="AQ28" t="s">
        <v>17</v>
      </c>
      <c r="AR28" t="s">
        <v>16</v>
      </c>
      <c r="AS28" t="s">
        <v>35</v>
      </c>
      <c r="AT28">
        <v>2.4569524561800001E-2</v>
      </c>
      <c r="AU28">
        <v>2</v>
      </c>
    </row>
    <row r="29" spans="1:47" x14ac:dyDescent="0.25">
      <c r="A29" t="s">
        <v>17</v>
      </c>
      <c r="B29" t="s">
        <v>16</v>
      </c>
      <c r="C29" t="s">
        <v>36</v>
      </c>
      <c r="D29">
        <v>4.2617204850600001E-3</v>
      </c>
      <c r="E29">
        <v>3</v>
      </c>
      <c r="F29" t="b">
        <f t="shared" si="0"/>
        <v>1</v>
      </c>
      <c r="G29" t="s">
        <v>17</v>
      </c>
      <c r="H29" t="s">
        <v>16</v>
      </c>
      <c r="I29" t="s">
        <v>36</v>
      </c>
      <c r="J29">
        <v>6.12899733638E-3</v>
      </c>
      <c r="K29">
        <v>2</v>
      </c>
      <c r="L29" t="b">
        <f t="shared" si="1"/>
        <v>1</v>
      </c>
      <c r="M29" t="s">
        <v>17</v>
      </c>
      <c r="N29" t="s">
        <v>16</v>
      </c>
      <c r="O29" t="s">
        <v>36</v>
      </c>
      <c r="P29">
        <v>4.4286306758000004E-3</v>
      </c>
      <c r="Q29">
        <v>2</v>
      </c>
      <c r="R29" t="b">
        <f t="shared" si="2"/>
        <v>1</v>
      </c>
      <c r="S29" t="s">
        <v>17</v>
      </c>
      <c r="T29" t="s">
        <v>16</v>
      </c>
      <c r="U29" t="s">
        <v>36</v>
      </c>
      <c r="V29">
        <v>4.4320681844799998E-3</v>
      </c>
      <c r="W29">
        <v>2</v>
      </c>
      <c r="X29" t="b">
        <f t="shared" si="3"/>
        <v>1</v>
      </c>
      <c r="Y29" t="s">
        <v>17</v>
      </c>
      <c r="Z29" t="s">
        <v>16</v>
      </c>
      <c r="AA29" t="s">
        <v>36</v>
      </c>
      <c r="AB29">
        <v>4.62066421493E-3</v>
      </c>
      <c r="AC29">
        <v>2</v>
      </c>
      <c r="AD29" t="b">
        <f t="shared" si="4"/>
        <v>1</v>
      </c>
      <c r="AE29" t="s">
        <v>17</v>
      </c>
      <c r="AF29" t="s">
        <v>16</v>
      </c>
      <c r="AG29" t="s">
        <v>36</v>
      </c>
      <c r="AH29">
        <v>1.3464529507799999E-2</v>
      </c>
      <c r="AI29">
        <v>2</v>
      </c>
      <c r="AJ29" t="b">
        <f t="shared" si="7"/>
        <v>1</v>
      </c>
      <c r="AK29" t="s">
        <v>17</v>
      </c>
      <c r="AL29" t="s">
        <v>16</v>
      </c>
      <c r="AM29" t="s">
        <v>36</v>
      </c>
      <c r="AN29">
        <v>2.6925365178599999E-2</v>
      </c>
      <c r="AO29">
        <v>1</v>
      </c>
      <c r="AP29" t="b">
        <f t="shared" si="6"/>
        <v>1</v>
      </c>
      <c r="AQ29" t="s">
        <v>17</v>
      </c>
      <c r="AR29" t="s">
        <v>16</v>
      </c>
      <c r="AS29" t="s">
        <v>36</v>
      </c>
      <c r="AT29">
        <v>0.12983463083399999</v>
      </c>
      <c r="AU29">
        <v>2</v>
      </c>
    </row>
    <row r="30" spans="1:47" x14ac:dyDescent="0.25">
      <c r="A30" t="s">
        <v>17</v>
      </c>
      <c r="B30" t="s">
        <v>16</v>
      </c>
      <c r="C30" t="s">
        <v>5</v>
      </c>
      <c r="D30">
        <v>2.8508533734700001E-3</v>
      </c>
      <c r="E30">
        <v>3</v>
      </c>
      <c r="F30" t="b">
        <f t="shared" si="0"/>
        <v>1</v>
      </c>
      <c r="G30" t="s">
        <v>17</v>
      </c>
      <c r="H30" t="s">
        <v>16</v>
      </c>
      <c r="I30" t="s">
        <v>5</v>
      </c>
      <c r="J30">
        <v>4.0654518395000002E-3</v>
      </c>
      <c r="K30">
        <v>2</v>
      </c>
      <c r="L30" t="b">
        <f t="shared" si="1"/>
        <v>1</v>
      </c>
      <c r="M30" t="s">
        <v>17</v>
      </c>
      <c r="N30" t="s">
        <v>16</v>
      </c>
      <c r="O30" t="s">
        <v>5</v>
      </c>
      <c r="P30">
        <v>2.9618427832500001E-3</v>
      </c>
      <c r="Q30">
        <v>3</v>
      </c>
      <c r="R30" t="b">
        <f t="shared" si="2"/>
        <v>1</v>
      </c>
      <c r="S30" t="s">
        <v>17</v>
      </c>
      <c r="T30" t="s">
        <v>16</v>
      </c>
      <c r="U30" t="s">
        <v>5</v>
      </c>
      <c r="V30">
        <v>2.9679047017599999E-3</v>
      </c>
      <c r="W30">
        <v>2</v>
      </c>
      <c r="X30" t="b">
        <f t="shared" si="3"/>
        <v>1</v>
      </c>
      <c r="Y30" t="s">
        <v>17</v>
      </c>
      <c r="Z30" t="s">
        <v>16</v>
      </c>
      <c r="AA30" t="s">
        <v>5</v>
      </c>
      <c r="AB30">
        <v>3.0836957782099999E-3</v>
      </c>
      <c r="AC30">
        <v>1</v>
      </c>
      <c r="AD30" t="b">
        <f t="shared" si="4"/>
        <v>1</v>
      </c>
      <c r="AE30" t="s">
        <v>17</v>
      </c>
      <c r="AF30" t="s">
        <v>16</v>
      </c>
      <c r="AG30" t="s">
        <v>5</v>
      </c>
      <c r="AH30">
        <v>8.7166626632300005E-3</v>
      </c>
      <c r="AI30">
        <v>2</v>
      </c>
      <c r="AJ30" t="b">
        <f t="shared" si="7"/>
        <v>1</v>
      </c>
      <c r="AK30" t="s">
        <v>17</v>
      </c>
      <c r="AL30" t="s">
        <v>16</v>
      </c>
      <c r="AM30" t="s">
        <v>5</v>
      </c>
      <c r="AN30">
        <v>1.7517188452299999E-2</v>
      </c>
      <c r="AO30">
        <v>1</v>
      </c>
      <c r="AP30" t="b">
        <f t="shared" si="6"/>
        <v>1</v>
      </c>
      <c r="AQ30" t="s">
        <v>17</v>
      </c>
      <c r="AR30" t="s">
        <v>16</v>
      </c>
      <c r="AS30" t="s">
        <v>5</v>
      </c>
      <c r="AT30">
        <v>8.4873630948999995E-2</v>
      </c>
      <c r="AU30">
        <v>2</v>
      </c>
    </row>
    <row r="31" spans="1:47" x14ac:dyDescent="0.25">
      <c r="A31" t="s">
        <v>17</v>
      </c>
      <c r="B31" t="s">
        <v>16</v>
      </c>
      <c r="C31" t="s">
        <v>37</v>
      </c>
      <c r="D31" s="1">
        <v>2.4511466279499999E-5</v>
      </c>
      <c r="E31">
        <v>3</v>
      </c>
      <c r="F31" t="b">
        <f t="shared" si="0"/>
        <v>1</v>
      </c>
      <c r="G31" t="s">
        <v>17</v>
      </c>
      <c r="H31" t="s">
        <v>16</v>
      </c>
      <c r="I31" t="s">
        <v>37</v>
      </c>
      <c r="J31">
        <v>1.24048105538E-4</v>
      </c>
      <c r="K31">
        <v>2</v>
      </c>
      <c r="L31" t="b">
        <f t="shared" si="1"/>
        <v>1</v>
      </c>
      <c r="M31" t="s">
        <v>17</v>
      </c>
      <c r="N31" t="s">
        <v>16</v>
      </c>
      <c r="O31" t="s">
        <v>37</v>
      </c>
      <c r="P31" s="1">
        <v>2.5061719044200002E-5</v>
      </c>
      <c r="Q31">
        <v>3</v>
      </c>
      <c r="R31" t="b">
        <f t="shared" si="2"/>
        <v>1</v>
      </c>
      <c r="S31" t="s">
        <v>17</v>
      </c>
      <c r="T31" t="s">
        <v>16</v>
      </c>
      <c r="U31" t="s">
        <v>37</v>
      </c>
      <c r="V31" s="1">
        <v>2.5300194499E-5</v>
      </c>
      <c r="W31">
        <v>3</v>
      </c>
      <c r="X31" t="b">
        <f t="shared" si="3"/>
        <v>1</v>
      </c>
      <c r="Y31" t="s">
        <v>17</v>
      </c>
      <c r="Z31" t="s">
        <v>16</v>
      </c>
      <c r="AA31" t="s">
        <v>37</v>
      </c>
      <c r="AB31" s="1">
        <v>2.5288671300700001E-5</v>
      </c>
      <c r="AC31">
        <v>3</v>
      </c>
      <c r="AD31" t="b">
        <f t="shared" si="4"/>
        <v>1</v>
      </c>
      <c r="AE31" t="s">
        <v>17</v>
      </c>
      <c r="AF31" t="s">
        <v>16</v>
      </c>
      <c r="AG31" t="s">
        <v>37</v>
      </c>
      <c r="AH31">
        <v>1.2279119781599999E-4</v>
      </c>
      <c r="AI31">
        <v>2</v>
      </c>
      <c r="AJ31" t="b">
        <f t="shared" si="7"/>
        <v>1</v>
      </c>
      <c r="AK31" t="s">
        <v>17</v>
      </c>
      <c r="AL31" t="s">
        <v>16</v>
      </c>
      <c r="AM31" t="s">
        <v>37</v>
      </c>
      <c r="AN31">
        <v>5.3911067831000005E-4</v>
      </c>
      <c r="AO31">
        <v>3</v>
      </c>
      <c r="AP31" t="b">
        <f t="shared" si="6"/>
        <v>1</v>
      </c>
      <c r="AQ31" t="s">
        <v>17</v>
      </c>
      <c r="AR31" t="s">
        <v>16</v>
      </c>
      <c r="AS31" t="s">
        <v>37</v>
      </c>
      <c r="AT31">
        <v>1.0943414814600001E-2</v>
      </c>
      <c r="AU31">
        <v>2</v>
      </c>
    </row>
    <row r="32" spans="1:47" x14ac:dyDescent="0.25">
      <c r="A32" t="s">
        <v>39</v>
      </c>
      <c r="B32" t="s">
        <v>31</v>
      </c>
      <c r="C32" t="s">
        <v>2</v>
      </c>
      <c r="D32">
        <v>1.51190871376</v>
      </c>
      <c r="E32">
        <v>4</v>
      </c>
      <c r="F32" t="b">
        <f t="shared" si="0"/>
        <v>1</v>
      </c>
      <c r="G32" t="s">
        <v>39</v>
      </c>
      <c r="H32" t="s">
        <v>31</v>
      </c>
      <c r="I32" t="s">
        <v>2</v>
      </c>
      <c r="J32">
        <v>1.6108791419099999</v>
      </c>
      <c r="K32">
        <v>4</v>
      </c>
      <c r="L32" t="b">
        <f t="shared" si="1"/>
        <v>1</v>
      </c>
      <c r="M32" t="s">
        <v>39</v>
      </c>
      <c r="N32" t="s">
        <v>31</v>
      </c>
      <c r="O32" t="s">
        <v>2</v>
      </c>
      <c r="P32">
        <v>1.2919136530999999</v>
      </c>
      <c r="Q32">
        <v>5</v>
      </c>
      <c r="R32" t="b">
        <f t="shared" si="2"/>
        <v>1</v>
      </c>
      <c r="S32" t="s">
        <v>39</v>
      </c>
      <c r="T32" t="s">
        <v>31</v>
      </c>
      <c r="U32" t="s">
        <v>2</v>
      </c>
      <c r="V32">
        <v>0.90581697569599995</v>
      </c>
      <c r="W32">
        <v>5</v>
      </c>
      <c r="X32" t="b">
        <f t="shared" si="3"/>
        <v>1</v>
      </c>
      <c r="Y32" t="s">
        <v>39</v>
      </c>
      <c r="Z32" t="s">
        <v>31</v>
      </c>
      <c r="AA32" t="s">
        <v>2</v>
      </c>
      <c r="AB32">
        <v>1.3242636232</v>
      </c>
      <c r="AC32">
        <v>5</v>
      </c>
      <c r="AD32" t="b">
        <f t="shared" si="4"/>
        <v>1</v>
      </c>
      <c r="AE32" t="s">
        <v>39</v>
      </c>
      <c r="AF32" t="s">
        <v>31</v>
      </c>
      <c r="AG32" t="s">
        <v>2</v>
      </c>
      <c r="AH32">
        <v>1.5432571230100001</v>
      </c>
      <c r="AI32">
        <v>4</v>
      </c>
      <c r="AJ32" t="b">
        <f t="shared" si="7"/>
        <v>1</v>
      </c>
      <c r="AK32" t="s">
        <v>39</v>
      </c>
      <c r="AL32" t="s">
        <v>31</v>
      </c>
      <c r="AM32" t="s">
        <v>2</v>
      </c>
      <c r="AN32">
        <v>1.2919136530999999</v>
      </c>
      <c r="AO32">
        <v>5</v>
      </c>
      <c r="AP32" t="b">
        <f t="shared" si="6"/>
        <v>1</v>
      </c>
      <c r="AQ32" t="s">
        <v>39</v>
      </c>
      <c r="AR32" t="s">
        <v>31</v>
      </c>
      <c r="AS32" t="s">
        <v>2</v>
      </c>
      <c r="AT32">
        <v>0.85603203443499998</v>
      </c>
      <c r="AU32">
        <v>5</v>
      </c>
    </row>
    <row r="33" spans="1:47" x14ac:dyDescent="0.25">
      <c r="A33" t="s">
        <v>39</v>
      </c>
      <c r="B33" t="s">
        <v>31</v>
      </c>
      <c r="C33" t="s">
        <v>32</v>
      </c>
      <c r="D33">
        <v>69.454896517700007</v>
      </c>
      <c r="E33">
        <v>4</v>
      </c>
      <c r="F33" t="b">
        <f t="shared" si="0"/>
        <v>1</v>
      </c>
      <c r="G33" t="s">
        <v>39</v>
      </c>
      <c r="H33" t="s">
        <v>31</v>
      </c>
      <c r="I33" t="s">
        <v>32</v>
      </c>
      <c r="J33">
        <v>79.044205160100006</v>
      </c>
      <c r="K33">
        <v>4</v>
      </c>
      <c r="L33" t="b">
        <f t="shared" si="1"/>
        <v>1</v>
      </c>
      <c r="M33" t="s">
        <v>39</v>
      </c>
      <c r="N33" t="s">
        <v>31</v>
      </c>
      <c r="O33" t="s">
        <v>32</v>
      </c>
      <c r="P33">
        <v>45.1946189401</v>
      </c>
      <c r="Q33">
        <v>8</v>
      </c>
      <c r="R33" t="b">
        <f t="shared" si="2"/>
        <v>1</v>
      </c>
      <c r="S33" t="s">
        <v>39</v>
      </c>
      <c r="T33" t="s">
        <v>31</v>
      </c>
      <c r="U33" t="s">
        <v>32</v>
      </c>
      <c r="V33">
        <v>-4.2159078105500001</v>
      </c>
      <c r="W33">
        <v>4</v>
      </c>
      <c r="X33" t="b">
        <f t="shared" si="3"/>
        <v>1</v>
      </c>
      <c r="Y33" t="s">
        <v>39</v>
      </c>
      <c r="Z33" t="s">
        <v>31</v>
      </c>
      <c r="AA33" t="s">
        <v>32</v>
      </c>
      <c r="AB33">
        <v>48.424283590500004</v>
      </c>
      <c r="AC33">
        <v>4</v>
      </c>
      <c r="AD33" t="b">
        <f t="shared" si="4"/>
        <v>1</v>
      </c>
      <c r="AE33" t="s">
        <v>39</v>
      </c>
      <c r="AF33" t="s">
        <v>31</v>
      </c>
      <c r="AG33" t="s">
        <v>32</v>
      </c>
      <c r="AH33">
        <v>72.458380124900003</v>
      </c>
      <c r="AI33">
        <v>5</v>
      </c>
      <c r="AJ33" t="b">
        <f t="shared" si="7"/>
        <v>1</v>
      </c>
      <c r="AK33" t="s">
        <v>39</v>
      </c>
      <c r="AL33" t="s">
        <v>31</v>
      </c>
      <c r="AM33" t="s">
        <v>32</v>
      </c>
      <c r="AN33">
        <v>45.1946189401</v>
      </c>
      <c r="AO33">
        <v>5</v>
      </c>
      <c r="AP33" t="b">
        <f t="shared" si="6"/>
        <v>1</v>
      </c>
      <c r="AQ33" t="s">
        <v>39</v>
      </c>
      <c r="AR33" t="s">
        <v>31</v>
      </c>
      <c r="AS33" t="s">
        <v>32</v>
      </c>
      <c r="AT33">
        <v>-10.643860184099999</v>
      </c>
      <c r="AU33">
        <v>4</v>
      </c>
    </row>
    <row r="34" spans="1:47" x14ac:dyDescent="0.25">
      <c r="A34" t="s">
        <v>39</v>
      </c>
      <c r="B34" t="s">
        <v>31</v>
      </c>
      <c r="C34" t="s">
        <v>33</v>
      </c>
      <c r="D34">
        <v>110.48897233300001</v>
      </c>
      <c r="E34">
        <v>5</v>
      </c>
      <c r="F34" t="b">
        <f t="shared" ref="F34:F61" si="8">AND(A34=G34,B34=H34,C34=I34)</f>
        <v>1</v>
      </c>
      <c r="G34" t="s">
        <v>39</v>
      </c>
      <c r="H34" t="s">
        <v>31</v>
      </c>
      <c r="I34" t="s">
        <v>33</v>
      </c>
      <c r="J34">
        <v>70.220828200599996</v>
      </c>
      <c r="K34">
        <v>5</v>
      </c>
      <c r="L34" t="b">
        <f t="shared" ref="L34:L61" si="9">AND(G34=M34,H34=N34,I34=O34)</f>
        <v>1</v>
      </c>
      <c r="M34" t="s">
        <v>39</v>
      </c>
      <c r="N34" t="s">
        <v>31</v>
      </c>
      <c r="O34" t="s">
        <v>33</v>
      </c>
      <c r="P34">
        <v>70.220828200599996</v>
      </c>
      <c r="Q34">
        <v>5</v>
      </c>
      <c r="R34" t="b">
        <f t="shared" ref="R34:R61" si="10">AND(M34=S34,N34=T34,O34=U34)</f>
        <v>1</v>
      </c>
      <c r="S34" t="s">
        <v>39</v>
      </c>
      <c r="T34" t="s">
        <v>31</v>
      </c>
      <c r="U34" t="s">
        <v>33</v>
      </c>
      <c r="V34">
        <v>70.220828200599996</v>
      </c>
      <c r="W34">
        <v>5</v>
      </c>
      <c r="X34" t="b">
        <f t="shared" ref="X34:X61" si="11">AND(S34=Y34,T34=Z34,U34=AA34)</f>
        <v>1</v>
      </c>
      <c r="Y34" t="s">
        <v>39</v>
      </c>
      <c r="Z34" t="s">
        <v>31</v>
      </c>
      <c r="AA34" t="s">
        <v>33</v>
      </c>
      <c r="AB34">
        <v>70.220828200599996</v>
      </c>
      <c r="AC34">
        <v>5</v>
      </c>
      <c r="AD34" t="b">
        <f t="shared" ref="AD34:AD61" si="12">AND(Y34=AE34,Z34=AF34,AA34=AG34)</f>
        <v>1</v>
      </c>
      <c r="AE34" t="s">
        <v>39</v>
      </c>
      <c r="AF34" t="s">
        <v>31</v>
      </c>
      <c r="AG34" t="s">
        <v>33</v>
      </c>
      <c r="AH34">
        <v>70.220828200599996</v>
      </c>
      <c r="AI34">
        <v>6</v>
      </c>
      <c r="AJ34" t="b">
        <f t="shared" si="7"/>
        <v>1</v>
      </c>
      <c r="AK34" t="s">
        <v>39</v>
      </c>
      <c r="AL34" t="s">
        <v>31</v>
      </c>
      <c r="AM34" t="s">
        <v>33</v>
      </c>
      <c r="AN34">
        <v>70.220828200599996</v>
      </c>
      <c r="AO34">
        <v>5</v>
      </c>
      <c r="AP34" t="b">
        <f t="shared" ref="AP34:AP61" si="13">AND(AK34=AQ34,AL34=AR34,AM34=AS34)</f>
        <v>1</v>
      </c>
      <c r="AQ34" t="s">
        <v>39</v>
      </c>
      <c r="AR34" t="s">
        <v>31</v>
      </c>
      <c r="AS34" t="s">
        <v>33</v>
      </c>
      <c r="AT34">
        <v>70.220828200599996</v>
      </c>
      <c r="AU34">
        <v>5</v>
      </c>
    </row>
    <row r="35" spans="1:47" x14ac:dyDescent="0.25">
      <c r="A35" t="s">
        <v>39</v>
      </c>
      <c r="B35" t="s">
        <v>34</v>
      </c>
      <c r="C35" t="s">
        <v>2</v>
      </c>
      <c r="D35">
        <v>1.6713976484599999</v>
      </c>
      <c r="E35">
        <v>2</v>
      </c>
      <c r="F35" t="b">
        <f t="shared" si="8"/>
        <v>1</v>
      </c>
      <c r="G35" t="s">
        <v>39</v>
      </c>
      <c r="H35" t="s">
        <v>34</v>
      </c>
      <c r="I35" t="s">
        <v>2</v>
      </c>
      <c r="J35">
        <v>1.23172350789</v>
      </c>
      <c r="K35">
        <v>1</v>
      </c>
      <c r="L35" t="b">
        <f t="shared" si="9"/>
        <v>1</v>
      </c>
      <c r="M35" t="s">
        <v>39</v>
      </c>
      <c r="N35" t="s">
        <v>34</v>
      </c>
      <c r="O35" t="s">
        <v>2</v>
      </c>
      <c r="P35">
        <v>1.23172350789</v>
      </c>
      <c r="Q35">
        <v>2</v>
      </c>
      <c r="R35" t="b">
        <f t="shared" si="10"/>
        <v>1</v>
      </c>
      <c r="S35" t="s">
        <v>39</v>
      </c>
      <c r="T35" t="s">
        <v>34</v>
      </c>
      <c r="U35" t="s">
        <v>2</v>
      </c>
      <c r="V35">
        <v>1.23172350789</v>
      </c>
      <c r="W35">
        <v>2</v>
      </c>
      <c r="X35" t="b">
        <f t="shared" si="11"/>
        <v>1</v>
      </c>
      <c r="Y35" t="s">
        <v>39</v>
      </c>
      <c r="Z35" t="s">
        <v>34</v>
      </c>
      <c r="AA35" t="s">
        <v>2</v>
      </c>
      <c r="AB35">
        <v>1.23172350789</v>
      </c>
      <c r="AC35">
        <v>1</v>
      </c>
      <c r="AD35" t="b">
        <f t="shared" si="12"/>
        <v>1</v>
      </c>
      <c r="AE35" t="s">
        <v>39</v>
      </c>
      <c r="AF35" t="s">
        <v>34</v>
      </c>
      <c r="AG35" t="s">
        <v>2</v>
      </c>
      <c r="AH35">
        <v>1.23172350789</v>
      </c>
      <c r="AI35">
        <v>1</v>
      </c>
      <c r="AJ35" t="b">
        <f t="shared" si="7"/>
        <v>1</v>
      </c>
      <c r="AK35" t="s">
        <v>39</v>
      </c>
      <c r="AL35" t="s">
        <v>34</v>
      </c>
      <c r="AM35" t="s">
        <v>2</v>
      </c>
      <c r="AN35">
        <v>1.23172350789</v>
      </c>
      <c r="AO35">
        <v>2</v>
      </c>
      <c r="AP35" t="b">
        <f t="shared" si="13"/>
        <v>1</v>
      </c>
      <c r="AQ35" t="s">
        <v>39</v>
      </c>
      <c r="AR35" t="s">
        <v>34</v>
      </c>
      <c r="AS35" t="s">
        <v>2</v>
      </c>
      <c r="AT35">
        <v>1.23172350789</v>
      </c>
      <c r="AU35">
        <v>2</v>
      </c>
    </row>
    <row r="36" spans="1:47" x14ac:dyDescent="0.25">
      <c r="A36" t="s">
        <v>39</v>
      </c>
      <c r="B36" t="s">
        <v>34</v>
      </c>
      <c r="C36" t="s">
        <v>32</v>
      </c>
      <c r="D36">
        <v>96.710863018300003</v>
      </c>
      <c r="E36">
        <v>2</v>
      </c>
      <c r="F36" t="b">
        <f t="shared" si="8"/>
        <v>1</v>
      </c>
      <c r="G36" t="s">
        <v>39</v>
      </c>
      <c r="H36" t="s">
        <v>34</v>
      </c>
      <c r="I36" t="s">
        <v>32</v>
      </c>
      <c r="J36">
        <v>58.732584471099997</v>
      </c>
      <c r="K36">
        <v>2</v>
      </c>
      <c r="L36" t="b">
        <f t="shared" si="9"/>
        <v>1</v>
      </c>
      <c r="M36" t="s">
        <v>39</v>
      </c>
      <c r="N36" t="s">
        <v>34</v>
      </c>
      <c r="O36" t="s">
        <v>32</v>
      </c>
      <c r="P36">
        <v>58.732584471099997</v>
      </c>
      <c r="Q36">
        <v>2</v>
      </c>
      <c r="R36" t="b">
        <f t="shared" si="10"/>
        <v>1</v>
      </c>
      <c r="S36" t="s">
        <v>39</v>
      </c>
      <c r="T36" t="s">
        <v>34</v>
      </c>
      <c r="U36" t="s">
        <v>32</v>
      </c>
      <c r="V36">
        <v>58.732584471099997</v>
      </c>
      <c r="W36">
        <v>3</v>
      </c>
      <c r="X36" t="b">
        <f t="shared" si="11"/>
        <v>1</v>
      </c>
      <c r="Y36" t="s">
        <v>39</v>
      </c>
      <c r="Z36" t="s">
        <v>34</v>
      </c>
      <c r="AA36" t="s">
        <v>32</v>
      </c>
      <c r="AB36">
        <v>58.732584471099997</v>
      </c>
      <c r="AC36">
        <v>1</v>
      </c>
      <c r="AD36" t="b">
        <f t="shared" si="12"/>
        <v>1</v>
      </c>
      <c r="AE36" t="s">
        <v>39</v>
      </c>
      <c r="AF36" t="s">
        <v>34</v>
      </c>
      <c r="AG36" t="s">
        <v>32</v>
      </c>
      <c r="AH36">
        <v>58.732584471099997</v>
      </c>
      <c r="AI36">
        <v>1</v>
      </c>
      <c r="AJ36" t="b">
        <f t="shared" si="7"/>
        <v>1</v>
      </c>
      <c r="AK36" t="s">
        <v>39</v>
      </c>
      <c r="AL36" t="s">
        <v>34</v>
      </c>
      <c r="AM36" t="s">
        <v>32</v>
      </c>
      <c r="AN36">
        <v>58.732584471099997</v>
      </c>
      <c r="AO36">
        <v>4</v>
      </c>
      <c r="AP36" t="b">
        <f t="shared" si="13"/>
        <v>1</v>
      </c>
      <c r="AQ36" t="s">
        <v>39</v>
      </c>
      <c r="AR36" t="s">
        <v>34</v>
      </c>
      <c r="AS36" t="s">
        <v>32</v>
      </c>
      <c r="AT36">
        <v>58.732584471099997</v>
      </c>
      <c r="AU36">
        <v>1</v>
      </c>
    </row>
    <row r="37" spans="1:47" x14ac:dyDescent="0.25">
      <c r="A37" t="s">
        <v>39</v>
      </c>
      <c r="B37" t="s">
        <v>34</v>
      </c>
      <c r="C37" t="s">
        <v>33</v>
      </c>
      <c r="D37">
        <v>165.762163173</v>
      </c>
      <c r="E37">
        <v>3</v>
      </c>
      <c r="F37" t="b">
        <f t="shared" si="8"/>
        <v>1</v>
      </c>
      <c r="G37" t="s">
        <v>39</v>
      </c>
      <c r="H37" t="s">
        <v>34</v>
      </c>
      <c r="I37" t="s">
        <v>33</v>
      </c>
      <c r="J37">
        <v>95.075728452600003</v>
      </c>
      <c r="K37">
        <v>2</v>
      </c>
      <c r="L37" t="b">
        <f t="shared" si="9"/>
        <v>1</v>
      </c>
      <c r="M37" t="s">
        <v>39</v>
      </c>
      <c r="N37" t="s">
        <v>34</v>
      </c>
      <c r="O37" t="s">
        <v>33</v>
      </c>
      <c r="P37">
        <v>95.075728452600003</v>
      </c>
      <c r="Q37">
        <v>2</v>
      </c>
      <c r="R37" t="b">
        <f t="shared" si="10"/>
        <v>1</v>
      </c>
      <c r="S37" t="s">
        <v>39</v>
      </c>
      <c r="T37" t="s">
        <v>34</v>
      </c>
      <c r="U37" t="s">
        <v>33</v>
      </c>
      <c r="V37">
        <v>95.075728452600003</v>
      </c>
      <c r="W37">
        <v>2</v>
      </c>
      <c r="X37" t="b">
        <f t="shared" si="11"/>
        <v>1</v>
      </c>
      <c r="Y37" t="s">
        <v>39</v>
      </c>
      <c r="Z37" t="s">
        <v>34</v>
      </c>
      <c r="AA37" t="s">
        <v>33</v>
      </c>
      <c r="AB37">
        <v>95.075728452600003</v>
      </c>
      <c r="AC37">
        <v>2</v>
      </c>
      <c r="AD37" t="b">
        <f t="shared" si="12"/>
        <v>1</v>
      </c>
      <c r="AE37" t="s">
        <v>39</v>
      </c>
      <c r="AF37" t="s">
        <v>34</v>
      </c>
      <c r="AG37" t="s">
        <v>33</v>
      </c>
      <c r="AH37">
        <v>95.075728452600003</v>
      </c>
      <c r="AI37">
        <v>2</v>
      </c>
      <c r="AJ37" t="b">
        <f t="shared" si="7"/>
        <v>1</v>
      </c>
      <c r="AK37" t="s">
        <v>39</v>
      </c>
      <c r="AL37" t="s">
        <v>34</v>
      </c>
      <c r="AM37" t="s">
        <v>33</v>
      </c>
      <c r="AN37">
        <v>95.075728452600003</v>
      </c>
      <c r="AO37">
        <v>2</v>
      </c>
      <c r="AP37" t="b">
        <f t="shared" si="13"/>
        <v>1</v>
      </c>
      <c r="AQ37" t="s">
        <v>39</v>
      </c>
      <c r="AR37" t="s">
        <v>34</v>
      </c>
      <c r="AS37" t="s">
        <v>33</v>
      </c>
      <c r="AT37">
        <v>95.075728452600003</v>
      </c>
      <c r="AU37">
        <v>1</v>
      </c>
    </row>
    <row r="38" spans="1:47" x14ac:dyDescent="0.25">
      <c r="A38" t="s">
        <v>39</v>
      </c>
      <c r="B38" t="s">
        <v>16</v>
      </c>
      <c r="C38" t="s">
        <v>35</v>
      </c>
      <c r="D38" s="1">
        <v>6.9619770930199994E-5</v>
      </c>
      <c r="E38">
        <v>2</v>
      </c>
      <c r="F38" t="b">
        <f t="shared" si="8"/>
        <v>1</v>
      </c>
      <c r="G38" t="s">
        <v>39</v>
      </c>
      <c r="H38" t="s">
        <v>16</v>
      </c>
      <c r="I38" t="s">
        <v>35</v>
      </c>
      <c r="J38" s="1">
        <v>5.1683414321E-5</v>
      </c>
      <c r="K38">
        <v>2</v>
      </c>
      <c r="L38" t="b">
        <f t="shared" si="9"/>
        <v>1</v>
      </c>
      <c r="M38" t="s">
        <v>39</v>
      </c>
      <c r="N38" t="s">
        <v>16</v>
      </c>
      <c r="O38" t="s">
        <v>35</v>
      </c>
      <c r="P38" s="1">
        <v>5.1683414321E-5</v>
      </c>
      <c r="Q38">
        <v>1</v>
      </c>
      <c r="R38" t="b">
        <f t="shared" si="10"/>
        <v>1</v>
      </c>
      <c r="S38" t="s">
        <v>39</v>
      </c>
      <c r="T38" t="s">
        <v>16</v>
      </c>
      <c r="U38" t="s">
        <v>35</v>
      </c>
      <c r="V38" s="1">
        <v>5.1683414321E-5</v>
      </c>
      <c r="W38">
        <v>2</v>
      </c>
      <c r="X38" t="b">
        <f t="shared" si="11"/>
        <v>1</v>
      </c>
      <c r="Y38" t="s">
        <v>39</v>
      </c>
      <c r="Z38" t="s">
        <v>16</v>
      </c>
      <c r="AA38" t="s">
        <v>35</v>
      </c>
      <c r="AB38" s="1">
        <v>5.1683414321E-5</v>
      </c>
      <c r="AC38">
        <v>2</v>
      </c>
      <c r="AD38" t="b">
        <f t="shared" si="12"/>
        <v>1</v>
      </c>
      <c r="AE38" t="s">
        <v>39</v>
      </c>
      <c r="AF38" t="s">
        <v>16</v>
      </c>
      <c r="AG38" t="s">
        <v>35</v>
      </c>
      <c r="AH38" s="1">
        <v>5.1683414321E-5</v>
      </c>
      <c r="AI38">
        <v>2</v>
      </c>
      <c r="AJ38" t="b">
        <f t="shared" si="7"/>
        <v>1</v>
      </c>
      <c r="AK38" t="s">
        <v>39</v>
      </c>
      <c r="AL38" t="s">
        <v>16</v>
      </c>
      <c r="AM38" t="s">
        <v>35</v>
      </c>
      <c r="AN38" s="1">
        <v>5.1683414321E-5</v>
      </c>
      <c r="AO38">
        <v>3</v>
      </c>
      <c r="AP38" t="b">
        <f t="shared" si="13"/>
        <v>1</v>
      </c>
      <c r="AQ38" t="s">
        <v>39</v>
      </c>
      <c r="AR38" t="s">
        <v>16</v>
      </c>
      <c r="AS38" t="s">
        <v>35</v>
      </c>
      <c r="AT38" s="1">
        <v>5.1683414321E-5</v>
      </c>
      <c r="AU38">
        <v>1</v>
      </c>
    </row>
    <row r="39" spans="1:47" x14ac:dyDescent="0.25">
      <c r="A39" t="s">
        <v>39</v>
      </c>
      <c r="B39" t="s">
        <v>16</v>
      </c>
      <c r="C39" t="s">
        <v>36</v>
      </c>
      <c r="D39">
        <v>4.2885992712399998E-3</v>
      </c>
      <c r="E39">
        <v>3</v>
      </c>
      <c r="F39" t="b">
        <f t="shared" si="8"/>
        <v>1</v>
      </c>
      <c r="G39" t="s">
        <v>39</v>
      </c>
      <c r="H39" t="s">
        <v>16</v>
      </c>
      <c r="I39" t="s">
        <v>36</v>
      </c>
      <c r="J39">
        <v>4.0343868312799997E-3</v>
      </c>
      <c r="K39">
        <v>2</v>
      </c>
      <c r="L39" t="b">
        <f t="shared" si="9"/>
        <v>1</v>
      </c>
      <c r="M39" t="s">
        <v>39</v>
      </c>
      <c r="N39" t="s">
        <v>16</v>
      </c>
      <c r="O39" t="s">
        <v>36</v>
      </c>
      <c r="P39">
        <v>4.0343868312799997E-3</v>
      </c>
      <c r="Q39">
        <v>1</v>
      </c>
      <c r="R39" t="b">
        <f t="shared" si="10"/>
        <v>1</v>
      </c>
      <c r="S39" t="s">
        <v>39</v>
      </c>
      <c r="T39" t="s">
        <v>16</v>
      </c>
      <c r="U39" t="s">
        <v>36</v>
      </c>
      <c r="V39">
        <v>4.0343868312799997E-3</v>
      </c>
      <c r="W39">
        <v>3</v>
      </c>
      <c r="X39" t="b">
        <f t="shared" si="11"/>
        <v>1</v>
      </c>
      <c r="Y39" t="s">
        <v>39</v>
      </c>
      <c r="Z39" t="s">
        <v>16</v>
      </c>
      <c r="AA39" t="s">
        <v>36</v>
      </c>
      <c r="AB39">
        <v>4.0343868312799997E-3</v>
      </c>
      <c r="AC39">
        <v>2</v>
      </c>
      <c r="AD39" t="b">
        <f t="shared" si="12"/>
        <v>1</v>
      </c>
      <c r="AE39" t="s">
        <v>39</v>
      </c>
      <c r="AF39" t="s">
        <v>16</v>
      </c>
      <c r="AG39" t="s">
        <v>36</v>
      </c>
      <c r="AH39">
        <v>4.0343868312799997E-3</v>
      </c>
      <c r="AI39">
        <v>2</v>
      </c>
      <c r="AJ39" t="b">
        <f t="shared" si="7"/>
        <v>1</v>
      </c>
      <c r="AK39" t="s">
        <v>39</v>
      </c>
      <c r="AL39" t="s">
        <v>16</v>
      </c>
      <c r="AM39" t="s">
        <v>36</v>
      </c>
      <c r="AN39">
        <v>4.0343868312799997E-3</v>
      </c>
      <c r="AO39">
        <v>2</v>
      </c>
      <c r="AP39" t="b">
        <f t="shared" si="13"/>
        <v>1</v>
      </c>
      <c r="AQ39" t="s">
        <v>39</v>
      </c>
      <c r="AR39" t="s">
        <v>16</v>
      </c>
      <c r="AS39" t="s">
        <v>36</v>
      </c>
      <c r="AT39">
        <v>4.0343868312799997E-3</v>
      </c>
      <c r="AU39">
        <v>1</v>
      </c>
    </row>
    <row r="40" spans="1:47" x14ac:dyDescent="0.25">
      <c r="A40" t="s">
        <v>39</v>
      </c>
      <c r="B40" t="s">
        <v>16</v>
      </c>
      <c r="C40" t="s">
        <v>5</v>
      </c>
      <c r="D40">
        <v>3.6521507399000001E-3</v>
      </c>
      <c r="E40">
        <v>2</v>
      </c>
      <c r="F40" t="b">
        <f t="shared" si="8"/>
        <v>1</v>
      </c>
      <c r="G40" t="s">
        <v>39</v>
      </c>
      <c r="H40" t="s">
        <v>16</v>
      </c>
      <c r="I40" t="s">
        <v>5</v>
      </c>
      <c r="J40">
        <v>2.7023791457399999E-3</v>
      </c>
      <c r="K40">
        <v>2</v>
      </c>
      <c r="L40" t="b">
        <f t="shared" si="9"/>
        <v>1</v>
      </c>
      <c r="M40" t="s">
        <v>39</v>
      </c>
      <c r="N40" t="s">
        <v>16</v>
      </c>
      <c r="O40" t="s">
        <v>5</v>
      </c>
      <c r="P40">
        <v>2.7023791457399999E-3</v>
      </c>
      <c r="Q40">
        <v>2</v>
      </c>
      <c r="R40" t="b">
        <f t="shared" si="10"/>
        <v>1</v>
      </c>
      <c r="S40" t="s">
        <v>39</v>
      </c>
      <c r="T40" t="s">
        <v>16</v>
      </c>
      <c r="U40" t="s">
        <v>5</v>
      </c>
      <c r="V40">
        <v>2.7023791457399999E-3</v>
      </c>
      <c r="W40">
        <v>2</v>
      </c>
      <c r="X40" t="b">
        <f t="shared" si="11"/>
        <v>1</v>
      </c>
      <c r="Y40" t="s">
        <v>39</v>
      </c>
      <c r="Z40" t="s">
        <v>16</v>
      </c>
      <c r="AA40" t="s">
        <v>5</v>
      </c>
      <c r="AB40">
        <v>2.7023791457399999E-3</v>
      </c>
      <c r="AC40">
        <v>2</v>
      </c>
      <c r="AD40" t="b">
        <f t="shared" si="12"/>
        <v>1</v>
      </c>
      <c r="AE40" t="s">
        <v>39</v>
      </c>
      <c r="AF40" t="s">
        <v>16</v>
      </c>
      <c r="AG40" t="s">
        <v>5</v>
      </c>
      <c r="AH40">
        <v>2.7023791457399999E-3</v>
      </c>
      <c r="AI40">
        <v>1</v>
      </c>
      <c r="AJ40" t="b">
        <f t="shared" si="7"/>
        <v>1</v>
      </c>
      <c r="AK40" t="s">
        <v>39</v>
      </c>
      <c r="AL40" t="s">
        <v>16</v>
      </c>
      <c r="AM40" t="s">
        <v>5</v>
      </c>
      <c r="AN40">
        <v>2.7023791457399999E-3</v>
      </c>
      <c r="AO40">
        <v>2</v>
      </c>
      <c r="AP40" t="b">
        <f t="shared" si="13"/>
        <v>1</v>
      </c>
      <c r="AQ40" t="s">
        <v>39</v>
      </c>
      <c r="AR40" t="s">
        <v>16</v>
      </c>
      <c r="AS40" t="s">
        <v>5</v>
      </c>
      <c r="AT40">
        <v>2.7023791457399999E-3</v>
      </c>
      <c r="AU40">
        <v>2</v>
      </c>
    </row>
    <row r="41" spans="1:47" x14ac:dyDescent="0.25">
      <c r="A41" t="s">
        <v>39</v>
      </c>
      <c r="B41" t="s">
        <v>16</v>
      </c>
      <c r="C41" t="s">
        <v>37</v>
      </c>
      <c r="D41" s="1">
        <v>3.1609065074199998E-5</v>
      </c>
      <c r="E41">
        <v>2</v>
      </c>
      <c r="F41" t="b">
        <f t="shared" si="8"/>
        <v>1</v>
      </c>
      <c r="G41" t="s">
        <v>39</v>
      </c>
      <c r="H41" t="s">
        <v>16</v>
      </c>
      <c r="I41" t="s">
        <v>37</v>
      </c>
      <c r="J41" s="1">
        <v>2.4086474613899999E-5</v>
      </c>
      <c r="K41">
        <v>2</v>
      </c>
      <c r="L41" t="b">
        <f t="shared" si="9"/>
        <v>1</v>
      </c>
      <c r="M41" t="s">
        <v>39</v>
      </c>
      <c r="N41" t="s">
        <v>16</v>
      </c>
      <c r="O41" t="s">
        <v>37</v>
      </c>
      <c r="P41" s="1">
        <v>2.4086474613899999E-5</v>
      </c>
      <c r="Q41">
        <v>1</v>
      </c>
      <c r="R41" t="b">
        <f t="shared" si="10"/>
        <v>1</v>
      </c>
      <c r="S41" t="s">
        <v>39</v>
      </c>
      <c r="T41" t="s">
        <v>16</v>
      </c>
      <c r="U41" t="s">
        <v>37</v>
      </c>
      <c r="V41" s="1">
        <v>2.4086474613899999E-5</v>
      </c>
      <c r="W41">
        <v>1</v>
      </c>
      <c r="X41" t="b">
        <f t="shared" si="11"/>
        <v>1</v>
      </c>
      <c r="Y41" t="s">
        <v>39</v>
      </c>
      <c r="Z41" t="s">
        <v>16</v>
      </c>
      <c r="AA41" t="s">
        <v>37</v>
      </c>
      <c r="AB41" s="1">
        <v>2.4086474613899999E-5</v>
      </c>
      <c r="AC41">
        <v>2</v>
      </c>
      <c r="AD41" t="b">
        <f t="shared" si="12"/>
        <v>1</v>
      </c>
      <c r="AE41" t="s">
        <v>39</v>
      </c>
      <c r="AF41" t="s">
        <v>16</v>
      </c>
      <c r="AG41" t="s">
        <v>37</v>
      </c>
      <c r="AH41" s="1">
        <v>2.4086474613899999E-5</v>
      </c>
      <c r="AI41">
        <v>1</v>
      </c>
      <c r="AJ41" t="b">
        <f t="shared" si="7"/>
        <v>1</v>
      </c>
      <c r="AK41" t="s">
        <v>39</v>
      </c>
      <c r="AL41" t="s">
        <v>16</v>
      </c>
      <c r="AM41" t="s">
        <v>37</v>
      </c>
      <c r="AN41" s="1">
        <v>2.4191793630699999E-5</v>
      </c>
      <c r="AO41">
        <v>3</v>
      </c>
      <c r="AP41" t="b">
        <f t="shared" si="13"/>
        <v>1</v>
      </c>
      <c r="AQ41" t="s">
        <v>39</v>
      </c>
      <c r="AR41" t="s">
        <v>16</v>
      </c>
      <c r="AS41" t="s">
        <v>37</v>
      </c>
      <c r="AT41" s="1">
        <v>2.4086474613899999E-5</v>
      </c>
      <c r="AU41">
        <v>2</v>
      </c>
    </row>
    <row r="42" spans="1:47" x14ac:dyDescent="0.25">
      <c r="A42" t="s">
        <v>40</v>
      </c>
      <c r="B42" t="s">
        <v>31</v>
      </c>
      <c r="C42" t="s">
        <v>2</v>
      </c>
      <c r="D42">
        <v>1.57383980756</v>
      </c>
      <c r="E42">
        <v>6</v>
      </c>
      <c r="F42" t="b">
        <f t="shared" si="8"/>
        <v>1</v>
      </c>
      <c r="G42" t="s">
        <v>40</v>
      </c>
      <c r="H42" t="s">
        <v>31</v>
      </c>
      <c r="I42" t="s">
        <v>2</v>
      </c>
      <c r="J42">
        <v>1.20433973528</v>
      </c>
      <c r="K42">
        <v>4</v>
      </c>
      <c r="L42" t="b">
        <f t="shared" si="9"/>
        <v>1</v>
      </c>
      <c r="M42" t="s">
        <v>40</v>
      </c>
      <c r="N42" t="s">
        <v>31</v>
      </c>
      <c r="O42" t="s">
        <v>2</v>
      </c>
      <c r="P42">
        <v>1.2919136530999999</v>
      </c>
      <c r="Q42">
        <v>5</v>
      </c>
      <c r="R42" t="b">
        <f t="shared" si="10"/>
        <v>1</v>
      </c>
      <c r="S42" t="s">
        <v>40</v>
      </c>
      <c r="T42" t="s">
        <v>31</v>
      </c>
      <c r="U42" t="s">
        <v>2</v>
      </c>
      <c r="V42">
        <v>0.86590423384600002</v>
      </c>
      <c r="W42">
        <v>4</v>
      </c>
      <c r="X42" t="b">
        <f t="shared" si="11"/>
        <v>1</v>
      </c>
      <c r="Y42" t="s">
        <v>40</v>
      </c>
      <c r="Z42" t="s">
        <v>31</v>
      </c>
      <c r="AA42" t="s">
        <v>2</v>
      </c>
      <c r="AB42">
        <v>1.5050766477099999</v>
      </c>
      <c r="AC42">
        <v>4</v>
      </c>
      <c r="AD42" t="b">
        <f t="shared" si="12"/>
        <v>1</v>
      </c>
      <c r="AE42" t="s">
        <v>40</v>
      </c>
      <c r="AF42" t="s">
        <v>31</v>
      </c>
      <c r="AG42" t="s">
        <v>2</v>
      </c>
      <c r="AH42">
        <v>1.56996642731</v>
      </c>
      <c r="AI42">
        <v>3</v>
      </c>
      <c r="AJ42" t="b">
        <f t="shared" si="7"/>
        <v>1</v>
      </c>
      <c r="AK42" t="s">
        <v>40</v>
      </c>
      <c r="AL42" t="s">
        <v>31</v>
      </c>
      <c r="AM42" t="s">
        <v>2</v>
      </c>
      <c r="AN42">
        <v>1.2919136530999999</v>
      </c>
      <c r="AO42">
        <v>7</v>
      </c>
      <c r="AP42" t="b">
        <f t="shared" si="13"/>
        <v>1</v>
      </c>
      <c r="AQ42" t="s">
        <v>40</v>
      </c>
      <c r="AR42" t="s">
        <v>31</v>
      </c>
      <c r="AS42" t="s">
        <v>2</v>
      </c>
      <c r="AT42">
        <v>1.02958790667</v>
      </c>
      <c r="AU42">
        <v>4</v>
      </c>
    </row>
    <row r="43" spans="1:47" x14ac:dyDescent="0.25">
      <c r="A43" t="s">
        <v>40</v>
      </c>
      <c r="B43" t="s">
        <v>31</v>
      </c>
      <c r="C43" t="s">
        <v>32</v>
      </c>
      <c r="D43">
        <v>74.915183613599993</v>
      </c>
      <c r="E43">
        <v>4</v>
      </c>
      <c r="F43" t="b">
        <f t="shared" si="8"/>
        <v>1</v>
      </c>
      <c r="G43" t="s">
        <v>40</v>
      </c>
      <c r="H43" t="s">
        <v>31</v>
      </c>
      <c r="I43" t="s">
        <v>32</v>
      </c>
      <c r="J43">
        <v>32.2230477767</v>
      </c>
      <c r="K43">
        <v>4</v>
      </c>
      <c r="L43" t="b">
        <f t="shared" si="9"/>
        <v>1</v>
      </c>
      <c r="M43" t="s">
        <v>40</v>
      </c>
      <c r="N43" t="s">
        <v>31</v>
      </c>
      <c r="O43" t="s">
        <v>32</v>
      </c>
      <c r="P43">
        <v>45.1946189401</v>
      </c>
      <c r="Q43">
        <v>3</v>
      </c>
      <c r="R43" t="b">
        <f t="shared" si="10"/>
        <v>1</v>
      </c>
      <c r="S43" t="s">
        <v>40</v>
      </c>
      <c r="T43" t="s">
        <v>31</v>
      </c>
      <c r="U43" t="s">
        <v>32</v>
      </c>
      <c r="V43">
        <v>-8.9138106587900001</v>
      </c>
      <c r="W43">
        <v>4</v>
      </c>
      <c r="X43" t="b">
        <f t="shared" si="11"/>
        <v>1</v>
      </c>
      <c r="Y43" t="s">
        <v>40</v>
      </c>
      <c r="Z43" t="s">
        <v>31</v>
      </c>
      <c r="AA43" t="s">
        <v>32</v>
      </c>
      <c r="AB43">
        <v>69.123556212400004</v>
      </c>
      <c r="AC43">
        <v>5</v>
      </c>
      <c r="AD43" t="b">
        <f t="shared" si="12"/>
        <v>1</v>
      </c>
      <c r="AE43" t="s">
        <v>40</v>
      </c>
      <c r="AF43" t="s">
        <v>31</v>
      </c>
      <c r="AG43" t="s">
        <v>32</v>
      </c>
      <c r="AH43">
        <v>74.577512029299996</v>
      </c>
      <c r="AI43">
        <v>3</v>
      </c>
      <c r="AJ43" t="b">
        <f t="shared" si="7"/>
        <v>1</v>
      </c>
      <c r="AK43" t="s">
        <v>40</v>
      </c>
      <c r="AL43" t="s">
        <v>31</v>
      </c>
      <c r="AM43" t="s">
        <v>32</v>
      </c>
      <c r="AN43">
        <v>45.1946189401</v>
      </c>
      <c r="AO43">
        <v>7</v>
      </c>
      <c r="AP43" t="b">
        <f t="shared" si="13"/>
        <v>1</v>
      </c>
      <c r="AQ43" t="s">
        <v>40</v>
      </c>
      <c r="AR43" t="s">
        <v>31</v>
      </c>
      <c r="AS43" t="s">
        <v>32</v>
      </c>
      <c r="AT43">
        <v>11.3828158328</v>
      </c>
      <c r="AU43">
        <v>4</v>
      </c>
    </row>
    <row r="44" spans="1:47" x14ac:dyDescent="0.25">
      <c r="A44" t="s">
        <v>40</v>
      </c>
      <c r="B44" t="s">
        <v>31</v>
      </c>
      <c r="C44" t="s">
        <v>33</v>
      </c>
      <c r="D44">
        <v>116.53490574200001</v>
      </c>
      <c r="E44">
        <v>4</v>
      </c>
      <c r="F44" t="b">
        <f t="shared" si="8"/>
        <v>1</v>
      </c>
      <c r="G44" t="s">
        <v>40</v>
      </c>
      <c r="H44" t="s">
        <v>31</v>
      </c>
      <c r="I44" t="s">
        <v>33</v>
      </c>
      <c r="J44">
        <v>48.0911159885</v>
      </c>
      <c r="K44">
        <v>6</v>
      </c>
      <c r="L44" t="b">
        <f t="shared" si="9"/>
        <v>1</v>
      </c>
      <c r="M44" t="s">
        <v>40</v>
      </c>
      <c r="N44" t="s">
        <v>31</v>
      </c>
      <c r="O44" t="s">
        <v>33</v>
      </c>
      <c r="P44">
        <v>68.536157378400006</v>
      </c>
      <c r="Q44">
        <v>5</v>
      </c>
      <c r="R44" t="b">
        <f t="shared" si="10"/>
        <v>1</v>
      </c>
      <c r="S44" t="s">
        <v>40</v>
      </c>
      <c r="T44" t="s">
        <v>31</v>
      </c>
      <c r="U44" t="s">
        <v>33</v>
      </c>
      <c r="V44">
        <v>-11.4292156746</v>
      </c>
      <c r="W44">
        <v>4</v>
      </c>
      <c r="X44" t="b">
        <f t="shared" si="11"/>
        <v>1</v>
      </c>
      <c r="Y44" t="s">
        <v>40</v>
      </c>
      <c r="Z44" t="s">
        <v>31</v>
      </c>
      <c r="AA44" t="s">
        <v>33</v>
      </c>
      <c r="AB44">
        <v>106.561385769</v>
      </c>
      <c r="AC44">
        <v>4</v>
      </c>
      <c r="AD44" t="b">
        <f t="shared" si="12"/>
        <v>1</v>
      </c>
      <c r="AE44" t="s">
        <v>40</v>
      </c>
      <c r="AF44" t="s">
        <v>31</v>
      </c>
      <c r="AG44" t="s">
        <v>33</v>
      </c>
      <c r="AH44">
        <v>115.50285621</v>
      </c>
      <c r="AI44">
        <v>4</v>
      </c>
      <c r="AJ44" t="b">
        <f t="shared" si="7"/>
        <v>1</v>
      </c>
      <c r="AK44" t="s">
        <v>40</v>
      </c>
      <c r="AL44" t="s">
        <v>31</v>
      </c>
      <c r="AM44" t="s">
        <v>33</v>
      </c>
      <c r="AN44">
        <v>68.536157378400006</v>
      </c>
      <c r="AO44">
        <v>7</v>
      </c>
      <c r="AP44" t="b">
        <f t="shared" si="13"/>
        <v>1</v>
      </c>
      <c r="AQ44" t="s">
        <v>40</v>
      </c>
      <c r="AR44" t="s">
        <v>31</v>
      </c>
      <c r="AS44" t="s">
        <v>33</v>
      </c>
      <c r="AT44">
        <v>14.658406533200001</v>
      </c>
      <c r="AU44">
        <v>5</v>
      </c>
    </row>
    <row r="45" spans="1:47" x14ac:dyDescent="0.25">
      <c r="A45" t="s">
        <v>40</v>
      </c>
      <c r="B45" t="s">
        <v>34</v>
      </c>
      <c r="C45" t="s">
        <v>2</v>
      </c>
      <c r="D45">
        <v>1.69908547786</v>
      </c>
      <c r="E45">
        <v>2</v>
      </c>
      <c r="F45" t="b">
        <f t="shared" si="8"/>
        <v>1</v>
      </c>
      <c r="G45" t="s">
        <v>40</v>
      </c>
      <c r="H45" t="s">
        <v>34</v>
      </c>
      <c r="I45" t="s">
        <v>2</v>
      </c>
      <c r="J45">
        <v>1.23172350789</v>
      </c>
      <c r="K45">
        <v>1</v>
      </c>
      <c r="L45" t="b">
        <f t="shared" si="9"/>
        <v>1</v>
      </c>
      <c r="M45" t="s">
        <v>40</v>
      </c>
      <c r="N45" t="s">
        <v>34</v>
      </c>
      <c r="O45" t="s">
        <v>2</v>
      </c>
      <c r="P45">
        <v>1.23172350789</v>
      </c>
      <c r="Q45">
        <v>2</v>
      </c>
      <c r="R45" t="b">
        <f t="shared" si="10"/>
        <v>1</v>
      </c>
      <c r="S45" t="s">
        <v>40</v>
      </c>
      <c r="T45" t="s">
        <v>34</v>
      </c>
      <c r="U45" t="s">
        <v>2</v>
      </c>
      <c r="V45">
        <v>1.23172350789</v>
      </c>
      <c r="W45">
        <v>2</v>
      </c>
      <c r="X45" t="b">
        <f t="shared" si="11"/>
        <v>1</v>
      </c>
      <c r="Y45" t="s">
        <v>40</v>
      </c>
      <c r="Z45" t="s">
        <v>34</v>
      </c>
      <c r="AA45" t="s">
        <v>2</v>
      </c>
      <c r="AB45">
        <v>1.23172350789</v>
      </c>
      <c r="AC45">
        <v>2</v>
      </c>
      <c r="AD45" t="b">
        <f t="shared" si="12"/>
        <v>1</v>
      </c>
      <c r="AE45" t="s">
        <v>40</v>
      </c>
      <c r="AF45" t="s">
        <v>34</v>
      </c>
      <c r="AG45" t="s">
        <v>2</v>
      </c>
      <c r="AH45">
        <v>1.23172350789</v>
      </c>
      <c r="AI45">
        <v>1</v>
      </c>
      <c r="AJ45" t="b">
        <f t="shared" ref="AJ45:AJ61" si="14">AND(AE45=AK45,AF45=AL45,AG45=AM45)</f>
        <v>1</v>
      </c>
      <c r="AK45" t="s">
        <v>40</v>
      </c>
      <c r="AL45" t="s">
        <v>34</v>
      </c>
      <c r="AM45" t="s">
        <v>2</v>
      </c>
      <c r="AN45">
        <v>1.23172350789</v>
      </c>
      <c r="AO45">
        <v>2</v>
      </c>
      <c r="AP45" t="b">
        <f t="shared" si="13"/>
        <v>1</v>
      </c>
      <c r="AQ45" t="s">
        <v>40</v>
      </c>
      <c r="AR45" t="s">
        <v>34</v>
      </c>
      <c r="AS45" t="s">
        <v>2</v>
      </c>
      <c r="AT45">
        <v>1.23172350789</v>
      </c>
      <c r="AU45">
        <v>2</v>
      </c>
    </row>
    <row r="46" spans="1:47" x14ac:dyDescent="0.25">
      <c r="A46" t="s">
        <v>40</v>
      </c>
      <c r="B46" t="s">
        <v>34</v>
      </c>
      <c r="C46" t="s">
        <v>32</v>
      </c>
      <c r="D46">
        <v>67.281808863799995</v>
      </c>
      <c r="E46">
        <v>2</v>
      </c>
      <c r="F46" t="b">
        <f t="shared" si="8"/>
        <v>1</v>
      </c>
      <c r="G46" t="s">
        <v>40</v>
      </c>
      <c r="H46" t="s">
        <v>34</v>
      </c>
      <c r="I46" t="s">
        <v>32</v>
      </c>
      <c r="J46">
        <v>58.732584471099997</v>
      </c>
      <c r="K46">
        <v>2</v>
      </c>
      <c r="L46" t="b">
        <f t="shared" si="9"/>
        <v>1</v>
      </c>
      <c r="M46" t="s">
        <v>40</v>
      </c>
      <c r="N46" t="s">
        <v>34</v>
      </c>
      <c r="O46" t="s">
        <v>32</v>
      </c>
      <c r="P46">
        <v>58.732584471099997</v>
      </c>
      <c r="Q46">
        <v>1</v>
      </c>
      <c r="R46" t="b">
        <f t="shared" si="10"/>
        <v>1</v>
      </c>
      <c r="S46" t="s">
        <v>40</v>
      </c>
      <c r="T46" t="s">
        <v>34</v>
      </c>
      <c r="U46" t="s">
        <v>32</v>
      </c>
      <c r="V46">
        <v>58.732584471099997</v>
      </c>
      <c r="W46">
        <v>3</v>
      </c>
      <c r="X46" t="b">
        <f t="shared" si="11"/>
        <v>1</v>
      </c>
      <c r="Y46" t="s">
        <v>40</v>
      </c>
      <c r="Z46" t="s">
        <v>34</v>
      </c>
      <c r="AA46" t="s">
        <v>32</v>
      </c>
      <c r="AB46">
        <v>58.732584471099997</v>
      </c>
      <c r="AC46">
        <v>2</v>
      </c>
      <c r="AD46" t="b">
        <f t="shared" si="12"/>
        <v>1</v>
      </c>
      <c r="AE46" t="s">
        <v>40</v>
      </c>
      <c r="AF46" t="s">
        <v>34</v>
      </c>
      <c r="AG46" t="s">
        <v>32</v>
      </c>
      <c r="AH46">
        <v>58.732584471099997</v>
      </c>
      <c r="AI46">
        <v>2</v>
      </c>
      <c r="AJ46" t="b">
        <f t="shared" si="14"/>
        <v>1</v>
      </c>
      <c r="AK46" t="s">
        <v>40</v>
      </c>
      <c r="AL46" t="s">
        <v>34</v>
      </c>
      <c r="AM46" t="s">
        <v>32</v>
      </c>
      <c r="AN46">
        <v>58.732584471099997</v>
      </c>
      <c r="AO46">
        <v>2</v>
      </c>
      <c r="AP46" t="b">
        <f t="shared" si="13"/>
        <v>1</v>
      </c>
      <c r="AQ46" t="s">
        <v>40</v>
      </c>
      <c r="AR46" t="s">
        <v>34</v>
      </c>
      <c r="AS46" t="s">
        <v>32</v>
      </c>
      <c r="AT46">
        <v>58.732584471099997</v>
      </c>
      <c r="AU46">
        <v>1</v>
      </c>
    </row>
    <row r="47" spans="1:47" x14ac:dyDescent="0.25">
      <c r="A47" t="s">
        <v>40</v>
      </c>
      <c r="B47" t="s">
        <v>34</v>
      </c>
      <c r="C47" t="s">
        <v>33</v>
      </c>
      <c r="D47">
        <v>194.93653802700001</v>
      </c>
      <c r="E47">
        <v>2</v>
      </c>
      <c r="F47" t="b">
        <f t="shared" si="8"/>
        <v>1</v>
      </c>
      <c r="G47" t="s">
        <v>40</v>
      </c>
      <c r="H47" t="s">
        <v>34</v>
      </c>
      <c r="I47" t="s">
        <v>33</v>
      </c>
      <c r="J47">
        <v>95.075728452600003</v>
      </c>
      <c r="K47">
        <v>2</v>
      </c>
      <c r="L47" t="b">
        <f t="shared" si="9"/>
        <v>1</v>
      </c>
      <c r="M47" t="s">
        <v>40</v>
      </c>
      <c r="N47" t="s">
        <v>34</v>
      </c>
      <c r="O47" t="s">
        <v>33</v>
      </c>
      <c r="P47">
        <v>95.075728452600003</v>
      </c>
      <c r="Q47">
        <v>2</v>
      </c>
      <c r="R47" t="b">
        <f t="shared" si="10"/>
        <v>1</v>
      </c>
      <c r="S47" t="s">
        <v>40</v>
      </c>
      <c r="T47" t="s">
        <v>34</v>
      </c>
      <c r="U47" t="s">
        <v>33</v>
      </c>
      <c r="V47">
        <v>95.075728452600003</v>
      </c>
      <c r="W47">
        <v>2</v>
      </c>
      <c r="X47" t="b">
        <f t="shared" si="11"/>
        <v>1</v>
      </c>
      <c r="Y47" t="s">
        <v>40</v>
      </c>
      <c r="Z47" t="s">
        <v>34</v>
      </c>
      <c r="AA47" t="s">
        <v>33</v>
      </c>
      <c r="AB47">
        <v>95.075728452600003</v>
      </c>
      <c r="AC47">
        <v>2</v>
      </c>
      <c r="AD47" t="b">
        <f t="shared" si="12"/>
        <v>1</v>
      </c>
      <c r="AE47" t="s">
        <v>40</v>
      </c>
      <c r="AF47" t="s">
        <v>34</v>
      </c>
      <c r="AG47" t="s">
        <v>33</v>
      </c>
      <c r="AH47">
        <v>95.075728452600003</v>
      </c>
      <c r="AI47">
        <v>2</v>
      </c>
      <c r="AJ47" t="b">
        <f t="shared" si="14"/>
        <v>1</v>
      </c>
      <c r="AK47" t="s">
        <v>40</v>
      </c>
      <c r="AL47" t="s">
        <v>34</v>
      </c>
      <c r="AM47" t="s">
        <v>33</v>
      </c>
      <c r="AN47">
        <v>95.075728452600003</v>
      </c>
      <c r="AO47">
        <v>2</v>
      </c>
      <c r="AP47" t="b">
        <f t="shared" si="13"/>
        <v>1</v>
      </c>
      <c r="AQ47" t="s">
        <v>40</v>
      </c>
      <c r="AR47" t="s">
        <v>34</v>
      </c>
      <c r="AS47" t="s">
        <v>33</v>
      </c>
      <c r="AT47">
        <v>95.075728452600003</v>
      </c>
      <c r="AU47">
        <v>2</v>
      </c>
    </row>
    <row r="48" spans="1:47" x14ac:dyDescent="0.25">
      <c r="A48" t="s">
        <v>40</v>
      </c>
      <c r="B48" t="s">
        <v>16</v>
      </c>
      <c r="C48" t="s">
        <v>35</v>
      </c>
      <c r="D48" s="1">
        <v>6.9605021307200004E-5</v>
      </c>
      <c r="E48">
        <v>2</v>
      </c>
      <c r="F48" t="b">
        <f t="shared" si="8"/>
        <v>1</v>
      </c>
      <c r="G48" t="s">
        <v>40</v>
      </c>
      <c r="H48" t="s">
        <v>16</v>
      </c>
      <c r="I48" t="s">
        <v>35</v>
      </c>
      <c r="J48" s="1">
        <v>5.1683414321E-5</v>
      </c>
      <c r="K48">
        <v>2</v>
      </c>
      <c r="L48" t="b">
        <f t="shared" si="9"/>
        <v>1</v>
      </c>
      <c r="M48" t="s">
        <v>40</v>
      </c>
      <c r="N48" t="s">
        <v>16</v>
      </c>
      <c r="O48" t="s">
        <v>35</v>
      </c>
      <c r="P48" s="1">
        <v>5.1683414321E-5</v>
      </c>
      <c r="Q48">
        <v>3</v>
      </c>
      <c r="R48" t="b">
        <f t="shared" si="10"/>
        <v>1</v>
      </c>
      <c r="S48" t="s">
        <v>40</v>
      </c>
      <c r="T48" t="s">
        <v>16</v>
      </c>
      <c r="U48" t="s">
        <v>35</v>
      </c>
      <c r="V48" s="1">
        <v>5.1683414321E-5</v>
      </c>
      <c r="W48">
        <v>2</v>
      </c>
      <c r="X48" t="b">
        <f t="shared" si="11"/>
        <v>1</v>
      </c>
      <c r="Y48" t="s">
        <v>40</v>
      </c>
      <c r="Z48" t="s">
        <v>16</v>
      </c>
      <c r="AA48" t="s">
        <v>35</v>
      </c>
      <c r="AB48" s="1">
        <v>5.1683414321E-5</v>
      </c>
      <c r="AC48">
        <v>1</v>
      </c>
      <c r="AD48" t="b">
        <f t="shared" si="12"/>
        <v>1</v>
      </c>
      <c r="AE48" t="s">
        <v>40</v>
      </c>
      <c r="AF48" t="s">
        <v>16</v>
      </c>
      <c r="AG48" t="s">
        <v>35</v>
      </c>
      <c r="AH48" s="1">
        <v>5.1683414321E-5</v>
      </c>
      <c r="AI48">
        <v>1</v>
      </c>
      <c r="AJ48" t="b">
        <f t="shared" si="14"/>
        <v>1</v>
      </c>
      <c r="AK48" t="s">
        <v>40</v>
      </c>
      <c r="AL48" t="s">
        <v>16</v>
      </c>
      <c r="AM48" t="s">
        <v>35</v>
      </c>
      <c r="AN48" s="1">
        <v>5.19536257984E-5</v>
      </c>
      <c r="AO48">
        <v>2</v>
      </c>
      <c r="AP48" t="b">
        <f t="shared" si="13"/>
        <v>1</v>
      </c>
      <c r="AQ48" t="s">
        <v>40</v>
      </c>
      <c r="AR48" t="s">
        <v>16</v>
      </c>
      <c r="AS48" t="s">
        <v>35</v>
      </c>
      <c r="AT48" s="1">
        <v>5.1683414321E-5</v>
      </c>
      <c r="AU48">
        <v>3</v>
      </c>
    </row>
    <row r="49" spans="1:47" x14ac:dyDescent="0.25">
      <c r="A49" t="s">
        <v>40</v>
      </c>
      <c r="B49" t="s">
        <v>16</v>
      </c>
      <c r="C49" t="s">
        <v>36</v>
      </c>
      <c r="D49">
        <v>5.3506332613100002E-3</v>
      </c>
      <c r="E49">
        <v>1</v>
      </c>
      <c r="F49" t="b">
        <f t="shared" si="8"/>
        <v>1</v>
      </c>
      <c r="G49" t="s">
        <v>40</v>
      </c>
      <c r="H49" t="s">
        <v>16</v>
      </c>
      <c r="I49" t="s">
        <v>36</v>
      </c>
      <c r="J49">
        <v>4.0343868312799997E-3</v>
      </c>
      <c r="K49">
        <v>2</v>
      </c>
      <c r="L49" t="b">
        <f t="shared" si="9"/>
        <v>1</v>
      </c>
      <c r="M49" t="s">
        <v>40</v>
      </c>
      <c r="N49" t="s">
        <v>16</v>
      </c>
      <c r="O49" t="s">
        <v>36</v>
      </c>
      <c r="P49">
        <v>4.0343868312799997E-3</v>
      </c>
      <c r="Q49">
        <v>2</v>
      </c>
      <c r="R49" t="b">
        <f t="shared" si="10"/>
        <v>1</v>
      </c>
      <c r="S49" t="s">
        <v>40</v>
      </c>
      <c r="T49" t="s">
        <v>16</v>
      </c>
      <c r="U49" t="s">
        <v>36</v>
      </c>
      <c r="V49">
        <v>4.0343868312799997E-3</v>
      </c>
      <c r="W49">
        <v>2</v>
      </c>
      <c r="X49" t="b">
        <f t="shared" si="11"/>
        <v>1</v>
      </c>
      <c r="Y49" t="s">
        <v>40</v>
      </c>
      <c r="Z49" t="s">
        <v>16</v>
      </c>
      <c r="AA49" t="s">
        <v>36</v>
      </c>
      <c r="AB49">
        <v>4.0343868312799997E-3</v>
      </c>
      <c r="AC49">
        <v>1</v>
      </c>
      <c r="AD49" t="b">
        <f t="shared" si="12"/>
        <v>1</v>
      </c>
      <c r="AE49" t="s">
        <v>40</v>
      </c>
      <c r="AF49" t="s">
        <v>16</v>
      </c>
      <c r="AG49" t="s">
        <v>36</v>
      </c>
      <c r="AH49">
        <v>4.0343868312799997E-3</v>
      </c>
      <c r="AI49">
        <v>3</v>
      </c>
      <c r="AJ49" t="b">
        <f t="shared" si="14"/>
        <v>1</v>
      </c>
      <c r="AK49" t="s">
        <v>40</v>
      </c>
      <c r="AL49" t="s">
        <v>16</v>
      </c>
      <c r="AM49" t="s">
        <v>36</v>
      </c>
      <c r="AN49">
        <v>5.2827237846E-3</v>
      </c>
      <c r="AO49">
        <v>2</v>
      </c>
      <c r="AP49" t="b">
        <f t="shared" si="13"/>
        <v>1</v>
      </c>
      <c r="AQ49" t="s">
        <v>40</v>
      </c>
      <c r="AR49" t="s">
        <v>16</v>
      </c>
      <c r="AS49" t="s">
        <v>36</v>
      </c>
      <c r="AT49">
        <v>5.35063293446E-3</v>
      </c>
      <c r="AU49">
        <v>2</v>
      </c>
    </row>
    <row r="50" spans="1:47" x14ac:dyDescent="0.25">
      <c r="A50" t="s">
        <v>40</v>
      </c>
      <c r="B50" t="s">
        <v>16</v>
      </c>
      <c r="C50" t="s">
        <v>5</v>
      </c>
      <c r="D50">
        <v>3.5807154524399999E-3</v>
      </c>
      <c r="E50">
        <v>2</v>
      </c>
      <c r="F50" t="b">
        <f t="shared" si="8"/>
        <v>1</v>
      </c>
      <c r="G50" t="s">
        <v>40</v>
      </c>
      <c r="H50" t="s">
        <v>16</v>
      </c>
      <c r="I50" t="s">
        <v>5</v>
      </c>
      <c r="J50">
        <v>2.7023791457399999E-3</v>
      </c>
      <c r="K50">
        <v>2</v>
      </c>
      <c r="L50" t="b">
        <f t="shared" si="9"/>
        <v>1</v>
      </c>
      <c r="M50" t="s">
        <v>40</v>
      </c>
      <c r="N50" t="s">
        <v>16</v>
      </c>
      <c r="O50" t="s">
        <v>5</v>
      </c>
      <c r="P50">
        <v>2.7023791457399999E-3</v>
      </c>
      <c r="Q50">
        <v>1</v>
      </c>
      <c r="R50" t="b">
        <f t="shared" si="10"/>
        <v>1</v>
      </c>
      <c r="S50" t="s">
        <v>40</v>
      </c>
      <c r="T50" t="s">
        <v>16</v>
      </c>
      <c r="U50" t="s">
        <v>5</v>
      </c>
      <c r="V50">
        <v>2.7023791457399999E-3</v>
      </c>
      <c r="W50">
        <v>1</v>
      </c>
      <c r="X50" t="b">
        <f t="shared" si="11"/>
        <v>1</v>
      </c>
      <c r="Y50" t="s">
        <v>40</v>
      </c>
      <c r="Z50" t="s">
        <v>16</v>
      </c>
      <c r="AA50" t="s">
        <v>5</v>
      </c>
      <c r="AB50">
        <v>2.7023791457399999E-3</v>
      </c>
      <c r="AC50">
        <v>2</v>
      </c>
      <c r="AD50" t="b">
        <f t="shared" si="12"/>
        <v>1</v>
      </c>
      <c r="AE50" t="s">
        <v>40</v>
      </c>
      <c r="AF50" t="s">
        <v>16</v>
      </c>
      <c r="AG50" t="s">
        <v>5</v>
      </c>
      <c r="AH50">
        <v>2.7023791457399999E-3</v>
      </c>
      <c r="AI50">
        <v>2</v>
      </c>
      <c r="AJ50" t="b">
        <f t="shared" si="14"/>
        <v>1</v>
      </c>
      <c r="AK50" t="s">
        <v>40</v>
      </c>
      <c r="AL50" t="s">
        <v>16</v>
      </c>
      <c r="AM50" t="s">
        <v>5</v>
      </c>
      <c r="AN50">
        <v>3.5282204239400002E-3</v>
      </c>
      <c r="AO50">
        <v>3</v>
      </c>
      <c r="AP50" t="b">
        <f t="shared" si="13"/>
        <v>1</v>
      </c>
      <c r="AQ50" t="s">
        <v>40</v>
      </c>
      <c r="AR50" t="s">
        <v>16</v>
      </c>
      <c r="AS50" t="s">
        <v>5</v>
      </c>
      <c r="AT50">
        <v>3.5787592718799998E-3</v>
      </c>
      <c r="AU50">
        <v>2</v>
      </c>
    </row>
    <row r="51" spans="1:47" x14ac:dyDescent="0.25">
      <c r="A51" t="s">
        <v>40</v>
      </c>
      <c r="B51" t="s">
        <v>16</v>
      </c>
      <c r="C51" t="s">
        <v>37</v>
      </c>
      <c r="D51" s="1">
        <v>3.2800440514100001E-5</v>
      </c>
      <c r="E51">
        <v>2</v>
      </c>
      <c r="F51" t="b">
        <f t="shared" si="8"/>
        <v>1</v>
      </c>
      <c r="G51" t="s">
        <v>40</v>
      </c>
      <c r="H51" t="s">
        <v>16</v>
      </c>
      <c r="I51" t="s">
        <v>37</v>
      </c>
      <c r="J51" s="1">
        <v>2.4086474613899999E-5</v>
      </c>
      <c r="K51">
        <v>2</v>
      </c>
      <c r="L51" t="b">
        <f t="shared" si="9"/>
        <v>1</v>
      </c>
      <c r="M51" t="s">
        <v>40</v>
      </c>
      <c r="N51" t="s">
        <v>16</v>
      </c>
      <c r="O51" t="s">
        <v>37</v>
      </c>
      <c r="P51" s="1">
        <v>2.4086474613899999E-5</v>
      </c>
      <c r="Q51">
        <v>1</v>
      </c>
      <c r="R51" t="b">
        <f t="shared" si="10"/>
        <v>1</v>
      </c>
      <c r="S51" t="s">
        <v>40</v>
      </c>
      <c r="T51" t="s">
        <v>16</v>
      </c>
      <c r="U51" t="s">
        <v>37</v>
      </c>
      <c r="V51" s="1">
        <v>2.4086474613899999E-5</v>
      </c>
      <c r="W51">
        <v>2</v>
      </c>
      <c r="X51" t="b">
        <f t="shared" si="11"/>
        <v>1</v>
      </c>
      <c r="Y51" t="s">
        <v>40</v>
      </c>
      <c r="Z51" t="s">
        <v>16</v>
      </c>
      <c r="AA51" t="s">
        <v>37</v>
      </c>
      <c r="AB51" s="1">
        <v>2.4086474613899999E-5</v>
      </c>
      <c r="AC51">
        <v>2</v>
      </c>
      <c r="AD51" t="b">
        <f t="shared" si="12"/>
        <v>1</v>
      </c>
      <c r="AE51" t="s">
        <v>40</v>
      </c>
      <c r="AF51" t="s">
        <v>16</v>
      </c>
      <c r="AG51" t="s">
        <v>37</v>
      </c>
      <c r="AH51" s="1">
        <v>2.4086474613899999E-5</v>
      </c>
      <c r="AI51">
        <v>2</v>
      </c>
      <c r="AJ51" t="b">
        <f t="shared" si="14"/>
        <v>1</v>
      </c>
      <c r="AK51" t="s">
        <v>40</v>
      </c>
      <c r="AL51" t="s">
        <v>16</v>
      </c>
      <c r="AM51" t="s">
        <v>37</v>
      </c>
      <c r="AN51" s="1">
        <v>2.4086474613899999E-5</v>
      </c>
      <c r="AO51">
        <v>1</v>
      </c>
      <c r="AP51" t="b">
        <f t="shared" si="13"/>
        <v>1</v>
      </c>
      <c r="AQ51" t="s">
        <v>40</v>
      </c>
      <c r="AR51" t="s">
        <v>16</v>
      </c>
      <c r="AS51" t="s">
        <v>37</v>
      </c>
      <c r="AT51" s="1">
        <v>2.40502145666E-5</v>
      </c>
      <c r="AU51">
        <v>3</v>
      </c>
    </row>
    <row r="52" spans="1:47" x14ac:dyDescent="0.25">
      <c r="A52" t="s">
        <v>41</v>
      </c>
      <c r="B52" t="s">
        <v>31</v>
      </c>
      <c r="C52" t="s">
        <v>2</v>
      </c>
      <c r="D52">
        <v>1.4853336665800001</v>
      </c>
      <c r="E52">
        <v>4</v>
      </c>
      <c r="F52" t="b">
        <f t="shared" si="8"/>
        <v>1</v>
      </c>
      <c r="G52" t="s">
        <v>41</v>
      </c>
      <c r="H52" t="s">
        <v>31</v>
      </c>
      <c r="I52" t="s">
        <v>2</v>
      </c>
      <c r="J52">
        <v>1.2557000977799999</v>
      </c>
      <c r="K52">
        <v>5</v>
      </c>
      <c r="L52" t="b">
        <f t="shared" si="9"/>
        <v>1</v>
      </c>
      <c r="M52" t="s">
        <v>41</v>
      </c>
      <c r="N52" t="s">
        <v>31</v>
      </c>
      <c r="O52" t="s">
        <v>2</v>
      </c>
      <c r="P52">
        <v>1.2557000977799999</v>
      </c>
      <c r="Q52">
        <v>5</v>
      </c>
      <c r="R52" t="b">
        <f t="shared" si="10"/>
        <v>1</v>
      </c>
      <c r="S52" t="s">
        <v>41</v>
      </c>
      <c r="T52" t="s">
        <v>31</v>
      </c>
      <c r="U52" t="s">
        <v>2</v>
      </c>
      <c r="V52">
        <v>1.2557000977799999</v>
      </c>
      <c r="W52">
        <v>5</v>
      </c>
      <c r="X52" t="b">
        <f t="shared" si="11"/>
        <v>1</v>
      </c>
      <c r="Y52" t="s">
        <v>41</v>
      </c>
      <c r="Z52" t="s">
        <v>31</v>
      </c>
      <c r="AA52" t="s">
        <v>2</v>
      </c>
      <c r="AB52">
        <v>1.2557000977799999</v>
      </c>
      <c r="AC52">
        <v>5</v>
      </c>
      <c r="AD52" t="b">
        <f t="shared" si="12"/>
        <v>1</v>
      </c>
      <c r="AE52" t="s">
        <v>41</v>
      </c>
      <c r="AF52" t="s">
        <v>31</v>
      </c>
      <c r="AG52" t="s">
        <v>2</v>
      </c>
      <c r="AH52">
        <v>1.2557000977799999</v>
      </c>
      <c r="AI52">
        <v>6</v>
      </c>
      <c r="AJ52" t="b">
        <f t="shared" si="14"/>
        <v>1</v>
      </c>
      <c r="AK52" t="s">
        <v>41</v>
      </c>
      <c r="AL52" t="s">
        <v>31</v>
      </c>
      <c r="AM52" t="s">
        <v>2</v>
      </c>
      <c r="AN52">
        <v>1.2557000977799999</v>
      </c>
      <c r="AO52">
        <v>5</v>
      </c>
      <c r="AP52" t="b">
        <f t="shared" si="13"/>
        <v>1</v>
      </c>
      <c r="AQ52" t="s">
        <v>41</v>
      </c>
      <c r="AR52" t="s">
        <v>31</v>
      </c>
      <c r="AS52" t="s">
        <v>2</v>
      </c>
      <c r="AT52">
        <v>1.4348428319099999</v>
      </c>
      <c r="AU52">
        <v>5</v>
      </c>
    </row>
    <row r="53" spans="1:47" x14ac:dyDescent="0.25">
      <c r="A53" t="s">
        <v>41</v>
      </c>
      <c r="B53" t="s">
        <v>31</v>
      </c>
      <c r="C53" t="s">
        <v>32</v>
      </c>
      <c r="D53">
        <v>64.024850280400003</v>
      </c>
      <c r="E53">
        <v>5</v>
      </c>
      <c r="F53" t="b">
        <f t="shared" si="8"/>
        <v>1</v>
      </c>
      <c r="G53" t="s">
        <v>41</v>
      </c>
      <c r="H53" t="s">
        <v>31</v>
      </c>
      <c r="I53" t="s">
        <v>32</v>
      </c>
      <c r="J53">
        <v>39.758075189499998</v>
      </c>
      <c r="K53">
        <v>5</v>
      </c>
      <c r="L53" t="b">
        <f t="shared" si="9"/>
        <v>1</v>
      </c>
      <c r="M53" t="s">
        <v>41</v>
      </c>
      <c r="N53" t="s">
        <v>31</v>
      </c>
      <c r="O53" t="s">
        <v>32</v>
      </c>
      <c r="P53">
        <v>39.758075189499998</v>
      </c>
      <c r="Q53">
        <v>5</v>
      </c>
      <c r="R53" t="b">
        <f t="shared" si="10"/>
        <v>1</v>
      </c>
      <c r="S53" t="s">
        <v>41</v>
      </c>
      <c r="T53" t="s">
        <v>31</v>
      </c>
      <c r="U53" t="s">
        <v>32</v>
      </c>
      <c r="V53">
        <v>39.758075189499998</v>
      </c>
      <c r="W53">
        <v>5</v>
      </c>
      <c r="X53" t="b">
        <f t="shared" si="11"/>
        <v>1</v>
      </c>
      <c r="Y53" t="s">
        <v>41</v>
      </c>
      <c r="Z53" t="s">
        <v>31</v>
      </c>
      <c r="AA53" t="s">
        <v>32</v>
      </c>
      <c r="AB53">
        <v>39.758075189499998</v>
      </c>
      <c r="AC53">
        <v>6</v>
      </c>
      <c r="AD53" t="b">
        <f t="shared" si="12"/>
        <v>1</v>
      </c>
      <c r="AE53" t="s">
        <v>41</v>
      </c>
      <c r="AF53" t="s">
        <v>31</v>
      </c>
      <c r="AG53" t="s">
        <v>32</v>
      </c>
      <c r="AH53">
        <v>39.758075189499998</v>
      </c>
      <c r="AI53">
        <v>4</v>
      </c>
      <c r="AJ53" t="b">
        <f t="shared" si="14"/>
        <v>1</v>
      </c>
      <c r="AK53" t="s">
        <v>41</v>
      </c>
      <c r="AL53" t="s">
        <v>31</v>
      </c>
      <c r="AM53" t="s">
        <v>32</v>
      </c>
      <c r="AN53">
        <v>39.758075189499998</v>
      </c>
      <c r="AO53">
        <v>5</v>
      </c>
      <c r="AP53" t="b">
        <f t="shared" si="13"/>
        <v>1</v>
      </c>
      <c r="AQ53" t="s">
        <v>41</v>
      </c>
      <c r="AR53" t="s">
        <v>31</v>
      </c>
      <c r="AS53" t="s">
        <v>32</v>
      </c>
      <c r="AT53">
        <v>64.024850280400003</v>
      </c>
      <c r="AU53">
        <v>5</v>
      </c>
    </row>
    <row r="54" spans="1:47" x14ac:dyDescent="0.25">
      <c r="A54" t="s">
        <v>41</v>
      </c>
      <c r="B54" t="s">
        <v>31</v>
      </c>
      <c r="C54" t="s">
        <v>33</v>
      </c>
      <c r="D54">
        <v>97.860208360200005</v>
      </c>
      <c r="E54">
        <v>5</v>
      </c>
      <c r="F54" t="b">
        <f t="shared" si="8"/>
        <v>1</v>
      </c>
      <c r="G54" t="s">
        <v>41</v>
      </c>
      <c r="H54" t="s">
        <v>31</v>
      </c>
      <c r="I54" t="s">
        <v>33</v>
      </c>
      <c r="J54">
        <v>59.528020031099999</v>
      </c>
      <c r="K54">
        <v>5</v>
      </c>
      <c r="L54" t="b">
        <f t="shared" si="9"/>
        <v>1</v>
      </c>
      <c r="M54" t="s">
        <v>41</v>
      </c>
      <c r="N54" t="s">
        <v>31</v>
      </c>
      <c r="O54" t="s">
        <v>33</v>
      </c>
      <c r="P54">
        <v>59.528020031099999</v>
      </c>
      <c r="Q54">
        <v>5</v>
      </c>
      <c r="R54" t="b">
        <f t="shared" si="10"/>
        <v>1</v>
      </c>
      <c r="S54" t="s">
        <v>41</v>
      </c>
      <c r="T54" t="s">
        <v>31</v>
      </c>
      <c r="U54" t="s">
        <v>33</v>
      </c>
      <c r="V54">
        <v>59.528020031099999</v>
      </c>
      <c r="W54">
        <v>5</v>
      </c>
      <c r="X54" t="b">
        <f t="shared" si="11"/>
        <v>1</v>
      </c>
      <c r="Y54" t="s">
        <v>41</v>
      </c>
      <c r="Z54" t="s">
        <v>31</v>
      </c>
      <c r="AA54" t="s">
        <v>33</v>
      </c>
      <c r="AB54">
        <v>59.528020031099999</v>
      </c>
      <c r="AC54">
        <v>5</v>
      </c>
      <c r="AD54" t="b">
        <f t="shared" si="12"/>
        <v>1</v>
      </c>
      <c r="AE54" t="s">
        <v>41</v>
      </c>
      <c r="AF54" t="s">
        <v>31</v>
      </c>
      <c r="AG54" t="s">
        <v>33</v>
      </c>
      <c r="AH54">
        <v>59.528020031099999</v>
      </c>
      <c r="AI54">
        <v>6</v>
      </c>
      <c r="AJ54" t="b">
        <f t="shared" si="14"/>
        <v>1</v>
      </c>
      <c r="AK54" t="s">
        <v>41</v>
      </c>
      <c r="AL54" t="s">
        <v>31</v>
      </c>
      <c r="AM54" t="s">
        <v>33</v>
      </c>
      <c r="AN54">
        <v>59.528020031099999</v>
      </c>
      <c r="AO54">
        <v>9</v>
      </c>
      <c r="AP54" t="b">
        <f t="shared" si="13"/>
        <v>1</v>
      </c>
      <c r="AQ54" t="s">
        <v>41</v>
      </c>
      <c r="AR54" t="s">
        <v>31</v>
      </c>
      <c r="AS54" t="s">
        <v>33</v>
      </c>
      <c r="AT54">
        <v>96.976599575500003</v>
      </c>
      <c r="AU54">
        <v>5</v>
      </c>
    </row>
    <row r="55" spans="1:47" x14ac:dyDescent="0.25">
      <c r="A55" t="s">
        <v>41</v>
      </c>
      <c r="B55" t="s">
        <v>34</v>
      </c>
      <c r="C55" t="s">
        <v>2</v>
      </c>
      <c r="D55">
        <v>1.42502865255</v>
      </c>
      <c r="E55">
        <v>3</v>
      </c>
      <c r="F55" t="b">
        <f t="shared" si="8"/>
        <v>1</v>
      </c>
      <c r="G55" t="s">
        <v>41</v>
      </c>
      <c r="H55" t="s">
        <v>34</v>
      </c>
      <c r="I55" t="s">
        <v>2</v>
      </c>
      <c r="J55">
        <v>1.23172350789</v>
      </c>
      <c r="K55">
        <v>2</v>
      </c>
      <c r="L55" t="b">
        <f t="shared" si="9"/>
        <v>1</v>
      </c>
      <c r="M55" t="s">
        <v>41</v>
      </c>
      <c r="N55" t="s">
        <v>34</v>
      </c>
      <c r="O55" t="s">
        <v>2</v>
      </c>
      <c r="P55">
        <v>1.23172350789</v>
      </c>
      <c r="Q55">
        <v>2</v>
      </c>
      <c r="R55" t="b">
        <f t="shared" si="10"/>
        <v>1</v>
      </c>
      <c r="S55" t="s">
        <v>41</v>
      </c>
      <c r="T55" t="s">
        <v>34</v>
      </c>
      <c r="U55" t="s">
        <v>2</v>
      </c>
      <c r="V55">
        <v>1.23172350789</v>
      </c>
      <c r="W55">
        <v>2</v>
      </c>
      <c r="X55" t="b">
        <f t="shared" si="11"/>
        <v>1</v>
      </c>
      <c r="Y55" t="s">
        <v>41</v>
      </c>
      <c r="Z55" t="s">
        <v>34</v>
      </c>
      <c r="AA55" t="s">
        <v>2</v>
      </c>
      <c r="AB55">
        <v>1.23172350789</v>
      </c>
      <c r="AC55">
        <v>2</v>
      </c>
      <c r="AD55" t="b">
        <f t="shared" si="12"/>
        <v>1</v>
      </c>
      <c r="AE55" t="s">
        <v>41</v>
      </c>
      <c r="AF55" t="s">
        <v>34</v>
      </c>
      <c r="AG55" t="s">
        <v>2</v>
      </c>
      <c r="AH55">
        <v>1.23172350789</v>
      </c>
      <c r="AI55">
        <v>2</v>
      </c>
      <c r="AJ55" t="b">
        <f t="shared" si="14"/>
        <v>1</v>
      </c>
      <c r="AK55" t="s">
        <v>41</v>
      </c>
      <c r="AL55" t="s">
        <v>34</v>
      </c>
      <c r="AM55" t="s">
        <v>2</v>
      </c>
      <c r="AN55">
        <v>1.23172350789</v>
      </c>
      <c r="AO55">
        <v>3</v>
      </c>
      <c r="AP55" t="b">
        <f t="shared" si="13"/>
        <v>1</v>
      </c>
      <c r="AQ55" t="s">
        <v>41</v>
      </c>
      <c r="AR55" t="s">
        <v>34</v>
      </c>
      <c r="AS55" t="s">
        <v>2</v>
      </c>
      <c r="AT55">
        <v>1.23172350789</v>
      </c>
      <c r="AU55">
        <v>3</v>
      </c>
    </row>
    <row r="56" spans="1:47" x14ac:dyDescent="0.25">
      <c r="A56" t="s">
        <v>41</v>
      </c>
      <c r="B56" t="s">
        <v>34</v>
      </c>
      <c r="C56" t="s">
        <v>32</v>
      </c>
      <c r="D56">
        <v>34.296241271500001</v>
      </c>
      <c r="E56">
        <v>1</v>
      </c>
      <c r="F56" t="b">
        <f t="shared" si="8"/>
        <v>1</v>
      </c>
      <c r="G56" t="s">
        <v>41</v>
      </c>
      <c r="H56" t="s">
        <v>34</v>
      </c>
      <c r="I56" t="s">
        <v>32</v>
      </c>
      <c r="J56">
        <v>58.732584471099997</v>
      </c>
      <c r="K56">
        <v>2</v>
      </c>
      <c r="L56" t="b">
        <f t="shared" si="9"/>
        <v>1</v>
      </c>
      <c r="M56" t="s">
        <v>41</v>
      </c>
      <c r="N56" t="s">
        <v>34</v>
      </c>
      <c r="O56" t="s">
        <v>32</v>
      </c>
      <c r="P56">
        <v>58.732584471099997</v>
      </c>
      <c r="Q56">
        <v>2</v>
      </c>
      <c r="R56" t="b">
        <f t="shared" si="10"/>
        <v>1</v>
      </c>
      <c r="S56" t="s">
        <v>41</v>
      </c>
      <c r="T56" t="s">
        <v>34</v>
      </c>
      <c r="U56" t="s">
        <v>32</v>
      </c>
      <c r="V56">
        <v>-23.318741925000001</v>
      </c>
      <c r="W56">
        <v>2</v>
      </c>
      <c r="X56" t="b">
        <f t="shared" si="11"/>
        <v>1</v>
      </c>
      <c r="Y56" t="s">
        <v>41</v>
      </c>
      <c r="Z56" t="s">
        <v>34</v>
      </c>
      <c r="AA56" t="s">
        <v>32</v>
      </c>
      <c r="AB56">
        <v>58.732584471099997</v>
      </c>
      <c r="AC56">
        <v>2</v>
      </c>
      <c r="AD56" t="b">
        <f t="shared" si="12"/>
        <v>1</v>
      </c>
      <c r="AE56" t="s">
        <v>41</v>
      </c>
      <c r="AF56" t="s">
        <v>34</v>
      </c>
      <c r="AG56" t="s">
        <v>32</v>
      </c>
      <c r="AH56">
        <v>71.302709085399997</v>
      </c>
      <c r="AI56">
        <v>2</v>
      </c>
      <c r="AJ56" t="b">
        <f t="shared" si="14"/>
        <v>1</v>
      </c>
      <c r="AK56" t="s">
        <v>41</v>
      </c>
      <c r="AL56" t="s">
        <v>34</v>
      </c>
      <c r="AM56" t="s">
        <v>32</v>
      </c>
      <c r="AN56">
        <v>-6.2104253465800001</v>
      </c>
      <c r="AO56">
        <v>3</v>
      </c>
      <c r="AP56" t="b">
        <f t="shared" si="13"/>
        <v>1</v>
      </c>
      <c r="AQ56" t="s">
        <v>41</v>
      </c>
      <c r="AR56" t="s">
        <v>34</v>
      </c>
      <c r="AS56" t="s">
        <v>32</v>
      </c>
      <c r="AT56">
        <v>-23.318741925000001</v>
      </c>
      <c r="AU56">
        <v>2</v>
      </c>
    </row>
    <row r="57" spans="1:47" x14ac:dyDescent="0.25">
      <c r="A57" t="s">
        <v>41</v>
      </c>
      <c r="B57" t="s">
        <v>34</v>
      </c>
      <c r="C57" t="s">
        <v>33</v>
      </c>
      <c r="D57">
        <v>134.07556613899999</v>
      </c>
      <c r="E57">
        <v>2</v>
      </c>
      <c r="F57" t="b">
        <f t="shared" si="8"/>
        <v>1</v>
      </c>
      <c r="G57" t="s">
        <v>41</v>
      </c>
      <c r="H57" t="s">
        <v>34</v>
      </c>
      <c r="I57" t="s">
        <v>33</v>
      </c>
      <c r="J57">
        <v>95.075728452600003</v>
      </c>
      <c r="K57">
        <v>2</v>
      </c>
      <c r="L57" t="b">
        <f t="shared" si="9"/>
        <v>1</v>
      </c>
      <c r="M57" t="s">
        <v>41</v>
      </c>
      <c r="N57" t="s">
        <v>34</v>
      </c>
      <c r="O57" t="s">
        <v>33</v>
      </c>
      <c r="P57">
        <v>95.075728452600003</v>
      </c>
      <c r="Q57">
        <v>1</v>
      </c>
      <c r="R57" t="b">
        <f t="shared" si="10"/>
        <v>1</v>
      </c>
      <c r="S57" t="s">
        <v>41</v>
      </c>
      <c r="T57" t="s">
        <v>34</v>
      </c>
      <c r="U57" t="s">
        <v>33</v>
      </c>
      <c r="V57">
        <v>95.075728452600003</v>
      </c>
      <c r="W57">
        <v>2</v>
      </c>
      <c r="X57" t="b">
        <f t="shared" si="11"/>
        <v>1</v>
      </c>
      <c r="Y57" t="s">
        <v>41</v>
      </c>
      <c r="Z57" t="s">
        <v>34</v>
      </c>
      <c r="AA57" t="s">
        <v>33</v>
      </c>
      <c r="AB57">
        <v>95.075728452600003</v>
      </c>
      <c r="AC57">
        <v>3</v>
      </c>
      <c r="AD57" t="b">
        <f t="shared" si="12"/>
        <v>1</v>
      </c>
      <c r="AE57" t="s">
        <v>41</v>
      </c>
      <c r="AF57" t="s">
        <v>34</v>
      </c>
      <c r="AG57" t="s">
        <v>33</v>
      </c>
      <c r="AH57">
        <v>95.075728452600003</v>
      </c>
      <c r="AI57">
        <v>1</v>
      </c>
      <c r="AJ57" t="b">
        <f t="shared" si="14"/>
        <v>1</v>
      </c>
      <c r="AK57" t="s">
        <v>41</v>
      </c>
      <c r="AL57" t="s">
        <v>34</v>
      </c>
      <c r="AM57" t="s">
        <v>33</v>
      </c>
      <c r="AN57">
        <v>95.075728452600003</v>
      </c>
      <c r="AO57">
        <v>4</v>
      </c>
      <c r="AP57" t="b">
        <f t="shared" si="13"/>
        <v>1</v>
      </c>
      <c r="AQ57" t="s">
        <v>41</v>
      </c>
      <c r="AR57" t="s">
        <v>34</v>
      </c>
      <c r="AS57" t="s">
        <v>33</v>
      </c>
      <c r="AT57">
        <v>95.075728452600003</v>
      </c>
      <c r="AU57">
        <v>2</v>
      </c>
    </row>
    <row r="58" spans="1:47" x14ac:dyDescent="0.25">
      <c r="A58" t="s">
        <v>41</v>
      </c>
      <c r="B58" t="s">
        <v>16</v>
      </c>
      <c r="C58" t="s">
        <v>35</v>
      </c>
      <c r="D58" s="1">
        <v>7.0245362162700006E-5</v>
      </c>
      <c r="E58">
        <v>2</v>
      </c>
      <c r="F58" t="b">
        <f t="shared" si="8"/>
        <v>1</v>
      </c>
      <c r="G58" t="s">
        <v>41</v>
      </c>
      <c r="H58" t="s">
        <v>16</v>
      </c>
      <c r="I58" t="s">
        <v>35</v>
      </c>
      <c r="J58" s="1">
        <v>5.1683414321E-5</v>
      </c>
      <c r="K58">
        <v>2</v>
      </c>
      <c r="L58" t="b">
        <f t="shared" si="9"/>
        <v>1</v>
      </c>
      <c r="M58" t="s">
        <v>41</v>
      </c>
      <c r="N58" t="s">
        <v>16</v>
      </c>
      <c r="O58" t="s">
        <v>35</v>
      </c>
      <c r="P58" s="1">
        <v>5.1683414321E-5</v>
      </c>
      <c r="Q58">
        <v>2</v>
      </c>
      <c r="R58" t="b">
        <f t="shared" si="10"/>
        <v>1</v>
      </c>
      <c r="S58" t="s">
        <v>41</v>
      </c>
      <c r="T58" t="s">
        <v>16</v>
      </c>
      <c r="U58" t="s">
        <v>35</v>
      </c>
      <c r="V58" s="1">
        <v>5.1683414321E-5</v>
      </c>
      <c r="W58">
        <v>2</v>
      </c>
      <c r="X58" t="b">
        <f t="shared" si="11"/>
        <v>1</v>
      </c>
      <c r="Y58" t="s">
        <v>41</v>
      </c>
      <c r="Z58" t="s">
        <v>16</v>
      </c>
      <c r="AA58" t="s">
        <v>35</v>
      </c>
      <c r="AB58" s="1">
        <v>5.1683414321E-5</v>
      </c>
      <c r="AC58">
        <v>2</v>
      </c>
      <c r="AD58" t="b">
        <f t="shared" si="12"/>
        <v>1</v>
      </c>
      <c r="AE58" t="s">
        <v>41</v>
      </c>
      <c r="AF58" t="s">
        <v>16</v>
      </c>
      <c r="AG58" t="s">
        <v>35</v>
      </c>
      <c r="AH58" s="1">
        <v>5.1683414321E-5</v>
      </c>
      <c r="AI58">
        <v>2</v>
      </c>
      <c r="AJ58" t="b">
        <f t="shared" si="14"/>
        <v>1</v>
      </c>
      <c r="AK58" t="s">
        <v>41</v>
      </c>
      <c r="AL58" t="s">
        <v>16</v>
      </c>
      <c r="AM58" t="s">
        <v>35</v>
      </c>
      <c r="AN58" s="1">
        <v>5.2498672304400002E-5</v>
      </c>
      <c r="AO58">
        <v>2</v>
      </c>
      <c r="AP58" t="b">
        <f t="shared" si="13"/>
        <v>1</v>
      </c>
      <c r="AQ58" t="s">
        <v>41</v>
      </c>
      <c r="AR58" t="s">
        <v>16</v>
      </c>
      <c r="AS58" t="s">
        <v>35</v>
      </c>
      <c r="AT58" s="1">
        <v>5.1683414321E-5</v>
      </c>
      <c r="AU58">
        <v>3</v>
      </c>
    </row>
    <row r="59" spans="1:47" x14ac:dyDescent="0.25">
      <c r="A59" t="s">
        <v>41</v>
      </c>
      <c r="B59" t="s">
        <v>16</v>
      </c>
      <c r="C59" t="s">
        <v>36</v>
      </c>
      <c r="D59">
        <v>5.4764078442499997E-3</v>
      </c>
      <c r="E59">
        <v>1</v>
      </c>
      <c r="F59" t="b">
        <f t="shared" si="8"/>
        <v>1</v>
      </c>
      <c r="G59" t="s">
        <v>41</v>
      </c>
      <c r="H59" t="s">
        <v>16</v>
      </c>
      <c r="I59" t="s">
        <v>36</v>
      </c>
      <c r="J59">
        <v>4.0343868312799997E-3</v>
      </c>
      <c r="K59">
        <v>2</v>
      </c>
      <c r="L59" t="b">
        <f t="shared" si="9"/>
        <v>1</v>
      </c>
      <c r="M59" t="s">
        <v>41</v>
      </c>
      <c r="N59" t="s">
        <v>16</v>
      </c>
      <c r="O59" t="s">
        <v>36</v>
      </c>
      <c r="P59">
        <v>4.0343868312799997E-3</v>
      </c>
      <c r="Q59">
        <v>2</v>
      </c>
      <c r="R59" t="b">
        <f t="shared" si="10"/>
        <v>1</v>
      </c>
      <c r="S59" t="s">
        <v>41</v>
      </c>
      <c r="T59" t="s">
        <v>16</v>
      </c>
      <c r="U59" t="s">
        <v>36</v>
      </c>
      <c r="V59">
        <v>4.0343868312799997E-3</v>
      </c>
      <c r="W59">
        <v>2</v>
      </c>
      <c r="X59" t="b">
        <f t="shared" si="11"/>
        <v>1</v>
      </c>
      <c r="Y59" t="s">
        <v>41</v>
      </c>
      <c r="Z59" t="s">
        <v>16</v>
      </c>
      <c r="AA59" t="s">
        <v>36</v>
      </c>
      <c r="AB59">
        <v>4.0343868312799997E-3</v>
      </c>
      <c r="AC59">
        <v>2</v>
      </c>
      <c r="AD59" t="b">
        <f t="shared" si="12"/>
        <v>1</v>
      </c>
      <c r="AE59" t="s">
        <v>41</v>
      </c>
      <c r="AF59" t="s">
        <v>16</v>
      </c>
      <c r="AG59" t="s">
        <v>36</v>
      </c>
      <c r="AH59">
        <v>4.0343868312799997E-3</v>
      </c>
      <c r="AI59">
        <v>2</v>
      </c>
      <c r="AJ59" t="b">
        <f t="shared" si="14"/>
        <v>1</v>
      </c>
      <c r="AK59" t="s">
        <v>41</v>
      </c>
      <c r="AL59" t="s">
        <v>16</v>
      </c>
      <c r="AM59" t="s">
        <v>36</v>
      </c>
      <c r="AN59">
        <v>4.1377505986900003E-3</v>
      </c>
      <c r="AO59">
        <v>2</v>
      </c>
      <c r="AP59" t="b">
        <f t="shared" si="13"/>
        <v>1</v>
      </c>
      <c r="AQ59" t="s">
        <v>41</v>
      </c>
      <c r="AR59" t="s">
        <v>16</v>
      </c>
      <c r="AS59" t="s">
        <v>36</v>
      </c>
      <c r="AT59">
        <v>4.0343868312799997E-3</v>
      </c>
      <c r="AU59">
        <v>1</v>
      </c>
    </row>
    <row r="60" spans="1:47" x14ac:dyDescent="0.25">
      <c r="A60" t="s">
        <v>41</v>
      </c>
      <c r="B60" t="s">
        <v>16</v>
      </c>
      <c r="C60" t="s">
        <v>5</v>
      </c>
      <c r="D60">
        <v>3.28639171443E-3</v>
      </c>
      <c r="E60">
        <v>2</v>
      </c>
      <c r="F60" t="b">
        <f t="shared" si="8"/>
        <v>1</v>
      </c>
      <c r="G60" t="s">
        <v>41</v>
      </c>
      <c r="H60" t="s">
        <v>16</v>
      </c>
      <c r="I60" t="s">
        <v>5</v>
      </c>
      <c r="J60">
        <v>2.7023791457399999E-3</v>
      </c>
      <c r="K60">
        <v>2</v>
      </c>
      <c r="L60" t="b">
        <f t="shared" si="9"/>
        <v>1</v>
      </c>
      <c r="M60" t="s">
        <v>41</v>
      </c>
      <c r="N60" t="s">
        <v>16</v>
      </c>
      <c r="O60" t="s">
        <v>5</v>
      </c>
      <c r="P60">
        <v>2.7023791457399999E-3</v>
      </c>
      <c r="Q60">
        <v>2</v>
      </c>
      <c r="R60" t="b">
        <f t="shared" si="10"/>
        <v>1</v>
      </c>
      <c r="S60" t="s">
        <v>41</v>
      </c>
      <c r="T60" t="s">
        <v>16</v>
      </c>
      <c r="U60" t="s">
        <v>5</v>
      </c>
      <c r="V60">
        <v>3.59379974214E-3</v>
      </c>
      <c r="W60">
        <v>1</v>
      </c>
      <c r="X60" t="b">
        <f t="shared" si="11"/>
        <v>1</v>
      </c>
      <c r="Y60" t="s">
        <v>41</v>
      </c>
      <c r="Z60" t="s">
        <v>16</v>
      </c>
      <c r="AA60" t="s">
        <v>5</v>
      </c>
      <c r="AB60">
        <v>2.7011739825400002E-3</v>
      </c>
      <c r="AC60">
        <v>2</v>
      </c>
      <c r="AD60" t="b">
        <f t="shared" si="12"/>
        <v>1</v>
      </c>
      <c r="AE60" t="s">
        <v>41</v>
      </c>
      <c r="AF60" t="s">
        <v>16</v>
      </c>
      <c r="AG60" t="s">
        <v>5</v>
      </c>
      <c r="AH60">
        <v>2.7048485479100001E-3</v>
      </c>
      <c r="AI60">
        <v>1</v>
      </c>
      <c r="AJ60" t="b">
        <f t="shared" si="14"/>
        <v>1</v>
      </c>
      <c r="AK60" t="s">
        <v>41</v>
      </c>
      <c r="AL60" t="s">
        <v>16</v>
      </c>
      <c r="AM60" t="s">
        <v>5</v>
      </c>
      <c r="AN60">
        <v>3.5457050050000001E-3</v>
      </c>
      <c r="AO60">
        <v>2</v>
      </c>
      <c r="AP60" t="b">
        <f t="shared" si="13"/>
        <v>1</v>
      </c>
      <c r="AQ60" t="s">
        <v>41</v>
      </c>
      <c r="AR60" t="s">
        <v>16</v>
      </c>
      <c r="AS60" t="s">
        <v>5</v>
      </c>
      <c r="AT60">
        <v>3.5998135750399999E-3</v>
      </c>
      <c r="AU60">
        <v>2</v>
      </c>
    </row>
    <row r="61" spans="1:47" x14ac:dyDescent="0.25">
      <c r="A61" t="s">
        <v>41</v>
      </c>
      <c r="B61" t="s">
        <v>16</v>
      </c>
      <c r="C61" t="s">
        <v>37</v>
      </c>
      <c r="D61" s="1">
        <v>3.32144368874E-5</v>
      </c>
      <c r="E61">
        <v>2</v>
      </c>
      <c r="F61" t="b">
        <f t="shared" si="8"/>
        <v>1</v>
      </c>
      <c r="G61" t="s">
        <v>41</v>
      </c>
      <c r="H61" t="s">
        <v>16</v>
      </c>
      <c r="I61" t="s">
        <v>37</v>
      </c>
      <c r="J61" s="1">
        <v>2.4086474613899999E-5</v>
      </c>
      <c r="K61">
        <v>2</v>
      </c>
      <c r="L61" t="b">
        <f t="shared" si="9"/>
        <v>1</v>
      </c>
      <c r="M61" t="s">
        <v>41</v>
      </c>
      <c r="N61" t="s">
        <v>16</v>
      </c>
      <c r="O61" t="s">
        <v>37</v>
      </c>
      <c r="P61" s="1">
        <v>2.4086474613899999E-5</v>
      </c>
      <c r="Q61">
        <v>2</v>
      </c>
      <c r="R61" t="b">
        <f t="shared" si="10"/>
        <v>1</v>
      </c>
      <c r="S61" t="s">
        <v>41</v>
      </c>
      <c r="T61" t="s">
        <v>16</v>
      </c>
      <c r="U61" t="s">
        <v>37</v>
      </c>
      <c r="V61" s="1">
        <v>2.4086474613899999E-5</v>
      </c>
      <c r="W61">
        <v>2</v>
      </c>
      <c r="X61" t="b">
        <f t="shared" si="11"/>
        <v>1</v>
      </c>
      <c r="Y61" t="s">
        <v>41</v>
      </c>
      <c r="Z61" t="s">
        <v>16</v>
      </c>
      <c r="AA61" t="s">
        <v>37</v>
      </c>
      <c r="AB61" s="1">
        <v>2.4086474613899999E-5</v>
      </c>
      <c r="AC61">
        <v>2</v>
      </c>
      <c r="AD61" t="b">
        <f t="shared" si="12"/>
        <v>1</v>
      </c>
      <c r="AE61" t="s">
        <v>41</v>
      </c>
      <c r="AF61" t="s">
        <v>16</v>
      </c>
      <c r="AG61" t="s">
        <v>37</v>
      </c>
      <c r="AH61" s="1">
        <v>2.4086474613899999E-5</v>
      </c>
      <c r="AI61">
        <v>2</v>
      </c>
      <c r="AJ61" t="b">
        <f t="shared" si="14"/>
        <v>1</v>
      </c>
      <c r="AK61" t="s">
        <v>41</v>
      </c>
      <c r="AL61" t="s">
        <v>16</v>
      </c>
      <c r="AM61" t="s">
        <v>37</v>
      </c>
      <c r="AN61" s="1">
        <v>2.4113346906000001E-5</v>
      </c>
      <c r="AO61">
        <v>3</v>
      </c>
      <c r="AP61" t="b">
        <f t="shared" si="13"/>
        <v>1</v>
      </c>
      <c r="AQ61" t="s">
        <v>41</v>
      </c>
      <c r="AR61" t="s">
        <v>16</v>
      </c>
      <c r="AS61" t="s">
        <v>37</v>
      </c>
      <c r="AT61" s="1">
        <v>2.4086474613899999E-5</v>
      </c>
      <c r="AU61">
        <v>1</v>
      </c>
    </row>
    <row r="62" spans="1:47" x14ac:dyDescent="0.25">
      <c r="F62" t="b">
        <f>AND(F2:F61)</f>
        <v>1</v>
      </c>
      <c r="L62" t="b">
        <f>AND(L2:L61)</f>
        <v>1</v>
      </c>
      <c r="R62" t="b">
        <f>AND(R2:R61)</f>
        <v>1</v>
      </c>
      <c r="X62" t="b">
        <f>AND(X2:X61)</f>
        <v>1</v>
      </c>
      <c r="AD62" t="b">
        <f>AND(AD2:AD61)</f>
        <v>1</v>
      </c>
      <c r="AJ62" t="b">
        <f>AND(AJ2:AJ61)</f>
        <v>1</v>
      </c>
      <c r="AP62" t="b">
        <f>AND(AP2:AP61)</f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A7" workbookViewId="0">
      <selection activeCell="D25" sqref="D25"/>
    </sheetView>
  </sheetViews>
  <sheetFormatPr defaultRowHeight="15" x14ac:dyDescent="0.25"/>
  <cols>
    <col min="12" max="12" width="12.42578125" bestFit="1" customWidth="1"/>
    <col min="13" max="13" width="12.85546875" customWidth="1"/>
  </cols>
  <sheetData>
    <row r="1" spans="1:18" x14ac:dyDescent="0.25">
      <c r="D1" t="s">
        <v>43</v>
      </c>
      <c r="E1" t="s">
        <v>24</v>
      </c>
      <c r="F1" t="s">
        <v>25</v>
      </c>
      <c r="G1" t="s">
        <v>28</v>
      </c>
      <c r="H1" t="s">
        <v>29</v>
      </c>
      <c r="I1" t="s">
        <v>30</v>
      </c>
      <c r="J1" t="s">
        <v>26</v>
      </c>
      <c r="K1" t="s">
        <v>27</v>
      </c>
      <c r="L1" t="s">
        <v>44</v>
      </c>
      <c r="Q1">
        <v>1</v>
      </c>
      <c r="R1" t="s">
        <v>43</v>
      </c>
    </row>
    <row r="2" spans="1:18" x14ac:dyDescent="0.25">
      <c r="A2" t="s">
        <v>0</v>
      </c>
      <c r="B2" t="s">
        <v>31</v>
      </c>
      <c r="C2" t="s">
        <v>2</v>
      </c>
      <c r="D2">
        <v>1.90950125029</v>
      </c>
      <c r="E2">
        <v>0.91842691057199999</v>
      </c>
      <c r="F2">
        <v>1.1551522974699999</v>
      </c>
      <c r="G2">
        <v>0.96275136980700005</v>
      </c>
      <c r="H2">
        <v>1.0650069090500001</v>
      </c>
      <c r="I2">
        <v>1.2200451263900001</v>
      </c>
      <c r="J2">
        <v>1.02255142448</v>
      </c>
      <c r="K2">
        <v>1.13379463424</v>
      </c>
      <c r="L2" s="3">
        <f>MAX(D2:K2)</f>
        <v>1.90950125029</v>
      </c>
      <c r="M2" t="str">
        <f>VLOOKUP(N2,$Q$1:$R$8,2,FALSE)</f>
        <v>STANDARD</v>
      </c>
      <c r="N2">
        <f>MATCH(L2,D2:K2,0)</f>
        <v>1</v>
      </c>
      <c r="Q2">
        <v>2</v>
      </c>
      <c r="R2" t="s">
        <v>24</v>
      </c>
    </row>
    <row r="3" spans="1:18" x14ac:dyDescent="0.25">
      <c r="A3" t="s">
        <v>0</v>
      </c>
      <c r="B3" t="s">
        <v>31</v>
      </c>
      <c r="C3" t="s">
        <v>32</v>
      </c>
      <c r="D3">
        <v>105.16931528000001</v>
      </c>
      <c r="E3">
        <v>-73.058411108100003</v>
      </c>
      <c r="F3">
        <v>28.189447337200001</v>
      </c>
      <c r="G3">
        <v>-10.6167308322</v>
      </c>
      <c r="H3">
        <v>-38.751382055699999</v>
      </c>
      <c r="I3">
        <v>19.743281125599999</v>
      </c>
      <c r="J3">
        <v>-48.144985210000002</v>
      </c>
      <c r="K3">
        <v>26.014196882099998</v>
      </c>
      <c r="L3" s="3">
        <f t="shared" ref="L3:L7" si="0">MAX(D3:K3)</f>
        <v>105.16931528000001</v>
      </c>
      <c r="M3" t="str">
        <f t="shared" ref="M3:M61" si="1">VLOOKUP(N3,$Q$1:$R$8,2,FALSE)</f>
        <v>STANDARD</v>
      </c>
      <c r="N3">
        <f t="shared" ref="N3:N61" si="2">MATCH(L3,D3:K3,0)</f>
        <v>1</v>
      </c>
      <c r="Q3">
        <v>3</v>
      </c>
      <c r="R3" t="s">
        <v>25</v>
      </c>
    </row>
    <row r="4" spans="1:18" x14ac:dyDescent="0.25">
      <c r="A4" t="s">
        <v>0</v>
      </c>
      <c r="B4" t="s">
        <v>31</v>
      </c>
      <c r="C4" t="s">
        <v>33</v>
      </c>
      <c r="D4">
        <v>187.052147504</v>
      </c>
      <c r="E4">
        <v>65.913561297000001</v>
      </c>
      <c r="F4">
        <v>216.572590031</v>
      </c>
      <c r="G4">
        <v>82.223020336999994</v>
      </c>
      <c r="H4">
        <v>120.201226844</v>
      </c>
      <c r="I4">
        <v>89.936344272900001</v>
      </c>
      <c r="J4">
        <v>174.09031309299999</v>
      </c>
      <c r="K4">
        <v>122.010721844</v>
      </c>
      <c r="L4" s="3">
        <f t="shared" si="0"/>
        <v>216.572590031</v>
      </c>
      <c r="M4" t="str">
        <f t="shared" si="1"/>
        <v>INFLATION</v>
      </c>
      <c r="N4">
        <f t="shared" si="2"/>
        <v>3</v>
      </c>
      <c r="Q4">
        <v>4</v>
      </c>
      <c r="R4" t="s">
        <v>28</v>
      </c>
    </row>
    <row r="5" spans="1:18" x14ac:dyDescent="0.25">
      <c r="A5" t="s">
        <v>0</v>
      </c>
      <c r="B5" t="s">
        <v>34</v>
      </c>
      <c r="C5" t="s">
        <v>2</v>
      </c>
      <c r="D5">
        <v>2.00108858202</v>
      </c>
      <c r="E5">
        <v>1.19129093141</v>
      </c>
      <c r="F5">
        <v>1.1726885297</v>
      </c>
      <c r="G5">
        <v>0.721004012355</v>
      </c>
      <c r="H5">
        <v>0.78503334466100005</v>
      </c>
      <c r="I5">
        <v>0.72508332180699997</v>
      </c>
      <c r="J5">
        <v>0.73566768059499998</v>
      </c>
      <c r="K5">
        <v>0.63740092793600001</v>
      </c>
      <c r="L5" s="3">
        <f t="shared" si="0"/>
        <v>2.00108858202</v>
      </c>
      <c r="M5" t="str">
        <f t="shared" si="1"/>
        <v>STANDARD</v>
      </c>
      <c r="N5">
        <f t="shared" si="2"/>
        <v>1</v>
      </c>
      <c r="Q5">
        <v>5</v>
      </c>
      <c r="R5" t="s">
        <v>29</v>
      </c>
    </row>
    <row r="6" spans="1:18" x14ac:dyDescent="0.25">
      <c r="A6" t="s">
        <v>0</v>
      </c>
      <c r="B6" t="s">
        <v>34</v>
      </c>
      <c r="C6" t="s">
        <v>32</v>
      </c>
      <c r="D6">
        <v>136.23561757499999</v>
      </c>
      <c r="E6">
        <v>60.208742474300003</v>
      </c>
      <c r="F6">
        <v>-22.717770933000001</v>
      </c>
      <c r="G6">
        <v>-60.264165589400001</v>
      </c>
      <c r="H6">
        <v>-25.7226820393</v>
      </c>
      <c r="I6">
        <v>-41.015509628300002</v>
      </c>
      <c r="J6">
        <v>-41.115566617900001</v>
      </c>
      <c r="K6">
        <v>-73.048619948600006</v>
      </c>
      <c r="L6" s="3">
        <f t="shared" si="0"/>
        <v>136.23561757499999</v>
      </c>
      <c r="M6" t="str">
        <f t="shared" si="1"/>
        <v>STANDARD</v>
      </c>
      <c r="N6">
        <f t="shared" si="2"/>
        <v>1</v>
      </c>
      <c r="Q6">
        <v>6</v>
      </c>
      <c r="R6" t="s">
        <v>30</v>
      </c>
    </row>
    <row r="7" spans="1:18" x14ac:dyDescent="0.25">
      <c r="A7" t="s">
        <v>0</v>
      </c>
      <c r="B7" t="s">
        <v>34</v>
      </c>
      <c r="C7" t="s">
        <v>33</v>
      </c>
      <c r="D7">
        <v>193.89905648199999</v>
      </c>
      <c r="E7">
        <v>-50.264757722900001</v>
      </c>
      <c r="F7">
        <v>41.285297999199997</v>
      </c>
      <c r="G7">
        <v>-69.000582764200004</v>
      </c>
      <c r="H7">
        <v>-48.906984033900002</v>
      </c>
      <c r="I7">
        <v>-36.521232967800003</v>
      </c>
      <c r="J7">
        <v>-26.884110821</v>
      </c>
      <c r="K7">
        <v>-27.1948274274</v>
      </c>
      <c r="L7" s="3">
        <f t="shared" si="0"/>
        <v>193.89905648199999</v>
      </c>
      <c r="M7" t="str">
        <f t="shared" si="1"/>
        <v>STANDARD</v>
      </c>
      <c r="N7">
        <f t="shared" si="2"/>
        <v>1</v>
      </c>
      <c r="Q7">
        <v>7</v>
      </c>
      <c r="R7" t="s">
        <v>26</v>
      </c>
    </row>
    <row r="8" spans="1:18" x14ac:dyDescent="0.25">
      <c r="A8" t="s">
        <v>0</v>
      </c>
      <c r="B8" t="s">
        <v>16</v>
      </c>
      <c r="C8" t="s">
        <v>35</v>
      </c>
      <c r="D8" s="1">
        <v>5.2244314080700002E-5</v>
      </c>
      <c r="E8" s="1">
        <v>5.3369841020800003E-5</v>
      </c>
      <c r="F8" s="1">
        <v>5.3231528869499998E-5</v>
      </c>
      <c r="G8" s="1">
        <v>5.2842187404700001E-5</v>
      </c>
      <c r="H8" s="1">
        <v>5.4010561673200002E-5</v>
      </c>
      <c r="I8" s="1">
        <v>5.3802415172200002E-5</v>
      </c>
      <c r="J8">
        <v>1.53250844703E-4</v>
      </c>
      <c r="K8" s="1">
        <v>5.28354496899E-5</v>
      </c>
      <c r="L8" s="3">
        <f>IF(B8="-",MIN(D8:K8),MAX(D8:K8))</f>
        <v>5.2244314080700002E-5</v>
      </c>
      <c r="M8" t="str">
        <f t="shared" si="1"/>
        <v>STANDARD</v>
      </c>
      <c r="N8">
        <f t="shared" si="2"/>
        <v>1</v>
      </c>
      <c r="Q8">
        <v>8</v>
      </c>
      <c r="R8" t="s">
        <v>27</v>
      </c>
    </row>
    <row r="9" spans="1:18" x14ac:dyDescent="0.25">
      <c r="A9" t="s">
        <v>0</v>
      </c>
      <c r="B9" t="s">
        <v>16</v>
      </c>
      <c r="C9" t="s">
        <v>36</v>
      </c>
      <c r="D9">
        <v>4.1948886593200004E-3</v>
      </c>
      <c r="E9">
        <v>4.4382346552500002E-3</v>
      </c>
      <c r="F9">
        <v>4.4294826360000003E-3</v>
      </c>
      <c r="G9">
        <v>4.3688399107400001E-3</v>
      </c>
      <c r="H9">
        <v>4.53493490762E-3</v>
      </c>
      <c r="I9">
        <v>4.5625360125E-3</v>
      </c>
      <c r="J9">
        <v>4.9076370221900001E-3</v>
      </c>
      <c r="K9">
        <v>4.36013661455E-3</v>
      </c>
      <c r="L9" s="3">
        <f t="shared" ref="L9:L61" si="3">IF(B9="-",MIN(D9:K9),MAX(D9:K9))</f>
        <v>4.1948886593200004E-3</v>
      </c>
      <c r="M9" t="str">
        <f t="shared" si="1"/>
        <v>STANDARD</v>
      </c>
      <c r="N9">
        <f t="shared" si="2"/>
        <v>1</v>
      </c>
    </row>
    <row r="10" spans="1:18" x14ac:dyDescent="0.25">
      <c r="A10" t="s">
        <v>0</v>
      </c>
      <c r="B10" t="s">
        <v>16</v>
      </c>
      <c r="C10" t="s">
        <v>5</v>
      </c>
      <c r="D10">
        <v>2.8110598196700001E-3</v>
      </c>
      <c r="E10">
        <v>2.96969760633E-3</v>
      </c>
      <c r="F10">
        <v>2.9568858963899998E-3</v>
      </c>
      <c r="G10">
        <v>2.9289728583100001E-3</v>
      </c>
      <c r="H10">
        <v>3.0581507117099999E-3</v>
      </c>
      <c r="I10">
        <v>3.0715952617200002E-3</v>
      </c>
      <c r="J10">
        <v>3.2623916476900001E-3</v>
      </c>
      <c r="K10">
        <v>2.9245822078000001E-3</v>
      </c>
      <c r="L10" s="3">
        <f t="shared" si="3"/>
        <v>2.8110598196700001E-3</v>
      </c>
      <c r="M10" t="str">
        <f t="shared" si="1"/>
        <v>STANDARD</v>
      </c>
      <c r="N10">
        <f t="shared" si="2"/>
        <v>1</v>
      </c>
    </row>
    <row r="11" spans="1:18" x14ac:dyDescent="0.25">
      <c r="A11" t="s">
        <v>0</v>
      </c>
      <c r="B11" t="s">
        <v>16</v>
      </c>
      <c r="C11" t="s">
        <v>37</v>
      </c>
      <c r="D11" s="1">
        <v>2.43767859363E-5</v>
      </c>
      <c r="E11" s="1">
        <v>2.48759858899E-5</v>
      </c>
      <c r="F11" s="1">
        <v>2.4783335740799999E-5</v>
      </c>
      <c r="G11" s="1">
        <v>2.46503715522E-5</v>
      </c>
      <c r="H11" s="1">
        <v>2.5190029328299999E-5</v>
      </c>
      <c r="I11" s="1">
        <v>2.5140412713399998E-5</v>
      </c>
      <c r="J11" s="1">
        <v>6.9761921775900006E-5</v>
      </c>
      <c r="K11" s="1">
        <v>2.4658228126799999E-5</v>
      </c>
      <c r="L11" s="3">
        <f t="shared" si="3"/>
        <v>2.43767859363E-5</v>
      </c>
      <c r="M11" t="str">
        <f t="shared" si="1"/>
        <v>STANDARD</v>
      </c>
      <c r="N11">
        <f t="shared" si="2"/>
        <v>1</v>
      </c>
    </row>
    <row r="12" spans="1:18" x14ac:dyDescent="0.25">
      <c r="A12" t="s">
        <v>15</v>
      </c>
      <c r="B12" t="s">
        <v>38</v>
      </c>
      <c r="C12" t="s">
        <v>2</v>
      </c>
      <c r="D12">
        <v>1.75615411306</v>
      </c>
      <c r="E12">
        <v>1.63821789533</v>
      </c>
      <c r="F12">
        <v>0.98702081600299996</v>
      </c>
      <c r="G12">
        <v>0.838959184789</v>
      </c>
      <c r="H12">
        <v>1.01552208011</v>
      </c>
      <c r="I12">
        <v>1.2620193523000001</v>
      </c>
      <c r="J12">
        <v>0.964211666932</v>
      </c>
      <c r="K12">
        <v>1.0098072623900001</v>
      </c>
      <c r="L12" s="3">
        <f t="shared" si="3"/>
        <v>1.75615411306</v>
      </c>
      <c r="M12" t="str">
        <f t="shared" si="1"/>
        <v>STANDARD</v>
      </c>
      <c r="N12">
        <f t="shared" si="2"/>
        <v>1</v>
      </c>
    </row>
    <row r="13" spans="1:18" x14ac:dyDescent="0.25">
      <c r="A13" t="s">
        <v>15</v>
      </c>
      <c r="B13" t="s">
        <v>38</v>
      </c>
      <c r="C13" t="s">
        <v>32</v>
      </c>
      <c r="D13">
        <v>105.578877693</v>
      </c>
      <c r="E13">
        <v>74.650225071700007</v>
      </c>
      <c r="F13">
        <v>16.912578674700001</v>
      </c>
      <c r="G13">
        <v>-7.2640247449900004</v>
      </c>
      <c r="H13">
        <v>-20.9167130268</v>
      </c>
      <c r="I13">
        <v>53.4553959486</v>
      </c>
      <c r="J13">
        <v>30.540038791600001</v>
      </c>
      <c r="K13">
        <v>-24.706356241799998</v>
      </c>
      <c r="L13" s="3">
        <f t="shared" si="3"/>
        <v>105.578877693</v>
      </c>
      <c r="M13" t="str">
        <f t="shared" si="1"/>
        <v>STANDARD</v>
      </c>
      <c r="N13">
        <f t="shared" si="2"/>
        <v>1</v>
      </c>
    </row>
    <row r="14" spans="1:18" x14ac:dyDescent="0.25">
      <c r="A14" t="s">
        <v>15</v>
      </c>
      <c r="B14" t="s">
        <v>38</v>
      </c>
      <c r="C14" t="s">
        <v>33</v>
      </c>
      <c r="D14">
        <v>219.19865212600001</v>
      </c>
      <c r="E14">
        <v>-57.566124514400002</v>
      </c>
      <c r="F14">
        <v>41.846399210599998</v>
      </c>
      <c r="G14">
        <v>25.923897097699999</v>
      </c>
      <c r="H14">
        <v>56.230399862900001</v>
      </c>
      <c r="I14">
        <v>-12.5686316431</v>
      </c>
      <c r="J14">
        <v>72.823125380500002</v>
      </c>
      <c r="K14">
        <v>-67.241502692400005</v>
      </c>
      <c r="L14" s="3">
        <f t="shared" si="3"/>
        <v>219.19865212600001</v>
      </c>
      <c r="M14" t="str">
        <f t="shared" si="1"/>
        <v>STANDARD</v>
      </c>
      <c r="N14">
        <f t="shared" si="2"/>
        <v>1</v>
      </c>
    </row>
    <row r="15" spans="1:18" x14ac:dyDescent="0.25">
      <c r="A15" t="s">
        <v>15</v>
      </c>
      <c r="B15" t="s">
        <v>34</v>
      </c>
      <c r="C15" t="s">
        <v>2</v>
      </c>
      <c r="D15">
        <v>2.0640866630699999</v>
      </c>
      <c r="E15">
        <v>1.06714881324</v>
      </c>
      <c r="F15">
        <v>1.0577738593799999</v>
      </c>
      <c r="G15">
        <v>0.95034950636399995</v>
      </c>
      <c r="H15">
        <v>0.75124489987200005</v>
      </c>
      <c r="I15">
        <v>1.36005101252</v>
      </c>
      <c r="J15">
        <v>1.60460650987</v>
      </c>
      <c r="K15">
        <v>1.20453259142</v>
      </c>
      <c r="L15" s="3">
        <f t="shared" si="3"/>
        <v>2.0640866630699999</v>
      </c>
      <c r="M15" t="str">
        <f t="shared" si="1"/>
        <v>STANDARD</v>
      </c>
      <c r="N15">
        <f t="shared" si="2"/>
        <v>1</v>
      </c>
    </row>
    <row r="16" spans="1:18" x14ac:dyDescent="0.25">
      <c r="A16" t="s">
        <v>15</v>
      </c>
      <c r="B16" t="s">
        <v>34</v>
      </c>
      <c r="C16" t="s">
        <v>32</v>
      </c>
      <c r="D16">
        <v>119.292219489</v>
      </c>
      <c r="E16">
        <v>15.8078683324</v>
      </c>
      <c r="F16">
        <v>14.5976408794</v>
      </c>
      <c r="G16">
        <v>-2.1414594195799999</v>
      </c>
      <c r="H16">
        <v>-31.4112765675</v>
      </c>
      <c r="I16">
        <v>57.1808196219</v>
      </c>
      <c r="J16">
        <v>81.465560880200002</v>
      </c>
      <c r="K16">
        <v>34.412894524800002</v>
      </c>
      <c r="L16" s="3">
        <f t="shared" si="3"/>
        <v>119.292219489</v>
      </c>
      <c r="M16" t="str">
        <f t="shared" si="1"/>
        <v>STANDARD</v>
      </c>
      <c r="N16">
        <f t="shared" si="2"/>
        <v>1</v>
      </c>
    </row>
    <row r="17" spans="1:14" x14ac:dyDescent="0.25">
      <c r="A17" t="s">
        <v>15</v>
      </c>
      <c r="B17" t="s">
        <v>34</v>
      </c>
      <c r="C17" t="s">
        <v>33</v>
      </c>
      <c r="D17">
        <v>186.38358843500001</v>
      </c>
      <c r="E17">
        <v>10.0361408605</v>
      </c>
      <c r="F17">
        <v>-21.9042008855</v>
      </c>
      <c r="G17">
        <v>37.571049209599998</v>
      </c>
      <c r="H17">
        <v>55.420311578899998</v>
      </c>
      <c r="I17">
        <v>110.53056094599999</v>
      </c>
      <c r="J17">
        <v>132.53223710500001</v>
      </c>
      <c r="K17">
        <v>24.4213687152</v>
      </c>
      <c r="L17" s="3">
        <f t="shared" si="3"/>
        <v>186.38358843500001</v>
      </c>
      <c r="M17" t="str">
        <f t="shared" si="1"/>
        <v>STANDARD</v>
      </c>
      <c r="N17">
        <f t="shared" si="2"/>
        <v>1</v>
      </c>
    </row>
    <row r="18" spans="1:14" x14ac:dyDescent="0.25">
      <c r="A18" t="s">
        <v>15</v>
      </c>
      <c r="B18" t="s">
        <v>16</v>
      </c>
      <c r="C18" t="s">
        <v>35</v>
      </c>
      <c r="D18" s="1">
        <v>5.4958315694600003E-5</v>
      </c>
      <c r="E18" s="1">
        <v>6.0698592577399998E-5</v>
      </c>
      <c r="F18" s="1">
        <v>5.86732729911E-5</v>
      </c>
      <c r="G18" s="1">
        <v>5.7778168865000001E-5</v>
      </c>
      <c r="H18" s="1">
        <v>6.0605371600400001E-5</v>
      </c>
      <c r="I18" s="1">
        <v>5.8315340181599998E-5</v>
      </c>
      <c r="J18" s="1">
        <v>1.7770147072900001E+21</v>
      </c>
      <c r="K18" s="1">
        <v>5.6690042359199997E-5</v>
      </c>
      <c r="L18" s="3">
        <f t="shared" si="3"/>
        <v>5.4958315694600003E-5</v>
      </c>
      <c r="M18" t="str">
        <f t="shared" si="1"/>
        <v>STANDARD</v>
      </c>
      <c r="N18">
        <f t="shared" si="2"/>
        <v>1</v>
      </c>
    </row>
    <row r="19" spans="1:14" x14ac:dyDescent="0.25">
      <c r="A19" t="s">
        <v>15</v>
      </c>
      <c r="B19" t="s">
        <v>16</v>
      </c>
      <c r="C19" t="s">
        <v>36</v>
      </c>
      <c r="D19">
        <v>4.4540730268499999E-3</v>
      </c>
      <c r="E19">
        <v>4.7392098893400004E-3</v>
      </c>
      <c r="F19">
        <v>4.8423584539399999E-3</v>
      </c>
      <c r="G19">
        <v>4.7218268908099997E-3</v>
      </c>
      <c r="H19">
        <v>4.7958624033700003E-3</v>
      </c>
      <c r="I19">
        <v>4.7171582296399997E-3</v>
      </c>
      <c r="J19">
        <v>1154019659.5699999</v>
      </c>
      <c r="K19">
        <v>4.6372903365400004E-3</v>
      </c>
      <c r="L19" s="3">
        <f t="shared" si="3"/>
        <v>4.4540730268499999E-3</v>
      </c>
      <c r="M19" t="str">
        <f t="shared" si="1"/>
        <v>STANDARD</v>
      </c>
      <c r="N19">
        <f t="shared" si="2"/>
        <v>1</v>
      </c>
    </row>
    <row r="20" spans="1:14" x14ac:dyDescent="0.25">
      <c r="A20" t="s">
        <v>15</v>
      </c>
      <c r="B20" t="s">
        <v>16</v>
      </c>
      <c r="C20" t="s">
        <v>5</v>
      </c>
      <c r="D20">
        <v>2.9813299782599999E-3</v>
      </c>
      <c r="E20">
        <v>3.1268412334100001E-3</v>
      </c>
      <c r="F20">
        <v>3.2074790042000002E-3</v>
      </c>
      <c r="G20">
        <v>3.14623553076E-3</v>
      </c>
      <c r="H20">
        <v>3.14917717082E-3</v>
      </c>
      <c r="I20">
        <v>3.13387005129E-3</v>
      </c>
      <c r="J20">
        <v>3.1318048922899999E-3</v>
      </c>
      <c r="K20">
        <v>3.06716272415E-3</v>
      </c>
      <c r="L20" s="3">
        <f t="shared" si="3"/>
        <v>2.9813299782599999E-3</v>
      </c>
      <c r="M20" t="str">
        <f t="shared" si="1"/>
        <v>STANDARD</v>
      </c>
      <c r="N20">
        <f t="shared" si="2"/>
        <v>1</v>
      </c>
    </row>
    <row r="21" spans="1:14" x14ac:dyDescent="0.25">
      <c r="A21" t="s">
        <v>15</v>
      </c>
      <c r="B21" t="s">
        <v>16</v>
      </c>
      <c r="C21" t="s">
        <v>37</v>
      </c>
      <c r="D21" s="1">
        <v>2.56929110268E-5</v>
      </c>
      <c r="E21" s="1">
        <v>2.9058106689200001E-5</v>
      </c>
      <c r="F21" s="1">
        <v>2.7684476866100001E-5</v>
      </c>
      <c r="G21" s="1">
        <v>2.7335356740899999E-5</v>
      </c>
      <c r="H21" s="1">
        <v>2.904945232E-5</v>
      </c>
      <c r="I21" s="1">
        <v>2.7513124560800001E-5</v>
      </c>
      <c r="J21" t="s">
        <v>42</v>
      </c>
      <c r="K21" s="1">
        <v>2.6774234651100001E-5</v>
      </c>
      <c r="L21" s="3">
        <f t="shared" si="3"/>
        <v>2.56929110268E-5</v>
      </c>
      <c r="M21" t="str">
        <f t="shared" si="1"/>
        <v>STANDARD</v>
      </c>
      <c r="N21">
        <f t="shared" si="2"/>
        <v>1</v>
      </c>
    </row>
    <row r="22" spans="1:14" x14ac:dyDescent="0.25">
      <c r="A22" t="s">
        <v>17</v>
      </c>
      <c r="B22" t="s">
        <v>31</v>
      </c>
      <c r="C22" t="s">
        <v>2</v>
      </c>
      <c r="D22">
        <v>1.9356326108099999</v>
      </c>
      <c r="E22">
        <v>0.55258354627999995</v>
      </c>
      <c r="F22">
        <v>0.62108731334</v>
      </c>
      <c r="G22">
        <v>0.78134691617300001</v>
      </c>
      <c r="H22">
        <v>0.52935727698900004</v>
      </c>
      <c r="I22">
        <v>1.0815605700699999</v>
      </c>
      <c r="J22">
        <v>0.52291410793899995</v>
      </c>
      <c r="K22">
        <v>0.49848003079800002</v>
      </c>
      <c r="L22" s="3">
        <f t="shared" si="3"/>
        <v>1.9356326108099999</v>
      </c>
      <c r="M22" t="str">
        <f t="shared" si="1"/>
        <v>STANDARD</v>
      </c>
      <c r="N22">
        <f t="shared" si="2"/>
        <v>1</v>
      </c>
    </row>
    <row r="23" spans="1:14" x14ac:dyDescent="0.25">
      <c r="A23" t="s">
        <v>17</v>
      </c>
      <c r="B23" t="s">
        <v>31</v>
      </c>
      <c r="C23" t="s">
        <v>32</v>
      </c>
      <c r="D23">
        <v>108.034556665</v>
      </c>
      <c r="E23">
        <v>-35.791986964000003</v>
      </c>
      <c r="F23">
        <v>-34.906987473699999</v>
      </c>
      <c r="G23">
        <v>-10.107046157699999</v>
      </c>
      <c r="H23">
        <v>-37.194730608299999</v>
      </c>
      <c r="I23">
        <v>-16.810330340299998</v>
      </c>
      <c r="J23">
        <v>42.032274770699999</v>
      </c>
      <c r="K23">
        <v>-44.675267241100002</v>
      </c>
      <c r="L23" s="3">
        <f t="shared" si="3"/>
        <v>108.034556665</v>
      </c>
      <c r="M23" t="str">
        <f t="shared" si="1"/>
        <v>STANDARD</v>
      </c>
      <c r="N23">
        <f t="shared" si="2"/>
        <v>1</v>
      </c>
    </row>
    <row r="24" spans="1:14" x14ac:dyDescent="0.25">
      <c r="A24" t="s">
        <v>17</v>
      </c>
      <c r="B24" t="s">
        <v>31</v>
      </c>
      <c r="C24" t="s">
        <v>33</v>
      </c>
      <c r="D24">
        <v>184.670361321</v>
      </c>
      <c r="E24">
        <v>-84.367969013500002</v>
      </c>
      <c r="F24">
        <v>-57.528438666500001</v>
      </c>
      <c r="G24">
        <v>-47.6801633603</v>
      </c>
      <c r="H24">
        <v>-91.038792296699995</v>
      </c>
      <c r="I24">
        <v>26.754653891</v>
      </c>
      <c r="J24">
        <v>-94.319895025899996</v>
      </c>
      <c r="K24">
        <v>-99.204646894500002</v>
      </c>
      <c r="L24" s="3">
        <f t="shared" si="3"/>
        <v>184.670361321</v>
      </c>
      <c r="M24" t="str">
        <f t="shared" si="1"/>
        <v>STANDARD</v>
      </c>
      <c r="N24">
        <f t="shared" si="2"/>
        <v>1</v>
      </c>
    </row>
    <row r="25" spans="1:14" x14ac:dyDescent="0.25">
      <c r="A25" t="s">
        <v>17</v>
      </c>
      <c r="B25" t="s">
        <v>34</v>
      </c>
      <c r="C25" t="s">
        <v>2</v>
      </c>
      <c r="D25">
        <v>1.7926235825000001</v>
      </c>
      <c r="E25">
        <v>0.62875397334200001</v>
      </c>
      <c r="F25">
        <v>0.44283066819900002</v>
      </c>
      <c r="G25">
        <v>1.2870495956700001</v>
      </c>
      <c r="H25">
        <v>0.64822003031800002</v>
      </c>
      <c r="I25">
        <v>0.78434020439999996</v>
      </c>
      <c r="J25">
        <v>0.63819502557300001</v>
      </c>
      <c r="K25">
        <v>0.61168378623499997</v>
      </c>
      <c r="L25" s="3">
        <f t="shared" si="3"/>
        <v>1.7926235825000001</v>
      </c>
      <c r="M25" t="str">
        <f t="shared" si="1"/>
        <v>STANDARD</v>
      </c>
      <c r="N25">
        <f t="shared" si="2"/>
        <v>1</v>
      </c>
    </row>
    <row r="26" spans="1:14" x14ac:dyDescent="0.25">
      <c r="A26" t="s">
        <v>17</v>
      </c>
      <c r="B26" t="s">
        <v>34</v>
      </c>
      <c r="C26" t="s">
        <v>32</v>
      </c>
      <c r="D26">
        <v>101.41545980799999</v>
      </c>
      <c r="E26">
        <v>19.2448253389</v>
      </c>
      <c r="F26">
        <v>-87.165419588999995</v>
      </c>
      <c r="G26">
        <v>18.4070318797</v>
      </c>
      <c r="H26">
        <v>-52.2937556587</v>
      </c>
      <c r="I26">
        <v>-56.1975920382</v>
      </c>
      <c r="J26">
        <v>-46.6583970143</v>
      </c>
      <c r="K26">
        <v>-45.114197635399996</v>
      </c>
      <c r="L26" s="3">
        <f t="shared" si="3"/>
        <v>101.41545980799999</v>
      </c>
      <c r="M26" t="str">
        <f t="shared" si="1"/>
        <v>STANDARD</v>
      </c>
      <c r="N26">
        <f t="shared" si="2"/>
        <v>1</v>
      </c>
    </row>
    <row r="27" spans="1:14" x14ac:dyDescent="0.25">
      <c r="A27" t="s">
        <v>17</v>
      </c>
      <c r="B27" t="s">
        <v>34</v>
      </c>
      <c r="C27" t="s">
        <v>33</v>
      </c>
      <c r="D27">
        <v>163.41023247999999</v>
      </c>
      <c r="E27">
        <v>-11.2525212333</v>
      </c>
      <c r="F27">
        <v>-94.343971488600005</v>
      </c>
      <c r="G27">
        <v>26.773261948199998</v>
      </c>
      <c r="H27">
        <v>-33.025593795299997</v>
      </c>
      <c r="I27">
        <v>-75.552243974800007</v>
      </c>
      <c r="J27">
        <v>33.328956685500003</v>
      </c>
      <c r="K27">
        <v>-57.071951413699999</v>
      </c>
      <c r="L27" s="3">
        <f t="shared" si="3"/>
        <v>163.41023247999999</v>
      </c>
      <c r="M27" t="str">
        <f t="shared" si="1"/>
        <v>STANDARD</v>
      </c>
      <c r="N27">
        <f t="shared" si="2"/>
        <v>1</v>
      </c>
    </row>
    <row r="28" spans="1:14" x14ac:dyDescent="0.25">
      <c r="A28" t="s">
        <v>17</v>
      </c>
      <c r="B28" t="s">
        <v>16</v>
      </c>
      <c r="C28" t="s">
        <v>35</v>
      </c>
      <c r="D28" s="1">
        <v>5.2543225787299998E-5</v>
      </c>
      <c r="E28">
        <v>2.8475835018399999E-4</v>
      </c>
      <c r="F28" s="1">
        <v>5.3714449121500001E-5</v>
      </c>
      <c r="G28" s="1">
        <v>5.3990564557899998E-5</v>
      </c>
      <c r="H28" s="1">
        <v>5.4414483691800003E-5</v>
      </c>
      <c r="I28">
        <v>2.9285565933999998E-4</v>
      </c>
      <c r="J28">
        <v>1.2560216554100001E-3</v>
      </c>
      <c r="K28">
        <v>2.4569524561800001E-2</v>
      </c>
      <c r="L28" s="3">
        <f t="shared" si="3"/>
        <v>5.2543225787299998E-5</v>
      </c>
      <c r="M28" t="str">
        <f t="shared" si="1"/>
        <v>STANDARD</v>
      </c>
      <c r="N28">
        <f t="shared" si="2"/>
        <v>1</v>
      </c>
    </row>
    <row r="29" spans="1:14" x14ac:dyDescent="0.25">
      <c r="A29" t="s">
        <v>17</v>
      </c>
      <c r="B29" t="s">
        <v>16</v>
      </c>
      <c r="C29" t="s">
        <v>36</v>
      </c>
      <c r="D29">
        <v>4.2617204850600001E-3</v>
      </c>
      <c r="E29">
        <v>6.12899733638E-3</v>
      </c>
      <c r="F29">
        <v>4.4286306758000004E-3</v>
      </c>
      <c r="G29">
        <v>4.4320681844799998E-3</v>
      </c>
      <c r="H29">
        <v>4.62066421493E-3</v>
      </c>
      <c r="I29">
        <v>1.3464529507799999E-2</v>
      </c>
      <c r="J29">
        <v>2.6925365178599999E-2</v>
      </c>
      <c r="K29">
        <v>0.12983463083399999</v>
      </c>
      <c r="L29" s="3">
        <f t="shared" si="3"/>
        <v>4.2617204850600001E-3</v>
      </c>
      <c r="M29" t="str">
        <f t="shared" si="1"/>
        <v>STANDARD</v>
      </c>
      <c r="N29">
        <f t="shared" si="2"/>
        <v>1</v>
      </c>
    </row>
    <row r="30" spans="1:14" x14ac:dyDescent="0.25">
      <c r="A30" t="s">
        <v>17</v>
      </c>
      <c r="B30" t="s">
        <v>16</v>
      </c>
      <c r="C30" t="s">
        <v>5</v>
      </c>
      <c r="D30">
        <v>2.8508533734700001E-3</v>
      </c>
      <c r="E30">
        <v>4.0654518395000002E-3</v>
      </c>
      <c r="F30">
        <v>2.9618427832500001E-3</v>
      </c>
      <c r="G30">
        <v>2.9679047017599999E-3</v>
      </c>
      <c r="H30">
        <v>3.0836957782099999E-3</v>
      </c>
      <c r="I30">
        <v>8.7166626632300005E-3</v>
      </c>
      <c r="J30">
        <v>1.7517188452299999E-2</v>
      </c>
      <c r="K30">
        <v>8.4873630948999995E-2</v>
      </c>
      <c r="L30" s="3">
        <f t="shared" si="3"/>
        <v>2.8508533734700001E-3</v>
      </c>
      <c r="M30" t="str">
        <f t="shared" si="1"/>
        <v>STANDARD</v>
      </c>
      <c r="N30">
        <f t="shared" si="2"/>
        <v>1</v>
      </c>
    </row>
    <row r="31" spans="1:14" x14ac:dyDescent="0.25">
      <c r="A31" t="s">
        <v>17</v>
      </c>
      <c r="B31" t="s">
        <v>16</v>
      </c>
      <c r="C31" t="s">
        <v>37</v>
      </c>
      <c r="D31" s="1">
        <v>2.4511466279499999E-5</v>
      </c>
      <c r="E31">
        <v>1.24048105538E-4</v>
      </c>
      <c r="F31" s="1">
        <v>2.5061719044200002E-5</v>
      </c>
      <c r="G31" s="1">
        <v>2.5300194499E-5</v>
      </c>
      <c r="H31" s="1">
        <v>2.5288671300700001E-5</v>
      </c>
      <c r="I31">
        <v>1.2279119781599999E-4</v>
      </c>
      <c r="J31">
        <v>5.3911067831000005E-4</v>
      </c>
      <c r="K31">
        <v>1.0943414814600001E-2</v>
      </c>
      <c r="L31" s="3">
        <f t="shared" si="3"/>
        <v>2.4511466279499999E-5</v>
      </c>
      <c r="M31" t="str">
        <f t="shared" si="1"/>
        <v>STANDARD</v>
      </c>
      <c r="N31">
        <f t="shared" si="2"/>
        <v>1</v>
      </c>
    </row>
    <row r="32" spans="1:14" x14ac:dyDescent="0.25">
      <c r="A32" t="s">
        <v>39</v>
      </c>
      <c r="B32" t="s">
        <v>31</v>
      </c>
      <c r="C32" t="s">
        <v>2</v>
      </c>
      <c r="D32">
        <v>1.51190871376</v>
      </c>
      <c r="E32">
        <v>1.6108791419099999</v>
      </c>
      <c r="F32">
        <v>1.2919136530999999</v>
      </c>
      <c r="G32">
        <v>0.90581697569599995</v>
      </c>
      <c r="H32">
        <v>1.3242636232</v>
      </c>
      <c r="I32">
        <v>1.5432571230100001</v>
      </c>
      <c r="J32">
        <v>1.2919136530999999</v>
      </c>
      <c r="K32">
        <v>0.85603203443499998</v>
      </c>
      <c r="L32" s="3">
        <f t="shared" si="3"/>
        <v>1.6108791419099999</v>
      </c>
      <c r="M32" t="str">
        <f t="shared" si="1"/>
        <v>GDP</v>
      </c>
      <c r="N32">
        <f t="shared" si="2"/>
        <v>2</v>
      </c>
    </row>
    <row r="33" spans="1:14" x14ac:dyDescent="0.25">
      <c r="A33" t="s">
        <v>39</v>
      </c>
      <c r="B33" t="s">
        <v>31</v>
      </c>
      <c r="C33" t="s">
        <v>32</v>
      </c>
      <c r="D33">
        <v>69.454896517700007</v>
      </c>
      <c r="E33">
        <v>79.044205160100006</v>
      </c>
      <c r="F33">
        <v>45.1946189401</v>
      </c>
      <c r="G33">
        <v>-4.2159078105500001</v>
      </c>
      <c r="H33">
        <v>48.424283590500004</v>
      </c>
      <c r="I33">
        <v>72.458380124900003</v>
      </c>
      <c r="J33">
        <v>45.1946189401</v>
      </c>
      <c r="K33">
        <v>-10.643860184099999</v>
      </c>
      <c r="L33" s="3">
        <f t="shared" si="3"/>
        <v>79.044205160100006</v>
      </c>
      <c r="M33" t="str">
        <f t="shared" si="1"/>
        <v>GDP</v>
      </c>
      <c r="N33">
        <f t="shared" si="2"/>
        <v>2</v>
      </c>
    </row>
    <row r="34" spans="1:14" x14ac:dyDescent="0.25">
      <c r="A34" t="s">
        <v>39</v>
      </c>
      <c r="B34" t="s">
        <v>31</v>
      </c>
      <c r="C34" t="s">
        <v>33</v>
      </c>
      <c r="D34">
        <v>110.48897233300001</v>
      </c>
      <c r="E34">
        <v>70.220828200599996</v>
      </c>
      <c r="F34">
        <v>70.220828200599996</v>
      </c>
      <c r="G34">
        <v>70.220828200599996</v>
      </c>
      <c r="H34">
        <v>70.220828200599996</v>
      </c>
      <c r="I34">
        <v>70.220828200599996</v>
      </c>
      <c r="J34">
        <v>70.220828200599996</v>
      </c>
      <c r="K34">
        <v>70.220828200599996</v>
      </c>
      <c r="L34" s="3">
        <f t="shared" si="3"/>
        <v>110.48897233300001</v>
      </c>
      <c r="M34" t="str">
        <f t="shared" si="1"/>
        <v>STANDARD</v>
      </c>
      <c r="N34">
        <f t="shared" si="2"/>
        <v>1</v>
      </c>
    </row>
    <row r="35" spans="1:14" x14ac:dyDescent="0.25">
      <c r="A35" t="s">
        <v>39</v>
      </c>
      <c r="B35" t="s">
        <v>34</v>
      </c>
      <c r="C35" t="s">
        <v>2</v>
      </c>
      <c r="D35">
        <v>1.6713976484599999</v>
      </c>
      <c r="E35">
        <v>1.23172350789</v>
      </c>
      <c r="F35">
        <v>1.23172350789</v>
      </c>
      <c r="G35">
        <v>1.23172350789</v>
      </c>
      <c r="H35">
        <v>1.23172350789</v>
      </c>
      <c r="I35">
        <v>1.23172350789</v>
      </c>
      <c r="J35">
        <v>1.23172350789</v>
      </c>
      <c r="K35">
        <v>1.23172350789</v>
      </c>
      <c r="L35" s="3">
        <f t="shared" si="3"/>
        <v>1.6713976484599999</v>
      </c>
      <c r="M35" t="str">
        <f t="shared" si="1"/>
        <v>STANDARD</v>
      </c>
      <c r="N35">
        <f t="shared" si="2"/>
        <v>1</v>
      </c>
    </row>
    <row r="36" spans="1:14" x14ac:dyDescent="0.25">
      <c r="A36" t="s">
        <v>39</v>
      </c>
      <c r="B36" t="s">
        <v>34</v>
      </c>
      <c r="C36" t="s">
        <v>32</v>
      </c>
      <c r="D36">
        <v>96.710863018300003</v>
      </c>
      <c r="E36">
        <v>58.732584471099997</v>
      </c>
      <c r="F36">
        <v>58.732584471099997</v>
      </c>
      <c r="G36">
        <v>58.732584471099997</v>
      </c>
      <c r="H36">
        <v>58.732584471099997</v>
      </c>
      <c r="I36">
        <v>58.732584471099997</v>
      </c>
      <c r="J36">
        <v>58.732584471099997</v>
      </c>
      <c r="K36">
        <v>58.732584471099997</v>
      </c>
      <c r="L36" s="3">
        <f t="shared" si="3"/>
        <v>96.710863018300003</v>
      </c>
      <c r="M36" t="str">
        <f t="shared" si="1"/>
        <v>STANDARD</v>
      </c>
      <c r="N36">
        <f t="shared" si="2"/>
        <v>1</v>
      </c>
    </row>
    <row r="37" spans="1:14" x14ac:dyDescent="0.25">
      <c r="A37" t="s">
        <v>39</v>
      </c>
      <c r="B37" t="s">
        <v>34</v>
      </c>
      <c r="C37" t="s">
        <v>33</v>
      </c>
      <c r="D37">
        <v>165.762163173</v>
      </c>
      <c r="E37">
        <v>95.075728452600003</v>
      </c>
      <c r="F37">
        <v>95.075728452600003</v>
      </c>
      <c r="G37">
        <v>95.075728452600003</v>
      </c>
      <c r="H37">
        <v>95.075728452600003</v>
      </c>
      <c r="I37">
        <v>95.075728452600003</v>
      </c>
      <c r="J37">
        <v>95.075728452600003</v>
      </c>
      <c r="K37">
        <v>95.075728452600003</v>
      </c>
      <c r="L37" s="3">
        <f t="shared" si="3"/>
        <v>165.762163173</v>
      </c>
      <c r="M37" t="str">
        <f t="shared" si="1"/>
        <v>STANDARD</v>
      </c>
      <c r="N37">
        <f t="shared" si="2"/>
        <v>1</v>
      </c>
    </row>
    <row r="38" spans="1:14" x14ac:dyDescent="0.25">
      <c r="A38" t="s">
        <v>39</v>
      </c>
      <c r="B38" t="s">
        <v>16</v>
      </c>
      <c r="C38" t="s">
        <v>35</v>
      </c>
      <c r="D38" s="1">
        <v>6.9619770930199994E-5</v>
      </c>
      <c r="E38" s="1">
        <v>5.1683414321E-5</v>
      </c>
      <c r="F38" s="1">
        <v>5.1683414321E-5</v>
      </c>
      <c r="G38" s="1">
        <v>5.1683414321E-5</v>
      </c>
      <c r="H38" s="1">
        <v>5.1683414321E-5</v>
      </c>
      <c r="I38" s="1">
        <v>5.1683414321E-5</v>
      </c>
      <c r="J38" s="1">
        <v>5.1683414321E-5</v>
      </c>
      <c r="K38" s="1">
        <v>5.1683414321E-5</v>
      </c>
      <c r="L38" s="3">
        <f t="shared" si="3"/>
        <v>5.1683414321E-5</v>
      </c>
      <c r="M38" t="str">
        <f t="shared" si="1"/>
        <v>GDP</v>
      </c>
      <c r="N38">
        <f t="shared" si="2"/>
        <v>2</v>
      </c>
    </row>
    <row r="39" spans="1:14" x14ac:dyDescent="0.25">
      <c r="A39" t="s">
        <v>39</v>
      </c>
      <c r="B39" t="s">
        <v>16</v>
      </c>
      <c r="C39" t="s">
        <v>36</v>
      </c>
      <c r="D39">
        <v>4.2885992712399998E-3</v>
      </c>
      <c r="E39">
        <v>4.0343868312799997E-3</v>
      </c>
      <c r="F39">
        <v>4.0343868312799997E-3</v>
      </c>
      <c r="G39">
        <v>4.0343868312799997E-3</v>
      </c>
      <c r="H39">
        <v>4.0343868312799997E-3</v>
      </c>
      <c r="I39">
        <v>4.0343868312799997E-3</v>
      </c>
      <c r="J39">
        <v>4.0343868312799997E-3</v>
      </c>
      <c r="K39">
        <v>4.0343868312799997E-3</v>
      </c>
      <c r="L39" s="3">
        <f t="shared" si="3"/>
        <v>4.0343868312799997E-3</v>
      </c>
      <c r="M39" t="str">
        <f t="shared" si="1"/>
        <v>GDP</v>
      </c>
      <c r="N39">
        <f t="shared" si="2"/>
        <v>2</v>
      </c>
    </row>
    <row r="40" spans="1:14" x14ac:dyDescent="0.25">
      <c r="A40" t="s">
        <v>39</v>
      </c>
      <c r="B40" t="s">
        <v>16</v>
      </c>
      <c r="C40" t="s">
        <v>5</v>
      </c>
      <c r="D40">
        <v>3.6521507399000001E-3</v>
      </c>
      <c r="E40">
        <v>2.7023791457399999E-3</v>
      </c>
      <c r="F40">
        <v>2.7023791457399999E-3</v>
      </c>
      <c r="G40">
        <v>2.7023791457399999E-3</v>
      </c>
      <c r="H40">
        <v>2.7023791457399999E-3</v>
      </c>
      <c r="I40">
        <v>2.7023791457399999E-3</v>
      </c>
      <c r="J40">
        <v>2.7023791457399999E-3</v>
      </c>
      <c r="K40">
        <v>2.7023791457399999E-3</v>
      </c>
      <c r="L40" s="3">
        <f t="shared" si="3"/>
        <v>2.7023791457399999E-3</v>
      </c>
      <c r="M40" t="str">
        <f t="shared" si="1"/>
        <v>GDP</v>
      </c>
      <c r="N40">
        <f t="shared" si="2"/>
        <v>2</v>
      </c>
    </row>
    <row r="41" spans="1:14" x14ac:dyDescent="0.25">
      <c r="A41" t="s">
        <v>39</v>
      </c>
      <c r="B41" t="s">
        <v>16</v>
      </c>
      <c r="C41" t="s">
        <v>37</v>
      </c>
      <c r="D41" s="1">
        <v>3.1609065074199998E-5</v>
      </c>
      <c r="E41" s="1">
        <v>2.4086474613899999E-5</v>
      </c>
      <c r="F41" s="1">
        <v>2.4086474613899999E-5</v>
      </c>
      <c r="G41" s="1">
        <v>2.4086474613899999E-5</v>
      </c>
      <c r="H41" s="1">
        <v>2.4086474613899999E-5</v>
      </c>
      <c r="I41" s="1">
        <v>2.4086474613899999E-5</v>
      </c>
      <c r="J41" s="1">
        <v>2.4191793630699999E-5</v>
      </c>
      <c r="K41" s="1">
        <v>2.4086474613899999E-5</v>
      </c>
      <c r="L41" s="3">
        <f t="shared" si="3"/>
        <v>2.4086474613899999E-5</v>
      </c>
      <c r="M41" t="str">
        <f t="shared" si="1"/>
        <v>GDP</v>
      </c>
      <c r="N41">
        <f t="shared" si="2"/>
        <v>2</v>
      </c>
    </row>
    <row r="42" spans="1:14" x14ac:dyDescent="0.25">
      <c r="A42" t="s">
        <v>40</v>
      </c>
      <c r="B42" t="s">
        <v>31</v>
      </c>
      <c r="C42" t="s">
        <v>2</v>
      </c>
      <c r="D42">
        <v>1.57383980756</v>
      </c>
      <c r="E42">
        <v>1.20433973528</v>
      </c>
      <c r="F42">
        <v>1.2919136530999999</v>
      </c>
      <c r="G42">
        <v>0.86590423384600002</v>
      </c>
      <c r="H42">
        <v>1.5050766477099999</v>
      </c>
      <c r="I42">
        <v>1.56996642731</v>
      </c>
      <c r="J42">
        <v>1.2919136530999999</v>
      </c>
      <c r="K42">
        <v>1.02958790667</v>
      </c>
      <c r="L42" s="3">
        <f t="shared" si="3"/>
        <v>1.57383980756</v>
      </c>
      <c r="M42" t="str">
        <f t="shared" si="1"/>
        <v>STANDARD</v>
      </c>
      <c r="N42">
        <f t="shared" si="2"/>
        <v>1</v>
      </c>
    </row>
    <row r="43" spans="1:14" x14ac:dyDescent="0.25">
      <c r="A43" t="s">
        <v>40</v>
      </c>
      <c r="B43" t="s">
        <v>31</v>
      </c>
      <c r="C43" t="s">
        <v>32</v>
      </c>
      <c r="D43">
        <v>74.915183613599993</v>
      </c>
      <c r="E43">
        <v>32.2230477767</v>
      </c>
      <c r="F43">
        <v>45.1946189401</v>
      </c>
      <c r="G43">
        <v>-8.9138106587900001</v>
      </c>
      <c r="H43">
        <v>69.123556212400004</v>
      </c>
      <c r="I43">
        <v>74.577512029299996</v>
      </c>
      <c r="J43">
        <v>45.1946189401</v>
      </c>
      <c r="K43">
        <v>11.3828158328</v>
      </c>
      <c r="L43" s="3">
        <f t="shared" si="3"/>
        <v>74.915183613599993</v>
      </c>
      <c r="M43" t="str">
        <f t="shared" si="1"/>
        <v>STANDARD</v>
      </c>
      <c r="N43">
        <f t="shared" si="2"/>
        <v>1</v>
      </c>
    </row>
    <row r="44" spans="1:14" x14ac:dyDescent="0.25">
      <c r="A44" t="s">
        <v>40</v>
      </c>
      <c r="B44" t="s">
        <v>31</v>
      </c>
      <c r="C44" t="s">
        <v>33</v>
      </c>
      <c r="D44">
        <v>116.53490574200001</v>
      </c>
      <c r="E44">
        <v>48.0911159885</v>
      </c>
      <c r="F44">
        <v>68.536157378400006</v>
      </c>
      <c r="G44">
        <v>-11.4292156746</v>
      </c>
      <c r="H44">
        <v>106.561385769</v>
      </c>
      <c r="I44">
        <v>115.50285621</v>
      </c>
      <c r="J44">
        <v>68.536157378400006</v>
      </c>
      <c r="K44">
        <v>14.658406533200001</v>
      </c>
      <c r="L44" s="3">
        <f t="shared" si="3"/>
        <v>116.53490574200001</v>
      </c>
      <c r="M44" t="str">
        <f t="shared" si="1"/>
        <v>STANDARD</v>
      </c>
      <c r="N44">
        <f t="shared" si="2"/>
        <v>1</v>
      </c>
    </row>
    <row r="45" spans="1:14" x14ac:dyDescent="0.25">
      <c r="A45" t="s">
        <v>40</v>
      </c>
      <c r="B45" t="s">
        <v>34</v>
      </c>
      <c r="C45" t="s">
        <v>2</v>
      </c>
      <c r="D45">
        <v>1.69908547786</v>
      </c>
      <c r="E45">
        <v>1.23172350789</v>
      </c>
      <c r="F45">
        <v>1.23172350789</v>
      </c>
      <c r="G45">
        <v>1.23172350789</v>
      </c>
      <c r="H45">
        <v>1.23172350789</v>
      </c>
      <c r="I45">
        <v>1.23172350789</v>
      </c>
      <c r="J45">
        <v>1.23172350789</v>
      </c>
      <c r="K45">
        <v>1.23172350789</v>
      </c>
      <c r="L45" s="3">
        <f t="shared" si="3"/>
        <v>1.69908547786</v>
      </c>
      <c r="M45" t="str">
        <f t="shared" si="1"/>
        <v>STANDARD</v>
      </c>
      <c r="N45">
        <f t="shared" si="2"/>
        <v>1</v>
      </c>
    </row>
    <row r="46" spans="1:14" x14ac:dyDescent="0.25">
      <c r="A46" t="s">
        <v>40</v>
      </c>
      <c r="B46" t="s">
        <v>34</v>
      </c>
      <c r="C46" t="s">
        <v>32</v>
      </c>
      <c r="D46">
        <v>67.281808863799995</v>
      </c>
      <c r="E46">
        <v>58.732584471099997</v>
      </c>
      <c r="F46">
        <v>58.732584471099997</v>
      </c>
      <c r="G46">
        <v>58.732584471099997</v>
      </c>
      <c r="H46">
        <v>58.732584471099997</v>
      </c>
      <c r="I46">
        <v>58.732584471099997</v>
      </c>
      <c r="J46">
        <v>58.732584471099997</v>
      </c>
      <c r="K46">
        <v>58.732584471099997</v>
      </c>
      <c r="L46" s="3">
        <f t="shared" si="3"/>
        <v>67.281808863799995</v>
      </c>
      <c r="M46" t="str">
        <f t="shared" si="1"/>
        <v>STANDARD</v>
      </c>
      <c r="N46">
        <f t="shared" si="2"/>
        <v>1</v>
      </c>
    </row>
    <row r="47" spans="1:14" x14ac:dyDescent="0.25">
      <c r="A47" t="s">
        <v>40</v>
      </c>
      <c r="B47" t="s">
        <v>34</v>
      </c>
      <c r="C47" t="s">
        <v>33</v>
      </c>
      <c r="D47">
        <v>194.93653802700001</v>
      </c>
      <c r="E47">
        <v>95.075728452600003</v>
      </c>
      <c r="F47">
        <v>95.075728452600003</v>
      </c>
      <c r="G47">
        <v>95.075728452600003</v>
      </c>
      <c r="H47">
        <v>95.075728452600003</v>
      </c>
      <c r="I47">
        <v>95.075728452600003</v>
      </c>
      <c r="J47">
        <v>95.075728452600003</v>
      </c>
      <c r="K47">
        <v>95.075728452600003</v>
      </c>
      <c r="L47" s="3">
        <f t="shared" si="3"/>
        <v>194.93653802700001</v>
      </c>
      <c r="M47" t="str">
        <f t="shared" si="1"/>
        <v>STANDARD</v>
      </c>
      <c r="N47">
        <f t="shared" si="2"/>
        <v>1</v>
      </c>
    </row>
    <row r="48" spans="1:14" x14ac:dyDescent="0.25">
      <c r="A48" t="s">
        <v>40</v>
      </c>
      <c r="B48" t="s">
        <v>16</v>
      </c>
      <c r="C48" t="s">
        <v>35</v>
      </c>
      <c r="D48" s="1">
        <v>6.9605021307200004E-5</v>
      </c>
      <c r="E48" s="1">
        <v>5.1683414321E-5</v>
      </c>
      <c r="F48" s="1">
        <v>5.1683414321E-5</v>
      </c>
      <c r="G48" s="1">
        <v>5.1683414321E-5</v>
      </c>
      <c r="H48" s="1">
        <v>5.1683414321E-5</v>
      </c>
      <c r="I48" s="1">
        <v>5.1683414321E-5</v>
      </c>
      <c r="J48" s="1">
        <v>5.19536257984E-5</v>
      </c>
      <c r="K48" s="1">
        <v>5.1683414321E-5</v>
      </c>
      <c r="L48" s="3">
        <f t="shared" si="3"/>
        <v>5.1683414321E-5</v>
      </c>
      <c r="M48" t="str">
        <f t="shared" si="1"/>
        <v>GDP</v>
      </c>
      <c r="N48">
        <f t="shared" si="2"/>
        <v>2</v>
      </c>
    </row>
    <row r="49" spans="1:14" x14ac:dyDescent="0.25">
      <c r="A49" t="s">
        <v>40</v>
      </c>
      <c r="B49" t="s">
        <v>16</v>
      </c>
      <c r="C49" t="s">
        <v>36</v>
      </c>
      <c r="D49">
        <v>5.3506332613100002E-3</v>
      </c>
      <c r="E49">
        <v>4.0343868312799997E-3</v>
      </c>
      <c r="F49">
        <v>4.0343868312799997E-3</v>
      </c>
      <c r="G49">
        <v>4.0343868312799997E-3</v>
      </c>
      <c r="H49">
        <v>4.0343868312799997E-3</v>
      </c>
      <c r="I49">
        <v>4.0343868312799997E-3</v>
      </c>
      <c r="J49">
        <v>5.2827237846E-3</v>
      </c>
      <c r="K49">
        <v>5.35063293446E-3</v>
      </c>
      <c r="L49" s="3">
        <f t="shared" si="3"/>
        <v>4.0343868312799997E-3</v>
      </c>
      <c r="M49" t="str">
        <f t="shared" si="1"/>
        <v>GDP</v>
      </c>
      <c r="N49">
        <f t="shared" si="2"/>
        <v>2</v>
      </c>
    </row>
    <row r="50" spans="1:14" x14ac:dyDescent="0.25">
      <c r="A50" t="s">
        <v>40</v>
      </c>
      <c r="B50" t="s">
        <v>16</v>
      </c>
      <c r="C50" t="s">
        <v>5</v>
      </c>
      <c r="D50">
        <v>3.5807154524399999E-3</v>
      </c>
      <c r="E50">
        <v>2.7023791457399999E-3</v>
      </c>
      <c r="F50">
        <v>2.7023791457399999E-3</v>
      </c>
      <c r="G50">
        <v>2.7023791457399999E-3</v>
      </c>
      <c r="H50">
        <v>2.7023791457399999E-3</v>
      </c>
      <c r="I50">
        <v>2.7023791457399999E-3</v>
      </c>
      <c r="J50">
        <v>3.5282204239400002E-3</v>
      </c>
      <c r="K50">
        <v>3.5787592718799998E-3</v>
      </c>
      <c r="L50" s="3">
        <f t="shared" si="3"/>
        <v>2.7023791457399999E-3</v>
      </c>
      <c r="M50" t="str">
        <f t="shared" si="1"/>
        <v>GDP</v>
      </c>
      <c r="N50">
        <f t="shared" si="2"/>
        <v>2</v>
      </c>
    </row>
    <row r="51" spans="1:14" x14ac:dyDescent="0.25">
      <c r="A51" t="s">
        <v>40</v>
      </c>
      <c r="B51" t="s">
        <v>16</v>
      </c>
      <c r="C51" t="s">
        <v>37</v>
      </c>
      <c r="D51" s="1">
        <v>3.2800440514100001E-5</v>
      </c>
      <c r="E51" s="1">
        <v>2.4086474613899999E-5</v>
      </c>
      <c r="F51" s="1">
        <v>2.4086474613899999E-5</v>
      </c>
      <c r="G51" s="1">
        <v>2.4086474613899999E-5</v>
      </c>
      <c r="H51" s="1">
        <v>2.4086474613899999E-5</v>
      </c>
      <c r="I51" s="1">
        <v>2.4086474613899999E-5</v>
      </c>
      <c r="J51" s="1">
        <v>2.4086474613899999E-5</v>
      </c>
      <c r="K51" s="1">
        <v>2.40502145666E-5</v>
      </c>
      <c r="L51" s="3">
        <f t="shared" si="3"/>
        <v>2.40502145666E-5</v>
      </c>
      <c r="M51" t="str">
        <f t="shared" si="1"/>
        <v>UNEMPLOYMENT_RAW</v>
      </c>
      <c r="N51">
        <f t="shared" si="2"/>
        <v>8</v>
      </c>
    </row>
    <row r="52" spans="1:14" x14ac:dyDescent="0.25">
      <c r="A52" t="s">
        <v>41</v>
      </c>
      <c r="B52" t="s">
        <v>31</v>
      </c>
      <c r="C52" t="s">
        <v>2</v>
      </c>
      <c r="D52">
        <v>1.4853336665800001</v>
      </c>
      <c r="E52">
        <v>1.2557000977799999</v>
      </c>
      <c r="F52">
        <v>1.2557000977799999</v>
      </c>
      <c r="G52">
        <v>1.2557000977799999</v>
      </c>
      <c r="H52">
        <v>1.2557000977799999</v>
      </c>
      <c r="I52">
        <v>1.2557000977799999</v>
      </c>
      <c r="J52">
        <v>1.2557000977799999</v>
      </c>
      <c r="K52">
        <v>1.4348428319099999</v>
      </c>
      <c r="L52" s="3">
        <f t="shared" si="3"/>
        <v>1.4853336665800001</v>
      </c>
      <c r="M52" t="str">
        <f t="shared" si="1"/>
        <v>STANDARD</v>
      </c>
      <c r="N52">
        <f t="shared" si="2"/>
        <v>1</v>
      </c>
    </row>
    <row r="53" spans="1:14" x14ac:dyDescent="0.25">
      <c r="A53" t="s">
        <v>41</v>
      </c>
      <c r="B53" t="s">
        <v>31</v>
      </c>
      <c r="C53" t="s">
        <v>32</v>
      </c>
      <c r="D53">
        <v>64.024850280400003</v>
      </c>
      <c r="E53">
        <v>39.758075189499998</v>
      </c>
      <c r="F53">
        <v>39.758075189499998</v>
      </c>
      <c r="G53">
        <v>39.758075189499998</v>
      </c>
      <c r="H53">
        <v>39.758075189499998</v>
      </c>
      <c r="I53">
        <v>39.758075189499998</v>
      </c>
      <c r="J53">
        <v>39.758075189499998</v>
      </c>
      <c r="K53">
        <v>64.024850280400003</v>
      </c>
      <c r="L53" s="3">
        <f t="shared" si="3"/>
        <v>64.024850280400003</v>
      </c>
      <c r="M53" t="str">
        <f t="shared" si="1"/>
        <v>STANDARD</v>
      </c>
      <c r="N53">
        <f t="shared" si="2"/>
        <v>1</v>
      </c>
    </row>
    <row r="54" spans="1:14" x14ac:dyDescent="0.25">
      <c r="A54" t="s">
        <v>41</v>
      </c>
      <c r="B54" t="s">
        <v>31</v>
      </c>
      <c r="C54" t="s">
        <v>33</v>
      </c>
      <c r="D54">
        <v>97.860208360200005</v>
      </c>
      <c r="E54">
        <v>59.528020031099999</v>
      </c>
      <c r="F54">
        <v>59.528020031099999</v>
      </c>
      <c r="G54">
        <v>59.528020031099999</v>
      </c>
      <c r="H54">
        <v>59.528020031099999</v>
      </c>
      <c r="I54">
        <v>59.528020031099999</v>
      </c>
      <c r="J54">
        <v>59.528020031099999</v>
      </c>
      <c r="K54">
        <v>96.976599575500003</v>
      </c>
      <c r="L54" s="3">
        <f t="shared" si="3"/>
        <v>97.860208360200005</v>
      </c>
      <c r="M54" t="str">
        <f t="shared" si="1"/>
        <v>STANDARD</v>
      </c>
      <c r="N54">
        <f t="shared" si="2"/>
        <v>1</v>
      </c>
    </row>
    <row r="55" spans="1:14" x14ac:dyDescent="0.25">
      <c r="A55" t="s">
        <v>41</v>
      </c>
      <c r="B55" t="s">
        <v>34</v>
      </c>
      <c r="C55" t="s">
        <v>2</v>
      </c>
      <c r="D55">
        <v>1.42502865255</v>
      </c>
      <c r="E55">
        <v>1.23172350789</v>
      </c>
      <c r="F55">
        <v>1.23172350789</v>
      </c>
      <c r="G55">
        <v>1.23172350789</v>
      </c>
      <c r="H55">
        <v>1.23172350789</v>
      </c>
      <c r="I55">
        <v>1.23172350789</v>
      </c>
      <c r="J55">
        <v>1.23172350789</v>
      </c>
      <c r="K55">
        <v>1.23172350789</v>
      </c>
      <c r="L55" s="3">
        <f t="shared" si="3"/>
        <v>1.42502865255</v>
      </c>
      <c r="M55" t="str">
        <f t="shared" si="1"/>
        <v>STANDARD</v>
      </c>
      <c r="N55">
        <f t="shared" si="2"/>
        <v>1</v>
      </c>
    </row>
    <row r="56" spans="1:14" x14ac:dyDescent="0.25">
      <c r="A56" t="s">
        <v>41</v>
      </c>
      <c r="B56" t="s">
        <v>34</v>
      </c>
      <c r="C56" t="s">
        <v>32</v>
      </c>
      <c r="D56">
        <v>34.296241271500001</v>
      </c>
      <c r="E56">
        <v>58.732584471099997</v>
      </c>
      <c r="F56">
        <v>58.732584471099997</v>
      </c>
      <c r="G56">
        <v>-23.318741925000001</v>
      </c>
      <c r="H56">
        <v>58.732584471099997</v>
      </c>
      <c r="I56">
        <v>71.302709085399997</v>
      </c>
      <c r="J56">
        <v>-6.2104253465800001</v>
      </c>
      <c r="K56">
        <v>-23.318741925000001</v>
      </c>
      <c r="L56" s="3">
        <f t="shared" si="3"/>
        <v>71.302709085399997</v>
      </c>
      <c r="M56" t="str">
        <f t="shared" si="1"/>
        <v>DEBT_RELATIVE</v>
      </c>
      <c r="N56">
        <f t="shared" si="2"/>
        <v>6</v>
      </c>
    </row>
    <row r="57" spans="1:14" x14ac:dyDescent="0.25">
      <c r="A57" t="s">
        <v>41</v>
      </c>
      <c r="B57" t="s">
        <v>34</v>
      </c>
      <c r="C57" t="s">
        <v>33</v>
      </c>
      <c r="D57">
        <v>134.07556613899999</v>
      </c>
      <c r="E57">
        <v>95.075728452600003</v>
      </c>
      <c r="F57">
        <v>95.075728452600003</v>
      </c>
      <c r="G57">
        <v>95.075728452600003</v>
      </c>
      <c r="H57">
        <v>95.075728452600003</v>
      </c>
      <c r="I57">
        <v>95.075728452600003</v>
      </c>
      <c r="J57">
        <v>95.075728452600003</v>
      </c>
      <c r="K57">
        <v>95.075728452600003</v>
      </c>
      <c r="L57" s="3">
        <f t="shared" si="3"/>
        <v>134.07556613899999</v>
      </c>
      <c r="M57" t="str">
        <f t="shared" si="1"/>
        <v>STANDARD</v>
      </c>
      <c r="N57">
        <f t="shared" si="2"/>
        <v>1</v>
      </c>
    </row>
    <row r="58" spans="1:14" x14ac:dyDescent="0.25">
      <c r="A58" t="s">
        <v>41</v>
      </c>
      <c r="B58" t="s">
        <v>16</v>
      </c>
      <c r="C58" t="s">
        <v>35</v>
      </c>
      <c r="D58" s="1">
        <v>7.0245362162700006E-5</v>
      </c>
      <c r="E58" s="1">
        <v>5.1683414321E-5</v>
      </c>
      <c r="F58" s="1">
        <v>5.1683414321E-5</v>
      </c>
      <c r="G58" s="1">
        <v>5.1683414321E-5</v>
      </c>
      <c r="H58" s="1">
        <v>5.1683414321E-5</v>
      </c>
      <c r="I58" s="1">
        <v>5.1683414321E-5</v>
      </c>
      <c r="J58" s="1">
        <v>5.2498672304400002E-5</v>
      </c>
      <c r="K58" s="1">
        <v>5.1683414321E-5</v>
      </c>
      <c r="L58" s="3">
        <f t="shared" si="3"/>
        <v>5.1683414321E-5</v>
      </c>
      <c r="M58" t="str">
        <f t="shared" si="1"/>
        <v>GDP</v>
      </c>
      <c r="N58">
        <f t="shared" si="2"/>
        <v>2</v>
      </c>
    </row>
    <row r="59" spans="1:14" x14ac:dyDescent="0.25">
      <c r="A59" t="s">
        <v>41</v>
      </c>
      <c r="B59" t="s">
        <v>16</v>
      </c>
      <c r="C59" t="s">
        <v>36</v>
      </c>
      <c r="D59">
        <v>5.4764078442499997E-3</v>
      </c>
      <c r="E59">
        <v>4.0343868312799997E-3</v>
      </c>
      <c r="F59">
        <v>4.0343868312799997E-3</v>
      </c>
      <c r="G59">
        <v>4.0343868312799997E-3</v>
      </c>
      <c r="H59">
        <v>4.0343868312799997E-3</v>
      </c>
      <c r="I59">
        <v>4.0343868312799997E-3</v>
      </c>
      <c r="J59">
        <v>4.1377505986900003E-3</v>
      </c>
      <c r="K59">
        <v>4.0343868312799997E-3</v>
      </c>
      <c r="L59" s="3">
        <f t="shared" si="3"/>
        <v>4.0343868312799997E-3</v>
      </c>
      <c r="M59" t="str">
        <f t="shared" si="1"/>
        <v>GDP</v>
      </c>
      <c r="N59">
        <f t="shared" si="2"/>
        <v>2</v>
      </c>
    </row>
    <row r="60" spans="1:14" x14ac:dyDescent="0.25">
      <c r="A60" t="s">
        <v>41</v>
      </c>
      <c r="B60" t="s">
        <v>16</v>
      </c>
      <c r="C60" t="s">
        <v>5</v>
      </c>
      <c r="D60">
        <v>3.28639171443E-3</v>
      </c>
      <c r="E60">
        <v>2.7023791457399999E-3</v>
      </c>
      <c r="F60">
        <v>2.7023791457399999E-3</v>
      </c>
      <c r="G60">
        <v>3.59379974214E-3</v>
      </c>
      <c r="H60">
        <v>2.7011739825400002E-3</v>
      </c>
      <c r="I60">
        <v>2.7048485479100001E-3</v>
      </c>
      <c r="J60">
        <v>3.5457050050000001E-3</v>
      </c>
      <c r="K60">
        <v>3.5998135750399999E-3</v>
      </c>
      <c r="L60" s="3">
        <f t="shared" si="3"/>
        <v>2.7011739825400002E-3</v>
      </c>
      <c r="M60" t="str">
        <f t="shared" si="1"/>
        <v>DEBT_RAW</v>
      </c>
      <c r="N60">
        <f t="shared" si="2"/>
        <v>5</v>
      </c>
    </row>
    <row r="61" spans="1:14" x14ac:dyDescent="0.25">
      <c r="A61" t="s">
        <v>41</v>
      </c>
      <c r="B61" t="s">
        <v>16</v>
      </c>
      <c r="C61" t="s">
        <v>37</v>
      </c>
      <c r="D61" s="1">
        <v>3.32144368874E-5</v>
      </c>
      <c r="E61" s="1">
        <v>2.4086474613899999E-5</v>
      </c>
      <c r="F61" s="1">
        <v>2.4086474613899999E-5</v>
      </c>
      <c r="G61" s="1">
        <v>2.4086474613899999E-5</v>
      </c>
      <c r="H61" s="1">
        <v>2.4086474613899999E-5</v>
      </c>
      <c r="I61" s="1">
        <v>2.4086474613899999E-5</v>
      </c>
      <c r="J61" s="1">
        <v>2.4113346906000001E-5</v>
      </c>
      <c r="K61" s="1">
        <v>2.4086474613899999E-5</v>
      </c>
      <c r="L61" s="3">
        <f t="shared" si="3"/>
        <v>2.4086474613899999E-5</v>
      </c>
      <c r="M61" t="str">
        <f t="shared" si="1"/>
        <v>GDP</v>
      </c>
      <c r="N61">
        <f t="shared" si="2"/>
        <v>2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A16" workbookViewId="0">
      <selection activeCell="A21" sqref="A21:AG32"/>
    </sheetView>
  </sheetViews>
  <sheetFormatPr defaultRowHeight="15" x14ac:dyDescent="0.25"/>
  <sheetData>
    <row r="1" spans="1:39" x14ac:dyDescent="0.25">
      <c r="A1" s="16" t="s">
        <v>47</v>
      </c>
      <c r="B1" s="16" t="s">
        <v>7</v>
      </c>
      <c r="C1" s="17" t="s">
        <v>48</v>
      </c>
      <c r="D1" s="15" t="s">
        <v>43</v>
      </c>
      <c r="E1" s="15"/>
      <c r="F1" s="15"/>
      <c r="G1" s="15" t="s">
        <v>24</v>
      </c>
      <c r="H1" s="15"/>
      <c r="I1" s="15"/>
      <c r="J1" s="15" t="s">
        <v>25</v>
      </c>
      <c r="K1" s="15"/>
      <c r="L1" s="15"/>
      <c r="M1" s="15" t="s">
        <v>26</v>
      </c>
      <c r="N1" s="15"/>
      <c r="O1" s="15"/>
      <c r="P1" s="15" t="s">
        <v>27</v>
      </c>
      <c r="Q1" s="15"/>
      <c r="R1" s="15"/>
      <c r="S1" s="15" t="s">
        <v>28</v>
      </c>
      <c r="T1" s="15"/>
      <c r="U1" s="15"/>
      <c r="V1" s="15" t="s">
        <v>29</v>
      </c>
      <c r="W1" s="15"/>
      <c r="X1" s="15"/>
      <c r="Y1" s="15" t="s">
        <v>30</v>
      </c>
      <c r="Z1" s="15"/>
      <c r="AA1" s="15"/>
      <c r="AB1" s="15" t="s">
        <v>49</v>
      </c>
      <c r="AC1" s="15"/>
      <c r="AD1" s="15"/>
      <c r="AE1" s="15" t="s">
        <v>50</v>
      </c>
      <c r="AF1" s="15"/>
      <c r="AG1" s="15"/>
      <c r="AH1" s="15" t="s">
        <v>51</v>
      </c>
      <c r="AI1" s="15"/>
      <c r="AJ1" s="15"/>
      <c r="AL1">
        <v>1</v>
      </c>
      <c r="AM1" s="5" t="s">
        <v>43</v>
      </c>
    </row>
    <row r="2" spans="1:39" x14ac:dyDescent="0.25">
      <c r="A2" s="16"/>
      <c r="B2" s="16"/>
      <c r="C2" s="17"/>
      <c r="D2" s="4" t="s">
        <v>2</v>
      </c>
      <c r="E2" s="4" t="s">
        <v>46</v>
      </c>
      <c r="F2" s="4" t="s">
        <v>45</v>
      </c>
      <c r="G2" s="4" t="s">
        <v>2</v>
      </c>
      <c r="H2" s="4" t="s">
        <v>46</v>
      </c>
      <c r="I2" s="4" t="s">
        <v>45</v>
      </c>
      <c r="J2" s="4" t="s">
        <v>2</v>
      </c>
      <c r="K2" s="4" t="s">
        <v>46</v>
      </c>
      <c r="L2" s="4" t="s">
        <v>45</v>
      </c>
      <c r="M2" s="4" t="s">
        <v>2</v>
      </c>
      <c r="N2" s="4" t="s">
        <v>46</v>
      </c>
      <c r="O2" s="4" t="s">
        <v>45</v>
      </c>
      <c r="P2" s="4" t="s">
        <v>2</v>
      </c>
      <c r="Q2" s="4" t="s">
        <v>46</v>
      </c>
      <c r="R2" s="4" t="s">
        <v>45</v>
      </c>
      <c r="S2" s="4" t="s">
        <v>2</v>
      </c>
      <c r="T2" s="4" t="s">
        <v>46</v>
      </c>
      <c r="U2" s="4" t="s">
        <v>45</v>
      </c>
      <c r="V2" s="4" t="s">
        <v>2</v>
      </c>
      <c r="W2" s="4" t="s">
        <v>46</v>
      </c>
      <c r="X2" s="4" t="s">
        <v>45</v>
      </c>
      <c r="Y2" s="4" t="s">
        <v>2</v>
      </c>
      <c r="Z2" s="4" t="s">
        <v>46</v>
      </c>
      <c r="AA2" s="4" t="s">
        <v>45</v>
      </c>
      <c r="AB2" s="4" t="s">
        <v>2</v>
      </c>
      <c r="AC2" s="4" t="s">
        <v>46</v>
      </c>
      <c r="AD2" s="4" t="s">
        <v>45</v>
      </c>
      <c r="AE2" s="4" t="s">
        <v>2</v>
      </c>
      <c r="AF2" s="4" t="s">
        <v>46</v>
      </c>
      <c r="AG2" s="4" t="s">
        <v>45</v>
      </c>
      <c r="AH2" s="4" t="s">
        <v>2</v>
      </c>
      <c r="AI2" s="4" t="s">
        <v>46</v>
      </c>
      <c r="AJ2" s="4" t="s">
        <v>45</v>
      </c>
      <c r="AL2">
        <v>2</v>
      </c>
      <c r="AM2" s="5" t="s">
        <v>24</v>
      </c>
    </row>
    <row r="3" spans="1:39" x14ac:dyDescent="0.25">
      <c r="A3" s="2" t="s">
        <v>0</v>
      </c>
      <c r="B3" t="s">
        <v>31</v>
      </c>
      <c r="C3" t="s">
        <v>2</v>
      </c>
      <c r="D3">
        <v>1.90950125029</v>
      </c>
      <c r="E3">
        <v>108.298132774</v>
      </c>
      <c r="F3">
        <v>170.16191010899999</v>
      </c>
      <c r="G3">
        <v>0.91842691057199999</v>
      </c>
      <c r="H3">
        <v>-7.6366474065799999</v>
      </c>
      <c r="I3">
        <v>-11.259349028800001</v>
      </c>
      <c r="J3">
        <v>1.1551522974699999</v>
      </c>
      <c r="K3">
        <v>28.506917940299999</v>
      </c>
      <c r="L3">
        <v>42.457015898199998</v>
      </c>
      <c r="M3">
        <v>1.02255142448</v>
      </c>
      <c r="N3">
        <v>9.3930384910899996</v>
      </c>
      <c r="O3">
        <v>13.622572764999999</v>
      </c>
      <c r="P3">
        <v>1.13379463424</v>
      </c>
      <c r="Q3">
        <v>26.403430318200002</v>
      </c>
      <c r="R3">
        <v>39.980515854300002</v>
      </c>
      <c r="S3">
        <v>0.96275136980700005</v>
      </c>
      <c r="T3">
        <v>-0.52617452266499998</v>
      </c>
      <c r="U3">
        <v>-0.776862202241</v>
      </c>
      <c r="V3">
        <v>1.0650069090500001</v>
      </c>
      <c r="W3">
        <v>15.534927589900001</v>
      </c>
      <c r="X3">
        <v>19.575256551900001</v>
      </c>
      <c r="Y3">
        <v>1.2200451263900001</v>
      </c>
      <c r="Z3">
        <v>37.417082925300001</v>
      </c>
      <c r="AA3">
        <v>56.481392929000002</v>
      </c>
      <c r="AB3">
        <f>MAX(D3,G3,J3,M3,P3,S3,V3,Y3)</f>
        <v>1.90950125029</v>
      </c>
      <c r="AC3">
        <f t="shared" ref="AC3:AD3" si="0">MAX(E3,H3,K3,N3,Q3,T3,W3,Z3)</f>
        <v>108.298132774</v>
      </c>
      <c r="AD3">
        <f t="shared" si="0"/>
        <v>170.16191010899999</v>
      </c>
      <c r="AE3" t="str">
        <f>VLOOKUP(INT(MATCH(AB3,D3:AA3,0)/3)+1,$AL:$AM,2)</f>
        <v>STANDARD</v>
      </c>
      <c r="AF3" t="str">
        <f>VLOOKUP(INT(MATCH(AC3,E3:AB3,0)/3)+1,$AL:$AM,2)</f>
        <v>STANDARD</v>
      </c>
      <c r="AG3" t="str">
        <f>VLOOKUP(INT(MATCH(AD3,F3:AC3,0)/3)+1,$AL:$AM,2)</f>
        <v>STANDARD</v>
      </c>
      <c r="AH3">
        <f>MATCH(MAX(AB3:AB32),AB3:AB32,0)+2</f>
        <v>7</v>
      </c>
      <c r="AI3">
        <f>MATCH(MAX(AC3:AC32),AC3:AC32,0)+2</f>
        <v>32</v>
      </c>
      <c r="AJ3">
        <f>MATCH(MAX(AD3:AD32),AD3:AD32,0)+2</f>
        <v>32</v>
      </c>
      <c r="AL3">
        <v>3</v>
      </c>
      <c r="AM3" s="5" t="s">
        <v>25</v>
      </c>
    </row>
    <row r="4" spans="1:39" x14ac:dyDescent="0.25">
      <c r="A4" s="2" t="s">
        <v>0</v>
      </c>
      <c r="B4" t="s">
        <v>31</v>
      </c>
      <c r="C4" t="s">
        <v>32</v>
      </c>
      <c r="D4">
        <v>1.85338517954</v>
      </c>
      <c r="E4">
        <v>105.16931528000001</v>
      </c>
      <c r="F4">
        <v>166.489343475</v>
      </c>
      <c r="G4">
        <v>0.54053196751800003</v>
      </c>
      <c r="H4">
        <v>-73.058411108100003</v>
      </c>
      <c r="I4">
        <v>-89.387872734300004</v>
      </c>
      <c r="J4">
        <v>1.15352900527</v>
      </c>
      <c r="K4">
        <v>28.189447337200001</v>
      </c>
      <c r="L4">
        <v>41.986901016099999</v>
      </c>
      <c r="M4">
        <v>0.65772721527099998</v>
      </c>
      <c r="N4">
        <v>-48.144985210000002</v>
      </c>
      <c r="O4">
        <v>-58.917055280500001</v>
      </c>
      <c r="P4">
        <v>1.1317559582500001</v>
      </c>
      <c r="Q4">
        <v>26.014196882099998</v>
      </c>
      <c r="R4">
        <v>39.381420559399999</v>
      </c>
      <c r="S4">
        <v>0.90427478499900005</v>
      </c>
      <c r="T4">
        <v>-10.6167308322</v>
      </c>
      <c r="U4">
        <v>-15.600566814900001</v>
      </c>
      <c r="V4">
        <v>0.70652051095099999</v>
      </c>
      <c r="W4">
        <v>-38.751382055699999</v>
      </c>
      <c r="X4">
        <v>-47.261999468900001</v>
      </c>
      <c r="Y4">
        <v>1.0930463512199999</v>
      </c>
      <c r="Z4">
        <v>19.743281125599999</v>
      </c>
      <c r="AA4">
        <v>29.2322917242</v>
      </c>
      <c r="AB4">
        <f t="shared" ref="AB4:AB22" si="1">MAX(D4,G4,J4,M4,P4,S4,V4,Y4)</f>
        <v>1.85338517954</v>
      </c>
      <c r="AC4">
        <f t="shared" ref="AC4:AC22" si="2">MAX(E4,H4,K4,N4,Q4,T4,W4,Z4)</f>
        <v>105.16931528000001</v>
      </c>
      <c r="AD4">
        <f t="shared" ref="AD4:AD22" si="3">MAX(F4,I4,L4,O4,R4,U4,X4,AA4)</f>
        <v>166.489343475</v>
      </c>
      <c r="AE4" t="str">
        <f>VLOOKUP(INT(MATCH(AB4,D4:AA4,0)/3)+1,$AL:$AM,2)</f>
        <v>STANDARD</v>
      </c>
      <c r="AF4" t="str">
        <f>VLOOKUP(INT(MATCH(AC4,E4:AB4,0)/3)+1,$AL:$AM,2)</f>
        <v>STANDARD</v>
      </c>
      <c r="AG4" t="str">
        <f>VLOOKUP(INT(MATCH(AD4,F4:AC4,0)/3)+1,$AL:$AM,2)</f>
        <v>STANDARD</v>
      </c>
      <c r="AL4">
        <v>4</v>
      </c>
      <c r="AM4" s="5" t="s">
        <v>26</v>
      </c>
    </row>
    <row r="5" spans="1:39" x14ac:dyDescent="0.25">
      <c r="A5" s="2" t="s">
        <v>0</v>
      </c>
      <c r="B5" t="s">
        <v>31</v>
      </c>
      <c r="C5" t="s">
        <v>33</v>
      </c>
      <c r="D5">
        <v>1.90699738575</v>
      </c>
      <c r="E5">
        <v>114.428434313</v>
      </c>
      <c r="F5">
        <v>187.052147504</v>
      </c>
      <c r="G5">
        <v>1.2909868042699999</v>
      </c>
      <c r="H5">
        <v>43.918083759699996</v>
      </c>
      <c r="I5">
        <v>65.913561297000001</v>
      </c>
      <c r="J5">
        <v>2.1406420236499999</v>
      </c>
      <c r="K5">
        <v>130.72052822699999</v>
      </c>
      <c r="L5">
        <v>216.572590031</v>
      </c>
      <c r="M5">
        <v>1.8494511623800001</v>
      </c>
      <c r="N5">
        <v>107.151839129</v>
      </c>
      <c r="O5">
        <v>174.09031309299999</v>
      </c>
      <c r="P5">
        <v>1.5522553153300001</v>
      </c>
      <c r="Q5">
        <v>77.234598736799995</v>
      </c>
      <c r="R5">
        <v>122.010721844</v>
      </c>
      <c r="S5">
        <v>1.3715539999199999</v>
      </c>
      <c r="T5">
        <v>53.376993025099999</v>
      </c>
      <c r="U5">
        <v>82.223020336999994</v>
      </c>
      <c r="V5">
        <v>1.52337567194</v>
      </c>
      <c r="W5">
        <v>74.774172850100001</v>
      </c>
      <c r="X5">
        <v>120.201226844</v>
      </c>
      <c r="Y5">
        <v>1.3812743736599999</v>
      </c>
      <c r="Z5">
        <v>56.758601061500002</v>
      </c>
      <c r="AA5">
        <v>89.936344272900001</v>
      </c>
      <c r="AB5">
        <f>MAX(D5,G5,J5,M5,P5,S5,V5,Y5)</f>
        <v>2.1406420236499999</v>
      </c>
      <c r="AC5">
        <f t="shared" si="2"/>
        <v>130.72052822699999</v>
      </c>
      <c r="AD5">
        <f t="shared" si="3"/>
        <v>216.572590031</v>
      </c>
      <c r="AE5" t="str">
        <f>VLOOKUP(INT(MATCH(AB5,D5:AA5,0)/3)+1,$AL:$AM,2)</f>
        <v>INFLATION</v>
      </c>
      <c r="AF5" t="str">
        <f>VLOOKUP(INT(MATCH(AC5,E5:AB5,0)/3)+1,$AL:$AM,2)</f>
        <v>INFLATION</v>
      </c>
      <c r="AG5" t="str">
        <f>VLOOKUP(INT(MATCH(AD5,F5:AC5,0)/3)+1,$AL:$AM,2)</f>
        <v>INFLATION</v>
      </c>
      <c r="AL5">
        <v>5</v>
      </c>
      <c r="AM5" s="5" t="s">
        <v>27</v>
      </c>
    </row>
    <row r="6" spans="1:39" x14ac:dyDescent="0.25">
      <c r="A6" s="2" t="s">
        <v>0</v>
      </c>
      <c r="B6" t="s">
        <v>34</v>
      </c>
      <c r="C6" t="s">
        <v>2</v>
      </c>
      <c r="D6">
        <v>2.00108858202</v>
      </c>
      <c r="E6">
        <v>117.034788943</v>
      </c>
      <c r="F6">
        <v>189.679358605</v>
      </c>
      <c r="G6">
        <v>1.19129093141</v>
      </c>
      <c r="H6">
        <v>36.743844638600002</v>
      </c>
      <c r="I6">
        <v>56.216268211200003</v>
      </c>
      <c r="J6">
        <v>1.1726885297</v>
      </c>
      <c r="K6">
        <v>32.655052736999998</v>
      </c>
      <c r="L6">
        <v>49.756860837200001</v>
      </c>
      <c r="M6">
        <v>0.73566768059499998</v>
      </c>
      <c r="N6">
        <v>-35.918241653899997</v>
      </c>
      <c r="O6">
        <v>-44.335988645500002</v>
      </c>
      <c r="P6">
        <v>0.63740092793600001</v>
      </c>
      <c r="Q6">
        <v>-54.604993552400003</v>
      </c>
      <c r="R6">
        <v>-67.690381605799999</v>
      </c>
      <c r="S6">
        <v>0.721004012355</v>
      </c>
      <c r="T6">
        <v>-49.000597874999997</v>
      </c>
      <c r="U6">
        <v>-71.539038549099999</v>
      </c>
      <c r="V6">
        <v>0.78503334466100005</v>
      </c>
      <c r="W6">
        <v>-32.378276978599999</v>
      </c>
      <c r="X6">
        <v>-47.571176656399999</v>
      </c>
      <c r="Y6">
        <v>0.72508332180699997</v>
      </c>
      <c r="Z6">
        <v>-37.4906280362</v>
      </c>
      <c r="AA6">
        <v>-46.710230610899998</v>
      </c>
      <c r="AB6">
        <f t="shared" si="1"/>
        <v>2.00108858202</v>
      </c>
      <c r="AC6">
        <f t="shared" si="2"/>
        <v>117.034788943</v>
      </c>
      <c r="AD6">
        <f t="shared" si="3"/>
        <v>189.679358605</v>
      </c>
      <c r="AE6" t="str">
        <f>VLOOKUP(INT(MATCH(AB6,D6:AA6,0)/3)+1,$AL:$AM,2)</f>
        <v>STANDARD</v>
      </c>
      <c r="AF6" t="str">
        <f>VLOOKUP(INT(MATCH(AC6,E6:AB6,0)/3)+1,$AL:$AM,2)</f>
        <v>STANDARD</v>
      </c>
      <c r="AG6" t="str">
        <f>VLOOKUP(INT(MATCH(AD6,F6:AC6,0)/3)+1,$AL:$AM,2)</f>
        <v>STANDARD</v>
      </c>
      <c r="AL6">
        <v>6</v>
      </c>
      <c r="AM6" s="5" t="s">
        <v>28</v>
      </c>
    </row>
    <row r="7" spans="1:39" x14ac:dyDescent="0.25">
      <c r="A7" s="2" t="s">
        <v>0</v>
      </c>
      <c r="B7" t="s">
        <v>34</v>
      </c>
      <c r="C7" t="s">
        <v>32</v>
      </c>
      <c r="D7">
        <v>2.3195972139899999</v>
      </c>
      <c r="E7">
        <v>136.23561757499999</v>
      </c>
      <c r="F7">
        <v>223.67638780199999</v>
      </c>
      <c r="G7">
        <v>1.3814261359</v>
      </c>
      <c r="H7">
        <v>60.208742474300003</v>
      </c>
      <c r="I7">
        <v>93.885748536400001</v>
      </c>
      <c r="J7">
        <v>0.83821795969299995</v>
      </c>
      <c r="K7">
        <v>-22.717770933000001</v>
      </c>
      <c r="L7">
        <v>-33.697948543700001</v>
      </c>
      <c r="M7">
        <v>0.70157528621200005</v>
      </c>
      <c r="N7">
        <v>-41.115566617900001</v>
      </c>
      <c r="O7">
        <v>-50.859403614800001</v>
      </c>
      <c r="P7">
        <v>0.54266360874300001</v>
      </c>
      <c r="Q7">
        <v>-73.048619948600006</v>
      </c>
      <c r="R7">
        <v>-90.526197362999994</v>
      </c>
      <c r="S7">
        <v>0.59610927965299998</v>
      </c>
      <c r="T7">
        <v>-60.264165589400001</v>
      </c>
      <c r="U7">
        <v>-74.972765199299999</v>
      </c>
      <c r="V7">
        <v>0.82722895685300002</v>
      </c>
      <c r="W7">
        <v>-25.7226820393</v>
      </c>
      <c r="X7">
        <v>-38.0657880236</v>
      </c>
      <c r="Y7">
        <v>0.70708759463299997</v>
      </c>
      <c r="Z7">
        <v>-41.015509628300002</v>
      </c>
      <c r="AA7">
        <v>-51.0002845088</v>
      </c>
      <c r="AB7">
        <f t="shared" si="1"/>
        <v>2.3195972139899999</v>
      </c>
      <c r="AC7">
        <f t="shared" si="2"/>
        <v>136.23561757499999</v>
      </c>
      <c r="AD7">
        <f t="shared" si="3"/>
        <v>223.67638780199999</v>
      </c>
      <c r="AE7" t="str">
        <f>VLOOKUP(INT(MATCH(AB7,D7:AA7,0)/3)+1,$AL:$AM,2)</f>
        <v>STANDARD</v>
      </c>
      <c r="AF7" t="str">
        <f>VLOOKUP(INT(MATCH(AC7,E7:AB7,0)/3)+1,$AL:$AM,2)</f>
        <v>STANDARD</v>
      </c>
      <c r="AG7" t="str">
        <f>VLOOKUP(INT(MATCH(AD7,F7:AC7,0)/3)+1,$AL:$AM,2)</f>
        <v>STANDARD</v>
      </c>
      <c r="AL7">
        <v>7</v>
      </c>
      <c r="AM7" s="5" t="s">
        <v>29</v>
      </c>
    </row>
    <row r="8" spans="1:39" x14ac:dyDescent="0.25">
      <c r="A8" s="2" t="s">
        <v>0</v>
      </c>
      <c r="B8" t="s">
        <v>34</v>
      </c>
      <c r="C8" t="s">
        <v>33</v>
      </c>
      <c r="D8">
        <v>1.9621966152799999</v>
      </c>
      <c r="E8">
        <v>118.83715631299999</v>
      </c>
      <c r="F8">
        <v>193.89905648199999</v>
      </c>
      <c r="G8">
        <v>0.72461094609599996</v>
      </c>
      <c r="H8">
        <v>-41.959519502600003</v>
      </c>
      <c r="I8">
        <v>-50.264757722900001</v>
      </c>
      <c r="J8">
        <v>1.11582810735</v>
      </c>
      <c r="K8">
        <v>26.919134397600001</v>
      </c>
      <c r="L8">
        <v>41.285297999199997</v>
      </c>
      <c r="M8">
        <v>0.86171320306300003</v>
      </c>
      <c r="N8">
        <v>-18.260361226499999</v>
      </c>
      <c r="O8">
        <v>-26.884110821</v>
      </c>
      <c r="P8">
        <v>0.82094922085699995</v>
      </c>
      <c r="Q8">
        <v>-22.3992043969</v>
      </c>
      <c r="R8">
        <v>-27.1948274274</v>
      </c>
      <c r="S8">
        <v>0.64579158997700004</v>
      </c>
      <c r="T8">
        <v>-58.312442346799997</v>
      </c>
      <c r="U8">
        <v>-69.000582764200004</v>
      </c>
      <c r="V8">
        <v>0.80209562978500004</v>
      </c>
      <c r="W8">
        <v>-32.702120078199997</v>
      </c>
      <c r="X8">
        <v>-48.906984033900002</v>
      </c>
      <c r="Y8">
        <v>0.77442274129199995</v>
      </c>
      <c r="Z8">
        <v>-29.9524665924</v>
      </c>
      <c r="AA8">
        <v>-36.521232967800003</v>
      </c>
      <c r="AB8">
        <f t="shared" si="1"/>
        <v>1.9621966152799999</v>
      </c>
      <c r="AC8">
        <f t="shared" si="2"/>
        <v>118.83715631299999</v>
      </c>
      <c r="AD8">
        <f t="shared" si="3"/>
        <v>193.89905648199999</v>
      </c>
      <c r="AE8" t="str">
        <f>VLOOKUP(INT(MATCH(AB8,D8:AA8,0)/3)+1,$AL:$AM,2)</f>
        <v>STANDARD</v>
      </c>
      <c r="AF8" t="str">
        <f>VLOOKUP(INT(MATCH(AC8,E8:AB8,0)/3)+1,$AL:$AM,2)</f>
        <v>STANDARD</v>
      </c>
      <c r="AG8" t="str">
        <f>VLOOKUP(INT(MATCH(AD8,F8:AC8,0)/3)+1,$AL:$AM,2)</f>
        <v>STANDARD</v>
      </c>
      <c r="AL8">
        <v>8</v>
      </c>
      <c r="AM8" s="5" t="s">
        <v>30</v>
      </c>
    </row>
    <row r="9" spans="1:39" x14ac:dyDescent="0.25">
      <c r="A9" s="2" t="s">
        <v>15</v>
      </c>
      <c r="B9" t="s">
        <v>38</v>
      </c>
      <c r="C9" t="s">
        <v>2</v>
      </c>
      <c r="D9">
        <v>1.75615411306</v>
      </c>
      <c r="E9">
        <v>99.309544036000005</v>
      </c>
      <c r="F9">
        <v>159.13091263000001</v>
      </c>
      <c r="G9">
        <v>1.55175486814</v>
      </c>
      <c r="H9">
        <v>78.051934391399996</v>
      </c>
      <c r="I9">
        <v>123.368775578</v>
      </c>
      <c r="J9">
        <v>1.1496234860800001</v>
      </c>
      <c r="K9">
        <v>30.432324662500001</v>
      </c>
      <c r="L9">
        <v>46.621692263100002</v>
      </c>
      <c r="M9">
        <v>0.92520272859999997</v>
      </c>
      <c r="N9">
        <v>-8.1109852452099993</v>
      </c>
      <c r="O9">
        <v>-11.982763205199999</v>
      </c>
      <c r="P9">
        <v>0.92882517808700005</v>
      </c>
      <c r="Q9">
        <v>-6.9672017022299997</v>
      </c>
      <c r="R9">
        <v>-10.2272895743</v>
      </c>
      <c r="S9">
        <v>0.83672165675300003</v>
      </c>
      <c r="T9">
        <v>-22.669931505000001</v>
      </c>
      <c r="U9">
        <v>-33.107606115999999</v>
      </c>
      <c r="V9">
        <v>0.98725458645099995</v>
      </c>
      <c r="W9">
        <v>3.6553812633499998</v>
      </c>
      <c r="X9">
        <v>5.3875252157500002</v>
      </c>
      <c r="Y9">
        <v>1.3688039172299999</v>
      </c>
      <c r="Z9">
        <v>58.215603567300001</v>
      </c>
      <c r="AA9">
        <v>91.0651300902</v>
      </c>
      <c r="AB9">
        <f t="shared" si="1"/>
        <v>1.75615411306</v>
      </c>
      <c r="AC9">
        <f t="shared" si="2"/>
        <v>99.309544036000005</v>
      </c>
      <c r="AD9">
        <f t="shared" si="3"/>
        <v>159.13091263000001</v>
      </c>
      <c r="AE9" t="str">
        <f>VLOOKUP(INT(MATCH(AB9,D9:AA9,0)/3)+1,$AL:$AM,2)</f>
        <v>STANDARD</v>
      </c>
      <c r="AF9" t="str">
        <f>VLOOKUP(INT(MATCH(AC9,E9:AB9,0)/3)+1,$AL:$AM,2)</f>
        <v>STANDARD</v>
      </c>
      <c r="AG9" t="str">
        <f>VLOOKUP(INT(MATCH(AD9,F9:AC9,0)/3)+1,$AL:$AM,2)</f>
        <v>STANDARD</v>
      </c>
    </row>
    <row r="10" spans="1:39" x14ac:dyDescent="0.25">
      <c r="A10" s="2" t="s">
        <v>15</v>
      </c>
      <c r="B10" t="s">
        <v>38</v>
      </c>
      <c r="C10" t="s">
        <v>32</v>
      </c>
      <c r="D10">
        <v>1.81504188121</v>
      </c>
      <c r="E10">
        <v>105.578877693</v>
      </c>
      <c r="F10">
        <v>169.5887597</v>
      </c>
      <c r="G10">
        <v>1.4480195498199999</v>
      </c>
      <c r="H10">
        <v>66.506891731600007</v>
      </c>
      <c r="I10">
        <v>104.479690171</v>
      </c>
      <c r="J10">
        <v>1.0853455427500001</v>
      </c>
      <c r="K10">
        <v>19.481572510199999</v>
      </c>
      <c r="L10">
        <v>29.526605308400001</v>
      </c>
      <c r="M10">
        <v>0.95979364919999999</v>
      </c>
      <c r="N10">
        <v>-1.8474809406699999</v>
      </c>
      <c r="O10">
        <v>-2.7332717340100001</v>
      </c>
      <c r="P10">
        <v>0.84949731840499998</v>
      </c>
      <c r="Q10">
        <v>-23.275896976399999</v>
      </c>
      <c r="R10">
        <v>-33.871475888399999</v>
      </c>
      <c r="S10">
        <v>0.86044301272699997</v>
      </c>
      <c r="T10">
        <v>-19.2577963996</v>
      </c>
      <c r="U10">
        <v>-27.874764474599999</v>
      </c>
      <c r="V10">
        <v>1.02308979293</v>
      </c>
      <c r="W10">
        <v>9.3255339487099995</v>
      </c>
      <c r="X10">
        <v>13.9663397517</v>
      </c>
      <c r="Y10">
        <v>1.3787814088899999</v>
      </c>
      <c r="Z10">
        <v>59.858692072799997</v>
      </c>
      <c r="AA10">
        <v>93.730296958500006</v>
      </c>
      <c r="AB10">
        <f t="shared" si="1"/>
        <v>1.81504188121</v>
      </c>
      <c r="AC10">
        <f t="shared" si="2"/>
        <v>105.578877693</v>
      </c>
      <c r="AD10">
        <f t="shared" si="3"/>
        <v>169.5887597</v>
      </c>
      <c r="AE10" t="str">
        <f>VLOOKUP(INT(MATCH(AB10,D10:AA10,0)/3)+1,$AL:$AM,2)</f>
        <v>STANDARD</v>
      </c>
      <c r="AF10" t="str">
        <f>VLOOKUP(INT(MATCH(AC10,E10:AB10,0)/3)+1,$AL:$AM,2)</f>
        <v>STANDARD</v>
      </c>
      <c r="AG10" t="str">
        <f>VLOOKUP(INT(MATCH(AD10,F10:AC10,0)/3)+1,$AL:$AM,2)</f>
        <v>STANDARD</v>
      </c>
    </row>
    <row r="11" spans="1:39" x14ac:dyDescent="0.25">
      <c r="A11" s="2" t="s">
        <v>15</v>
      </c>
      <c r="B11" t="s">
        <v>38</v>
      </c>
      <c r="C11" t="s">
        <v>33</v>
      </c>
      <c r="D11">
        <v>2.1464652362700001</v>
      </c>
      <c r="E11">
        <v>132.89776196</v>
      </c>
      <c r="F11">
        <v>219.19865212600001</v>
      </c>
      <c r="G11">
        <v>0.70394346427499999</v>
      </c>
      <c r="H11">
        <v>-49.279175456899999</v>
      </c>
      <c r="I11">
        <v>-71.277572849600006</v>
      </c>
      <c r="J11">
        <v>1.1534537498699999</v>
      </c>
      <c r="K11">
        <v>29.961329892399998</v>
      </c>
      <c r="L11">
        <v>46.9001541851</v>
      </c>
      <c r="M11">
        <v>1.2129885605699999</v>
      </c>
      <c r="N11">
        <v>37.945855455299998</v>
      </c>
      <c r="O11">
        <v>58.183479735200002</v>
      </c>
      <c r="P11">
        <v>0.74752757830799998</v>
      </c>
      <c r="Q11">
        <v>-42.452587430900003</v>
      </c>
      <c r="R11">
        <v>-61.7129043451</v>
      </c>
      <c r="S11">
        <v>1.0639578255</v>
      </c>
      <c r="T11">
        <v>15.8706377652</v>
      </c>
      <c r="U11">
        <v>23.853554895399999</v>
      </c>
      <c r="V11">
        <v>1.1764915841800001</v>
      </c>
      <c r="W11">
        <v>31.256329464499998</v>
      </c>
      <c r="X11">
        <v>47.434768913799999</v>
      </c>
      <c r="Y11">
        <v>0.87500229828800002</v>
      </c>
      <c r="Z11">
        <v>-11.125349140300001</v>
      </c>
      <c r="AA11">
        <v>-13.7937465516</v>
      </c>
      <c r="AB11">
        <f t="shared" si="1"/>
        <v>2.1464652362700001</v>
      </c>
      <c r="AC11">
        <f t="shared" si="2"/>
        <v>132.89776196</v>
      </c>
      <c r="AD11">
        <f t="shared" si="3"/>
        <v>219.19865212600001</v>
      </c>
      <c r="AE11" t="str">
        <f>VLOOKUP(INT(MATCH(AB11,D11:AA11,0)/3)+1,$AL:$AM,2)</f>
        <v>STANDARD</v>
      </c>
      <c r="AF11" t="str">
        <f>VLOOKUP(INT(MATCH(AC11,E11:AB11,0)/3)+1,$AL:$AM,2)</f>
        <v>STANDARD</v>
      </c>
      <c r="AG11" t="str">
        <f>VLOOKUP(INT(MATCH(AD11,F11:AC11,0)/3)+1,$AL:$AM,2)</f>
        <v>STANDARD</v>
      </c>
    </row>
    <row r="12" spans="1:39" x14ac:dyDescent="0.25">
      <c r="A12" s="2" t="s">
        <v>15</v>
      </c>
      <c r="B12" t="s">
        <v>34</v>
      </c>
      <c r="C12" t="s">
        <v>2</v>
      </c>
      <c r="D12">
        <v>2.0640866630699999</v>
      </c>
      <c r="E12">
        <v>119.292219489</v>
      </c>
      <c r="F12">
        <v>192.12352167200001</v>
      </c>
      <c r="G12">
        <v>1.06714881324</v>
      </c>
      <c r="H12">
        <v>15.8078683324</v>
      </c>
      <c r="I12">
        <v>23.667163775300001</v>
      </c>
      <c r="J12">
        <v>1.0577738593799999</v>
      </c>
      <c r="K12">
        <v>14.5976408794</v>
      </c>
      <c r="L12">
        <v>18.5484266522</v>
      </c>
      <c r="M12">
        <v>1.60460650987</v>
      </c>
      <c r="N12">
        <v>81.465560880200002</v>
      </c>
      <c r="O12">
        <v>128.08314464700001</v>
      </c>
      <c r="P12">
        <v>1.20453259142</v>
      </c>
      <c r="Q12">
        <v>34.412894524800002</v>
      </c>
      <c r="R12">
        <v>52.326141971600002</v>
      </c>
      <c r="S12">
        <v>0.95034950636399995</v>
      </c>
      <c r="T12">
        <v>-2.1414594195799999</v>
      </c>
      <c r="U12">
        <v>-3.2283011802699999</v>
      </c>
      <c r="V12">
        <v>0.75124489987200005</v>
      </c>
      <c r="W12">
        <v>-31.4112765675</v>
      </c>
      <c r="X12">
        <v>-39.250137020700002</v>
      </c>
      <c r="Y12">
        <v>1.36005101252</v>
      </c>
      <c r="Z12">
        <v>57.1808196219</v>
      </c>
      <c r="AA12">
        <v>89.764717301499999</v>
      </c>
      <c r="AB12">
        <f t="shared" si="1"/>
        <v>2.0640866630699999</v>
      </c>
      <c r="AC12">
        <f t="shared" si="2"/>
        <v>119.292219489</v>
      </c>
      <c r="AD12">
        <f t="shared" si="3"/>
        <v>192.12352167200001</v>
      </c>
      <c r="AE12" t="str">
        <f>VLOOKUP(INT(MATCH(AB12,D12:AA12,0)/3)+1,$AL:$AM,2)</f>
        <v>STANDARD</v>
      </c>
      <c r="AF12" t="str">
        <f>VLOOKUP(INT(MATCH(AC12,E12:AB12,0)/3)+1,$AL:$AM,2)</f>
        <v>STANDARD</v>
      </c>
      <c r="AG12" t="str">
        <f>VLOOKUP(INT(MATCH(AD12,F12:AC12,0)/3)+1,$AL:$AM,2)</f>
        <v>STANDARD</v>
      </c>
    </row>
    <row r="13" spans="1:39" x14ac:dyDescent="0.25">
      <c r="A13" s="2" t="s">
        <v>15</v>
      </c>
      <c r="B13" t="s">
        <v>34</v>
      </c>
      <c r="C13" t="s">
        <v>32</v>
      </c>
      <c r="D13">
        <v>2.0640866630699999</v>
      </c>
      <c r="E13">
        <v>119.292219489</v>
      </c>
      <c r="F13">
        <v>192.12352167200001</v>
      </c>
      <c r="G13">
        <v>1.06714881324</v>
      </c>
      <c r="H13">
        <v>15.8078683324</v>
      </c>
      <c r="I13">
        <v>23.667163775300001</v>
      </c>
      <c r="J13">
        <v>1.0577738593799999</v>
      </c>
      <c r="K13">
        <v>14.5976408794</v>
      </c>
      <c r="L13">
        <v>18.5484266522</v>
      </c>
      <c r="M13">
        <v>1.60460650987</v>
      </c>
      <c r="N13">
        <v>81.465560880200002</v>
      </c>
      <c r="O13">
        <v>128.08314464700001</v>
      </c>
      <c r="P13">
        <v>1.20453259142</v>
      </c>
      <c r="Q13">
        <v>34.412894524800002</v>
      </c>
      <c r="R13">
        <v>52.326141971600002</v>
      </c>
      <c r="S13">
        <v>0.95034950636399995</v>
      </c>
      <c r="T13">
        <v>-2.1414594195799999</v>
      </c>
      <c r="U13">
        <v>-3.2283011802699999</v>
      </c>
      <c r="V13">
        <v>0.75124489987200005</v>
      </c>
      <c r="W13">
        <v>-31.4112765675</v>
      </c>
      <c r="X13">
        <v>-39.250137020700002</v>
      </c>
      <c r="Y13">
        <v>1.36005101252</v>
      </c>
      <c r="Z13">
        <v>57.1808196219</v>
      </c>
      <c r="AA13">
        <v>89.764717301499999</v>
      </c>
      <c r="AB13">
        <f t="shared" si="1"/>
        <v>2.0640866630699999</v>
      </c>
      <c r="AC13">
        <f t="shared" si="2"/>
        <v>119.292219489</v>
      </c>
      <c r="AD13">
        <f t="shared" si="3"/>
        <v>192.12352167200001</v>
      </c>
      <c r="AE13" t="str">
        <f>VLOOKUP(INT(MATCH(AB13,D13:AA13,0)/3)+1,$AL:$AM,2)</f>
        <v>STANDARD</v>
      </c>
      <c r="AF13" t="str">
        <f>VLOOKUP(INT(MATCH(AC13,E13:AB13,0)/3)+1,$AL:$AM,2)</f>
        <v>STANDARD</v>
      </c>
      <c r="AG13" t="str">
        <f>VLOOKUP(INT(MATCH(AD13,F13:AC13,0)/3)+1,$AL:$AM,2)</f>
        <v>STANDARD</v>
      </c>
    </row>
    <row r="14" spans="1:39" x14ac:dyDescent="0.25">
      <c r="A14" s="2" t="s">
        <v>15</v>
      </c>
      <c r="B14" t="s">
        <v>34</v>
      </c>
      <c r="C14" t="s">
        <v>33</v>
      </c>
      <c r="D14">
        <v>2.0175950486000001</v>
      </c>
      <c r="E14">
        <v>115.87646207</v>
      </c>
      <c r="F14">
        <v>186.38358843500001</v>
      </c>
      <c r="G14">
        <v>1.0035969689499999</v>
      </c>
      <c r="H14">
        <v>6.7328481403999998</v>
      </c>
      <c r="I14">
        <v>10.0361408605</v>
      </c>
      <c r="J14">
        <v>0.82770753136399999</v>
      </c>
      <c r="K14">
        <v>-17.428157175599999</v>
      </c>
      <c r="L14">
        <v>-21.9042008855</v>
      </c>
      <c r="M14">
        <v>1.63130489222</v>
      </c>
      <c r="N14">
        <v>84.332232004600002</v>
      </c>
      <c r="O14">
        <v>132.53223710500001</v>
      </c>
      <c r="P14">
        <v>1.0693351063300001</v>
      </c>
      <c r="Q14">
        <v>16.309251815500001</v>
      </c>
      <c r="R14">
        <v>24.4213687152</v>
      </c>
      <c r="S14">
        <v>1.1271378328499999</v>
      </c>
      <c r="T14">
        <v>24.608266167299998</v>
      </c>
      <c r="U14">
        <v>37.571049209599998</v>
      </c>
      <c r="V14">
        <v>1.2120291057899999</v>
      </c>
      <c r="W14">
        <v>36.4451849768</v>
      </c>
      <c r="X14">
        <v>55.420311578899998</v>
      </c>
      <c r="Y14">
        <v>1.4544989592399999</v>
      </c>
      <c r="Z14">
        <v>69.860655730199994</v>
      </c>
      <c r="AA14">
        <v>110.53056094599999</v>
      </c>
      <c r="AB14">
        <f t="shared" si="1"/>
        <v>2.0175950486000001</v>
      </c>
      <c r="AC14">
        <f t="shared" si="2"/>
        <v>115.87646207</v>
      </c>
      <c r="AD14">
        <f t="shared" si="3"/>
        <v>186.38358843500001</v>
      </c>
      <c r="AE14" t="str">
        <f>VLOOKUP(INT(MATCH(AB14,D14:AA14,0)/3)+1,$AL:$AM,2)</f>
        <v>STANDARD</v>
      </c>
      <c r="AF14" t="str">
        <f>VLOOKUP(INT(MATCH(AC14,E14:AB14,0)/3)+1,$AL:$AM,2)</f>
        <v>STANDARD</v>
      </c>
      <c r="AG14" t="str">
        <f>VLOOKUP(INT(MATCH(AD14,F14:AC14,0)/3)+1,$AL:$AM,2)</f>
        <v>STANDARD</v>
      </c>
    </row>
    <row r="15" spans="1:39" x14ac:dyDescent="0.25">
      <c r="A15" t="s">
        <v>17</v>
      </c>
      <c r="B15" t="s">
        <v>38</v>
      </c>
      <c r="C15" t="s">
        <v>2</v>
      </c>
      <c r="D15">
        <v>0.55860086685699994</v>
      </c>
      <c r="E15">
        <v>-56.668742287999997</v>
      </c>
      <c r="F15">
        <v>-72.442134112900007</v>
      </c>
      <c r="G15">
        <v>0.95874171774600003</v>
      </c>
      <c r="H15">
        <v>1.16196845509</v>
      </c>
      <c r="I15">
        <v>1.4636763500900001</v>
      </c>
      <c r="J15">
        <v>0.71121794168600005</v>
      </c>
      <c r="K15">
        <v>-35.580714064299997</v>
      </c>
      <c r="L15">
        <v>-44.077814323399998</v>
      </c>
      <c r="M15">
        <v>1.18230769497</v>
      </c>
      <c r="N15">
        <v>30.7727775858</v>
      </c>
      <c r="O15">
        <v>47.163403128900001</v>
      </c>
      <c r="P15">
        <v>0.88989378956499998</v>
      </c>
      <c r="Q15">
        <v>-8.6457912630599996</v>
      </c>
      <c r="R15">
        <v>-10.9315216885</v>
      </c>
      <c r="S15">
        <v>0.79187427006400002</v>
      </c>
      <c r="T15">
        <v>-27.515973626099999</v>
      </c>
      <c r="U15">
        <v>-39.630996473899998</v>
      </c>
      <c r="V15">
        <v>0.93567640712699995</v>
      </c>
      <c r="W15">
        <v>-3.0062011268700002</v>
      </c>
      <c r="X15">
        <v>-4.3953559719199999</v>
      </c>
      <c r="Y15">
        <v>0.60558343941500004</v>
      </c>
      <c r="Z15">
        <v>-52.856710698400001</v>
      </c>
      <c r="AA15">
        <v>-66.464738840199999</v>
      </c>
      <c r="AB15">
        <f t="shared" si="1"/>
        <v>1.18230769497</v>
      </c>
      <c r="AC15">
        <f t="shared" si="2"/>
        <v>30.7727775858</v>
      </c>
      <c r="AD15">
        <f t="shared" si="3"/>
        <v>47.163403128900001</v>
      </c>
      <c r="AE15" t="str">
        <f>VLOOKUP(INT(MATCH(AB15,D15:AA15,0)/3)+1,$AL:$AM,2)</f>
        <v>INTEREST_RATE</v>
      </c>
      <c r="AF15" t="str">
        <f>VLOOKUP(INT(MATCH(AC15,E15:AB15,0)/3)+1,$AL:$AM,2)</f>
        <v>INTEREST_RATE</v>
      </c>
      <c r="AG15" t="str">
        <f>VLOOKUP(INT(MATCH(AD15,F15:AC15,0)/3)+1,$AL:$AM,2)</f>
        <v>INTEREST_RATE</v>
      </c>
    </row>
    <row r="16" spans="1:39" x14ac:dyDescent="0.25">
      <c r="A16" t="s">
        <v>17</v>
      </c>
      <c r="B16" t="s">
        <v>31</v>
      </c>
      <c r="C16" t="s">
        <v>32</v>
      </c>
      <c r="D16">
        <v>1.3163606371300001</v>
      </c>
      <c r="E16">
        <v>60.314546153099997</v>
      </c>
      <c r="F16">
        <v>94.1997358964</v>
      </c>
      <c r="G16">
        <v>0.75221651017199997</v>
      </c>
      <c r="H16">
        <v>-31.449669955499999</v>
      </c>
      <c r="I16">
        <v>-39.002378113399999</v>
      </c>
      <c r="J16">
        <v>0.81166473128600003</v>
      </c>
      <c r="K16">
        <v>-29.949921357499999</v>
      </c>
      <c r="L16">
        <v>-44.299037758700003</v>
      </c>
      <c r="M16">
        <v>0.73294324075299999</v>
      </c>
      <c r="N16">
        <v>-43.971939902899997</v>
      </c>
      <c r="O16">
        <v>-63.152415992900004</v>
      </c>
      <c r="P16">
        <v>0.78355527494499999</v>
      </c>
      <c r="Q16">
        <v>-34.960474795099998</v>
      </c>
      <c r="R16">
        <v>-49.5795196491</v>
      </c>
      <c r="S16">
        <v>0.92914078847399995</v>
      </c>
      <c r="T16">
        <v>-2.3644196599999998</v>
      </c>
      <c r="U16">
        <v>-2.9877009532400001</v>
      </c>
      <c r="V16">
        <v>0.74083969136299999</v>
      </c>
      <c r="W16">
        <v>-36.564886119000001</v>
      </c>
      <c r="X16">
        <v>-44.2196178266</v>
      </c>
      <c r="Y16">
        <v>1.0970215505600001</v>
      </c>
      <c r="Z16">
        <v>22.7224624035</v>
      </c>
      <c r="AA16">
        <v>34.511025599100002</v>
      </c>
      <c r="AB16">
        <f t="shared" si="1"/>
        <v>1.3163606371300001</v>
      </c>
      <c r="AC16">
        <f t="shared" si="2"/>
        <v>60.314546153099997</v>
      </c>
      <c r="AD16">
        <f t="shared" si="3"/>
        <v>94.1997358964</v>
      </c>
      <c r="AE16" t="str">
        <f>VLOOKUP(INT(MATCH(AB16,D16:AA16,0)/3)+1,$AL:$AM,2)</f>
        <v>STANDARD</v>
      </c>
      <c r="AF16" t="str">
        <f>VLOOKUP(INT(MATCH(AC16,E16:AB16,0)/3)+1,$AL:$AM,2)</f>
        <v>STANDARD</v>
      </c>
      <c r="AG16" t="str">
        <f>VLOOKUP(INT(MATCH(AD16,F16:AC16,0)/3)+1,$AL:$AM,2)</f>
        <v>STANDARD</v>
      </c>
    </row>
    <row r="17" spans="1:36" x14ac:dyDescent="0.25">
      <c r="A17" t="s">
        <v>17</v>
      </c>
      <c r="B17" t="s">
        <v>31</v>
      </c>
      <c r="C17" t="s">
        <v>33</v>
      </c>
      <c r="D17">
        <v>0.90937638351299999</v>
      </c>
      <c r="E17">
        <v>-13.8810652242</v>
      </c>
      <c r="F17">
        <v>-20.604949459099998</v>
      </c>
      <c r="G17">
        <v>1.0759033063800001</v>
      </c>
      <c r="H17">
        <v>17.4273109879</v>
      </c>
      <c r="I17">
        <v>25.888411269700001</v>
      </c>
      <c r="J17">
        <v>1.14700798368</v>
      </c>
      <c r="K17">
        <v>27.240043589399999</v>
      </c>
      <c r="L17">
        <v>41.264209681300002</v>
      </c>
      <c r="M17">
        <v>0.85335529910800001</v>
      </c>
      <c r="N17">
        <v>-17.917148501100002</v>
      </c>
      <c r="O17">
        <v>-26.204071462800002</v>
      </c>
      <c r="P17">
        <v>0.53632660528800002</v>
      </c>
      <c r="Q17">
        <v>-71.131370746900004</v>
      </c>
      <c r="R17">
        <v>-87.095133651200001</v>
      </c>
      <c r="S17">
        <v>0.81215796847599997</v>
      </c>
      <c r="T17">
        <v>-29.988539858100001</v>
      </c>
      <c r="U17">
        <v>-42.688024302499997</v>
      </c>
      <c r="V17">
        <v>0.91762293514600002</v>
      </c>
      <c r="W17">
        <v>-10.666140989400001</v>
      </c>
      <c r="X17">
        <v>-15.6079619329</v>
      </c>
      <c r="Y17">
        <v>1.39861121998</v>
      </c>
      <c r="Z17">
        <v>64.942196671399998</v>
      </c>
      <c r="AA17">
        <v>101.01237636099999</v>
      </c>
      <c r="AB17">
        <f t="shared" si="1"/>
        <v>1.39861121998</v>
      </c>
      <c r="AC17">
        <f t="shared" si="2"/>
        <v>64.942196671399998</v>
      </c>
      <c r="AD17">
        <f t="shared" si="3"/>
        <v>101.01237636099999</v>
      </c>
      <c r="AE17" t="str">
        <f>VLOOKUP(INT(MATCH(AB17,D17:AA17,0)/3)+1,$AL:$AM,2)</f>
        <v>DEBT_RELATIVE</v>
      </c>
      <c r="AF17" t="str">
        <f>VLOOKUP(INT(MATCH(AC17,E17:AB17,0)/3)+1,$AL:$AM,2)</f>
        <v>DEBT_RELATIVE</v>
      </c>
      <c r="AG17" t="str">
        <f>VLOOKUP(INT(MATCH(AD17,F17:AC17,0)/3)+1,$AL:$AM,2)</f>
        <v>DEBT_RELATIVE</v>
      </c>
    </row>
    <row r="18" spans="1:36" x14ac:dyDescent="0.25">
      <c r="A18" t="s">
        <v>17</v>
      </c>
      <c r="B18" t="s">
        <v>34</v>
      </c>
      <c r="C18" t="s">
        <v>2</v>
      </c>
      <c r="D18">
        <v>0.87026087845</v>
      </c>
      <c r="E18">
        <v>-15.0944879729</v>
      </c>
      <c r="F18">
        <v>-17.961024287499999</v>
      </c>
      <c r="G18">
        <v>0.964527723492</v>
      </c>
      <c r="H18">
        <v>1.2095439003099999</v>
      </c>
      <c r="I18">
        <v>1.4888834662999999</v>
      </c>
      <c r="J18">
        <v>0.58821112724400004</v>
      </c>
      <c r="K18">
        <v>-73.300228404500004</v>
      </c>
      <c r="L18">
        <v>-86.219389522900002</v>
      </c>
      <c r="M18">
        <v>0.63087441717600001</v>
      </c>
      <c r="N18">
        <v>-52.8931414312</v>
      </c>
      <c r="O18">
        <v>-66.311975582599999</v>
      </c>
      <c r="P18">
        <v>1.07263354831</v>
      </c>
      <c r="Q18">
        <v>16.787794197099998</v>
      </c>
      <c r="R18">
        <v>24.7816648867</v>
      </c>
      <c r="S18">
        <v>0.64728534082599998</v>
      </c>
      <c r="T18">
        <v>-53.271540159799997</v>
      </c>
      <c r="U18">
        <v>-64.398202344599994</v>
      </c>
      <c r="V18">
        <v>0.72491550475099997</v>
      </c>
      <c r="W18">
        <v>-37.871585923200001</v>
      </c>
      <c r="X18">
        <v>-46.654539563</v>
      </c>
      <c r="Y18">
        <v>0.55790094064700002</v>
      </c>
      <c r="Z18">
        <v>-78.663125868500003</v>
      </c>
      <c r="AA18">
        <v>-93.208759403000002</v>
      </c>
      <c r="AB18">
        <f t="shared" si="1"/>
        <v>1.07263354831</v>
      </c>
      <c r="AC18">
        <f t="shared" si="2"/>
        <v>16.787794197099998</v>
      </c>
      <c r="AD18">
        <f t="shared" si="3"/>
        <v>24.7816648867</v>
      </c>
      <c r="AE18" t="str">
        <f>VLOOKUP(INT(MATCH(AB18,D18:AA18,0)/3)+1,$AL:$AM,2)</f>
        <v>UNEMPLOYMENT_RAW</v>
      </c>
      <c r="AF18" t="str">
        <f>VLOOKUP(INT(MATCH(AC18,E18:AB18,0)/3)+1,$AL:$AM,2)</f>
        <v>UNEMPLOYMENT_RAW</v>
      </c>
      <c r="AG18" t="str">
        <f>VLOOKUP(INT(MATCH(AD18,F18:AC18,0)/3)+1,$AL:$AM,2)</f>
        <v>UNEMPLOYMENT_RAW</v>
      </c>
    </row>
    <row r="19" spans="1:36" x14ac:dyDescent="0.25">
      <c r="A19" t="s">
        <v>17</v>
      </c>
      <c r="B19" t="s">
        <v>34</v>
      </c>
      <c r="C19" t="s">
        <v>32</v>
      </c>
      <c r="D19">
        <v>1.2008136036799999</v>
      </c>
      <c r="E19">
        <v>35.280577703299997</v>
      </c>
      <c r="F19">
        <v>53.454346615399999</v>
      </c>
      <c r="G19">
        <v>0.67506367857899996</v>
      </c>
      <c r="H19">
        <v>-41.614607933099997</v>
      </c>
      <c r="I19">
        <v>-52.147715464500003</v>
      </c>
      <c r="J19">
        <v>1.1146446075700001</v>
      </c>
      <c r="K19">
        <v>24.508011990300002</v>
      </c>
      <c r="L19">
        <v>36.7294373127</v>
      </c>
      <c r="M19">
        <v>0.70685694569099999</v>
      </c>
      <c r="N19">
        <v>-37.0959152231</v>
      </c>
      <c r="O19">
        <v>-46.865315320199997</v>
      </c>
      <c r="P19">
        <v>1.0774959095500001</v>
      </c>
      <c r="Q19">
        <v>18.783811509500001</v>
      </c>
      <c r="R19">
        <v>28.266270629499999</v>
      </c>
      <c r="S19">
        <v>1.0113312188200001</v>
      </c>
      <c r="T19">
        <v>6.6272789537500003</v>
      </c>
      <c r="U19">
        <v>9.8812853548100001</v>
      </c>
      <c r="V19">
        <v>0.947608513328</v>
      </c>
      <c r="W19">
        <v>-1.7612347436</v>
      </c>
      <c r="X19">
        <v>-2.6123359314900001</v>
      </c>
      <c r="Y19">
        <v>1.1089950310100001</v>
      </c>
      <c r="Z19">
        <v>25.611583208300001</v>
      </c>
      <c r="AA19">
        <v>40.483364336299999</v>
      </c>
      <c r="AB19">
        <f t="shared" si="1"/>
        <v>1.2008136036799999</v>
      </c>
      <c r="AC19">
        <f t="shared" si="2"/>
        <v>35.280577703299997</v>
      </c>
      <c r="AD19">
        <f t="shared" si="3"/>
        <v>53.454346615399999</v>
      </c>
      <c r="AE19" t="str">
        <f>VLOOKUP(INT(MATCH(AB19,D19:AA19,0)/3)+1,$AL:$AM,2)</f>
        <v>STANDARD</v>
      </c>
      <c r="AF19" t="str">
        <f>VLOOKUP(INT(MATCH(AC19,E19:AB19,0)/3)+1,$AL:$AM,2)</f>
        <v>STANDARD</v>
      </c>
      <c r="AG19" t="str">
        <f>VLOOKUP(INT(MATCH(AD19,F19:AC19,0)/3)+1,$AL:$AM,2)</f>
        <v>STANDARD</v>
      </c>
    </row>
    <row r="20" spans="1:36" x14ac:dyDescent="0.25">
      <c r="A20" t="s">
        <v>17</v>
      </c>
      <c r="B20" t="s">
        <v>34</v>
      </c>
      <c r="C20" t="s">
        <v>33</v>
      </c>
      <c r="D20">
        <v>0.75491183776399995</v>
      </c>
      <c r="E20">
        <v>-33.728824420599999</v>
      </c>
      <c r="F20">
        <v>-40.967900340900002</v>
      </c>
      <c r="G20">
        <v>0.75688573288799998</v>
      </c>
      <c r="H20">
        <v>-32.6093130641</v>
      </c>
      <c r="I20">
        <v>-40.033344210999999</v>
      </c>
      <c r="J20">
        <v>0.54636472449999995</v>
      </c>
      <c r="K20">
        <v>-78.850738762899994</v>
      </c>
      <c r="L20">
        <v>-94.232618503699996</v>
      </c>
      <c r="M20">
        <v>1.5182580889799999</v>
      </c>
      <c r="N20">
        <v>72.727331085499998</v>
      </c>
      <c r="O20">
        <v>114.54878203</v>
      </c>
      <c r="P20">
        <v>0.79067558898500001</v>
      </c>
      <c r="Q20">
        <v>-24.805203545200001</v>
      </c>
      <c r="R20">
        <v>-31.1639647682</v>
      </c>
      <c r="S20">
        <v>0.53241623106699998</v>
      </c>
      <c r="T20">
        <v>-79.610305918700007</v>
      </c>
      <c r="U20">
        <v>-97.912058846299999</v>
      </c>
      <c r="V20">
        <v>0.83290059337099998</v>
      </c>
      <c r="W20">
        <v>-19.024471206800001</v>
      </c>
      <c r="X20">
        <v>-23.3623630777</v>
      </c>
      <c r="Y20">
        <v>0.63482071802999995</v>
      </c>
      <c r="Z20">
        <v>-54.700213334899999</v>
      </c>
      <c r="AA20">
        <v>-67.240720572000001</v>
      </c>
      <c r="AB20">
        <f t="shared" si="1"/>
        <v>1.5182580889799999</v>
      </c>
      <c r="AC20">
        <f t="shared" si="2"/>
        <v>72.727331085499998</v>
      </c>
      <c r="AD20">
        <f t="shared" si="3"/>
        <v>114.54878203</v>
      </c>
      <c r="AE20" t="str">
        <f>VLOOKUP(INT(MATCH(AB20,D20:AA20,0)/3)+1,$AL:$AM,2)</f>
        <v>INTEREST_RATE</v>
      </c>
      <c r="AF20" t="str">
        <f>VLOOKUP(INT(MATCH(AC20,E20:AB20,0)/3)+1,$AL:$AM,2)</f>
        <v>INTEREST_RATE</v>
      </c>
      <c r="AG20" t="str">
        <f>VLOOKUP(INT(MATCH(AD20,F20:AC20,0)/3)+1,$AL:$AM,2)</f>
        <v>INTEREST_RATE</v>
      </c>
    </row>
    <row r="21" spans="1:36" x14ac:dyDescent="0.25">
      <c r="A21" t="s">
        <v>39</v>
      </c>
      <c r="B21" t="s">
        <v>31</v>
      </c>
      <c r="C21" t="s">
        <v>2</v>
      </c>
      <c r="D21">
        <v>1.8093994109</v>
      </c>
      <c r="E21">
        <v>102.84222461100001</v>
      </c>
      <c r="F21">
        <v>166.59475661600001</v>
      </c>
      <c r="G21">
        <v>1.1498923835999999</v>
      </c>
      <c r="H21">
        <v>27.640081788100002</v>
      </c>
      <c r="I21">
        <v>41.2180280563</v>
      </c>
      <c r="J21">
        <v>0.96600009869600001</v>
      </c>
      <c r="K21">
        <v>-0.59446016498099996</v>
      </c>
      <c r="L21">
        <v>-0.87728767568499999</v>
      </c>
      <c r="M21">
        <v>1.1956670893800001</v>
      </c>
      <c r="N21">
        <v>36.682023664299997</v>
      </c>
      <c r="O21">
        <v>56.623655361499999</v>
      </c>
      <c r="P21">
        <v>0.96916756555700001</v>
      </c>
      <c r="Q21">
        <v>3.18257741664</v>
      </c>
      <c r="R21">
        <v>4.0532550730199999</v>
      </c>
      <c r="S21">
        <v>1.4281819877799999</v>
      </c>
      <c r="T21">
        <v>61.578185300400001</v>
      </c>
      <c r="U21">
        <v>95.261115326400002</v>
      </c>
      <c r="V21">
        <v>1.4002426188499999</v>
      </c>
      <c r="W21">
        <v>62.666252031799999</v>
      </c>
      <c r="X21">
        <v>97.920734004400003</v>
      </c>
      <c r="Y21">
        <v>1.21359206751</v>
      </c>
      <c r="Z21">
        <v>37.895411239399998</v>
      </c>
      <c r="AA21">
        <v>58.839994195300001</v>
      </c>
      <c r="AB21">
        <f t="shared" si="1"/>
        <v>1.8093994109</v>
      </c>
      <c r="AC21">
        <f t="shared" si="2"/>
        <v>102.84222461100001</v>
      </c>
      <c r="AD21">
        <f t="shared" si="3"/>
        <v>166.59475661600001</v>
      </c>
      <c r="AE21" t="str">
        <f>VLOOKUP(INT(MATCH(AB21,D21:AA21,0)/3)+1,$AL:$AM,2)</f>
        <v>STANDARD</v>
      </c>
      <c r="AF21" t="str">
        <f>VLOOKUP(INT(MATCH(AC21,E21:AB21,0)/3)+1,$AL:$AM,2)</f>
        <v>STANDARD</v>
      </c>
      <c r="AG21" t="str">
        <f>VLOOKUP(INT(MATCH(AD21,F21:AC21,0)/3)+1,$AL:$AM,2)</f>
        <v>STANDARD</v>
      </c>
    </row>
    <row r="22" spans="1:36" x14ac:dyDescent="0.25">
      <c r="A22" t="s">
        <v>39</v>
      </c>
      <c r="B22" t="s">
        <v>31</v>
      </c>
      <c r="C22" t="s">
        <v>32</v>
      </c>
      <c r="D22">
        <v>1.86014327232</v>
      </c>
      <c r="E22">
        <v>107.613625645</v>
      </c>
      <c r="F22">
        <v>174.172440182</v>
      </c>
      <c r="G22">
        <v>1.2706011850000001</v>
      </c>
      <c r="H22">
        <v>43.831840762600002</v>
      </c>
      <c r="I22">
        <v>66.7610483152</v>
      </c>
      <c r="J22">
        <v>1.0343670924699999</v>
      </c>
      <c r="K22">
        <v>11.132294418300001</v>
      </c>
      <c r="L22">
        <v>16.473528711699998</v>
      </c>
      <c r="M22">
        <v>0.927985057823</v>
      </c>
      <c r="N22">
        <v>-4.0097196433900004</v>
      </c>
      <c r="O22">
        <v>-5.7944105594600002</v>
      </c>
      <c r="P22">
        <v>1.2605470532800001</v>
      </c>
      <c r="Q22">
        <v>42.028840866899998</v>
      </c>
      <c r="R22">
        <v>63.371735799</v>
      </c>
      <c r="S22">
        <v>1.40929776163</v>
      </c>
      <c r="T22">
        <v>60.061694455100003</v>
      </c>
      <c r="U22">
        <v>92.063672225600001</v>
      </c>
      <c r="V22">
        <v>1.2581399610499999</v>
      </c>
      <c r="W22">
        <v>44.4973052944</v>
      </c>
      <c r="X22">
        <v>68.928286817699998</v>
      </c>
      <c r="Y22">
        <v>1.04244279364</v>
      </c>
      <c r="Z22">
        <v>12.3899248081</v>
      </c>
      <c r="AA22">
        <v>18.6282796154</v>
      </c>
      <c r="AB22">
        <f t="shared" si="1"/>
        <v>1.86014327232</v>
      </c>
      <c r="AC22">
        <f t="shared" si="2"/>
        <v>107.613625645</v>
      </c>
      <c r="AD22">
        <f t="shared" si="3"/>
        <v>174.172440182</v>
      </c>
      <c r="AE22" t="str">
        <f>VLOOKUP(INT(MATCH(AB22,D22:AA22,0)/3)+1,$AL:$AM,2)</f>
        <v>STANDARD</v>
      </c>
      <c r="AF22" t="str">
        <f>VLOOKUP(INT(MATCH(AC22,E22:AB22,0)/3)+1,$AL:$AM,2)</f>
        <v>STANDARD</v>
      </c>
      <c r="AG22" t="str">
        <f>VLOOKUP(INT(MATCH(AD22,F22:AC22,0)/3)+1,$AL:$AM,2)</f>
        <v>STANDARD</v>
      </c>
    </row>
    <row r="23" spans="1:36" x14ac:dyDescent="0.25">
      <c r="A23" t="s">
        <v>39</v>
      </c>
      <c r="B23" t="s">
        <v>31</v>
      </c>
      <c r="C23" t="s">
        <v>33</v>
      </c>
      <c r="D23">
        <v>1.87854071778</v>
      </c>
      <c r="E23">
        <v>110.281676577</v>
      </c>
      <c r="F23">
        <v>179.65747428</v>
      </c>
      <c r="G23">
        <v>1.19784100829</v>
      </c>
      <c r="H23">
        <v>34.429822110099998</v>
      </c>
      <c r="I23">
        <v>51.7891312442</v>
      </c>
      <c r="J23">
        <v>1.0607583755600001</v>
      </c>
      <c r="K23">
        <v>15.402200497600001</v>
      </c>
      <c r="L23">
        <v>23.113323766200001</v>
      </c>
      <c r="M23">
        <v>1.06558708487</v>
      </c>
      <c r="N23">
        <v>15.8724189902</v>
      </c>
      <c r="O23">
        <v>23.941593286700002</v>
      </c>
      <c r="P23">
        <v>1.6290757245900001</v>
      </c>
      <c r="Q23">
        <v>86.609768689000006</v>
      </c>
      <c r="R23">
        <v>137.91483774</v>
      </c>
      <c r="S23">
        <v>1.2171128690799999</v>
      </c>
      <c r="T23">
        <v>37.243197422400002</v>
      </c>
      <c r="U23">
        <v>56.448284143800002</v>
      </c>
      <c r="V23">
        <v>1.3752098555800001</v>
      </c>
      <c r="W23">
        <v>58.073786140899998</v>
      </c>
      <c r="X23">
        <v>92.319971791</v>
      </c>
      <c r="Y23">
        <v>1.0246832155400001</v>
      </c>
      <c r="Z23">
        <v>9.6004885285399997</v>
      </c>
      <c r="AA23">
        <v>14.389747163199999</v>
      </c>
      <c r="AB23">
        <f t="shared" ref="AB23:AB32" si="4">MAX(D23,G23,J23,M23,P23,S23,V23,Y23)</f>
        <v>1.87854071778</v>
      </c>
      <c r="AC23">
        <f t="shared" ref="AC23:AC32" si="5">MAX(E23,H23,K23,N23,Q23,T23,W23,Z23)</f>
        <v>110.281676577</v>
      </c>
      <c r="AD23">
        <f t="shared" ref="AD23:AD32" si="6">MAX(F23,I23,L23,O23,R23,U23,X23,AA23)</f>
        <v>179.65747428</v>
      </c>
      <c r="AE23" t="str">
        <f>VLOOKUP(INT(MATCH(AB23,D23:AA23,0)/3)+1,$AL:$AM,2)</f>
        <v>STANDARD</v>
      </c>
      <c r="AF23" t="str">
        <f>VLOOKUP(INT(MATCH(AC23,E23:AB23,0)/3)+1,$AL:$AM,2)</f>
        <v>STANDARD</v>
      </c>
      <c r="AG23" t="str">
        <f>VLOOKUP(INT(MATCH(AD23,F23:AC23,0)/3)+1,$AL:$AM,2)</f>
        <v>STANDARD</v>
      </c>
      <c r="AJ23" s="5"/>
    </row>
    <row r="24" spans="1:36" x14ac:dyDescent="0.25">
      <c r="A24" t="s">
        <v>39</v>
      </c>
      <c r="B24" t="s">
        <v>34</v>
      </c>
      <c r="C24" t="s">
        <v>2</v>
      </c>
      <c r="D24">
        <v>1.6476289025199999</v>
      </c>
      <c r="E24">
        <v>82.037721648599998</v>
      </c>
      <c r="F24">
        <v>129.58938231299999</v>
      </c>
      <c r="G24">
        <v>1.3381584310800001</v>
      </c>
      <c r="H24">
        <v>53.083215902299997</v>
      </c>
      <c r="I24">
        <v>81.135968923299998</v>
      </c>
      <c r="J24">
        <v>1.2835905968700001</v>
      </c>
      <c r="K24">
        <v>46.0879493698</v>
      </c>
      <c r="L24">
        <v>69.510059357000003</v>
      </c>
      <c r="M24">
        <v>1.41987075428</v>
      </c>
      <c r="N24">
        <v>52.835385717900003</v>
      </c>
      <c r="O24">
        <v>68.755236817799997</v>
      </c>
      <c r="P24">
        <v>0.95716361313700005</v>
      </c>
      <c r="Q24">
        <v>1.84646915957</v>
      </c>
      <c r="R24">
        <v>2.35417422047</v>
      </c>
      <c r="S24">
        <v>0.77203566210999996</v>
      </c>
      <c r="T24">
        <v>-32.5207197557</v>
      </c>
      <c r="U24">
        <v>-46.585686534700002</v>
      </c>
      <c r="V24">
        <v>0.82350626389299997</v>
      </c>
      <c r="W24">
        <v>-19.210403820100002</v>
      </c>
      <c r="X24">
        <v>-23.841037307299999</v>
      </c>
      <c r="Y24">
        <v>1.4104905140599999</v>
      </c>
      <c r="Z24">
        <v>61.978231962000002</v>
      </c>
      <c r="AA24">
        <v>97.251761692299993</v>
      </c>
      <c r="AB24">
        <f t="shared" si="4"/>
        <v>1.6476289025199999</v>
      </c>
      <c r="AC24">
        <f t="shared" si="5"/>
        <v>82.037721648599998</v>
      </c>
      <c r="AD24">
        <f t="shared" si="6"/>
        <v>129.58938231299999</v>
      </c>
      <c r="AE24" t="str">
        <f>VLOOKUP(INT(MATCH(AB24,D24:AA24,0)/3)+1,$AL:$AM,2)</f>
        <v>STANDARD</v>
      </c>
      <c r="AF24" t="str">
        <f>VLOOKUP(INT(MATCH(AC24,E24:AB24,0)/3)+1,$AL:$AM,2)</f>
        <v>STANDARD</v>
      </c>
      <c r="AG24" t="str">
        <f>VLOOKUP(INT(MATCH(AD24,F24:AC24,0)/3)+1,$AL:$AM,2)</f>
        <v>STANDARD</v>
      </c>
      <c r="AJ24" s="5"/>
    </row>
    <row r="25" spans="1:36" x14ac:dyDescent="0.25">
      <c r="A25" t="s">
        <v>39</v>
      </c>
      <c r="B25" t="s">
        <v>34</v>
      </c>
      <c r="C25" t="s">
        <v>32</v>
      </c>
      <c r="D25">
        <v>1.5861986352199999</v>
      </c>
      <c r="E25">
        <v>78.304313671599999</v>
      </c>
      <c r="F25">
        <v>123.710729499</v>
      </c>
      <c r="G25">
        <v>1.61546251372</v>
      </c>
      <c r="H25">
        <v>82.789736789299994</v>
      </c>
      <c r="I25">
        <v>128.63688127099999</v>
      </c>
      <c r="J25">
        <v>0.873953772543</v>
      </c>
      <c r="K25">
        <v>-17.796276328600001</v>
      </c>
      <c r="L25">
        <v>-25.930534266700001</v>
      </c>
      <c r="M25">
        <v>1.29817307211</v>
      </c>
      <c r="N25">
        <v>41.306267622900002</v>
      </c>
      <c r="O25">
        <v>53.530646689500003</v>
      </c>
      <c r="P25">
        <v>1.76029214489</v>
      </c>
      <c r="Q25">
        <v>114.230757483</v>
      </c>
      <c r="R25">
        <v>189.01655907700001</v>
      </c>
      <c r="S25">
        <v>1.17956330655</v>
      </c>
      <c r="T25">
        <v>32.129691128499999</v>
      </c>
      <c r="U25">
        <v>48.036884718300001</v>
      </c>
      <c r="V25">
        <v>1.57067491674</v>
      </c>
      <c r="W25">
        <v>80.267320980199997</v>
      </c>
      <c r="X25">
        <v>127.6410771</v>
      </c>
      <c r="Y25">
        <v>1.19209449702</v>
      </c>
      <c r="Z25">
        <v>35.8472287851</v>
      </c>
      <c r="AA25">
        <v>57.248868148200003</v>
      </c>
      <c r="AB25">
        <f t="shared" si="4"/>
        <v>1.76029214489</v>
      </c>
      <c r="AC25">
        <f t="shared" si="5"/>
        <v>114.230757483</v>
      </c>
      <c r="AD25">
        <f t="shared" si="6"/>
        <v>189.01655907700001</v>
      </c>
      <c r="AE25" t="str">
        <f>VLOOKUP(INT(MATCH(AB25,D25:AA25,0)/3)+1,$AL:$AM,2)</f>
        <v>UNEMPLOYMENT_RAW</v>
      </c>
      <c r="AF25" t="str">
        <f>VLOOKUP(INT(MATCH(AC25,E25:AB25,0)/3)+1,$AL:$AM,2)</f>
        <v>UNEMPLOYMENT_RAW</v>
      </c>
      <c r="AG25" t="str">
        <f>VLOOKUP(INT(MATCH(AD25,F25:AC25,0)/3)+1,$AL:$AM,2)</f>
        <v>UNEMPLOYMENT_RAW</v>
      </c>
    </row>
    <row r="26" spans="1:36" x14ac:dyDescent="0.25">
      <c r="A26" t="s">
        <v>39</v>
      </c>
      <c r="B26" t="s">
        <v>34</v>
      </c>
      <c r="C26" t="s">
        <v>33</v>
      </c>
      <c r="D26">
        <v>1.44493922308</v>
      </c>
      <c r="E26">
        <v>63.361687764000003</v>
      </c>
      <c r="F26">
        <v>99.077908421199993</v>
      </c>
      <c r="G26">
        <v>1.2237926702399999</v>
      </c>
      <c r="H26">
        <v>36.438613162899998</v>
      </c>
      <c r="I26">
        <v>55.646775881400004</v>
      </c>
      <c r="J26">
        <v>0.82234890433200003</v>
      </c>
      <c r="K26">
        <v>-28.805095383000001</v>
      </c>
      <c r="L26">
        <v>-41.842608095899998</v>
      </c>
      <c r="M26">
        <v>1.1909217509100001</v>
      </c>
      <c r="N26">
        <v>41.854876139799998</v>
      </c>
      <c r="O26">
        <v>67.443489624099996</v>
      </c>
      <c r="P26">
        <v>1.6135672832000001</v>
      </c>
      <c r="Q26">
        <v>112.554499416</v>
      </c>
      <c r="R26">
        <v>193.56367068099999</v>
      </c>
      <c r="S26">
        <v>1.56654483486</v>
      </c>
      <c r="T26">
        <v>77.144151737800001</v>
      </c>
      <c r="U26">
        <v>119.76822389199999</v>
      </c>
      <c r="V26">
        <v>0.87299710392800001</v>
      </c>
      <c r="W26">
        <v>-9.0743338949600005</v>
      </c>
      <c r="X26">
        <v>-11.633977484200001</v>
      </c>
      <c r="Y26">
        <v>1.39622914774</v>
      </c>
      <c r="Z26">
        <v>63.682438063600003</v>
      </c>
      <c r="AA26">
        <v>101.883192964</v>
      </c>
      <c r="AB26">
        <f t="shared" si="4"/>
        <v>1.6135672832000001</v>
      </c>
      <c r="AC26">
        <f t="shared" si="5"/>
        <v>112.554499416</v>
      </c>
      <c r="AD26">
        <f t="shared" si="6"/>
        <v>193.56367068099999</v>
      </c>
      <c r="AE26" t="str">
        <f>VLOOKUP(INT(MATCH(AB26,D26:AA26,0)/3)+1,$AL:$AM,2)</f>
        <v>UNEMPLOYMENT_RAW</v>
      </c>
      <c r="AF26" t="str">
        <f>VLOOKUP(INT(MATCH(AC26,E26:AB26,0)/3)+1,$AL:$AM,2)</f>
        <v>UNEMPLOYMENT_RAW</v>
      </c>
      <c r="AG26" t="str">
        <f>VLOOKUP(INT(MATCH(AD26,F26:AC26,0)/3)+1,$AL:$AM,2)</f>
        <v>UNEMPLOYMENT_RAW</v>
      </c>
    </row>
    <row r="27" spans="1:36" x14ac:dyDescent="0.25">
      <c r="A27" t="s">
        <v>40</v>
      </c>
      <c r="B27" t="s">
        <v>31</v>
      </c>
      <c r="C27" t="s">
        <v>2</v>
      </c>
      <c r="D27">
        <v>1.7160115513200001</v>
      </c>
      <c r="E27">
        <v>89.395734297499999</v>
      </c>
      <c r="F27">
        <v>139.078853654</v>
      </c>
      <c r="G27">
        <v>1.6227090634500001</v>
      </c>
      <c r="H27">
        <v>85.438571232900003</v>
      </c>
      <c r="I27">
        <v>134.07281952599999</v>
      </c>
      <c r="J27">
        <v>1.0279296035000001</v>
      </c>
      <c r="K27">
        <v>10.054417624399999</v>
      </c>
      <c r="L27">
        <v>14.8992347802</v>
      </c>
      <c r="M27">
        <v>1.1258046024999999</v>
      </c>
      <c r="N27">
        <v>23.048849794300001</v>
      </c>
      <c r="O27">
        <v>34.391542680100002</v>
      </c>
      <c r="P27">
        <v>1.8143155474199999</v>
      </c>
      <c r="Q27">
        <v>111.845500831</v>
      </c>
      <c r="R27">
        <v>183.80528351800001</v>
      </c>
      <c r="S27">
        <v>1.6010936817100001</v>
      </c>
      <c r="T27">
        <v>84.770031567999993</v>
      </c>
      <c r="U27">
        <v>135.29013517199999</v>
      </c>
      <c r="V27">
        <v>1.5175915206999999</v>
      </c>
      <c r="W27">
        <v>76.378270969699997</v>
      </c>
      <c r="X27">
        <v>120.732849958</v>
      </c>
      <c r="Y27">
        <v>0.93516734558900005</v>
      </c>
      <c r="Z27">
        <v>-5.9479832555699996</v>
      </c>
      <c r="AA27">
        <v>-8.9237196267299996</v>
      </c>
      <c r="AB27">
        <f t="shared" si="4"/>
        <v>1.8143155474199999</v>
      </c>
      <c r="AC27">
        <f t="shared" si="5"/>
        <v>111.845500831</v>
      </c>
      <c r="AD27">
        <f t="shared" si="6"/>
        <v>183.80528351800001</v>
      </c>
      <c r="AE27" t="str">
        <f>VLOOKUP(INT(MATCH(AB27,D27:AA27,0)/3)+1,$AL:$AM,2)</f>
        <v>UNEMPLOYMENT_RAW</v>
      </c>
      <c r="AF27" t="str">
        <f>VLOOKUP(INT(MATCH(AC27,E27:AB27,0)/3)+1,$AL:$AM,2)</f>
        <v>UNEMPLOYMENT_RAW</v>
      </c>
      <c r="AG27" t="str">
        <f>VLOOKUP(INT(MATCH(AD27,F27:AC27,0)/3)+1,$AL:$AM,2)</f>
        <v>UNEMPLOYMENT_RAW</v>
      </c>
    </row>
    <row r="28" spans="1:36" x14ac:dyDescent="0.25">
      <c r="A28" t="s">
        <v>40</v>
      </c>
      <c r="B28" t="s">
        <v>31</v>
      </c>
      <c r="C28" t="s">
        <v>32</v>
      </c>
      <c r="D28">
        <v>1.60464566388</v>
      </c>
      <c r="E28">
        <v>79.845422611199993</v>
      </c>
      <c r="F28">
        <v>124.538474454</v>
      </c>
      <c r="G28">
        <v>1.1333611165099999</v>
      </c>
      <c r="H28">
        <v>25.272932671700001</v>
      </c>
      <c r="I28">
        <v>37.934111320699998</v>
      </c>
      <c r="J28">
        <v>0.752918442588</v>
      </c>
      <c r="K28">
        <v>-42.992432812600001</v>
      </c>
      <c r="L28">
        <v>-61.7248299938</v>
      </c>
      <c r="M28">
        <v>1.0842998663400001</v>
      </c>
      <c r="N28">
        <v>17.758881327699999</v>
      </c>
      <c r="O28">
        <v>26.281467081199999</v>
      </c>
      <c r="P28">
        <v>1.27543340796</v>
      </c>
      <c r="Q28">
        <v>43.413286386400003</v>
      </c>
      <c r="R28">
        <v>66.298646176199995</v>
      </c>
      <c r="S28">
        <v>0.89416466288200003</v>
      </c>
      <c r="T28">
        <v>-13.8621727417</v>
      </c>
      <c r="U28">
        <v>-20.302048255199999</v>
      </c>
      <c r="V28">
        <v>1.2043087804399999</v>
      </c>
      <c r="W28">
        <v>35.945820677299999</v>
      </c>
      <c r="X28">
        <v>54.983851942699999</v>
      </c>
      <c r="Y28">
        <v>1.0068925480099999</v>
      </c>
      <c r="Z28">
        <v>6.5600246851400001</v>
      </c>
      <c r="AA28">
        <v>9.9974327924199997</v>
      </c>
      <c r="AB28">
        <f t="shared" si="4"/>
        <v>1.60464566388</v>
      </c>
      <c r="AC28">
        <f t="shared" si="5"/>
        <v>79.845422611199993</v>
      </c>
      <c r="AD28">
        <f t="shared" si="6"/>
        <v>124.538474454</v>
      </c>
      <c r="AE28" t="str">
        <f>VLOOKUP(INT(MATCH(AB28,D28:AA28,0)/3)+1,$AL:$AM,2)</f>
        <v>STANDARD</v>
      </c>
      <c r="AF28" t="str">
        <f>VLOOKUP(INT(MATCH(AC28,E28:AB28,0)/3)+1,$AL:$AM,2)</f>
        <v>STANDARD</v>
      </c>
      <c r="AG28" t="str">
        <f>VLOOKUP(INT(MATCH(AD28,F28:AC28,0)/3)+1,$AL:$AM,2)</f>
        <v>STANDARD</v>
      </c>
    </row>
    <row r="29" spans="1:36" x14ac:dyDescent="0.25">
      <c r="A29" t="s">
        <v>40</v>
      </c>
      <c r="B29" t="s">
        <v>31</v>
      </c>
      <c r="C29" t="s">
        <v>33</v>
      </c>
      <c r="D29">
        <v>1.7160115513200001</v>
      </c>
      <c r="E29">
        <v>89.395734297499999</v>
      </c>
      <c r="F29">
        <v>139.078853654</v>
      </c>
      <c r="G29">
        <v>1.2264879019099999</v>
      </c>
      <c r="H29">
        <v>36.8652581897</v>
      </c>
      <c r="I29">
        <v>55.17694814</v>
      </c>
      <c r="J29">
        <v>0.90673842171300001</v>
      </c>
      <c r="K29">
        <v>-11.6785750797</v>
      </c>
      <c r="L29">
        <v>-17.018169593</v>
      </c>
      <c r="M29">
        <v>1.3610924414800001</v>
      </c>
      <c r="N29">
        <v>57.328867894399998</v>
      </c>
      <c r="O29">
        <v>88.000088542699999</v>
      </c>
      <c r="P29">
        <v>0.87239687357200002</v>
      </c>
      <c r="Q29">
        <v>-8.7332074391100001</v>
      </c>
      <c r="R29">
        <v>-11.2196171817</v>
      </c>
      <c r="S29">
        <v>1.5798900219700001</v>
      </c>
      <c r="T29">
        <v>84.369684684899994</v>
      </c>
      <c r="U29">
        <v>137.54438263200001</v>
      </c>
      <c r="V29">
        <v>1.2734672116000001</v>
      </c>
      <c r="W29">
        <v>45.696709541899999</v>
      </c>
      <c r="X29">
        <v>72.607742729500004</v>
      </c>
      <c r="Y29">
        <v>1.1620472905799999</v>
      </c>
      <c r="Z29">
        <v>30.951187184199998</v>
      </c>
      <c r="AA29">
        <v>48.097862899900001</v>
      </c>
      <c r="AB29">
        <f t="shared" si="4"/>
        <v>1.7160115513200001</v>
      </c>
      <c r="AC29">
        <f t="shared" si="5"/>
        <v>89.395734297499999</v>
      </c>
      <c r="AD29">
        <f t="shared" si="6"/>
        <v>139.078853654</v>
      </c>
      <c r="AE29" t="str">
        <f>VLOOKUP(INT(MATCH(AB29,D29:AA29,0)/3)+1,$AL:$AM,2)</f>
        <v>STANDARD</v>
      </c>
      <c r="AF29" t="str">
        <f>VLOOKUP(INT(MATCH(AC29,E29:AB29,0)/3)+1,$AL:$AM,2)</f>
        <v>STANDARD</v>
      </c>
      <c r="AG29" t="str">
        <f>VLOOKUP(INT(MATCH(AD29,F29:AC29,0)/3)+1,$AL:$AM,2)</f>
        <v>STANDARD</v>
      </c>
    </row>
    <row r="30" spans="1:36" x14ac:dyDescent="0.25">
      <c r="A30" t="s">
        <v>40</v>
      </c>
      <c r="B30" t="s">
        <v>34</v>
      </c>
      <c r="C30" t="s">
        <v>2</v>
      </c>
      <c r="D30">
        <v>1.6298990390500001</v>
      </c>
      <c r="E30">
        <v>85.514870913500005</v>
      </c>
      <c r="F30">
        <v>135.393199194</v>
      </c>
      <c r="G30">
        <v>0.98913683141200004</v>
      </c>
      <c r="H30">
        <v>4.0275267046699996</v>
      </c>
      <c r="I30">
        <v>5.8882883550500003</v>
      </c>
      <c r="J30">
        <v>0.97661041845700003</v>
      </c>
      <c r="K30">
        <v>1.37037531026</v>
      </c>
      <c r="L30">
        <v>2.0229864363800001</v>
      </c>
      <c r="M30">
        <v>1.70103766955</v>
      </c>
      <c r="N30">
        <v>98.739080940899996</v>
      </c>
      <c r="O30">
        <v>159.44543128399999</v>
      </c>
      <c r="P30">
        <v>1.1040133380199999</v>
      </c>
      <c r="Q30">
        <v>20.863167684299999</v>
      </c>
      <c r="R30">
        <v>25.979091439699999</v>
      </c>
      <c r="S30">
        <v>1.32655531493</v>
      </c>
      <c r="T30">
        <v>52.809268164199999</v>
      </c>
      <c r="U30">
        <v>82.061566218199999</v>
      </c>
      <c r="V30">
        <v>1.3922895201500001</v>
      </c>
      <c r="W30">
        <v>60.412642079900003</v>
      </c>
      <c r="X30">
        <v>96.461244274199998</v>
      </c>
      <c r="Y30">
        <v>0.78850086397600005</v>
      </c>
      <c r="Z30">
        <v>-33.927818683300003</v>
      </c>
      <c r="AA30">
        <v>-49.379605234099998</v>
      </c>
      <c r="AB30">
        <f t="shared" si="4"/>
        <v>1.70103766955</v>
      </c>
      <c r="AC30">
        <f t="shared" si="5"/>
        <v>98.739080940899996</v>
      </c>
      <c r="AD30">
        <f t="shared" si="6"/>
        <v>159.44543128399999</v>
      </c>
      <c r="AE30" t="str">
        <f>VLOOKUP(INT(MATCH(AB30,D30:AA30,0)/3)+1,$AL:$AM,2)</f>
        <v>INTEREST_RATE</v>
      </c>
      <c r="AF30" t="str">
        <f>VLOOKUP(INT(MATCH(AC30,E30:AB30,0)/3)+1,$AL:$AM,2)</f>
        <v>INTEREST_RATE</v>
      </c>
      <c r="AG30" t="str">
        <f>VLOOKUP(INT(MATCH(AD30,F30:AC30,0)/3)+1,$AL:$AM,2)</f>
        <v>INTEREST_RATE</v>
      </c>
    </row>
    <row r="31" spans="1:36" x14ac:dyDescent="0.25">
      <c r="A31" t="s">
        <v>40</v>
      </c>
      <c r="B31" t="s">
        <v>34</v>
      </c>
      <c r="C31" t="s">
        <v>32</v>
      </c>
      <c r="D31">
        <v>1.7383584275199999</v>
      </c>
      <c r="E31">
        <v>96.0533574958</v>
      </c>
      <c r="F31">
        <v>153.08258376200001</v>
      </c>
      <c r="G31">
        <v>1.06152280107</v>
      </c>
      <c r="H31">
        <v>15.207382477499999</v>
      </c>
      <c r="I31">
        <v>22.566220803099998</v>
      </c>
      <c r="J31">
        <v>1.43028559528</v>
      </c>
      <c r="K31">
        <v>58.386572122399997</v>
      </c>
      <c r="L31">
        <v>88.016263209599998</v>
      </c>
      <c r="M31">
        <v>1.33918086601</v>
      </c>
      <c r="N31">
        <v>55.090598831900003</v>
      </c>
      <c r="O31">
        <v>84.304977356099997</v>
      </c>
      <c r="P31">
        <v>1.1058534463</v>
      </c>
      <c r="Q31">
        <v>20.3426997129</v>
      </c>
      <c r="R31">
        <v>26.007362432400001</v>
      </c>
      <c r="S31">
        <v>0.49111471651600003</v>
      </c>
      <c r="T31">
        <v>-81.415154771399997</v>
      </c>
      <c r="U31">
        <v>-99.573755761200005</v>
      </c>
      <c r="V31">
        <v>1.47207134172</v>
      </c>
      <c r="W31">
        <v>66.027245633600003</v>
      </c>
      <c r="X31">
        <v>102.762030309</v>
      </c>
      <c r="Y31">
        <v>1.28578939068</v>
      </c>
      <c r="Z31">
        <v>47.707049522799998</v>
      </c>
      <c r="AA31">
        <v>74.398191206700005</v>
      </c>
      <c r="AB31">
        <f t="shared" si="4"/>
        <v>1.7383584275199999</v>
      </c>
      <c r="AC31">
        <f t="shared" si="5"/>
        <v>96.0533574958</v>
      </c>
      <c r="AD31">
        <f t="shared" si="6"/>
        <v>153.08258376200001</v>
      </c>
      <c r="AE31" t="str">
        <f>VLOOKUP(INT(MATCH(AB31,D31:AA31,0)/3)+1,$AL:$AM,2)</f>
        <v>STANDARD</v>
      </c>
      <c r="AF31" t="str">
        <f>VLOOKUP(INT(MATCH(AC31,E31:AB31,0)/3)+1,$AL:$AM,2)</f>
        <v>STANDARD</v>
      </c>
      <c r="AG31" t="str">
        <f>VLOOKUP(INT(MATCH(AD31,F31:AC31,0)/3)+1,$AL:$AM,2)</f>
        <v>STANDARD</v>
      </c>
    </row>
    <row r="32" spans="1:36" x14ac:dyDescent="0.25">
      <c r="A32" t="s">
        <v>40</v>
      </c>
      <c r="B32" t="s">
        <v>34</v>
      </c>
      <c r="C32" t="s">
        <v>33</v>
      </c>
      <c r="D32">
        <v>1.7383584275199999</v>
      </c>
      <c r="E32">
        <v>96.0533574958</v>
      </c>
      <c r="F32">
        <v>153.08258376200001</v>
      </c>
      <c r="G32">
        <v>1.3262525095</v>
      </c>
      <c r="H32">
        <v>50.210498637199997</v>
      </c>
      <c r="I32">
        <v>76.624881560899993</v>
      </c>
      <c r="J32">
        <v>0.88725347708500002</v>
      </c>
      <c r="K32">
        <v>-16.382037851900002</v>
      </c>
      <c r="L32">
        <v>-24.0599225747</v>
      </c>
      <c r="M32">
        <v>1.1850515748099999</v>
      </c>
      <c r="N32">
        <v>29.2962960688</v>
      </c>
      <c r="O32">
        <v>43.307219355699999</v>
      </c>
      <c r="P32">
        <v>2.0459369617499998</v>
      </c>
      <c r="Q32">
        <v>146.31658003199999</v>
      </c>
      <c r="R32">
        <v>247.96136345100001</v>
      </c>
      <c r="S32">
        <v>1.22957841484</v>
      </c>
      <c r="T32">
        <v>37.682507021500001</v>
      </c>
      <c r="U32">
        <v>56.048982504500003</v>
      </c>
      <c r="V32">
        <v>0.981833728016</v>
      </c>
      <c r="W32">
        <v>3.4295913115999999</v>
      </c>
      <c r="X32">
        <v>5.0290206841199998</v>
      </c>
      <c r="Y32">
        <v>0.94765079562800003</v>
      </c>
      <c r="Z32">
        <v>-3.9720316869999999</v>
      </c>
      <c r="AA32">
        <v>-5.9994077903900003</v>
      </c>
      <c r="AB32">
        <f t="shared" si="4"/>
        <v>2.0459369617499998</v>
      </c>
      <c r="AC32">
        <f t="shared" si="5"/>
        <v>146.31658003199999</v>
      </c>
      <c r="AD32">
        <f t="shared" si="6"/>
        <v>247.96136345100001</v>
      </c>
      <c r="AE32" t="str">
        <f>VLOOKUP(INT(MATCH(AB32,D32:AA32,0)/3)+1,$AL:$AM,2)</f>
        <v>UNEMPLOYMENT_RAW</v>
      </c>
      <c r="AF32" t="str">
        <f>VLOOKUP(INT(MATCH(AC32,E32:AB32,0)/3)+1,$AL:$AM,2)</f>
        <v>UNEMPLOYMENT_RAW</v>
      </c>
      <c r="AG32" t="str">
        <f>VLOOKUP(INT(MATCH(AD32,F32:AC32,0)/3)+1,$AL:$AM,2)</f>
        <v>UNEMPLOYMENT_RAW</v>
      </c>
    </row>
  </sheetData>
  <mergeCells count="14">
    <mergeCell ref="B1:B2"/>
    <mergeCell ref="A1:A2"/>
    <mergeCell ref="C1:C2"/>
    <mergeCell ref="AB1:AD1"/>
    <mergeCell ref="AH1:AJ1"/>
    <mergeCell ref="AE1:AG1"/>
    <mergeCell ref="D1:F1"/>
    <mergeCell ref="G1:I1"/>
    <mergeCell ref="J1:L1"/>
    <mergeCell ref="M1:O1"/>
    <mergeCell ref="P1:R1"/>
    <mergeCell ref="S1:U1"/>
    <mergeCell ref="V1:X1"/>
    <mergeCell ref="Y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Standard Experiment</vt:lpstr>
      <vt:lpstr>Processed Extended Test</vt:lpstr>
      <vt:lpstr>Sheet1</vt:lpstr>
      <vt:lpstr>Sheet2</vt:lpstr>
      <vt:lpstr>Sheet4</vt:lpstr>
      <vt:lpstr>Raw Query Experiment</vt:lpstr>
      <vt:lpstr>Proccessed Query Experiment</vt:lpstr>
      <vt:lpstr>Extended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calvin-pc</dc:creator>
  <cp:lastModifiedBy>calvin-pc</cp:lastModifiedBy>
  <cp:lastPrinted>2017-06-22T02:17:57Z</cp:lastPrinted>
  <dcterms:created xsi:type="dcterms:W3CDTF">2017-04-06T12:08:41Z</dcterms:created>
  <dcterms:modified xsi:type="dcterms:W3CDTF">2017-06-22T02:49:01Z</dcterms:modified>
</cp:coreProperties>
</file>