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rben Rijpkema\OneDrive\Documenten\Mechatronica Project\"/>
    </mc:Choice>
  </mc:AlternateContent>
  <xr:revisionPtr revIDLastSave="2" documentId="13_ncr:1_{AA6C47B1-D04C-4267-B139-9F948FCE12EA}" xr6:coauthVersionLast="41" xr6:coauthVersionMax="41" xr10:uidLastSave="{C1126B5A-8467-4517-8C69-D57A565C3187}"/>
  <bookViews>
    <workbookView xWindow="-108" yWindow="-108" windowWidth="23256" windowHeight="12576" xr2:uid="{00000000-000D-0000-FFFF-FFFF00000000}"/>
  </bookViews>
  <sheets>
    <sheet name="Components list" sheetId="2" r:id="rId1"/>
    <sheet name="Components information" sheetId="1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E18" i="2"/>
  <c r="A3" i="1"/>
  <c r="A4" i="1"/>
  <c r="A5" i="1"/>
  <c r="A6" i="1"/>
  <c r="A7" i="1"/>
  <c r="A8" i="1"/>
  <c r="A9" i="1"/>
  <c r="A10" i="1"/>
  <c r="A11" i="1"/>
  <c r="C9" i="1"/>
  <c r="E36" i="2"/>
  <c r="E24" i="2"/>
  <c r="E27" i="2"/>
  <c r="E25" i="2"/>
  <c r="E70" i="2"/>
  <c r="E41" i="2"/>
  <c r="E42" i="2"/>
  <c r="E43" i="2"/>
  <c r="E44" i="2"/>
  <c r="E45" i="2"/>
  <c r="E46" i="2"/>
  <c r="E47" i="2"/>
  <c r="E48" i="2"/>
  <c r="E49" i="2"/>
  <c r="E50" i="2"/>
  <c r="E26" i="2"/>
  <c r="E28" i="2"/>
  <c r="E29" i="2"/>
  <c r="C39" i="1"/>
  <c r="C38" i="1"/>
  <c r="C35" i="1"/>
  <c r="C37" i="1"/>
  <c r="C36" i="1"/>
  <c r="C40" i="1"/>
  <c r="C20" i="1"/>
  <c r="C59" i="1"/>
  <c r="C28" i="1"/>
  <c r="C21" i="1"/>
  <c r="C27" i="1"/>
  <c r="C26" i="1"/>
  <c r="C60" i="1"/>
  <c r="C61" i="1"/>
  <c r="E75" i="2"/>
  <c r="E74" i="2"/>
  <c r="E73" i="2"/>
  <c r="E69" i="2"/>
  <c r="E71" i="2"/>
  <c r="E68" i="2"/>
  <c r="E59" i="2"/>
  <c r="E60" i="2"/>
  <c r="E61" i="2"/>
  <c r="E62" i="2"/>
  <c r="E63" i="2"/>
  <c r="E64" i="2"/>
  <c r="E65" i="2"/>
  <c r="E66" i="2"/>
  <c r="E58" i="2"/>
  <c r="E56" i="2"/>
  <c r="E55" i="2"/>
  <c r="E53" i="2"/>
  <c r="E33" i="2"/>
  <c r="E34" i="2"/>
  <c r="E35" i="2"/>
  <c r="E37" i="2"/>
  <c r="E38" i="2"/>
  <c r="E39" i="2"/>
  <c r="E40" i="2"/>
  <c r="E51" i="2"/>
  <c r="E32" i="2"/>
  <c r="E13" i="2"/>
  <c r="E14" i="2"/>
  <c r="E15" i="2"/>
  <c r="E16" i="2"/>
  <c r="E17" i="2"/>
  <c r="E19" i="2"/>
  <c r="E20" i="2"/>
  <c r="E21" i="2"/>
  <c r="E22" i="2"/>
  <c r="E23" i="2"/>
  <c r="E30" i="2"/>
  <c r="E12" i="2"/>
  <c r="C55" i="1"/>
  <c r="C54" i="1"/>
  <c r="C6" i="1"/>
  <c r="C41" i="1"/>
  <c r="C47" i="1"/>
  <c r="C57" i="1"/>
  <c r="C7" i="1"/>
  <c r="C4" i="1"/>
  <c r="C3" i="1"/>
  <c r="C5" i="1"/>
  <c r="C8" i="1"/>
  <c r="C62" i="1"/>
  <c r="C56" i="1"/>
  <c r="C53" i="1"/>
  <c r="C52" i="1"/>
  <c r="C51" i="1"/>
  <c r="C50" i="1"/>
  <c r="C49" i="1"/>
  <c r="C46" i="1"/>
  <c r="C44" i="1"/>
  <c r="C42" i="1"/>
  <c r="C34" i="1"/>
  <c r="C33" i="1"/>
  <c r="C32" i="1"/>
  <c r="C31" i="1"/>
  <c r="C30" i="1"/>
  <c r="C29" i="1"/>
  <c r="C25" i="1"/>
  <c r="C24" i="1"/>
  <c r="C23" i="1"/>
  <c r="C19" i="1"/>
  <c r="C18" i="1"/>
  <c r="C17" i="1"/>
  <c r="C16" i="1"/>
  <c r="C15" i="1"/>
  <c r="C14" i="1"/>
  <c r="C13" i="1"/>
  <c r="C12" i="1"/>
  <c r="C11" i="1"/>
  <c r="E76" i="2"/>
  <c r="E3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3" i="2"/>
  <c r="A55" i="2"/>
  <c r="A56" i="2"/>
  <c r="A58" i="2"/>
  <c r="A59" i="2"/>
  <c r="A60" i="2"/>
  <c r="A61" i="2"/>
  <c r="A62" i="2"/>
  <c r="A63" i="2"/>
  <c r="A64" i="2"/>
  <c r="A65" i="2"/>
  <c r="A66" i="2"/>
  <c r="A68" i="2"/>
  <c r="A69" i="2"/>
  <c r="A70" i="2"/>
  <c r="A71" i="2"/>
  <c r="A73" i="2"/>
  <c r="A74" i="2"/>
  <c r="A75" i="2"/>
  <c r="A12" i="1"/>
  <c r="A13" i="1"/>
  <c r="A14" i="1"/>
  <c r="A15" i="1"/>
  <c r="A16" i="1"/>
  <c r="A17" i="1"/>
  <c r="A18" i="1"/>
  <c r="A19" i="1"/>
  <c r="A20" i="1"/>
  <c r="A21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4" i="1"/>
  <c r="A46" i="1"/>
  <c r="A47" i="1"/>
  <c r="A49" i="1"/>
  <c r="A50" i="1"/>
  <c r="A51" i="1"/>
  <c r="A52" i="1"/>
  <c r="A53" i="1"/>
  <c r="A54" i="1"/>
  <c r="A55" i="1"/>
  <c r="A56" i="1"/>
  <c r="A57" i="1"/>
  <c r="A59" i="1"/>
  <c r="A60" i="1"/>
  <c r="A61" i="1"/>
  <c r="A62" i="1"/>
</calcChain>
</file>

<file path=xl/sharedStrings.xml><?xml version="1.0" encoding="utf-8"?>
<sst xmlns="http://schemas.openxmlformats.org/spreadsheetml/2006/main" count="167" uniqueCount="87">
  <si>
    <t>y</t>
  </si>
  <si>
    <t>&gt;100</t>
  </si>
  <si>
    <t>&gt;50</t>
  </si>
  <si>
    <t>&gt;150</t>
  </si>
  <si>
    <t>&gt;75</t>
  </si>
  <si>
    <t>&gt;20</t>
  </si>
  <si>
    <t>Photo</t>
  </si>
  <si>
    <t>Product Description</t>
  </si>
  <si>
    <t>Price</t>
  </si>
  <si>
    <t>Sensors</t>
  </si>
  <si>
    <t>Actuators</t>
  </si>
  <si>
    <t>Transistors</t>
  </si>
  <si>
    <t>Switches</t>
  </si>
  <si>
    <t>Power supplies</t>
  </si>
  <si>
    <t>Others</t>
  </si>
  <si>
    <t>HC-SR04 Ultrasone sensor – afstandsmeter</t>
  </si>
  <si>
    <t>Batterijhouder blokbatterij 9V</t>
  </si>
  <si>
    <t>Soft potentiometer</t>
  </si>
  <si>
    <t>Flex sensor</t>
  </si>
  <si>
    <t>Light Dependant resistor</t>
  </si>
  <si>
    <t>IR Phototransistor 5mm, 570nm</t>
  </si>
  <si>
    <t>IR Infrared Motion Detection Sensor Module (DC 5V~20V)</t>
  </si>
  <si>
    <t>10DOF 9-assen L3G4200D ADXL345 HMC5883L BMP085 module GY-80</t>
  </si>
  <si>
    <t>ADXL345 3-Assige versnellingsmeter GY-291</t>
  </si>
  <si>
    <t>Bodemvochtigheids sensor op basis van de LM393 chip</t>
  </si>
  <si>
    <t>DHT11 Temperatuur en luchtvochtigheid sensor</t>
  </si>
  <si>
    <t>Geluid detectie sensor TK0862</t>
  </si>
  <si>
    <t>Druksensor Interlink FSR-400 ± 10 g - 10 kg</t>
  </si>
  <si>
    <t>Vlam sensormodule</t>
  </si>
  <si>
    <t>RS Omni-Directional PCB Mount 9.7mm Condenser Microphone Element, 50 → 16000 Hz -41dB</t>
  </si>
  <si>
    <t>GY-31 multicolor sensor</t>
  </si>
  <si>
    <t>HG7881 Two-Channel Motor Driver Board - Blauw + Groen + Zwart (2.5 ~ 12V)</t>
  </si>
  <si>
    <t>L9110 2-Channel Motor Driver Module - Red + Green (2.5~12V)</t>
  </si>
  <si>
    <t>L298N Motor driver module</t>
  </si>
  <si>
    <t>DC geared motor,12-24V 30:1 rpm ratio</t>
  </si>
  <si>
    <t>TT-02 DIY Car Model TT Motor Encoder w/ Wheel - Black + Yellow</t>
  </si>
  <si>
    <t>Modelcraft BMS-410C Standaard servo Transmissie: Kunststof JR</t>
  </si>
  <si>
    <t>Puntlaser, rood Laserfuchs,  Rood Vermogen 0.4 mW</t>
  </si>
  <si>
    <t>Parallax Inc Servo Motor, 4 → 6 V, 0 → 50 rpm</t>
  </si>
  <si>
    <t>Modelcraft MC1811 MODELCRAFT micro servo MC1811 Glijlagers Transmissie: Kunststof JR</t>
  </si>
  <si>
    <t>17HS3001-20B Steppermotor</t>
  </si>
  <si>
    <t>A4988 Stepper Motor Driver Module</t>
  </si>
  <si>
    <t>CNC Shield Ver 3.03</t>
  </si>
  <si>
    <t>Character LCD scherm</t>
  </si>
  <si>
    <t>STMicroelectronics, TIP121, NPN Darlington Transistor, 5 A 80 V HFE:1000, 3-Pin TO-220</t>
  </si>
  <si>
    <t>JZC-11F</t>
  </si>
  <si>
    <t>VOLTCRAFT USPS-1500 Stekkernetvoeding</t>
  </si>
  <si>
    <t>Batterijhouder 10 AA</t>
  </si>
  <si>
    <t>Batterijhouder 8 AA</t>
  </si>
  <si>
    <t>Batterijhouder 2 AAA</t>
  </si>
  <si>
    <t>Batterijclip 9 V</t>
  </si>
  <si>
    <t>Lead Acid AGM 6V1.0Ah</t>
  </si>
  <si>
    <t>Voltage regulator 5V</t>
  </si>
  <si>
    <t>Qty</t>
  </si>
  <si>
    <t>Conrad Euro-printplaat, puntraster</t>
  </si>
  <si>
    <t>TE CONNECTIVITY  1-2199298-2  IC SOCKET, DIP, 8POS, TH</t>
  </si>
  <si>
    <t>Link</t>
  </si>
  <si>
    <t>TOTAL</t>
  </si>
  <si>
    <t>Student names</t>
  </si>
  <si>
    <t>Student numbers</t>
  </si>
  <si>
    <t>Group number</t>
  </si>
  <si>
    <t>Price/unit</t>
  </si>
  <si>
    <t>N/A</t>
  </si>
  <si>
    <t>Proto shield Arduino</t>
  </si>
  <si>
    <t>Extra parts (max. 3)</t>
  </si>
  <si>
    <t>Product Description (clicking on it will bring you to the corresponding website)</t>
  </si>
  <si>
    <t>Products with this filling may experience delivery delays if there’s a demand exceeding our current stock.</t>
  </si>
  <si>
    <t>Stock available</t>
  </si>
  <si>
    <t xml:space="preserve">Infrared proximity sensor 4-30 CM </t>
  </si>
  <si>
    <t>5V Infrared Line Tracking Sensor Module</t>
  </si>
  <si>
    <t>NPN Hall Effect Sensor</t>
  </si>
  <si>
    <t>DC geared motor,1.5-3V 15:1 rpm ratio</t>
  </si>
  <si>
    <t>Timing pulley</t>
  </si>
  <si>
    <t>Linear bearing</t>
  </si>
  <si>
    <t>Smart car robot chassis 2WD platform</t>
  </si>
  <si>
    <t>White LED T-1 3/4 (5mm), 20 mA, 3.5 V, 5 cd</t>
  </si>
  <si>
    <t>Seven-segment led</t>
  </si>
  <si>
    <t>Powerswitch</t>
  </si>
  <si>
    <t>Eclipse 16mm Screw M3 Neodymium Magnet</t>
  </si>
  <si>
    <t>Voltage regulator 3.3V</t>
  </si>
  <si>
    <t>25m</t>
  </si>
  <si>
    <t>Timing belt (price per m)</t>
  </si>
  <si>
    <t>IMU 9DOF - MPU-9250 BREAKOUT</t>
  </si>
  <si>
    <t>Gerben Rijpkema</t>
  </si>
  <si>
    <t>Kenrick Trip</t>
  </si>
  <si>
    <t>Quinten Doornbos</t>
  </si>
  <si>
    <t>Calvin Terpstra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</si>
</sst>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€&quot;#,##0.00;[Red]\-&quot;€&quot;#,##0.00"/>
    <numFmt numFmtId="165" formatCode="_-&quot;€&quot;* #,##0.00_-;\-&quot;€&quot;* #,##0.00_-;_-&quot;€&quot;* &quot;-&quot;??_-;_-@_-"/>
    <numFmt numFmtId="166" formatCode="_ [$€-413]\ * #,##0.00_ ;_ [$€-413]\ * \-#,##0.00_ ;_ [$€-413]\ * &quot;-&quot;??_ ;_ @_ "/>
  </numFmts>
  <fonts count="35">
    <font>
      <sz val="10"/>
      <color rgb="FF000000"/>
      <name val="Arial"/>
    </font>
    <font>
      <b/>
      <sz val="11"/>
      <color rgb="FFFFFFFF"/>
      <name val="Verdana"/>
    </font>
    <font>
      <sz val="11"/>
      <name val="Calibri"/>
    </font>
    <font>
      <b/>
      <sz val="11"/>
      <color rgb="FF000000"/>
      <name val="Verdana"/>
    </font>
    <font>
      <sz val="11"/>
      <color rgb="FF000000"/>
      <name val="Verdana"/>
    </font>
    <font>
      <sz val="11"/>
      <color rgb="FF333333"/>
      <name val="Verdana"/>
    </font>
    <font>
      <sz val="10"/>
      <name val="Arial"/>
    </font>
    <font>
      <u/>
      <sz val="10"/>
      <color theme="10"/>
      <name val="Arial"/>
    </font>
    <font>
      <sz val="10"/>
      <color rgb="FF000000"/>
      <name val="Arial"/>
    </font>
    <font>
      <sz val="10"/>
      <color rgb="FF000000"/>
      <name val="Arial"/>
      <family val="2"/>
    </font>
    <font>
      <b/>
      <sz val="16"/>
      <color rgb="FFFFFFFF"/>
      <name val="Verdana"/>
      <family val="2"/>
    </font>
    <font>
      <sz val="16"/>
      <color rgb="FF000000"/>
      <name val="Arial"/>
      <family val="2"/>
    </font>
    <font>
      <sz val="16"/>
      <name val="Calibri"/>
      <family val="2"/>
    </font>
    <font>
      <sz val="16"/>
      <color rgb="FF000000"/>
      <name val="Verdana"/>
      <family val="2"/>
    </font>
    <font>
      <b/>
      <sz val="16"/>
      <name val="Verdana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1"/>
      <color rgb="FFFFFFFF"/>
      <name val="Verdana"/>
      <family val="2"/>
    </font>
    <font>
      <sz val="11"/>
      <color rgb="FF000000"/>
      <name val="Verdana"/>
      <family val="2"/>
    </font>
    <font>
      <b/>
      <sz val="10"/>
      <color rgb="FF000000"/>
      <name val="Arial"/>
      <family val="2"/>
    </font>
    <font>
      <b/>
      <sz val="11"/>
      <color theme="0"/>
      <name val="Verdana"/>
      <family val="2"/>
    </font>
    <font>
      <b/>
      <sz val="10"/>
      <color theme="0"/>
      <name val="Verdana"/>
      <family val="2"/>
    </font>
    <font>
      <sz val="13"/>
      <color rgb="FF000000"/>
      <name val="Arial"/>
      <family val="2"/>
    </font>
    <font>
      <b/>
      <sz val="22"/>
      <color rgb="FFFFFFFF"/>
      <name val="Verdana"/>
      <family val="2"/>
    </font>
    <font>
      <sz val="22"/>
      <name val="Calibri"/>
      <family val="2"/>
    </font>
    <font>
      <b/>
      <sz val="22"/>
      <color rgb="FF000000"/>
      <name val="Verdana"/>
      <family val="2"/>
    </font>
    <font>
      <sz val="22"/>
      <color rgb="FF000000"/>
      <name val="Arial"/>
      <family val="2"/>
    </font>
    <font>
      <u/>
      <sz val="22"/>
      <color theme="10"/>
      <name val="Arial"/>
      <family val="2"/>
    </font>
    <font>
      <sz val="22"/>
      <name val="Verdana"/>
      <family val="2"/>
    </font>
    <font>
      <sz val="22"/>
      <color rgb="FF333333"/>
      <name val="Verdana"/>
      <family val="2"/>
    </font>
    <font>
      <sz val="22"/>
      <color rgb="FF000000"/>
      <name val="Verdana"/>
      <family val="2"/>
    </font>
    <font>
      <sz val="22"/>
      <name val="Arial"/>
      <family val="2"/>
    </font>
    <font>
      <sz val="11"/>
      <color rgb="FF333333"/>
      <name val="Verdana"/>
      <family val="2"/>
    </font>
    <font>
      <b/>
      <sz val="12"/>
      <color rgb="FF333333"/>
      <name val="Verdana"/>
      <family val="2"/>
    </font>
    <font>
      <sz val="22"/>
      <color theme="1"/>
      <name val="Verdana"/>
    </font>
  </fonts>
  <fills count="5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999999"/>
        <bgColor rgb="FF999999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165" fontId="8" fillId="0" borderId="0" applyFont="0" applyFill="0" applyBorder="0" applyAlignment="0" applyProtection="0"/>
  </cellStyleXfs>
  <cellXfs count="66">
    <xf numFmtId="0" fontId="0" fillId="0" borderId="0" xfId="0"/>
    <xf numFmtId="0" fontId="6" fillId="0" borderId="0" xfId="0" applyFont="1"/>
    <xf numFmtId="166" fontId="5" fillId="0" borderId="1" xfId="0" applyNumberFormat="1" applyFont="1" applyBorder="1" applyAlignment="1">
      <alignment horizontal="right" wrapText="1"/>
    </xf>
    <xf numFmtId="0" fontId="11" fillId="0" borderId="0" xfId="0" applyFont="1"/>
    <xf numFmtId="0" fontId="10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9" fillId="0" borderId="0" xfId="0" applyFont="1"/>
    <xf numFmtId="0" fontId="16" fillId="0" borderId="0" xfId="0" applyFont="1"/>
    <xf numFmtId="0" fontId="16" fillId="0" borderId="1" xfId="0" applyFont="1" applyBorder="1"/>
    <xf numFmtId="165" fontId="5" fillId="0" borderId="1" xfId="2" applyFont="1" applyBorder="1" applyAlignment="1">
      <alignment horizontal="right" wrapText="1"/>
    </xf>
    <xf numFmtId="0" fontId="16" fillId="0" borderId="1" xfId="0" applyFont="1" applyBorder="1" applyAlignment="1">
      <alignment wrapText="1"/>
    </xf>
    <xf numFmtId="0" fontId="16" fillId="0" borderId="1" xfId="0" applyFont="1" applyBorder="1" applyAlignment="1">
      <alignment horizontal="left" wrapText="1"/>
    </xf>
    <xf numFmtId="0" fontId="16" fillId="0" borderId="1" xfId="0" applyFont="1" applyBorder="1" applyAlignment="1">
      <alignment horizontal="left"/>
    </xf>
    <xf numFmtId="165" fontId="3" fillId="3" borderId="1" xfId="0" applyNumberFormat="1" applyFont="1" applyFill="1" applyBorder="1" applyAlignment="1">
      <alignment horizontal="left" wrapText="1"/>
    </xf>
    <xf numFmtId="0" fontId="17" fillId="2" borderId="1" xfId="0" applyFont="1" applyFill="1" applyBorder="1" applyAlignment="1">
      <alignment horizontal="center" wrapText="1"/>
    </xf>
    <xf numFmtId="0" fontId="20" fillId="2" borderId="1" xfId="0" applyFont="1" applyFill="1" applyBorder="1" applyAlignment="1">
      <alignment horizontal="left" wrapText="1"/>
    </xf>
    <xf numFmtId="0" fontId="22" fillId="0" borderId="0" xfId="0" applyFont="1"/>
    <xf numFmtId="164" fontId="22" fillId="0" borderId="0" xfId="0" applyNumberFormat="1" applyFont="1"/>
    <xf numFmtId="0" fontId="18" fillId="0" borderId="0" xfId="0" applyFont="1"/>
    <xf numFmtId="0" fontId="23" fillId="2" borderId="1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27" fillId="0" borderId="1" xfId="1" applyFont="1" applyBorder="1" applyAlignment="1">
      <alignment horizontal="center" vertical="center"/>
    </xf>
    <xf numFmtId="0" fontId="28" fillId="0" borderId="1" xfId="0" applyFont="1" applyBorder="1" applyAlignment="1">
      <alignment horizontal="left" vertical="center" wrapText="1"/>
    </xf>
    <xf numFmtId="0" fontId="29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/>
    </xf>
    <xf numFmtId="0" fontId="26" fillId="0" borderId="1" xfId="0" applyFont="1" applyBorder="1"/>
    <xf numFmtId="0" fontId="27" fillId="0" borderId="1" xfId="1" applyFont="1" applyBorder="1"/>
    <xf numFmtId="0" fontId="26" fillId="0" borderId="0" xfId="0" applyFont="1"/>
    <xf numFmtId="0" fontId="31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31" fillId="0" borderId="0" xfId="0" applyFont="1" applyAlignment="1">
      <alignment horizontal="left" vertical="center" wrapText="1"/>
    </xf>
    <xf numFmtId="0" fontId="26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1" xfId="2" applyNumberFormat="1" applyFont="1" applyBorder="1" applyAlignment="1">
      <alignment horizontal="center" wrapText="1"/>
    </xf>
    <xf numFmtId="0" fontId="21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left" vertical="center" wrapText="1"/>
    </xf>
    <xf numFmtId="166" fontId="5" fillId="0" borderId="1" xfId="0" applyNumberFormat="1" applyFont="1" applyBorder="1" applyAlignment="1" applyProtection="1">
      <alignment horizontal="right" wrapText="1"/>
      <protection locked="0"/>
    </xf>
    <xf numFmtId="1" fontId="5" fillId="0" borderId="1" xfId="0" applyNumberFormat="1" applyFont="1" applyBorder="1" applyAlignment="1" applyProtection="1">
      <alignment horizontal="center" wrapText="1"/>
      <protection locked="0"/>
    </xf>
    <xf numFmtId="0" fontId="15" fillId="0" borderId="1" xfId="0" applyFont="1" applyBorder="1" applyAlignment="1" applyProtection="1">
      <alignment horizontal="left" vertical="center"/>
      <protection locked="0"/>
    </xf>
    <xf numFmtId="0" fontId="19" fillId="0" borderId="1" xfId="0" applyFont="1" applyBorder="1" applyAlignment="1" applyProtection="1">
      <alignment horizontal="center" vertical="center"/>
      <protection locked="0"/>
    </xf>
    <xf numFmtId="0" fontId="32" fillId="0" borderId="1" xfId="2" applyNumberFormat="1" applyFont="1" applyBorder="1" applyAlignment="1" applyProtection="1">
      <alignment horizontal="center" wrapText="1"/>
      <protection locked="0"/>
    </xf>
    <xf numFmtId="0" fontId="16" fillId="0" borderId="1" xfId="0" applyFont="1" applyBorder="1" applyProtection="1">
      <protection locked="0"/>
    </xf>
    <xf numFmtId="0" fontId="28" fillId="4" borderId="1" xfId="0" applyFont="1" applyFill="1" applyBorder="1" applyAlignment="1">
      <alignment horizontal="left" vertical="center" wrapText="1"/>
    </xf>
    <xf numFmtId="0" fontId="29" fillId="4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4" fillId="0" borderId="1" xfId="1" applyFont="1" applyBorder="1" applyAlignment="1">
      <alignment horizontal="left" vertical="center" wrapText="1"/>
    </xf>
    <xf numFmtId="0" fontId="34" fillId="4" borderId="1" xfId="1" applyFont="1" applyFill="1" applyBorder="1" applyAlignment="1">
      <alignment horizontal="left" vertical="center" wrapText="1"/>
    </xf>
    <xf numFmtId="0" fontId="14" fillId="3" borderId="1" xfId="0" applyFont="1" applyFill="1" applyBorder="1" applyAlignment="1">
      <alignment horizontal="center"/>
    </xf>
    <xf numFmtId="0" fontId="19" fillId="0" borderId="5" xfId="0" applyFont="1" applyBorder="1" applyAlignment="1" applyProtection="1">
      <alignment horizontal="center" vertical="center"/>
      <protection locked="0"/>
    </xf>
    <xf numFmtId="0" fontId="19" fillId="0" borderId="6" xfId="0" applyFont="1" applyBorder="1" applyAlignment="1" applyProtection="1">
      <alignment horizontal="center" vertical="center"/>
      <protection locked="0"/>
    </xf>
    <xf numFmtId="0" fontId="19" fillId="0" borderId="7" xfId="0" applyFont="1" applyBorder="1" applyAlignment="1" applyProtection="1">
      <alignment horizontal="center" vertical="center"/>
      <protection locked="0"/>
    </xf>
    <xf numFmtId="0" fontId="15" fillId="3" borderId="2" xfId="0" applyFont="1" applyFill="1" applyBorder="1" applyAlignment="1">
      <alignment horizontal="left" wrapText="1"/>
    </xf>
    <xf numFmtId="0" fontId="15" fillId="3" borderId="3" xfId="0" applyFont="1" applyFill="1" applyBorder="1" applyAlignment="1">
      <alignment horizontal="left" wrapText="1"/>
    </xf>
    <xf numFmtId="0" fontId="15" fillId="3" borderId="4" xfId="0" applyFont="1" applyFill="1" applyBorder="1" applyAlignment="1">
      <alignment horizontal="left" wrapText="1"/>
    </xf>
    <xf numFmtId="165" fontId="33" fillId="0" borderId="5" xfId="2" applyFont="1" applyBorder="1" applyAlignment="1">
      <alignment horizontal="center" vertical="center" wrapText="1"/>
    </xf>
    <xf numFmtId="165" fontId="33" fillId="0" borderId="6" xfId="2" applyFont="1" applyBorder="1" applyAlignment="1">
      <alignment horizontal="center" vertical="center" wrapText="1"/>
    </xf>
    <xf numFmtId="165" fontId="33" fillId="0" borderId="7" xfId="2" applyFont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left" wrapText="1"/>
    </xf>
    <xf numFmtId="0" fontId="26" fillId="0" borderId="1" xfId="0" applyFont="1" applyBorder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https://cdn.sparkfun.com//assets/parts/9/3/00100-01c.jpg" TargetMode="External"/><Relationship Id="rId18" Type="http://schemas.openxmlformats.org/officeDocument/2006/relationships/image" Target="http://reprap.org/mediawiki/images/c/c1/RepRap-NEMA-17.jpg" TargetMode="External"/><Relationship Id="rId26" Type="http://schemas.openxmlformats.org/officeDocument/2006/relationships/image" Target="http://img.dxcdn.com/productimages/sku_216851_1.jpg" TargetMode="External"/><Relationship Id="rId39" Type="http://schemas.openxmlformats.org/officeDocument/2006/relationships/image" Target="https://www.hobbyelectronica.nl/wp-content/uploads/2013/05/hc-sr04-200x200.jpg" TargetMode="External"/><Relationship Id="rId21" Type="http://schemas.openxmlformats.org/officeDocument/2006/relationships/image" Target="https://img.conrad.nl/medias/global/ce/6000_6999/6600/6610/6610/816304_LB_00_FB.EPS.jpg" TargetMode="External"/><Relationship Id="rId34" Type="http://schemas.openxmlformats.org/officeDocument/2006/relationships/image" Target="https://www.hobbyelectronica.nl/wp-content/uploads/2013/06/Soil_moisture-200x200.jpg" TargetMode="External"/><Relationship Id="rId42" Type="http://schemas.openxmlformats.org/officeDocument/2006/relationships/image" Target="https://cdn.sparkfun.com//assets/parts/1/8/4/1/08680-03-L.jpg" TargetMode="External"/><Relationship Id="rId47" Type="http://schemas.openxmlformats.org/officeDocument/2006/relationships/image" Target="../media/image5.jpeg"/><Relationship Id="rId50" Type="http://schemas.openxmlformats.org/officeDocument/2006/relationships/image" Target="../media/image8.jpeg"/><Relationship Id="rId55" Type="http://schemas.openxmlformats.org/officeDocument/2006/relationships/image" Target="../media/image13.jpeg"/><Relationship Id="rId7" Type="http://schemas.openxmlformats.org/officeDocument/2006/relationships/image" Target="https://img.conrad.nl/medias/global/ce/1000_1999/1800/1830/1837/624691_LB_00_FB.EPS.jpg" TargetMode="External"/><Relationship Id="rId12" Type="http://schemas.openxmlformats.org/officeDocument/2006/relationships/image" Target="http://media.rs-online.com/t_large/F0401703-01.jpg" TargetMode="External"/><Relationship Id="rId17" Type="http://schemas.openxmlformats.org/officeDocument/2006/relationships/image" Target="https://a.pololu-files.com/picture/0J4577.600x480.jpg?289b47dcf4261eda4da0c8afce618dfd" TargetMode="External"/><Relationship Id="rId25" Type="http://schemas.openxmlformats.org/officeDocument/2006/relationships/image" Target="http://media.rs-online.com/t_large/F4130638-01.jpg" TargetMode="External"/><Relationship Id="rId33" Type="http://schemas.openxmlformats.org/officeDocument/2006/relationships/image" Target="https://www.hobbyelectronica.nl/wp-content/uploads/2013/05/dht11-200x200.jpg" TargetMode="External"/><Relationship Id="rId38" Type="http://schemas.openxmlformats.org/officeDocument/2006/relationships/image" Target="http://media.rs-online.com/t_large/F7000773-01.jpg" TargetMode="External"/><Relationship Id="rId46" Type="http://schemas.openxmlformats.org/officeDocument/2006/relationships/image" Target="../media/image4.jpeg"/><Relationship Id="rId2" Type="http://schemas.openxmlformats.org/officeDocument/2006/relationships/image" Target="../media/image1.jpeg"/><Relationship Id="rId16" Type="http://schemas.openxmlformats.org/officeDocument/2006/relationships/image" Target="https://i2.wp.com/blog.protoneer.co.nz/wp-content/uploads/2013/07/Arduino_CNC_Sheild_V310_Populated.jpg?resize=1024%2C778" TargetMode="External"/><Relationship Id="rId20" Type="http://schemas.openxmlformats.org/officeDocument/2006/relationships/image" Target="http://media.rs-online.com/t_large/R7813046-01.jpg" TargetMode="External"/><Relationship Id="rId29" Type="http://schemas.openxmlformats.org/officeDocument/2006/relationships/image" Target="http://media.rs-online.com/t_large/F7243134-01.jpg" TargetMode="External"/><Relationship Id="rId41" Type="http://schemas.openxmlformats.org/officeDocument/2006/relationships/image" Target="https://cdn.sparkfun.com//assets/parts/4/6/2/6/10264-01.jpg" TargetMode="External"/><Relationship Id="rId54" Type="http://schemas.openxmlformats.org/officeDocument/2006/relationships/image" Target="../media/image12.jpeg"/><Relationship Id="rId1" Type="http://schemas.openxmlformats.org/officeDocument/2006/relationships/image" Target="https://img.conrad.nl/medias/global/ce/5000_5999/5300/5300/5307/530753_LB_00_FB.EPS.jpg" TargetMode="External"/><Relationship Id="rId6" Type="http://schemas.openxmlformats.org/officeDocument/2006/relationships/image" Target="http://media.rs-online.com/t_large/F7270388-01.jpg" TargetMode="External"/><Relationship Id="rId11" Type="http://schemas.openxmlformats.org/officeDocument/2006/relationships/image" Target="https://img.conrad.nl/medias/global/ce/5000_5999/5100/5180/5183/518372_LB_00_FB.EPS.jpg" TargetMode="External"/><Relationship Id="rId24" Type="http://schemas.openxmlformats.org/officeDocument/2006/relationships/image" Target="https://www.hobbyelectronica.nl/wp-content/uploads/2013/06/L298n_motor_driver-200x200.jpg" TargetMode="External"/><Relationship Id="rId32" Type="http://schemas.openxmlformats.org/officeDocument/2006/relationships/image" Target="https://www.hobbyelectronica.nl/wp-content/uploads/2013/10/sound_detect-200x200.jpg" TargetMode="External"/><Relationship Id="rId37" Type="http://schemas.openxmlformats.org/officeDocument/2006/relationships/image" Target="http://media.rs-online.com/t_large/R7813024-01.jpg" TargetMode="External"/><Relationship Id="rId40" Type="http://schemas.openxmlformats.org/officeDocument/2006/relationships/image" Target="https://cdn.sparkfun.com//assets/parts/2/4/6/2/09088-02-L.jpg" TargetMode="External"/><Relationship Id="rId45" Type="http://schemas.openxmlformats.org/officeDocument/2006/relationships/image" Target="../media/image3.jpeg"/><Relationship Id="rId53" Type="http://schemas.openxmlformats.org/officeDocument/2006/relationships/image" Target="../media/image11.jpeg"/><Relationship Id="rId5" Type="http://schemas.openxmlformats.org/officeDocument/2006/relationships/image" Target="https://img.conrad.nl/medias/global/ce/4000_4999/4400/4400/4401/1318446_RB_00_FB.EPS.jpg" TargetMode="External"/><Relationship Id="rId15" Type="http://schemas.openxmlformats.org/officeDocument/2006/relationships/image" Target="https://cdn.sparkfun.com//assets/parts/1/2/9/0/7SegmentRedLed-04-L.jpg" TargetMode="External"/><Relationship Id="rId23" Type="http://schemas.openxmlformats.org/officeDocument/2006/relationships/image" Target="http://img.dxcdn.com/productimages/sku_257135_1.jpg" TargetMode="External"/><Relationship Id="rId28" Type="http://schemas.openxmlformats.org/officeDocument/2006/relationships/image" Target="https://www.hobbyelectronica.nl/wp-content/uploads/2014/06/TCS230_TCS3200_Kleur_sensor_GY-31.jpg" TargetMode="External"/><Relationship Id="rId36" Type="http://schemas.openxmlformats.org/officeDocument/2006/relationships/image" Target="https://www.hobbyelectronica.nl/wp-content/uploads/2014/04/gy-80_u-200x200.jpg" TargetMode="External"/><Relationship Id="rId49" Type="http://schemas.openxmlformats.org/officeDocument/2006/relationships/image" Target="../media/image7.jpeg"/><Relationship Id="rId10" Type="http://schemas.openxmlformats.org/officeDocument/2006/relationships/image" Target="https://img.conrad.nl/medias/global/ce/6000_6999/6100/6150/6156/615617_LB_00_FB.EPS.jpg" TargetMode="External"/><Relationship Id="rId19" Type="http://schemas.openxmlformats.org/officeDocument/2006/relationships/image" Target="https://www.conrad.nl/medias/global/ce/2000_2999/2700/2750/2754/275460_LB_00_FB.EPS.jpg" TargetMode="External"/><Relationship Id="rId31" Type="http://schemas.openxmlformats.org/officeDocument/2006/relationships/image" Target="https://img.conrad.nl/medias/global/ce/1000_1999/1800/1820/1823/182389_BB_00_FB.EPS.jpg" TargetMode="External"/><Relationship Id="rId44" Type="http://schemas.openxmlformats.org/officeDocument/2006/relationships/image" Target="../media/image2.jpeg"/><Relationship Id="rId52" Type="http://schemas.openxmlformats.org/officeDocument/2006/relationships/image" Target="../media/image10.jpeg"/><Relationship Id="rId4" Type="http://schemas.openxmlformats.org/officeDocument/2006/relationships/image" Target="https://cdn.sparkfun.com//assets/parts/9/9/00107-1.jpg" TargetMode="External"/><Relationship Id="rId9" Type="http://schemas.openxmlformats.org/officeDocument/2006/relationships/image" Target="https://img.conrad.nl/medias/global/ce/6000_6999/6100/6150/6156/615609_LB_00_FB.EPS.jpg" TargetMode="External"/><Relationship Id="rId14" Type="http://schemas.openxmlformats.org/officeDocument/2006/relationships/image" Target="https://cdn.sparkfun.com//assets/parts/4/9/1/00709-action.jpg" TargetMode="External"/><Relationship Id="rId22" Type="http://schemas.openxmlformats.org/officeDocument/2006/relationships/image" Target="https://img.conrad.nl/medias/global/ce/4000_4999/4000/4040/4047/404753_BB_00_FB.EPS.jpg" TargetMode="External"/><Relationship Id="rId27" Type="http://schemas.openxmlformats.org/officeDocument/2006/relationships/image" Target="http://img.dxcdn.com/productimages/sku_215795_1.jpg" TargetMode="External"/><Relationship Id="rId30" Type="http://schemas.openxmlformats.org/officeDocument/2006/relationships/image" Target="http://img.dxcdn.com/productimages/sku_135038_1.jpg" TargetMode="External"/><Relationship Id="rId35" Type="http://schemas.openxmlformats.org/officeDocument/2006/relationships/image" Target="https://www.hobbyelectronica.nl/wp-content/uploads/2013/05/adxl345_gy-291_f-200x200.jpg" TargetMode="External"/><Relationship Id="rId43" Type="http://schemas.openxmlformats.org/officeDocument/2006/relationships/image" Target="http://media.rs-online.com/t_large/F4859660-01.jpg" TargetMode="External"/><Relationship Id="rId48" Type="http://schemas.openxmlformats.org/officeDocument/2006/relationships/image" Target="../media/image6.tiff"/><Relationship Id="rId8" Type="http://schemas.openxmlformats.org/officeDocument/2006/relationships/image" Target="https://image.allekabels.nl/image/1294448-0/2x-aaa-batterij-houder-aansluiting-soldeerogen.jpg" TargetMode="External"/><Relationship Id="rId51" Type="http://schemas.openxmlformats.org/officeDocument/2006/relationships/image" Target="../media/image9.jpeg"/><Relationship Id="rId3" Type="http://schemas.openxmlformats.org/officeDocument/2006/relationships/image" Target="https://cdn.sparkfun.com//assets/parts/3/0/2/00526-03-L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52917</xdr:colOff>
      <xdr:row>61</xdr:row>
      <xdr:rowOff>63500</xdr:rowOff>
    </xdr:from>
    <xdr:to>
      <xdr:col>1</xdr:col>
      <xdr:colOff>1764719</xdr:colOff>
      <xdr:row>61</xdr:row>
      <xdr:rowOff>1863500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CF6653D1-C731-E247-A3AD-D0B1B64C8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412750" y="86762167"/>
          <a:ext cx="1711802" cy="1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52917</xdr:colOff>
      <xdr:row>60</xdr:row>
      <xdr:rowOff>63500</xdr:rowOff>
    </xdr:from>
    <xdr:to>
      <xdr:col>1</xdr:col>
      <xdr:colOff>1780917</xdr:colOff>
      <xdr:row>60</xdr:row>
      <xdr:rowOff>1863500</xdr:rowOff>
    </xdr:to>
    <xdr:pic>
      <xdr:nvPicPr>
        <xdr:cNvPr id="216" name="Picture 215" descr="/var/folders/sz/6n20bf056g1gn88r84k06rmm0000gn/T/com.microsoft.Excel/WebArchiveCopyPasteTempFiles/42619869.jpg">
          <a:extLst>
            <a:ext uri="{FF2B5EF4-FFF2-40B4-BE49-F238E27FC236}">
              <a16:creationId xmlns:a16="http://schemas.microsoft.com/office/drawing/2014/main" id="{0916F566-95AD-364F-AFC3-3A87E1B6B4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" y="84857167"/>
          <a:ext cx="1728000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68792</xdr:colOff>
      <xdr:row>56</xdr:row>
      <xdr:rowOff>68792</xdr:rowOff>
    </xdr:from>
    <xdr:to>
      <xdr:col>1</xdr:col>
      <xdr:colOff>1868792</xdr:colOff>
      <xdr:row>56</xdr:row>
      <xdr:rowOff>1868792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97382BB9-C4DD-C943-A8DF-48C49806E2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428625" y="80692625"/>
          <a:ext cx="1800000" cy="1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68792</xdr:colOff>
      <xdr:row>55</xdr:row>
      <xdr:rowOff>68792</xdr:rowOff>
    </xdr:from>
    <xdr:to>
      <xdr:col>1</xdr:col>
      <xdr:colOff>1868792</xdr:colOff>
      <xdr:row>55</xdr:row>
      <xdr:rowOff>1868792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D42F2716-EBEA-9C47-AC9D-CF85EC7C7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428625" y="78787625"/>
          <a:ext cx="1800000" cy="1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68793</xdr:colOff>
      <xdr:row>54</xdr:row>
      <xdr:rowOff>68792</xdr:rowOff>
    </xdr:from>
    <xdr:to>
      <xdr:col>1</xdr:col>
      <xdr:colOff>2527810</xdr:colOff>
      <xdr:row>54</xdr:row>
      <xdr:rowOff>1868792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49ABA7EC-79D0-E94D-A16D-F7B970BA36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5"/>
        <a:stretch>
          <a:fillRect/>
        </a:stretch>
      </xdr:blipFill>
      <xdr:spPr>
        <a:xfrm>
          <a:off x="428626" y="76882625"/>
          <a:ext cx="2459017" cy="1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68792</xdr:colOff>
      <xdr:row>53</xdr:row>
      <xdr:rowOff>68792</xdr:rowOff>
    </xdr:from>
    <xdr:to>
      <xdr:col>1</xdr:col>
      <xdr:colOff>2483982</xdr:colOff>
      <xdr:row>53</xdr:row>
      <xdr:rowOff>1868792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EFE21454-93CB-7E42-8FAE-A9769245B3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428625" y="74977625"/>
          <a:ext cx="2415190" cy="1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68792</xdr:colOff>
      <xdr:row>52</xdr:row>
      <xdr:rowOff>68792</xdr:rowOff>
    </xdr:from>
    <xdr:to>
      <xdr:col>1</xdr:col>
      <xdr:colOff>2953408</xdr:colOff>
      <xdr:row>52</xdr:row>
      <xdr:rowOff>1868792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D2584FEA-84E7-8D4D-8602-B60A86F9C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428625" y="73072625"/>
          <a:ext cx="2884616" cy="1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68793</xdr:colOff>
      <xdr:row>51</xdr:row>
      <xdr:rowOff>68792</xdr:rowOff>
    </xdr:from>
    <xdr:to>
      <xdr:col>1</xdr:col>
      <xdr:colOff>2523338</xdr:colOff>
      <xdr:row>51</xdr:row>
      <xdr:rowOff>1868792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2A8E4AF1-5A5D-0D4C-BD09-BA9B5E3A72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428626" y="71167625"/>
          <a:ext cx="2454545" cy="1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68793</xdr:colOff>
      <xdr:row>50</xdr:row>
      <xdr:rowOff>68792</xdr:rowOff>
    </xdr:from>
    <xdr:to>
      <xdr:col>1</xdr:col>
      <xdr:colOff>2142526</xdr:colOff>
      <xdr:row>50</xdr:row>
      <xdr:rowOff>1868792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378D181E-3670-4F4D-A07D-CC9F68C79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428626" y="69262625"/>
          <a:ext cx="2073733" cy="1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68793</xdr:colOff>
      <xdr:row>49</xdr:row>
      <xdr:rowOff>68792</xdr:rowOff>
    </xdr:from>
    <xdr:to>
      <xdr:col>1</xdr:col>
      <xdr:colOff>2237469</xdr:colOff>
      <xdr:row>49</xdr:row>
      <xdr:rowOff>1868792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4A5C8D6D-5A2A-8241-924F-615590BAEA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428626" y="67357625"/>
          <a:ext cx="2168676" cy="1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68792</xdr:colOff>
      <xdr:row>48</xdr:row>
      <xdr:rowOff>68792</xdr:rowOff>
    </xdr:from>
    <xdr:to>
      <xdr:col>1</xdr:col>
      <xdr:colOff>2018954</xdr:colOff>
      <xdr:row>48</xdr:row>
      <xdr:rowOff>1868792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EDF4505D-150D-5547-A719-9D2F6B661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428625" y="65452625"/>
          <a:ext cx="1950162" cy="1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68792</xdr:colOff>
      <xdr:row>46</xdr:row>
      <xdr:rowOff>68792</xdr:rowOff>
    </xdr:from>
    <xdr:to>
      <xdr:col>1</xdr:col>
      <xdr:colOff>849924</xdr:colOff>
      <xdr:row>46</xdr:row>
      <xdr:rowOff>1868792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A9021D88-F683-9448-BBAF-00A7802954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428625" y="63187792"/>
          <a:ext cx="781132" cy="1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68792</xdr:colOff>
      <xdr:row>45</xdr:row>
      <xdr:rowOff>68792</xdr:rowOff>
    </xdr:from>
    <xdr:to>
      <xdr:col>1</xdr:col>
      <xdr:colOff>1868792</xdr:colOff>
      <xdr:row>45</xdr:row>
      <xdr:rowOff>1868792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A267E3B0-C0DD-ED40-B993-BBB1C13C1F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428625" y="61282792"/>
          <a:ext cx="1800000" cy="1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68793</xdr:colOff>
      <xdr:row>41</xdr:row>
      <xdr:rowOff>68792</xdr:rowOff>
    </xdr:from>
    <xdr:to>
      <xdr:col>1</xdr:col>
      <xdr:colOff>2805514</xdr:colOff>
      <xdr:row>41</xdr:row>
      <xdr:rowOff>1868792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0A6F2A2B-5E9C-D24B-8C06-B12E87207A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link="rId14"/>
        <a:srcRect t="15944" b="18283"/>
        <a:stretch>
          <a:fillRect/>
        </a:stretch>
      </xdr:blipFill>
      <xdr:spPr>
        <a:xfrm>
          <a:off x="428626" y="56753125"/>
          <a:ext cx="2736721" cy="1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68792</xdr:colOff>
      <xdr:row>40</xdr:row>
      <xdr:rowOff>68792</xdr:rowOff>
    </xdr:from>
    <xdr:to>
      <xdr:col>1</xdr:col>
      <xdr:colOff>1868792</xdr:colOff>
      <xdr:row>40</xdr:row>
      <xdr:rowOff>1868792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CE9DEA43-441C-2847-AE6B-D84BE81954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5"/>
        <a:stretch>
          <a:fillRect/>
        </a:stretch>
      </xdr:blipFill>
      <xdr:spPr>
        <a:xfrm>
          <a:off x="428625" y="54848125"/>
          <a:ext cx="1800000" cy="1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68793</xdr:colOff>
      <xdr:row>34</xdr:row>
      <xdr:rowOff>68792</xdr:rowOff>
    </xdr:from>
    <xdr:to>
      <xdr:col>1</xdr:col>
      <xdr:colOff>2437945</xdr:colOff>
      <xdr:row>34</xdr:row>
      <xdr:rowOff>1868792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E2F08FE9-B10A-8F45-B622-4FD7C6D79E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6"/>
        <a:stretch>
          <a:fillRect/>
        </a:stretch>
      </xdr:blipFill>
      <xdr:spPr>
        <a:xfrm>
          <a:off x="428626" y="52943125"/>
          <a:ext cx="2369152" cy="1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68792</xdr:colOff>
      <xdr:row>33</xdr:row>
      <xdr:rowOff>68792</xdr:rowOff>
    </xdr:from>
    <xdr:to>
      <xdr:col>1</xdr:col>
      <xdr:colOff>2316278</xdr:colOff>
      <xdr:row>33</xdr:row>
      <xdr:rowOff>1868792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C19FF865-3F82-1E42-AF7F-B2E0895F9E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428625" y="51038125"/>
          <a:ext cx="2247486" cy="1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68793</xdr:colOff>
      <xdr:row>32</xdr:row>
      <xdr:rowOff>68792</xdr:rowOff>
    </xdr:from>
    <xdr:to>
      <xdr:col>1</xdr:col>
      <xdr:colOff>1959804</xdr:colOff>
      <xdr:row>32</xdr:row>
      <xdr:rowOff>1868792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303BFF11-4266-3540-AE3D-C33203D105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8"/>
        <a:stretch>
          <a:fillRect/>
        </a:stretch>
      </xdr:blipFill>
      <xdr:spPr>
        <a:xfrm>
          <a:off x="428626" y="49133125"/>
          <a:ext cx="1891011" cy="1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68792</xdr:colOff>
      <xdr:row>31</xdr:row>
      <xdr:rowOff>68792</xdr:rowOff>
    </xdr:from>
    <xdr:to>
      <xdr:col>1</xdr:col>
      <xdr:colOff>1515992</xdr:colOff>
      <xdr:row>31</xdr:row>
      <xdr:rowOff>1868792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BB524455-1019-A14D-AC37-E37F2D4A3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9"/>
        <a:stretch>
          <a:fillRect/>
        </a:stretch>
      </xdr:blipFill>
      <xdr:spPr>
        <a:xfrm>
          <a:off x="428625" y="47228125"/>
          <a:ext cx="1447200" cy="1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68792</xdr:colOff>
      <xdr:row>30</xdr:row>
      <xdr:rowOff>68792</xdr:rowOff>
    </xdr:from>
    <xdr:to>
      <xdr:col>1</xdr:col>
      <xdr:colOff>1523337</xdr:colOff>
      <xdr:row>30</xdr:row>
      <xdr:rowOff>1868792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327C7184-9FB8-A642-8778-E93456E90B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0"/>
        <a:stretch>
          <a:fillRect/>
        </a:stretch>
      </xdr:blipFill>
      <xdr:spPr>
        <a:xfrm>
          <a:off x="428625" y="45323125"/>
          <a:ext cx="1454545" cy="1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68792</xdr:colOff>
      <xdr:row>29</xdr:row>
      <xdr:rowOff>68792</xdr:rowOff>
    </xdr:from>
    <xdr:to>
      <xdr:col>1</xdr:col>
      <xdr:colOff>2967343</xdr:colOff>
      <xdr:row>29</xdr:row>
      <xdr:rowOff>1868792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7A93432C-E90A-684B-A201-0CFD986C3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1"/>
        <a:stretch>
          <a:fillRect/>
        </a:stretch>
      </xdr:blipFill>
      <xdr:spPr>
        <a:xfrm>
          <a:off x="428625" y="43418125"/>
          <a:ext cx="2898551" cy="1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68793</xdr:colOff>
      <xdr:row>28</xdr:row>
      <xdr:rowOff>68792</xdr:rowOff>
    </xdr:from>
    <xdr:to>
      <xdr:col>1</xdr:col>
      <xdr:colOff>2643900</xdr:colOff>
      <xdr:row>28</xdr:row>
      <xdr:rowOff>1868792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29706286-1E69-D444-A85C-CC63390999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2"/>
        <a:stretch>
          <a:fillRect/>
        </a:stretch>
      </xdr:blipFill>
      <xdr:spPr>
        <a:xfrm>
          <a:off x="428626" y="41513125"/>
          <a:ext cx="2575107" cy="1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68792</xdr:colOff>
      <xdr:row>27</xdr:row>
      <xdr:rowOff>68792</xdr:rowOff>
    </xdr:from>
    <xdr:to>
      <xdr:col>1</xdr:col>
      <xdr:colOff>1868792</xdr:colOff>
      <xdr:row>27</xdr:row>
      <xdr:rowOff>1868792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A4356D64-2B29-4A43-94E1-388F1800FA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3"/>
        <a:stretch>
          <a:fillRect/>
        </a:stretch>
      </xdr:blipFill>
      <xdr:spPr>
        <a:xfrm>
          <a:off x="428625" y="39608125"/>
          <a:ext cx="1800000" cy="1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68792</xdr:colOff>
      <xdr:row>24</xdr:row>
      <xdr:rowOff>68792</xdr:rowOff>
    </xdr:from>
    <xdr:to>
      <xdr:col>1</xdr:col>
      <xdr:colOff>1868792</xdr:colOff>
      <xdr:row>24</xdr:row>
      <xdr:rowOff>1868792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81B327D1-60EC-234E-A968-530E05E237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4"/>
        <a:stretch>
          <a:fillRect/>
        </a:stretch>
      </xdr:blipFill>
      <xdr:spPr>
        <a:xfrm>
          <a:off x="428625" y="33893125"/>
          <a:ext cx="1800000" cy="1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68792</xdr:colOff>
      <xdr:row>25</xdr:row>
      <xdr:rowOff>68792</xdr:rowOff>
    </xdr:from>
    <xdr:to>
      <xdr:col>1</xdr:col>
      <xdr:colOff>2615601</xdr:colOff>
      <xdr:row>25</xdr:row>
      <xdr:rowOff>1868792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4AE962F8-8F7F-AC44-91DC-13DB5DEEB6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5"/>
        <a:stretch>
          <a:fillRect/>
        </a:stretch>
      </xdr:blipFill>
      <xdr:spPr>
        <a:xfrm>
          <a:off x="428625" y="35798125"/>
          <a:ext cx="2546809" cy="1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68792</xdr:colOff>
      <xdr:row>23</xdr:row>
      <xdr:rowOff>68792</xdr:rowOff>
    </xdr:from>
    <xdr:to>
      <xdr:col>1</xdr:col>
      <xdr:colOff>1868792</xdr:colOff>
      <xdr:row>23</xdr:row>
      <xdr:rowOff>1868792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id="{3D06B419-1CC8-A946-8D1E-5C1DDEC5E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6"/>
        <a:stretch>
          <a:fillRect/>
        </a:stretch>
      </xdr:blipFill>
      <xdr:spPr>
        <a:xfrm>
          <a:off x="428625" y="31988125"/>
          <a:ext cx="1800000" cy="1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68792</xdr:colOff>
      <xdr:row>22</xdr:row>
      <xdr:rowOff>68792</xdr:rowOff>
    </xdr:from>
    <xdr:to>
      <xdr:col>1</xdr:col>
      <xdr:colOff>1868792</xdr:colOff>
      <xdr:row>22</xdr:row>
      <xdr:rowOff>1868792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64787596-6ADA-034E-9C95-077C7915F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7"/>
        <a:stretch>
          <a:fillRect/>
        </a:stretch>
      </xdr:blipFill>
      <xdr:spPr>
        <a:xfrm>
          <a:off x="428625" y="30083125"/>
          <a:ext cx="1800000" cy="1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68792</xdr:colOff>
      <xdr:row>18</xdr:row>
      <xdr:rowOff>68792</xdr:rowOff>
    </xdr:from>
    <xdr:to>
      <xdr:col>1</xdr:col>
      <xdr:colOff>1868792</xdr:colOff>
      <xdr:row>18</xdr:row>
      <xdr:rowOff>1868792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DB4F82CC-9B9E-3346-A9D9-C015C367A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8"/>
        <a:stretch>
          <a:fillRect/>
        </a:stretch>
      </xdr:blipFill>
      <xdr:spPr>
        <a:xfrm>
          <a:off x="428625" y="27818292"/>
          <a:ext cx="1800000" cy="1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68792</xdr:colOff>
      <xdr:row>17</xdr:row>
      <xdr:rowOff>68792</xdr:rowOff>
    </xdr:from>
    <xdr:to>
      <xdr:col>1</xdr:col>
      <xdr:colOff>2015134</xdr:colOff>
      <xdr:row>17</xdr:row>
      <xdr:rowOff>1868792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3F3F61E4-17D7-EA45-B0F3-FE0A67DDC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428625" y="25913292"/>
          <a:ext cx="1946342" cy="1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68792</xdr:colOff>
      <xdr:row>16</xdr:row>
      <xdr:rowOff>68792</xdr:rowOff>
    </xdr:from>
    <xdr:to>
      <xdr:col>1</xdr:col>
      <xdr:colOff>1868792</xdr:colOff>
      <xdr:row>16</xdr:row>
      <xdr:rowOff>1868792</xdr:rowOff>
    </xdr:to>
    <xdr:pic>
      <xdr:nvPicPr>
        <xdr:cNvPr id="248" name="Picture 247">
          <a:extLst>
            <a:ext uri="{FF2B5EF4-FFF2-40B4-BE49-F238E27FC236}">
              <a16:creationId xmlns:a16="http://schemas.microsoft.com/office/drawing/2014/main" id="{EC915735-0771-FB46-8EFA-91E52818B7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0"/>
        <a:stretch>
          <a:fillRect/>
        </a:stretch>
      </xdr:blipFill>
      <xdr:spPr>
        <a:xfrm>
          <a:off x="428625" y="24008292"/>
          <a:ext cx="1800000" cy="1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68792</xdr:colOff>
      <xdr:row>15</xdr:row>
      <xdr:rowOff>68792</xdr:rowOff>
    </xdr:from>
    <xdr:to>
      <xdr:col>1</xdr:col>
      <xdr:colOff>1042592</xdr:colOff>
      <xdr:row>15</xdr:row>
      <xdr:rowOff>1868792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4927FA42-59CE-524E-97C6-24287AAD2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1"/>
        <a:stretch>
          <a:fillRect/>
        </a:stretch>
      </xdr:blipFill>
      <xdr:spPr>
        <a:xfrm>
          <a:off x="428625" y="22103292"/>
          <a:ext cx="973800" cy="1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68792</xdr:colOff>
      <xdr:row>14</xdr:row>
      <xdr:rowOff>68792</xdr:rowOff>
    </xdr:from>
    <xdr:to>
      <xdr:col>1</xdr:col>
      <xdr:colOff>1868792</xdr:colOff>
      <xdr:row>14</xdr:row>
      <xdr:rowOff>1868792</xdr:rowOff>
    </xdr:to>
    <xdr:pic>
      <xdr:nvPicPr>
        <xdr:cNvPr id="250" name="Picture 249">
          <a:extLst>
            <a:ext uri="{FF2B5EF4-FFF2-40B4-BE49-F238E27FC236}">
              <a16:creationId xmlns:a16="http://schemas.microsoft.com/office/drawing/2014/main" id="{3218E7D0-78B3-B54E-8336-57D96C5F46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2"/>
        <a:stretch>
          <a:fillRect/>
        </a:stretch>
      </xdr:blipFill>
      <xdr:spPr>
        <a:xfrm>
          <a:off x="428625" y="20198292"/>
          <a:ext cx="1800000" cy="1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68792</xdr:colOff>
      <xdr:row>13</xdr:row>
      <xdr:rowOff>68792</xdr:rowOff>
    </xdr:from>
    <xdr:to>
      <xdr:col>1</xdr:col>
      <xdr:colOff>1868792</xdr:colOff>
      <xdr:row>13</xdr:row>
      <xdr:rowOff>1868792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DB1905F1-4CCE-F744-ACC6-862DC51E54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3"/>
        <a:stretch>
          <a:fillRect/>
        </a:stretch>
      </xdr:blipFill>
      <xdr:spPr>
        <a:xfrm>
          <a:off x="428625" y="18293292"/>
          <a:ext cx="1800000" cy="1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68792</xdr:colOff>
      <xdr:row>12</xdr:row>
      <xdr:rowOff>68792</xdr:rowOff>
    </xdr:from>
    <xdr:to>
      <xdr:col>1</xdr:col>
      <xdr:colOff>1868792</xdr:colOff>
      <xdr:row>12</xdr:row>
      <xdr:rowOff>1868792</xdr:rowOff>
    </xdr:to>
    <xdr:pic>
      <xdr:nvPicPr>
        <xdr:cNvPr id="252" name="Picture 251">
          <a:extLst>
            <a:ext uri="{FF2B5EF4-FFF2-40B4-BE49-F238E27FC236}">
              <a16:creationId xmlns:a16="http://schemas.microsoft.com/office/drawing/2014/main" id="{61A4D0F7-D5BB-BB4B-A481-553FA4C42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4"/>
        <a:stretch>
          <a:fillRect/>
        </a:stretch>
      </xdr:blipFill>
      <xdr:spPr>
        <a:xfrm>
          <a:off x="428625" y="16388292"/>
          <a:ext cx="1800000" cy="1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68792</xdr:colOff>
      <xdr:row>11</xdr:row>
      <xdr:rowOff>68792</xdr:rowOff>
    </xdr:from>
    <xdr:to>
      <xdr:col>1</xdr:col>
      <xdr:colOff>1868792</xdr:colOff>
      <xdr:row>11</xdr:row>
      <xdr:rowOff>1868792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EBE4B8FD-A97B-3E48-8173-14AB00D324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5"/>
        <a:stretch>
          <a:fillRect/>
        </a:stretch>
      </xdr:blipFill>
      <xdr:spPr>
        <a:xfrm>
          <a:off x="428625" y="14483292"/>
          <a:ext cx="1800000" cy="1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68792</xdr:colOff>
      <xdr:row>10</xdr:row>
      <xdr:rowOff>68792</xdr:rowOff>
    </xdr:from>
    <xdr:to>
      <xdr:col>1</xdr:col>
      <xdr:colOff>1868792</xdr:colOff>
      <xdr:row>10</xdr:row>
      <xdr:rowOff>1868792</xdr:rowOff>
    </xdr:to>
    <xdr:pic>
      <xdr:nvPicPr>
        <xdr:cNvPr id="254" name="Picture 253">
          <a:extLst>
            <a:ext uri="{FF2B5EF4-FFF2-40B4-BE49-F238E27FC236}">
              <a16:creationId xmlns:a16="http://schemas.microsoft.com/office/drawing/2014/main" id="{6EF592A1-0123-F24E-9D19-23E3C45D36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6"/>
        <a:stretch>
          <a:fillRect/>
        </a:stretch>
      </xdr:blipFill>
      <xdr:spPr>
        <a:xfrm>
          <a:off x="428625" y="12578292"/>
          <a:ext cx="1800000" cy="1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68793</xdr:colOff>
      <xdr:row>7</xdr:row>
      <xdr:rowOff>68792</xdr:rowOff>
    </xdr:from>
    <xdr:to>
      <xdr:col>1</xdr:col>
      <xdr:colOff>1766906</xdr:colOff>
      <xdr:row>7</xdr:row>
      <xdr:rowOff>1868792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5FE82FF4-2B36-9842-BDAC-F3EC996710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7"/>
        <a:stretch>
          <a:fillRect/>
        </a:stretch>
      </xdr:blipFill>
      <xdr:spPr>
        <a:xfrm>
          <a:off x="428626" y="10673292"/>
          <a:ext cx="1698113" cy="1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68792</xdr:colOff>
      <xdr:row>6</xdr:row>
      <xdr:rowOff>68792</xdr:rowOff>
    </xdr:from>
    <xdr:to>
      <xdr:col>1</xdr:col>
      <xdr:colOff>3248792</xdr:colOff>
      <xdr:row>6</xdr:row>
      <xdr:rowOff>1868792</xdr:rowOff>
    </xdr:to>
    <xdr:pic>
      <xdr:nvPicPr>
        <xdr:cNvPr id="256" name="Picture 255">
          <a:extLst>
            <a:ext uri="{FF2B5EF4-FFF2-40B4-BE49-F238E27FC236}">
              <a16:creationId xmlns:a16="http://schemas.microsoft.com/office/drawing/2014/main" id="{C01248F4-CEE2-EB4D-94A7-BCA28E1CB1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8"/>
        <a:stretch>
          <a:fillRect/>
        </a:stretch>
      </xdr:blipFill>
      <xdr:spPr>
        <a:xfrm>
          <a:off x="428625" y="8768292"/>
          <a:ext cx="3180000" cy="1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68792</xdr:colOff>
      <xdr:row>5</xdr:row>
      <xdr:rowOff>68792</xdr:rowOff>
    </xdr:from>
    <xdr:to>
      <xdr:col>1</xdr:col>
      <xdr:colOff>1868792</xdr:colOff>
      <xdr:row>5</xdr:row>
      <xdr:rowOff>1868792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3A44E02E-3C5C-0C49-9053-C2BC0CB434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39"/>
        <a:stretch>
          <a:fillRect/>
        </a:stretch>
      </xdr:blipFill>
      <xdr:spPr>
        <a:xfrm>
          <a:off x="428625" y="6863292"/>
          <a:ext cx="1800000" cy="1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68792</xdr:colOff>
      <xdr:row>4</xdr:row>
      <xdr:rowOff>68792</xdr:rowOff>
    </xdr:from>
    <xdr:to>
      <xdr:col>1</xdr:col>
      <xdr:colOff>1868792</xdr:colOff>
      <xdr:row>4</xdr:row>
      <xdr:rowOff>1868792</xdr:rowOff>
    </xdr:to>
    <xdr:pic>
      <xdr:nvPicPr>
        <xdr:cNvPr id="258" name="Picture 257">
          <a:extLst>
            <a:ext uri="{FF2B5EF4-FFF2-40B4-BE49-F238E27FC236}">
              <a16:creationId xmlns:a16="http://schemas.microsoft.com/office/drawing/2014/main" id="{260F18D5-8A2A-2042-8B51-BB46EB986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0"/>
        <a:stretch>
          <a:fillRect/>
        </a:stretch>
      </xdr:blipFill>
      <xdr:spPr>
        <a:xfrm>
          <a:off x="428625" y="4958292"/>
          <a:ext cx="1800000" cy="1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68792</xdr:colOff>
      <xdr:row>3</xdr:row>
      <xdr:rowOff>68792</xdr:rowOff>
    </xdr:from>
    <xdr:to>
      <xdr:col>1</xdr:col>
      <xdr:colOff>1868792</xdr:colOff>
      <xdr:row>3</xdr:row>
      <xdr:rowOff>1868792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6E55589D-7214-9E4B-B675-F3EBC805E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1"/>
        <a:stretch>
          <a:fillRect/>
        </a:stretch>
      </xdr:blipFill>
      <xdr:spPr>
        <a:xfrm>
          <a:off x="428625" y="3053292"/>
          <a:ext cx="1800000" cy="1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68792</xdr:colOff>
      <xdr:row>2</xdr:row>
      <xdr:rowOff>68792</xdr:rowOff>
    </xdr:from>
    <xdr:to>
      <xdr:col>1</xdr:col>
      <xdr:colOff>1868792</xdr:colOff>
      <xdr:row>2</xdr:row>
      <xdr:rowOff>1868792</xdr:rowOff>
    </xdr:to>
    <xdr:pic>
      <xdr:nvPicPr>
        <xdr:cNvPr id="260" name="Picture 259">
          <a:extLst>
            <a:ext uri="{FF2B5EF4-FFF2-40B4-BE49-F238E27FC236}">
              <a16:creationId xmlns:a16="http://schemas.microsoft.com/office/drawing/2014/main" id="{8B88AAA3-E96F-4E44-A422-38136B0F4D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2"/>
        <a:stretch>
          <a:fillRect/>
        </a:stretch>
      </xdr:blipFill>
      <xdr:spPr>
        <a:xfrm>
          <a:off x="428625" y="1148292"/>
          <a:ext cx="1800000" cy="1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</xdr:colOff>
      <xdr:row>43</xdr:row>
      <xdr:rowOff>77611</xdr:rowOff>
    </xdr:from>
    <xdr:to>
      <xdr:col>1</xdr:col>
      <xdr:colOff>776708</xdr:colOff>
      <xdr:row>43</xdr:row>
      <xdr:rowOff>1877611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CA25E13B-CF65-B842-8B15-066E1BB563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43"/>
        <a:stretch>
          <a:fillRect/>
        </a:stretch>
      </xdr:blipFill>
      <xdr:spPr>
        <a:xfrm rot="16200000">
          <a:off x="-120063" y="59570174"/>
          <a:ext cx="1800000" cy="713208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59</xdr:row>
      <xdr:rowOff>50800</xdr:rowOff>
    </xdr:from>
    <xdr:to>
      <xdr:col>1</xdr:col>
      <xdr:colOff>2480200</xdr:colOff>
      <xdr:row>59</xdr:row>
      <xdr:rowOff>1850800</xdr:rowOff>
    </xdr:to>
    <xdr:pic>
      <xdr:nvPicPr>
        <xdr:cNvPr id="49" name="Picture 48" descr="/var/folders/sz/6n20bf056g1gn88r84k06rmm0000gn/T/com.microsoft.Excel/WebArchiveCopyPasteTempFiles/Proto_Shield_Rev3.jpg">
          <a:extLst>
            <a:ext uri="{FF2B5EF4-FFF2-40B4-BE49-F238E27FC236}">
              <a16:creationId xmlns:a16="http://schemas.microsoft.com/office/drawing/2014/main" id="{D3BFE270-A342-324B-9324-CD6FF8997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83058000"/>
          <a:ext cx="2404000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25401</xdr:colOff>
      <xdr:row>26</xdr:row>
      <xdr:rowOff>76200</xdr:rowOff>
    </xdr:from>
    <xdr:to>
      <xdr:col>1</xdr:col>
      <xdr:colOff>2584506</xdr:colOff>
      <xdr:row>26</xdr:row>
      <xdr:rowOff>1876200</xdr:rowOff>
    </xdr:to>
    <xdr:pic>
      <xdr:nvPicPr>
        <xdr:cNvPr id="52" name="mainImage" descr="/var/folders/sz/6n20bf056g1gn88r84k06rmm0000gn/T/com.microsoft.Excel/WebArchiveCopyPasteTempFiles/F4130587-01.jpg">
          <a:extLst>
            <a:ext uri="{FF2B5EF4-FFF2-40B4-BE49-F238E27FC236}">
              <a16:creationId xmlns:a16="http://schemas.microsoft.com/office/drawing/2014/main" id="{4CB23D65-BD90-0C4A-AB9F-D296E3B89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401" y="39776400"/>
          <a:ext cx="2559105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25400</xdr:colOff>
      <xdr:row>20</xdr:row>
      <xdr:rowOff>76200</xdr:rowOff>
    </xdr:from>
    <xdr:to>
      <xdr:col>1</xdr:col>
      <xdr:colOff>2695400</xdr:colOff>
      <xdr:row>20</xdr:row>
      <xdr:rowOff>1876200</xdr:rowOff>
    </xdr:to>
    <xdr:pic>
      <xdr:nvPicPr>
        <xdr:cNvPr id="54" name="mainImage" descr="/var/folders/sz/6n20bf056g1gn88r84k06rmm0000gn/T/com.microsoft.Excel/WebArchiveCopyPasteTempFiles/F7659325-01.jpg">
          <a:extLst>
            <a:ext uri="{FF2B5EF4-FFF2-40B4-BE49-F238E27FC236}">
              <a16:creationId xmlns:a16="http://schemas.microsoft.com/office/drawing/2014/main" id="{E197E8DD-F3D8-7940-8AF0-68C2D0A867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400" y="31800800"/>
          <a:ext cx="2670000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25401</xdr:colOff>
      <xdr:row>58</xdr:row>
      <xdr:rowOff>76200</xdr:rowOff>
    </xdr:from>
    <xdr:to>
      <xdr:col>1</xdr:col>
      <xdr:colOff>2133296</xdr:colOff>
      <xdr:row>58</xdr:row>
      <xdr:rowOff>1876200</xdr:rowOff>
    </xdr:to>
    <xdr:pic>
      <xdr:nvPicPr>
        <xdr:cNvPr id="56" name="mainImage" descr="/var/folders/sz/6n20bf056g1gn88r84k06rmm0000gn/T/com.microsoft.Excel/WebArchiveCopyPasteTempFiles/R8735007-01.jpg">
          <a:extLst>
            <a:ext uri="{FF2B5EF4-FFF2-40B4-BE49-F238E27FC236}">
              <a16:creationId xmlns:a16="http://schemas.microsoft.com/office/drawing/2014/main" id="{4CB53E5C-6725-A340-88EA-C01B033DDE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401" y="86918800"/>
          <a:ext cx="2107895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76201</xdr:colOff>
      <xdr:row>19</xdr:row>
      <xdr:rowOff>76200</xdr:rowOff>
    </xdr:from>
    <xdr:to>
      <xdr:col>1</xdr:col>
      <xdr:colOff>1859738</xdr:colOff>
      <xdr:row>19</xdr:row>
      <xdr:rowOff>1876200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60D2EBF-9FB2-8644-BCB6-4BB8CB2DCA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457201" y="29895800"/>
          <a:ext cx="1783537" cy="1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76201</xdr:colOff>
      <xdr:row>8</xdr:row>
      <xdr:rowOff>76200</xdr:rowOff>
    </xdr:from>
    <xdr:to>
      <xdr:col>1</xdr:col>
      <xdr:colOff>2239900</xdr:colOff>
      <xdr:row>8</xdr:row>
      <xdr:rowOff>1876200</xdr:rowOff>
    </xdr:to>
    <xdr:pic>
      <xdr:nvPicPr>
        <xdr:cNvPr id="51" name="Picture 50" descr="/var/folders/sz/6n20bf056g1gn88r84k06rmm0000gn/T/com.microsoft.Excel/WebArchiveCopyPasteTempFiles/infrared-sensor-4-30-cm-sharp-gp2y0a41sk0f-sen-12728-bce.jpg">
          <a:extLst>
            <a:ext uri="{FF2B5EF4-FFF2-40B4-BE49-F238E27FC236}">
              <a16:creationId xmlns:a16="http://schemas.microsoft.com/office/drawing/2014/main" id="{81D6C4BD-1CC4-4547-A5D6-497F5451BD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1" y="12750800"/>
          <a:ext cx="2163699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76203</xdr:colOff>
      <xdr:row>39</xdr:row>
      <xdr:rowOff>127000</xdr:rowOff>
    </xdr:from>
    <xdr:to>
      <xdr:col>1</xdr:col>
      <xdr:colOff>3388433</xdr:colOff>
      <xdr:row>39</xdr:row>
      <xdr:rowOff>1747000</xdr:rowOff>
    </xdr:to>
    <xdr:pic>
      <xdr:nvPicPr>
        <xdr:cNvPr id="55" name="productMainImage" descr="VAOL-5LWY4 - LED, White, Through Hole, T-1 3/4 (5mm), 20 mA, 3.5 V, 5 cd">
          <a:extLst>
            <a:ext uri="{FF2B5EF4-FFF2-40B4-BE49-F238E27FC236}">
              <a16:creationId xmlns:a16="http://schemas.microsoft.com/office/drawing/2014/main" id="{495E8AD2-0A77-0941-B4FF-6D5838B451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3" y="68402200"/>
          <a:ext cx="3312230" cy="16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76200</xdr:colOff>
      <xdr:row>35</xdr:row>
      <xdr:rowOff>50800</xdr:rowOff>
    </xdr:from>
    <xdr:to>
      <xdr:col>1</xdr:col>
      <xdr:colOff>2332200</xdr:colOff>
      <xdr:row>35</xdr:row>
      <xdr:rowOff>1850800</xdr:rowOff>
    </xdr:to>
    <xdr:pic>
      <xdr:nvPicPr>
        <xdr:cNvPr id="58" name="Picture 57" descr="/var/folders/sz/6n20bf056g1gn88r84k06rmm0000gn/T/com.microsoft.Excel/WebArchiveCopyPasteTempFiles/prod_3HHowd.jpg">
          <a:extLst>
            <a:ext uri="{FF2B5EF4-FFF2-40B4-BE49-F238E27FC236}">
              <a16:creationId xmlns:a16="http://schemas.microsoft.com/office/drawing/2014/main" id="{82709F06-B83E-5E42-87E9-44F5CDAE3A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60706000"/>
          <a:ext cx="2256000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76200</xdr:colOff>
      <xdr:row>36</xdr:row>
      <xdr:rowOff>50800</xdr:rowOff>
    </xdr:from>
    <xdr:to>
      <xdr:col>1</xdr:col>
      <xdr:colOff>2332200</xdr:colOff>
      <xdr:row>36</xdr:row>
      <xdr:rowOff>1850800</xdr:rowOff>
    </xdr:to>
    <xdr:pic>
      <xdr:nvPicPr>
        <xdr:cNvPr id="59" name="Picture 58" descr="/var/folders/sz/6n20bf056g1gn88r84k06rmm0000gn/T/com.microsoft.Excel/WebArchiveCopyPasteTempFiles/prod_2VyGwt.jpg">
          <a:extLst>
            <a:ext uri="{FF2B5EF4-FFF2-40B4-BE49-F238E27FC236}">
              <a16:creationId xmlns:a16="http://schemas.microsoft.com/office/drawing/2014/main" id="{90EEA1EE-84CD-8B43-A10A-2AB960B1CC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62611000"/>
          <a:ext cx="2256000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76200</xdr:colOff>
      <xdr:row>37</xdr:row>
      <xdr:rowOff>76200</xdr:rowOff>
    </xdr:from>
    <xdr:to>
      <xdr:col>1</xdr:col>
      <xdr:colOff>2332200</xdr:colOff>
      <xdr:row>37</xdr:row>
      <xdr:rowOff>1876200</xdr:rowOff>
    </xdr:to>
    <xdr:pic>
      <xdr:nvPicPr>
        <xdr:cNvPr id="60" name="Picture 59" descr="/var/folders/sz/6n20bf056g1gn88r84k06rmm0000gn/T/com.microsoft.Excel/WebArchiveCopyPasteTempFiles/prod_bVFe3F.jpg">
          <a:extLst>
            <a:ext uri="{FF2B5EF4-FFF2-40B4-BE49-F238E27FC236}">
              <a16:creationId xmlns:a16="http://schemas.microsoft.com/office/drawing/2014/main" id="{C9142700-4478-F140-B6D8-D136EF8EA9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64541400"/>
          <a:ext cx="2256000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76200</xdr:colOff>
      <xdr:row>38</xdr:row>
      <xdr:rowOff>76200</xdr:rowOff>
    </xdr:from>
    <xdr:to>
      <xdr:col>1</xdr:col>
      <xdr:colOff>1879200</xdr:colOff>
      <xdr:row>38</xdr:row>
      <xdr:rowOff>1876200</xdr:rowOff>
    </xdr:to>
    <xdr:pic>
      <xdr:nvPicPr>
        <xdr:cNvPr id="61" name="Picture 60" descr="/var/folders/sz/6n20bf056g1gn88r84k06rmm0000gn/T/com.microsoft.Excel/WebArchiveCopyPasteTempFiles/smart_car_2wd_u.jpg">
          <a:extLst>
            <a:ext uri="{FF2B5EF4-FFF2-40B4-BE49-F238E27FC236}">
              <a16:creationId xmlns:a16="http://schemas.microsoft.com/office/drawing/2014/main" id="{7F6A8AE2-6C76-BD43-8A77-39C92D822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66446400"/>
          <a:ext cx="1803000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76200</xdr:colOff>
      <xdr:row>9</xdr:row>
      <xdr:rowOff>76200</xdr:rowOff>
    </xdr:from>
    <xdr:to>
      <xdr:col>1</xdr:col>
      <xdr:colOff>1879200</xdr:colOff>
      <xdr:row>9</xdr:row>
      <xdr:rowOff>1876200</xdr:rowOff>
    </xdr:to>
    <xdr:pic>
      <xdr:nvPicPr>
        <xdr:cNvPr id="62" name="Picture 61" descr="/var/folders/sz/6n20bf056g1gn88r84k06rmm0000gn/T/com.microsoft.Excel/WebArchiveCopyPasteTempFiles/imu-9dof-mpu-9250-breakout-sen-13762-834.jpg">
          <a:extLst>
            <a:ext uri="{FF2B5EF4-FFF2-40B4-BE49-F238E27FC236}">
              <a16:creationId xmlns:a16="http://schemas.microsoft.com/office/drawing/2014/main" id="{96AC49B3-583A-9845-A4F2-367451BC6C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14655800"/>
          <a:ext cx="1803000" cy="180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onrad.nl/nl/goobay-48171-batterijhouder-1-9-v-blok-kabel-l-x-b-x-h-684-x-332-x-256-mm-1318446.html?WT.mc_id=gshop&amp;insert=8J&amp;gclid=CjwKEAiA0fnFBRC6g8rgmICvrw0SJADx1_zAPviIVA81-rny9YVEOhgDamf4uHuaw4res87J1ejiIhoCAbTw_wcB&amp;tid=211354628_36784213868_aud-271263749169:pla-273777073669_pla-1318446&amp;WT.srch=1" TargetMode="External"/><Relationship Id="rId1" Type="http://schemas.openxmlformats.org/officeDocument/2006/relationships/hyperlink" Target="http://www.hobbyelectronica.nl/product/hc-sr04-ultrasone-sensor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conrad.nl/nl/goobay-48171-batterijhouder-1-9v-blok-kabel-l-x-b-x-h-684-x-332-x-256-mm-131844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H965"/>
  <sheetViews>
    <sheetView showGridLines="0" tabSelected="1" topLeftCell="B1" workbookViewId="0">
      <pane ySplit="10" topLeftCell="A11" activePane="bottomLeft" state="frozen"/>
      <selection pane="bottomLeft" activeCell="B27" sqref="B27"/>
    </sheetView>
  </sheetViews>
  <sheetFormatPr defaultColWidth="0" defaultRowHeight="16.95" customHeight="1" zeroHeight="1"/>
  <cols>
    <col min="1" max="1" width="4" style="48" customWidth="1"/>
    <col min="2" max="2" width="91.6640625" style="9" bestFit="1" customWidth="1"/>
    <col min="3" max="3" width="15.109375" customWidth="1"/>
    <col min="4" max="4" width="9.77734375" customWidth="1"/>
    <col min="5" max="5" width="13.6640625" customWidth="1"/>
    <col min="6" max="6" width="100.77734375" customWidth="1"/>
    <col min="7" max="7" width="2.77734375" customWidth="1"/>
    <col min="8" max="16384" width="54.77734375" hidden="1"/>
  </cols>
  <sheetData>
    <row r="1" spans="1:6" ht="16.95" customHeight="1"/>
    <row r="2" spans="1:6" ht="25.2">
      <c r="B2" s="38" t="s">
        <v>58</v>
      </c>
      <c r="C2" s="37" t="s">
        <v>59</v>
      </c>
      <c r="D2" s="37" t="s">
        <v>60</v>
      </c>
      <c r="E2" s="37" t="s">
        <v>57</v>
      </c>
      <c r="F2" s="8"/>
    </row>
    <row r="3" spans="1:6" ht="16.95" customHeight="1">
      <c r="B3" s="41" t="s">
        <v>83</v>
      </c>
      <c r="C3" s="42">
        <v>4686128</v>
      </c>
      <c r="D3" s="55">
        <v>111</v>
      </c>
      <c r="E3" s="61">
        <f>E76</f>
        <v>0.96</v>
      </c>
    </row>
    <row r="4" spans="1:6" ht="16.95" customHeight="1">
      <c r="B4" s="41" t="s">
        <v>84</v>
      </c>
      <c r="C4" s="42">
        <v>4661826</v>
      </c>
      <c r="D4" s="56"/>
      <c r="E4" s="62"/>
    </row>
    <row r="5" spans="1:6" ht="16.95" customHeight="1">
      <c r="B5" s="41" t="s">
        <v>85</v>
      </c>
      <c r="C5" s="42">
        <v>4647971</v>
      </c>
      <c r="D5" s="56"/>
      <c r="E5" s="62"/>
    </row>
    <row r="6" spans="1:6" ht="16.95" customHeight="1">
      <c r="B6" s="41" t="s">
        <v>86</v>
      </c>
      <c r="C6" s="42">
        <v>4652746</v>
      </c>
      <c r="D6" s="56"/>
      <c r="E6" s="62"/>
    </row>
    <row r="7" spans="1:6" ht="16.95" customHeight="1">
      <c r="B7" s="41"/>
      <c r="C7" s="42"/>
      <c r="D7" s="57"/>
      <c r="E7" s="63"/>
    </row>
    <row r="8" spans="1:6" ht="16.95" customHeight="1"/>
    <row r="9" spans="1:6" ht="16.95" customHeight="1"/>
    <row r="10" spans="1:6" ht="16.95" customHeight="1">
      <c r="A10" s="49"/>
      <c r="B10" s="17" t="s">
        <v>7</v>
      </c>
      <c r="C10" s="16" t="s">
        <v>61</v>
      </c>
      <c r="D10" s="16" t="s">
        <v>53</v>
      </c>
      <c r="E10" s="16" t="s">
        <v>8</v>
      </c>
      <c r="F10" s="16" t="s">
        <v>56</v>
      </c>
    </row>
    <row r="11" spans="1:6" ht="16.95" customHeight="1">
      <c r="A11" s="50"/>
      <c r="B11" s="58" t="s">
        <v>9</v>
      </c>
      <c r="C11" s="59"/>
      <c r="D11" s="59"/>
      <c r="E11" s="59"/>
      <c r="F11" s="60"/>
    </row>
    <row r="12" spans="1:6" ht="16.95" customHeight="1">
      <c r="A12" s="51">
        <f t="shared" ref="A12:A30" si="0">A11+1</f>
        <v>1</v>
      </c>
      <c r="B12" s="10" t="s">
        <v>17</v>
      </c>
      <c r="C12" s="2">
        <v>4.95</v>
      </c>
      <c r="D12" s="40">
        <v>0</v>
      </c>
      <c r="E12" s="11">
        <f>D12*C12</f>
        <v>0</v>
      </c>
      <c r="F12" s="36" t="s">
        <v>62</v>
      </c>
    </row>
    <row r="13" spans="1:6" ht="16.95" customHeight="1">
      <c r="A13" s="51">
        <f t="shared" si="0"/>
        <v>2</v>
      </c>
      <c r="B13" s="10" t="s">
        <v>18</v>
      </c>
      <c r="C13" s="2">
        <v>7.95</v>
      </c>
      <c r="D13" s="40">
        <v>0</v>
      </c>
      <c r="E13" s="11">
        <f t="shared" ref="E13:E71" si="1">D13*C13</f>
        <v>0</v>
      </c>
      <c r="F13" s="36" t="s">
        <v>62</v>
      </c>
    </row>
    <row r="14" spans="1:6" ht="16.95" customHeight="1">
      <c r="A14" s="51">
        <f t="shared" si="0"/>
        <v>3</v>
      </c>
      <c r="B14" s="10" t="s">
        <v>19</v>
      </c>
      <c r="C14" s="2">
        <v>1.5</v>
      </c>
      <c r="D14" s="40">
        <v>0</v>
      </c>
      <c r="E14" s="11">
        <f t="shared" si="1"/>
        <v>0</v>
      </c>
      <c r="F14" s="36" t="s">
        <v>62</v>
      </c>
    </row>
    <row r="15" spans="1:6" ht="16.95" customHeight="1">
      <c r="A15" s="51">
        <f t="shared" si="0"/>
        <v>4</v>
      </c>
      <c r="B15" s="10" t="s">
        <v>15</v>
      </c>
      <c r="C15" s="2">
        <v>2.4500000000000002</v>
      </c>
      <c r="D15" s="40">
        <v>0</v>
      </c>
      <c r="E15" s="11">
        <f t="shared" si="1"/>
        <v>0</v>
      </c>
      <c r="F15" s="36" t="s">
        <v>62</v>
      </c>
    </row>
    <row r="16" spans="1:6" ht="16.95" customHeight="1">
      <c r="A16" s="51">
        <f t="shared" si="0"/>
        <v>5</v>
      </c>
      <c r="B16" s="10" t="s">
        <v>20</v>
      </c>
      <c r="C16" s="2">
        <v>0.4</v>
      </c>
      <c r="D16" s="40">
        <v>0</v>
      </c>
      <c r="E16" s="11">
        <f t="shared" si="1"/>
        <v>0</v>
      </c>
      <c r="F16" s="36" t="s">
        <v>62</v>
      </c>
    </row>
    <row r="17" spans="1:8" ht="16.95" customHeight="1">
      <c r="A17" s="51">
        <f t="shared" si="0"/>
        <v>6</v>
      </c>
      <c r="B17" s="10" t="s">
        <v>21</v>
      </c>
      <c r="C17" s="2">
        <v>14.28</v>
      </c>
      <c r="D17" s="40">
        <v>0</v>
      </c>
      <c r="E17" s="11">
        <f t="shared" si="1"/>
        <v>0</v>
      </c>
      <c r="F17" s="36" t="s">
        <v>62</v>
      </c>
    </row>
    <row r="18" spans="1:8" ht="16.95" customHeight="1">
      <c r="A18" s="51">
        <f t="shared" si="0"/>
        <v>7</v>
      </c>
      <c r="B18" s="10" t="s">
        <v>68</v>
      </c>
      <c r="C18" s="2">
        <v>16.88</v>
      </c>
      <c r="D18" s="40">
        <v>0</v>
      </c>
      <c r="E18" s="11">
        <f t="shared" ref="E18" si="2">D18*C18</f>
        <v>0</v>
      </c>
      <c r="F18" s="36" t="s">
        <v>62</v>
      </c>
    </row>
    <row r="19" spans="1:8" ht="16.95" customHeight="1">
      <c r="A19" s="51">
        <f t="shared" si="0"/>
        <v>8</v>
      </c>
      <c r="B19" s="10" t="s">
        <v>82</v>
      </c>
      <c r="C19" s="2">
        <v>18.09</v>
      </c>
      <c r="D19" s="40">
        <v>0</v>
      </c>
      <c r="E19" s="11">
        <f t="shared" si="1"/>
        <v>0</v>
      </c>
      <c r="F19" s="36" t="s">
        <v>62</v>
      </c>
    </row>
    <row r="20" spans="1:8" ht="16.95" customHeight="1">
      <c r="A20" s="51">
        <f t="shared" si="0"/>
        <v>9</v>
      </c>
      <c r="B20" s="12" t="s">
        <v>22</v>
      </c>
      <c r="C20" s="2">
        <v>19.95</v>
      </c>
      <c r="D20" s="40">
        <v>0</v>
      </c>
      <c r="E20" s="11">
        <f t="shared" si="1"/>
        <v>0</v>
      </c>
      <c r="F20" s="36" t="s">
        <v>62</v>
      </c>
    </row>
    <row r="21" spans="1:8" ht="16.95" customHeight="1">
      <c r="A21" s="51">
        <f t="shared" si="0"/>
        <v>10</v>
      </c>
      <c r="B21" s="10" t="s">
        <v>23</v>
      </c>
      <c r="C21" s="2">
        <v>3.95</v>
      </c>
      <c r="D21" s="40">
        <v>0</v>
      </c>
      <c r="E21" s="11">
        <f t="shared" si="1"/>
        <v>0</v>
      </c>
      <c r="F21" s="36" t="s">
        <v>62</v>
      </c>
    </row>
    <row r="22" spans="1:8" ht="16.95" customHeight="1">
      <c r="A22" s="51">
        <f t="shared" si="0"/>
        <v>11</v>
      </c>
      <c r="B22" s="12" t="s">
        <v>24</v>
      </c>
      <c r="C22" s="2">
        <v>1.95</v>
      </c>
      <c r="D22" s="40">
        <v>0</v>
      </c>
      <c r="E22" s="11">
        <f t="shared" si="1"/>
        <v>0</v>
      </c>
      <c r="F22" s="36" t="s">
        <v>62</v>
      </c>
    </row>
    <row r="23" spans="1:8" ht="16.95" customHeight="1">
      <c r="A23" s="51">
        <f t="shared" si="0"/>
        <v>12</v>
      </c>
      <c r="B23" s="12" t="s">
        <v>25</v>
      </c>
      <c r="C23" s="2">
        <v>2.25</v>
      </c>
      <c r="D23" s="40">
        <v>0</v>
      </c>
      <c r="E23" s="11">
        <f t="shared" si="1"/>
        <v>0</v>
      </c>
      <c r="F23" s="36" t="s">
        <v>62</v>
      </c>
      <c r="G23" s="19"/>
      <c r="H23" s="18"/>
    </row>
    <row r="24" spans="1:8" ht="16.95" customHeight="1">
      <c r="A24" s="51">
        <f t="shared" si="0"/>
        <v>13</v>
      </c>
      <c r="B24" s="12" t="s">
        <v>26</v>
      </c>
      <c r="C24" s="2">
        <v>1.95</v>
      </c>
      <c r="D24" s="40">
        <v>0</v>
      </c>
      <c r="E24" s="11">
        <f t="shared" ref="E24:E29" si="3">D24*C24</f>
        <v>0</v>
      </c>
      <c r="F24" s="36" t="s">
        <v>62</v>
      </c>
      <c r="G24" s="19"/>
      <c r="H24" s="18"/>
    </row>
    <row r="25" spans="1:8" ht="16.95" customHeight="1">
      <c r="A25" s="51">
        <f t="shared" si="0"/>
        <v>14</v>
      </c>
      <c r="B25" s="12" t="s">
        <v>27</v>
      </c>
      <c r="C25" s="2">
        <v>10.99</v>
      </c>
      <c r="D25" s="40">
        <v>0</v>
      </c>
      <c r="E25" s="11">
        <f t="shared" si="3"/>
        <v>0</v>
      </c>
      <c r="F25" s="36" t="s">
        <v>62</v>
      </c>
      <c r="G25" s="19"/>
      <c r="H25" s="18"/>
    </row>
    <row r="26" spans="1:8" ht="16.95" customHeight="1">
      <c r="A26" s="51">
        <f t="shared" si="0"/>
        <v>15</v>
      </c>
      <c r="B26" s="12" t="s">
        <v>28</v>
      </c>
      <c r="C26" s="2">
        <v>2.37</v>
      </c>
      <c r="D26" s="40">
        <v>0</v>
      </c>
      <c r="E26" s="11">
        <f t="shared" si="3"/>
        <v>0</v>
      </c>
      <c r="F26" s="36" t="s">
        <v>62</v>
      </c>
      <c r="G26" s="19"/>
      <c r="H26" s="18"/>
    </row>
    <row r="27" spans="1:8" ht="16.95" customHeight="1">
      <c r="A27" s="51">
        <f t="shared" si="0"/>
        <v>16</v>
      </c>
      <c r="B27" s="12" t="s">
        <v>29</v>
      </c>
      <c r="C27" s="2">
        <v>0.96</v>
      </c>
      <c r="D27" s="40">
        <v>1</v>
      </c>
      <c r="E27" s="11">
        <f t="shared" si="3"/>
        <v>0.96</v>
      </c>
      <c r="F27" s="36" t="s">
        <v>62</v>
      </c>
      <c r="G27" s="19"/>
      <c r="H27" s="18"/>
    </row>
    <row r="28" spans="1:8" ht="16.95" customHeight="1">
      <c r="A28" s="51">
        <f t="shared" si="0"/>
        <v>17</v>
      </c>
      <c r="B28" s="12" t="s">
        <v>30</v>
      </c>
      <c r="C28" s="2">
        <v>8.9499999999999993</v>
      </c>
      <c r="D28" s="40">
        <v>0</v>
      </c>
      <c r="E28" s="11">
        <f t="shared" si="3"/>
        <v>0</v>
      </c>
      <c r="F28" s="36" t="s">
        <v>62</v>
      </c>
      <c r="G28" s="19"/>
      <c r="H28" s="18"/>
    </row>
    <row r="29" spans="1:8" ht="16.95" customHeight="1">
      <c r="A29" s="51">
        <f t="shared" si="0"/>
        <v>18</v>
      </c>
      <c r="B29" s="12" t="s">
        <v>69</v>
      </c>
      <c r="C29" s="2">
        <v>1</v>
      </c>
      <c r="D29" s="40">
        <v>0</v>
      </c>
      <c r="E29" s="11">
        <f t="shared" si="3"/>
        <v>0</v>
      </c>
      <c r="F29" s="36" t="s">
        <v>62</v>
      </c>
      <c r="G29" s="19"/>
    </row>
    <row r="30" spans="1:8" ht="16.95" customHeight="1">
      <c r="A30" s="51">
        <f t="shared" si="0"/>
        <v>19</v>
      </c>
      <c r="B30" s="12" t="s">
        <v>70</v>
      </c>
      <c r="C30" s="2">
        <v>6.27</v>
      </c>
      <c r="D30" s="40">
        <v>0</v>
      </c>
      <c r="E30" s="11">
        <f t="shared" si="1"/>
        <v>0</v>
      </c>
      <c r="F30" s="36" t="s">
        <v>62</v>
      </c>
    </row>
    <row r="31" spans="1:8" ht="16.95" customHeight="1">
      <c r="A31" s="50"/>
      <c r="B31" s="58" t="s">
        <v>10</v>
      </c>
      <c r="C31" s="59"/>
      <c r="D31" s="59"/>
      <c r="E31" s="59"/>
      <c r="F31" s="60"/>
    </row>
    <row r="32" spans="1:8" ht="16.95" customHeight="1">
      <c r="A32" s="51">
        <f>A30+1</f>
        <v>20</v>
      </c>
      <c r="B32" s="12" t="s">
        <v>31</v>
      </c>
      <c r="C32" s="2">
        <v>2.5299999999999998</v>
      </c>
      <c r="D32" s="40">
        <v>0</v>
      </c>
      <c r="E32" s="11">
        <f t="shared" si="1"/>
        <v>0</v>
      </c>
      <c r="F32" s="36" t="s">
        <v>62</v>
      </c>
    </row>
    <row r="33" spans="1:8" ht="16.95" customHeight="1">
      <c r="A33" s="51">
        <f t="shared" ref="A33:A51" si="4">A32+1</f>
        <v>21</v>
      </c>
      <c r="B33" s="13" t="s">
        <v>32</v>
      </c>
      <c r="C33" s="2">
        <v>2.44</v>
      </c>
      <c r="D33" s="40">
        <v>0</v>
      </c>
      <c r="E33" s="11">
        <f t="shared" si="1"/>
        <v>0</v>
      </c>
      <c r="F33" s="36" t="s">
        <v>62</v>
      </c>
    </row>
    <row r="34" spans="1:8" ht="16.95" customHeight="1">
      <c r="A34" s="51">
        <f t="shared" si="4"/>
        <v>22</v>
      </c>
      <c r="B34" s="12" t="s">
        <v>33</v>
      </c>
      <c r="C34" s="2">
        <v>4.45</v>
      </c>
      <c r="D34" s="40">
        <v>0</v>
      </c>
      <c r="E34" s="11">
        <f t="shared" si="1"/>
        <v>0</v>
      </c>
      <c r="F34" s="36" t="s">
        <v>62</v>
      </c>
    </row>
    <row r="35" spans="1:8" ht="16.95" customHeight="1">
      <c r="A35" s="51">
        <f t="shared" si="4"/>
        <v>23</v>
      </c>
      <c r="B35" s="10" t="s">
        <v>34</v>
      </c>
      <c r="C35" s="2">
        <v>14.47</v>
      </c>
      <c r="D35" s="40">
        <v>0</v>
      </c>
      <c r="E35" s="11">
        <f t="shared" si="1"/>
        <v>0</v>
      </c>
      <c r="F35" s="36" t="s">
        <v>62</v>
      </c>
    </row>
    <row r="36" spans="1:8" ht="16.95" customHeight="1">
      <c r="A36" s="51">
        <f t="shared" si="4"/>
        <v>24</v>
      </c>
      <c r="B36" s="10" t="s">
        <v>71</v>
      </c>
      <c r="C36" s="2">
        <v>15.86</v>
      </c>
      <c r="D36" s="40">
        <v>0</v>
      </c>
      <c r="E36" s="11">
        <f t="shared" si="1"/>
        <v>0</v>
      </c>
      <c r="F36" s="36" t="s">
        <v>62</v>
      </c>
      <c r="G36" s="18"/>
    </row>
    <row r="37" spans="1:8" ht="16.95" customHeight="1">
      <c r="A37" s="51">
        <f t="shared" si="4"/>
        <v>25</v>
      </c>
      <c r="B37" s="10" t="s">
        <v>35</v>
      </c>
      <c r="C37" s="2">
        <v>3.19</v>
      </c>
      <c r="D37" s="40">
        <v>0</v>
      </c>
      <c r="E37" s="11">
        <f t="shared" si="1"/>
        <v>0</v>
      </c>
      <c r="F37" s="36" t="s">
        <v>62</v>
      </c>
      <c r="G37" s="19"/>
      <c r="H37" s="18"/>
    </row>
    <row r="38" spans="1:8" ht="16.95" customHeight="1">
      <c r="A38" s="51">
        <f t="shared" si="4"/>
        <v>26</v>
      </c>
      <c r="B38" s="10" t="s">
        <v>36</v>
      </c>
      <c r="C38" s="2">
        <v>5.99</v>
      </c>
      <c r="D38" s="40">
        <v>0</v>
      </c>
      <c r="E38" s="11">
        <f t="shared" si="1"/>
        <v>0</v>
      </c>
      <c r="F38" s="36" t="s">
        <v>62</v>
      </c>
      <c r="G38" s="19"/>
    </row>
    <row r="39" spans="1:8" ht="16.95" customHeight="1">
      <c r="A39" s="51">
        <f t="shared" si="4"/>
        <v>27</v>
      </c>
      <c r="B39" s="10" t="s">
        <v>37</v>
      </c>
      <c r="C39" s="2">
        <v>12.99</v>
      </c>
      <c r="D39" s="40">
        <v>0</v>
      </c>
      <c r="E39" s="11">
        <f t="shared" si="1"/>
        <v>0</v>
      </c>
      <c r="F39" s="36" t="s">
        <v>62</v>
      </c>
    </row>
    <row r="40" spans="1:8" ht="16.95" customHeight="1">
      <c r="A40" s="51">
        <f t="shared" si="4"/>
        <v>28</v>
      </c>
      <c r="B40" s="10" t="s">
        <v>38</v>
      </c>
      <c r="C40" s="2">
        <v>15.97</v>
      </c>
      <c r="D40" s="40">
        <v>0</v>
      </c>
      <c r="E40" s="11">
        <f t="shared" si="1"/>
        <v>0</v>
      </c>
      <c r="F40" s="36" t="s">
        <v>62</v>
      </c>
    </row>
    <row r="41" spans="1:8" ht="16.95" customHeight="1">
      <c r="A41" s="51">
        <f t="shared" si="4"/>
        <v>29</v>
      </c>
      <c r="B41" s="10" t="s">
        <v>39</v>
      </c>
      <c r="C41" s="2">
        <v>4.99</v>
      </c>
      <c r="D41" s="40">
        <v>0</v>
      </c>
      <c r="E41" s="11">
        <f t="shared" ref="E41:E50" si="5">D41*C41</f>
        <v>0</v>
      </c>
      <c r="F41" s="36" t="s">
        <v>62</v>
      </c>
    </row>
    <row r="42" spans="1:8" ht="16.95" customHeight="1">
      <c r="A42" s="51">
        <f t="shared" si="4"/>
        <v>30</v>
      </c>
      <c r="B42" s="10" t="s">
        <v>40</v>
      </c>
      <c r="C42" s="2">
        <v>20</v>
      </c>
      <c r="D42" s="40">
        <v>0</v>
      </c>
      <c r="E42" s="11">
        <f t="shared" si="5"/>
        <v>0</v>
      </c>
      <c r="F42" s="36" t="s">
        <v>62</v>
      </c>
    </row>
    <row r="43" spans="1:8" ht="16.95" customHeight="1">
      <c r="A43" s="51">
        <f t="shared" si="4"/>
        <v>31</v>
      </c>
      <c r="B43" s="10" t="s">
        <v>41</v>
      </c>
      <c r="C43" s="2">
        <v>5.95</v>
      </c>
      <c r="D43" s="40">
        <v>0</v>
      </c>
      <c r="E43" s="11">
        <f t="shared" si="5"/>
        <v>0</v>
      </c>
      <c r="F43" s="36" t="s">
        <v>62</v>
      </c>
    </row>
    <row r="44" spans="1:8" ht="16.95" customHeight="1">
      <c r="A44" s="51">
        <f t="shared" si="4"/>
        <v>32</v>
      </c>
      <c r="B44" s="10" t="s">
        <v>42</v>
      </c>
      <c r="C44" s="2">
        <v>12</v>
      </c>
      <c r="D44" s="40">
        <v>0</v>
      </c>
      <c r="E44" s="11">
        <f t="shared" si="5"/>
        <v>0</v>
      </c>
      <c r="F44" s="36" t="s">
        <v>62</v>
      </c>
    </row>
    <row r="45" spans="1:8" ht="16.95" customHeight="1">
      <c r="A45" s="51">
        <f t="shared" si="4"/>
        <v>33</v>
      </c>
      <c r="B45" s="10" t="s">
        <v>72</v>
      </c>
      <c r="C45" s="2">
        <v>3.62</v>
      </c>
      <c r="D45" s="40">
        <v>0</v>
      </c>
      <c r="E45" s="11">
        <f t="shared" si="5"/>
        <v>0</v>
      </c>
      <c r="F45" s="36" t="s">
        <v>62</v>
      </c>
    </row>
    <row r="46" spans="1:8" ht="16.95" customHeight="1">
      <c r="A46" s="51">
        <f t="shared" si="4"/>
        <v>34</v>
      </c>
      <c r="B46" s="10" t="s">
        <v>81</v>
      </c>
      <c r="C46" s="2">
        <v>4.2300000000000004</v>
      </c>
      <c r="D46" s="40">
        <v>0</v>
      </c>
      <c r="E46" s="11">
        <f t="shared" si="5"/>
        <v>0</v>
      </c>
      <c r="F46" s="36" t="s">
        <v>62</v>
      </c>
    </row>
    <row r="47" spans="1:8" ht="16.95" customHeight="1">
      <c r="A47" s="51">
        <f t="shared" si="4"/>
        <v>35</v>
      </c>
      <c r="B47" s="10" t="s">
        <v>73</v>
      </c>
      <c r="C47" s="2">
        <v>3.03</v>
      </c>
      <c r="D47" s="40">
        <v>0</v>
      </c>
      <c r="E47" s="11">
        <f t="shared" si="5"/>
        <v>0</v>
      </c>
      <c r="F47" s="36" t="s">
        <v>62</v>
      </c>
    </row>
    <row r="48" spans="1:8" ht="16.95" customHeight="1">
      <c r="A48" s="51">
        <f t="shared" si="4"/>
        <v>36</v>
      </c>
      <c r="B48" s="10" t="s">
        <v>74</v>
      </c>
      <c r="C48" s="2">
        <v>14.95</v>
      </c>
      <c r="D48" s="40">
        <v>0</v>
      </c>
      <c r="E48" s="11">
        <f t="shared" si="5"/>
        <v>0</v>
      </c>
      <c r="F48" s="36" t="s">
        <v>62</v>
      </c>
    </row>
    <row r="49" spans="1:6" ht="16.95" customHeight="1">
      <c r="A49" s="51">
        <f t="shared" si="4"/>
        <v>37</v>
      </c>
      <c r="B49" s="10" t="s">
        <v>75</v>
      </c>
      <c r="C49" s="2">
        <v>0.48</v>
      </c>
      <c r="D49" s="40">
        <v>0</v>
      </c>
      <c r="E49" s="11">
        <f t="shared" si="5"/>
        <v>0</v>
      </c>
      <c r="F49" s="36" t="s">
        <v>62</v>
      </c>
    </row>
    <row r="50" spans="1:6" ht="16.95" customHeight="1">
      <c r="A50" s="51">
        <f t="shared" si="4"/>
        <v>38</v>
      </c>
      <c r="B50" s="10" t="s">
        <v>76</v>
      </c>
      <c r="C50" s="2">
        <v>0.95</v>
      </c>
      <c r="D50" s="40">
        <v>0</v>
      </c>
      <c r="E50" s="11">
        <f t="shared" si="5"/>
        <v>0</v>
      </c>
      <c r="F50" s="36" t="s">
        <v>62</v>
      </c>
    </row>
    <row r="51" spans="1:6" ht="16.95" customHeight="1">
      <c r="A51" s="51">
        <f t="shared" si="4"/>
        <v>39</v>
      </c>
      <c r="B51" s="10" t="s">
        <v>43</v>
      </c>
      <c r="C51" s="2">
        <v>15.95</v>
      </c>
      <c r="D51" s="40">
        <v>0</v>
      </c>
      <c r="E51" s="11">
        <f t="shared" si="1"/>
        <v>0</v>
      </c>
      <c r="F51" s="36" t="s">
        <v>62</v>
      </c>
    </row>
    <row r="52" spans="1:6" ht="16.95" customHeight="1">
      <c r="A52" s="50"/>
      <c r="B52" s="58" t="s">
        <v>11</v>
      </c>
      <c r="C52" s="59"/>
      <c r="D52" s="59"/>
      <c r="E52" s="59"/>
      <c r="F52" s="60"/>
    </row>
    <row r="53" spans="1:6" ht="16.95" customHeight="1">
      <c r="A53" s="51">
        <f>A51+1</f>
        <v>40</v>
      </c>
      <c r="B53" s="14" t="s">
        <v>44</v>
      </c>
      <c r="C53" s="2">
        <v>0.41</v>
      </c>
      <c r="D53" s="40">
        <v>0</v>
      </c>
      <c r="E53" s="11">
        <f t="shared" si="1"/>
        <v>0</v>
      </c>
      <c r="F53" s="36" t="s">
        <v>62</v>
      </c>
    </row>
    <row r="54" spans="1:6" ht="16.95" customHeight="1">
      <c r="A54" s="50"/>
      <c r="B54" s="58" t="s">
        <v>12</v>
      </c>
      <c r="C54" s="59"/>
      <c r="D54" s="59"/>
      <c r="E54" s="59"/>
      <c r="F54" s="60"/>
    </row>
    <row r="55" spans="1:6" ht="16.95" customHeight="1">
      <c r="A55" s="51">
        <f>A53+1</f>
        <v>41</v>
      </c>
      <c r="B55" s="10" t="s">
        <v>45</v>
      </c>
      <c r="C55" s="2">
        <v>1.95</v>
      </c>
      <c r="D55" s="40">
        <v>0</v>
      </c>
      <c r="E55" s="11">
        <f t="shared" si="1"/>
        <v>0</v>
      </c>
      <c r="F55" s="36" t="s">
        <v>62</v>
      </c>
    </row>
    <row r="56" spans="1:6" ht="16.95" customHeight="1">
      <c r="A56" s="51">
        <f>A55+1</f>
        <v>42</v>
      </c>
      <c r="B56" s="10" t="s">
        <v>77</v>
      </c>
      <c r="C56" s="2">
        <v>2.89</v>
      </c>
      <c r="D56" s="40">
        <v>0</v>
      </c>
      <c r="E56" s="11">
        <f t="shared" si="1"/>
        <v>0</v>
      </c>
      <c r="F56" s="36" t="s">
        <v>62</v>
      </c>
    </row>
    <row r="57" spans="1:6" ht="16.95" customHeight="1">
      <c r="A57" s="50"/>
      <c r="B57" s="58" t="s">
        <v>13</v>
      </c>
      <c r="C57" s="59"/>
      <c r="D57" s="59"/>
      <c r="E57" s="59"/>
      <c r="F57" s="60"/>
    </row>
    <row r="58" spans="1:6" ht="16.95" customHeight="1">
      <c r="A58" s="51">
        <f>A56+1</f>
        <v>43</v>
      </c>
      <c r="B58" s="10" t="s">
        <v>46</v>
      </c>
      <c r="C58" s="2">
        <v>22.49</v>
      </c>
      <c r="D58" s="40">
        <v>0</v>
      </c>
      <c r="E58" s="11">
        <f t="shared" si="1"/>
        <v>0</v>
      </c>
      <c r="F58" s="36" t="s">
        <v>62</v>
      </c>
    </row>
    <row r="59" spans="1:6" ht="16.95" customHeight="1">
      <c r="A59" s="51">
        <f t="shared" ref="A59:A66" si="6">A58+1</f>
        <v>44</v>
      </c>
      <c r="B59" s="10" t="s">
        <v>47</v>
      </c>
      <c r="C59" s="2">
        <v>2.4900000000000002</v>
      </c>
      <c r="D59" s="40">
        <v>0</v>
      </c>
      <c r="E59" s="11">
        <f t="shared" si="1"/>
        <v>0</v>
      </c>
      <c r="F59" s="36" t="s">
        <v>62</v>
      </c>
    </row>
    <row r="60" spans="1:6" ht="16.95" customHeight="1">
      <c r="A60" s="51">
        <f t="shared" si="6"/>
        <v>45</v>
      </c>
      <c r="B60" s="14" t="s">
        <v>48</v>
      </c>
      <c r="C60" s="2">
        <v>2.4900000000000002</v>
      </c>
      <c r="D60" s="40">
        <v>0</v>
      </c>
      <c r="E60" s="11">
        <f t="shared" si="1"/>
        <v>0</v>
      </c>
      <c r="F60" s="36" t="s">
        <v>62</v>
      </c>
    </row>
    <row r="61" spans="1:6" ht="16.95" customHeight="1">
      <c r="A61" s="51">
        <f t="shared" si="6"/>
        <v>46</v>
      </c>
      <c r="B61" s="14" t="s">
        <v>49</v>
      </c>
      <c r="C61" s="2">
        <v>1.5</v>
      </c>
      <c r="D61" s="40">
        <v>0</v>
      </c>
      <c r="E61" s="11">
        <f t="shared" si="1"/>
        <v>0</v>
      </c>
      <c r="F61" s="36" t="s">
        <v>62</v>
      </c>
    </row>
    <row r="62" spans="1:6" ht="16.95" customHeight="1">
      <c r="A62" s="51">
        <f t="shared" si="6"/>
        <v>47</v>
      </c>
      <c r="B62" s="14" t="s">
        <v>50</v>
      </c>
      <c r="C62" s="2">
        <v>0.69</v>
      </c>
      <c r="D62" s="40">
        <v>0</v>
      </c>
      <c r="E62" s="11">
        <f t="shared" si="1"/>
        <v>0</v>
      </c>
      <c r="F62" s="36" t="s">
        <v>62</v>
      </c>
    </row>
    <row r="63" spans="1:6" ht="16.95" customHeight="1">
      <c r="A63" s="51">
        <f t="shared" si="6"/>
        <v>48</v>
      </c>
      <c r="B63" s="10" t="s">
        <v>51</v>
      </c>
      <c r="C63" s="2">
        <v>8.23</v>
      </c>
      <c r="D63" s="40">
        <v>0</v>
      </c>
      <c r="E63" s="11">
        <f t="shared" si="1"/>
        <v>0</v>
      </c>
      <c r="F63" s="36" t="s">
        <v>62</v>
      </c>
    </row>
    <row r="64" spans="1:6" ht="16.95" customHeight="1">
      <c r="A64" s="51">
        <f t="shared" si="6"/>
        <v>49</v>
      </c>
      <c r="B64" s="10" t="s">
        <v>16</v>
      </c>
      <c r="C64" s="2">
        <v>2.4900000000000002</v>
      </c>
      <c r="D64" s="40">
        <v>0</v>
      </c>
      <c r="E64" s="11">
        <f t="shared" si="1"/>
        <v>0</v>
      </c>
      <c r="F64" s="36" t="s">
        <v>62</v>
      </c>
    </row>
    <row r="65" spans="1:6" ht="16.95" customHeight="1">
      <c r="A65" s="51">
        <f t="shared" si="6"/>
        <v>50</v>
      </c>
      <c r="B65" s="10" t="s">
        <v>52</v>
      </c>
      <c r="C65" s="2">
        <v>0.95</v>
      </c>
      <c r="D65" s="40">
        <v>0</v>
      </c>
      <c r="E65" s="11">
        <f t="shared" si="1"/>
        <v>0</v>
      </c>
      <c r="F65" s="36" t="s">
        <v>62</v>
      </c>
    </row>
    <row r="66" spans="1:6" ht="16.95" customHeight="1">
      <c r="A66" s="51">
        <f t="shared" si="6"/>
        <v>51</v>
      </c>
      <c r="B66" s="10" t="s">
        <v>79</v>
      </c>
      <c r="C66" s="2">
        <v>1.95</v>
      </c>
      <c r="D66" s="40">
        <v>0</v>
      </c>
      <c r="E66" s="11">
        <f t="shared" si="1"/>
        <v>0</v>
      </c>
      <c r="F66" s="36" t="s">
        <v>62</v>
      </c>
    </row>
    <row r="67" spans="1:6" ht="16.95" customHeight="1">
      <c r="A67" s="50"/>
      <c r="B67" s="58" t="s">
        <v>14</v>
      </c>
      <c r="C67" s="59"/>
      <c r="D67" s="59"/>
      <c r="E67" s="59"/>
      <c r="F67" s="60"/>
    </row>
    <row r="68" spans="1:6" ht="16.95" customHeight="1">
      <c r="A68" s="51">
        <f>A66+1</f>
        <v>52</v>
      </c>
      <c r="B68" s="10" t="s">
        <v>78</v>
      </c>
      <c r="C68" s="2">
        <v>7.94</v>
      </c>
      <c r="D68" s="40">
        <v>0</v>
      </c>
      <c r="E68" s="11">
        <f t="shared" si="1"/>
        <v>0</v>
      </c>
      <c r="F68" s="36" t="s">
        <v>62</v>
      </c>
    </row>
    <row r="69" spans="1:6" ht="16.95" customHeight="1">
      <c r="A69" s="51">
        <f>A68+1</f>
        <v>53</v>
      </c>
      <c r="B69" s="10" t="s">
        <v>63</v>
      </c>
      <c r="C69" s="2">
        <v>6.95</v>
      </c>
      <c r="D69" s="40">
        <v>0</v>
      </c>
      <c r="E69" s="11">
        <f t="shared" si="1"/>
        <v>0</v>
      </c>
      <c r="F69" s="36" t="s">
        <v>62</v>
      </c>
    </row>
    <row r="70" spans="1:6" ht="16.95" customHeight="1">
      <c r="A70" s="51">
        <f t="shared" ref="A70:A71" si="7">A69+1</f>
        <v>54</v>
      </c>
      <c r="B70" s="10" t="s">
        <v>55</v>
      </c>
      <c r="C70" s="2">
        <v>0.08</v>
      </c>
      <c r="D70" s="40">
        <v>0</v>
      </c>
      <c r="E70" s="11">
        <f t="shared" ref="E70" si="8">D70*C70</f>
        <v>0</v>
      </c>
      <c r="F70" s="36" t="s">
        <v>62</v>
      </c>
    </row>
    <row r="71" spans="1:6" ht="16.95" customHeight="1">
      <c r="A71" s="51">
        <f t="shared" si="7"/>
        <v>55</v>
      </c>
      <c r="B71" s="10" t="s">
        <v>54</v>
      </c>
      <c r="C71" s="2">
        <v>3.49</v>
      </c>
      <c r="D71" s="40">
        <v>0</v>
      </c>
      <c r="E71" s="11">
        <f t="shared" si="1"/>
        <v>0</v>
      </c>
      <c r="F71" s="36" t="s">
        <v>62</v>
      </c>
    </row>
    <row r="72" spans="1:6" ht="16.95" customHeight="1">
      <c r="A72" s="50"/>
      <c r="B72" s="58" t="s">
        <v>64</v>
      </c>
      <c r="C72" s="59"/>
      <c r="D72" s="59"/>
      <c r="E72" s="59"/>
      <c r="F72" s="60"/>
    </row>
    <row r="73" spans="1:6" ht="16.95" customHeight="1">
      <c r="A73" s="51">
        <f>A71+1</f>
        <v>56</v>
      </c>
      <c r="B73" s="44"/>
      <c r="C73" s="39"/>
      <c r="D73" s="40"/>
      <c r="E73" s="11">
        <f t="shared" ref="E73:E75" si="9">D73*C73</f>
        <v>0</v>
      </c>
      <c r="F73" s="43"/>
    </row>
    <row r="74" spans="1:6" ht="16.95" customHeight="1">
      <c r="A74" s="51">
        <f t="shared" ref="A74:A75" si="10">A73+1</f>
        <v>57</v>
      </c>
      <c r="B74" s="44"/>
      <c r="C74" s="39"/>
      <c r="D74" s="40"/>
      <c r="E74" s="11">
        <f t="shared" si="9"/>
        <v>0</v>
      </c>
      <c r="F74" s="43"/>
    </row>
    <row r="75" spans="1:6" ht="16.95" customHeight="1">
      <c r="A75" s="51">
        <f t="shared" si="10"/>
        <v>58</v>
      </c>
      <c r="B75" s="44"/>
      <c r="C75" s="39"/>
      <c r="D75" s="40"/>
      <c r="E75" s="11">
        <f t="shared" si="9"/>
        <v>0</v>
      </c>
      <c r="F75" s="43"/>
    </row>
    <row r="76" spans="1:6" ht="16.95" customHeight="1">
      <c r="A76" s="54" t="s">
        <v>57</v>
      </c>
      <c r="B76" s="54"/>
      <c r="C76" s="54"/>
      <c r="D76" s="54"/>
      <c r="E76" s="15">
        <f>SUM(E12:E75)</f>
        <v>0.96</v>
      </c>
      <c r="F76" s="15"/>
    </row>
    <row r="77" spans="1:6" ht="16.95" hidden="1" customHeight="1">
      <c r="E77" s="1"/>
      <c r="F77" s="1"/>
    </row>
    <row r="78" spans="1:6" ht="16.95" hidden="1" customHeight="1">
      <c r="E78" s="1"/>
      <c r="F78" s="1"/>
    </row>
    <row r="79" spans="1:6" ht="16.95" hidden="1" customHeight="1">
      <c r="E79" s="1"/>
      <c r="F79" s="1"/>
    </row>
    <row r="80" spans="1:6" ht="16.95" hidden="1" customHeight="1">
      <c r="E80" s="1"/>
      <c r="F80" s="1"/>
    </row>
    <row r="81" spans="2:6" ht="16.95" hidden="1" customHeight="1">
      <c r="B81" s="20"/>
      <c r="E81" s="1"/>
      <c r="F81" s="1"/>
    </row>
    <row r="82" spans="2:6" ht="16.95" hidden="1" customHeight="1">
      <c r="B82" s="20"/>
      <c r="E82" s="1"/>
      <c r="F82" s="1"/>
    </row>
    <row r="83" spans="2:6" ht="16.95" hidden="1" customHeight="1">
      <c r="B83" s="20"/>
      <c r="E83" s="1"/>
      <c r="F83" s="1"/>
    </row>
    <row r="84" spans="2:6" ht="16.95" hidden="1" customHeight="1">
      <c r="B84" s="20"/>
      <c r="E84" s="1"/>
      <c r="F84" s="1"/>
    </row>
    <row r="85" spans="2:6" ht="16.95" hidden="1" customHeight="1">
      <c r="B85" s="20"/>
      <c r="E85" s="1"/>
      <c r="F85" s="1"/>
    </row>
    <row r="86" spans="2:6" ht="16.95" hidden="1" customHeight="1">
      <c r="B86" s="20"/>
      <c r="E86" s="1"/>
      <c r="F86" s="1"/>
    </row>
    <row r="87" spans="2:6" ht="16.95" hidden="1" customHeight="1">
      <c r="E87" s="1"/>
      <c r="F87" s="1"/>
    </row>
    <row r="88" spans="2:6" ht="16.95" hidden="1" customHeight="1">
      <c r="E88" s="1"/>
      <c r="F88" s="1"/>
    </row>
    <row r="89" spans="2:6" ht="16.95" hidden="1" customHeight="1">
      <c r="E89" s="1"/>
      <c r="F89" s="1"/>
    </row>
    <row r="90" spans="2:6" ht="16.95" hidden="1" customHeight="1">
      <c r="E90" s="1"/>
      <c r="F90" s="1"/>
    </row>
    <row r="91" spans="2:6" ht="16.95" hidden="1" customHeight="1">
      <c r="E91" s="1"/>
      <c r="F91" s="1"/>
    </row>
    <row r="92" spans="2:6" ht="16.95" hidden="1" customHeight="1">
      <c r="E92" s="1"/>
      <c r="F92" s="1"/>
    </row>
    <row r="93" spans="2:6" ht="16.95" hidden="1" customHeight="1">
      <c r="E93" s="1"/>
      <c r="F93" s="1"/>
    </row>
    <row r="94" spans="2:6" ht="16.95" hidden="1" customHeight="1">
      <c r="E94" s="1"/>
      <c r="F94" s="1"/>
    </row>
    <row r="95" spans="2:6" ht="16.95" hidden="1" customHeight="1">
      <c r="E95" s="1"/>
      <c r="F95" s="1"/>
    </row>
    <row r="96" spans="2:6" ht="16.95" hidden="1" customHeight="1">
      <c r="E96" s="1"/>
      <c r="F96" s="1"/>
    </row>
    <row r="97" spans="5:6" ht="16.95" hidden="1" customHeight="1">
      <c r="E97" s="1"/>
      <c r="F97" s="1"/>
    </row>
    <row r="98" spans="5:6" ht="16.95" hidden="1" customHeight="1">
      <c r="E98" s="1"/>
      <c r="F98" s="1"/>
    </row>
    <row r="99" spans="5:6" ht="16.95" hidden="1" customHeight="1">
      <c r="E99" s="1"/>
      <c r="F99" s="1"/>
    </row>
    <row r="100" spans="5:6" ht="16.95" hidden="1" customHeight="1">
      <c r="E100" s="1"/>
      <c r="F100" s="1"/>
    </row>
    <row r="101" spans="5:6" ht="16.95" hidden="1" customHeight="1">
      <c r="E101" s="1"/>
      <c r="F101" s="1"/>
    </row>
    <row r="102" spans="5:6" ht="16.95" hidden="1" customHeight="1">
      <c r="E102" s="1"/>
      <c r="F102" s="1"/>
    </row>
    <row r="103" spans="5:6" ht="16.95" hidden="1" customHeight="1">
      <c r="E103" s="1"/>
      <c r="F103" s="1"/>
    </row>
    <row r="104" spans="5:6" ht="16.95" hidden="1" customHeight="1">
      <c r="E104" s="1"/>
      <c r="F104" s="1"/>
    </row>
    <row r="105" spans="5:6" ht="16.95" hidden="1" customHeight="1">
      <c r="E105" s="1"/>
      <c r="F105" s="1"/>
    </row>
    <row r="106" spans="5:6" ht="16.95" hidden="1" customHeight="1">
      <c r="E106" s="1"/>
      <c r="F106" s="1"/>
    </row>
    <row r="107" spans="5:6" ht="16.95" hidden="1" customHeight="1">
      <c r="E107" s="1"/>
      <c r="F107" s="1"/>
    </row>
    <row r="108" spans="5:6" ht="16.95" hidden="1" customHeight="1">
      <c r="E108" s="1"/>
      <c r="F108" s="1"/>
    </row>
    <row r="109" spans="5:6" ht="16.95" hidden="1" customHeight="1">
      <c r="E109" s="1"/>
      <c r="F109" s="1"/>
    </row>
    <row r="110" spans="5:6" ht="16.95" hidden="1" customHeight="1">
      <c r="E110" s="1"/>
      <c r="F110" s="1"/>
    </row>
    <row r="111" spans="5:6" ht="16.95" hidden="1" customHeight="1">
      <c r="E111" s="1"/>
      <c r="F111" s="1"/>
    </row>
    <row r="112" spans="5:6" ht="16.95" hidden="1" customHeight="1">
      <c r="E112" s="1"/>
      <c r="F112" s="1"/>
    </row>
    <row r="113" spans="5:6" ht="16.95" hidden="1" customHeight="1">
      <c r="E113" s="1"/>
      <c r="F113" s="1"/>
    </row>
    <row r="114" spans="5:6" ht="16.95" hidden="1" customHeight="1">
      <c r="E114" s="1"/>
      <c r="F114" s="1"/>
    </row>
    <row r="115" spans="5:6" ht="16.95" hidden="1" customHeight="1">
      <c r="E115" s="1"/>
      <c r="F115" s="1"/>
    </row>
    <row r="116" spans="5:6" ht="16.95" hidden="1" customHeight="1">
      <c r="E116" s="1"/>
      <c r="F116" s="1"/>
    </row>
    <row r="117" spans="5:6" ht="16.95" hidden="1" customHeight="1">
      <c r="E117" s="1"/>
      <c r="F117" s="1"/>
    </row>
    <row r="118" spans="5:6" ht="16.95" hidden="1" customHeight="1">
      <c r="E118" s="1"/>
      <c r="F118" s="1"/>
    </row>
    <row r="119" spans="5:6" ht="16.95" hidden="1" customHeight="1">
      <c r="E119" s="1"/>
      <c r="F119" s="1"/>
    </row>
    <row r="120" spans="5:6" ht="16.95" hidden="1" customHeight="1">
      <c r="E120" s="1"/>
      <c r="F120" s="1"/>
    </row>
    <row r="121" spans="5:6" ht="16.95" hidden="1" customHeight="1">
      <c r="E121" s="1"/>
      <c r="F121" s="1"/>
    </row>
    <row r="122" spans="5:6" ht="16.95" hidden="1" customHeight="1">
      <c r="E122" s="1"/>
      <c r="F122" s="1"/>
    </row>
    <row r="123" spans="5:6" ht="16.95" hidden="1" customHeight="1">
      <c r="E123" s="1"/>
      <c r="F123" s="1"/>
    </row>
    <row r="124" spans="5:6" ht="16.95" hidden="1" customHeight="1">
      <c r="E124" s="1"/>
      <c r="F124" s="1"/>
    </row>
    <row r="125" spans="5:6" ht="16.95" hidden="1" customHeight="1">
      <c r="E125" s="1"/>
      <c r="F125" s="1"/>
    </row>
    <row r="126" spans="5:6" ht="16.95" hidden="1" customHeight="1">
      <c r="E126" s="1"/>
      <c r="F126" s="1"/>
    </row>
    <row r="127" spans="5:6" ht="16.95" hidden="1" customHeight="1">
      <c r="E127" s="1"/>
      <c r="F127" s="1"/>
    </row>
    <row r="128" spans="5:6" ht="16.95" hidden="1" customHeight="1">
      <c r="E128" s="1"/>
      <c r="F128" s="1"/>
    </row>
    <row r="129" spans="5:6" ht="16.95" hidden="1" customHeight="1">
      <c r="E129" s="1"/>
      <c r="F129" s="1"/>
    </row>
    <row r="130" spans="5:6" ht="16.95" hidden="1" customHeight="1">
      <c r="E130" s="1"/>
      <c r="F130" s="1"/>
    </row>
    <row r="131" spans="5:6" ht="16.95" hidden="1" customHeight="1">
      <c r="E131" s="1"/>
      <c r="F131" s="1"/>
    </row>
    <row r="132" spans="5:6" ht="16.95" hidden="1" customHeight="1">
      <c r="E132" s="1"/>
      <c r="F132" s="1"/>
    </row>
    <row r="133" spans="5:6" ht="16.95" hidden="1" customHeight="1">
      <c r="E133" s="1"/>
      <c r="F133" s="1"/>
    </row>
    <row r="134" spans="5:6" ht="16.95" hidden="1" customHeight="1">
      <c r="E134" s="1"/>
      <c r="F134" s="1"/>
    </row>
    <row r="135" spans="5:6" ht="16.95" hidden="1" customHeight="1">
      <c r="E135" s="1"/>
      <c r="F135" s="1"/>
    </row>
    <row r="136" spans="5:6" ht="16.95" hidden="1" customHeight="1">
      <c r="E136" s="1"/>
      <c r="F136" s="1"/>
    </row>
    <row r="137" spans="5:6" ht="16.95" hidden="1" customHeight="1">
      <c r="E137" s="1"/>
      <c r="F137" s="1"/>
    </row>
    <row r="138" spans="5:6" ht="16.95" hidden="1" customHeight="1">
      <c r="E138" s="1"/>
      <c r="F138" s="1"/>
    </row>
    <row r="139" spans="5:6" ht="16.95" hidden="1" customHeight="1">
      <c r="E139" s="1"/>
      <c r="F139" s="1"/>
    </row>
    <row r="140" spans="5:6" ht="16.95" hidden="1" customHeight="1">
      <c r="E140" s="1"/>
      <c r="F140" s="1"/>
    </row>
    <row r="141" spans="5:6" ht="16.95" hidden="1" customHeight="1">
      <c r="E141" s="1"/>
      <c r="F141" s="1"/>
    </row>
    <row r="142" spans="5:6" ht="16.95" hidden="1" customHeight="1">
      <c r="E142" s="1"/>
      <c r="F142" s="1"/>
    </row>
    <row r="143" spans="5:6" ht="16.95" hidden="1" customHeight="1">
      <c r="E143" s="1"/>
      <c r="F143" s="1"/>
    </row>
    <row r="144" spans="5:6" ht="16.95" hidden="1" customHeight="1">
      <c r="E144" s="1"/>
      <c r="F144" s="1"/>
    </row>
    <row r="145" spans="5:6" ht="16.95" hidden="1" customHeight="1">
      <c r="E145" s="1"/>
      <c r="F145" s="1"/>
    </row>
    <row r="146" spans="5:6" ht="16.95" hidden="1" customHeight="1">
      <c r="E146" s="1"/>
      <c r="F146" s="1"/>
    </row>
    <row r="147" spans="5:6" ht="16.95" hidden="1" customHeight="1">
      <c r="E147" s="1"/>
      <c r="F147" s="1"/>
    </row>
    <row r="148" spans="5:6" ht="16.95" hidden="1" customHeight="1">
      <c r="E148" s="1"/>
      <c r="F148" s="1"/>
    </row>
    <row r="149" spans="5:6" ht="16.95" hidden="1" customHeight="1">
      <c r="E149" s="1"/>
      <c r="F149" s="1"/>
    </row>
    <row r="150" spans="5:6" ht="16.95" hidden="1" customHeight="1">
      <c r="E150" s="1"/>
      <c r="F150" s="1"/>
    </row>
    <row r="151" spans="5:6" ht="16.95" hidden="1" customHeight="1">
      <c r="E151" s="1"/>
      <c r="F151" s="1"/>
    </row>
    <row r="152" spans="5:6" ht="16.95" hidden="1" customHeight="1">
      <c r="E152" s="1"/>
      <c r="F152" s="1"/>
    </row>
    <row r="153" spans="5:6" ht="16.95" hidden="1" customHeight="1">
      <c r="E153" s="1"/>
      <c r="F153" s="1"/>
    </row>
    <row r="154" spans="5:6" ht="16.95" hidden="1" customHeight="1">
      <c r="E154" s="1"/>
      <c r="F154" s="1"/>
    </row>
    <row r="155" spans="5:6" ht="16.95" hidden="1" customHeight="1">
      <c r="E155" s="1"/>
      <c r="F155" s="1"/>
    </row>
    <row r="156" spans="5:6" ht="16.95" hidden="1" customHeight="1">
      <c r="E156" s="1"/>
      <c r="F156" s="1"/>
    </row>
    <row r="157" spans="5:6" ht="16.95" hidden="1" customHeight="1">
      <c r="E157" s="1"/>
      <c r="F157" s="1"/>
    </row>
    <row r="158" spans="5:6" ht="16.95" hidden="1" customHeight="1">
      <c r="E158" s="1"/>
      <c r="F158" s="1"/>
    </row>
    <row r="159" spans="5:6" ht="16.95" hidden="1" customHeight="1">
      <c r="E159" s="1"/>
      <c r="F159" s="1"/>
    </row>
    <row r="160" spans="5:6" ht="16.95" hidden="1" customHeight="1">
      <c r="E160" s="1"/>
      <c r="F160" s="1"/>
    </row>
    <row r="161" spans="5:6" ht="16.95" hidden="1" customHeight="1">
      <c r="E161" s="1"/>
      <c r="F161" s="1"/>
    </row>
    <row r="162" spans="5:6" ht="16.95" hidden="1" customHeight="1">
      <c r="E162" s="1"/>
      <c r="F162" s="1"/>
    </row>
    <row r="163" spans="5:6" ht="16.95" hidden="1" customHeight="1">
      <c r="E163" s="1"/>
      <c r="F163" s="1"/>
    </row>
    <row r="164" spans="5:6" ht="16.95" hidden="1" customHeight="1">
      <c r="E164" s="1"/>
      <c r="F164" s="1"/>
    </row>
    <row r="165" spans="5:6" ht="16.95" hidden="1" customHeight="1">
      <c r="E165" s="1"/>
      <c r="F165" s="1"/>
    </row>
    <row r="166" spans="5:6" ht="16.95" hidden="1" customHeight="1">
      <c r="E166" s="1"/>
      <c r="F166" s="1"/>
    </row>
    <row r="167" spans="5:6" ht="16.95" hidden="1" customHeight="1">
      <c r="E167" s="1"/>
      <c r="F167" s="1"/>
    </row>
    <row r="168" spans="5:6" ht="16.95" hidden="1" customHeight="1">
      <c r="E168" s="1"/>
      <c r="F168" s="1"/>
    </row>
    <row r="169" spans="5:6" ht="16.95" hidden="1" customHeight="1">
      <c r="E169" s="1"/>
      <c r="F169" s="1"/>
    </row>
    <row r="170" spans="5:6" ht="16.95" hidden="1" customHeight="1">
      <c r="E170" s="1"/>
      <c r="F170" s="1"/>
    </row>
    <row r="171" spans="5:6" ht="16.95" hidden="1" customHeight="1">
      <c r="E171" s="1"/>
      <c r="F171" s="1"/>
    </row>
    <row r="172" spans="5:6" ht="16.95" hidden="1" customHeight="1">
      <c r="E172" s="1"/>
      <c r="F172" s="1"/>
    </row>
    <row r="173" spans="5:6" ht="16.95" hidden="1" customHeight="1">
      <c r="E173" s="1"/>
      <c r="F173" s="1"/>
    </row>
    <row r="174" spans="5:6" ht="16.95" hidden="1" customHeight="1">
      <c r="E174" s="1"/>
      <c r="F174" s="1"/>
    </row>
    <row r="175" spans="5:6" ht="16.95" hidden="1" customHeight="1">
      <c r="E175" s="1"/>
      <c r="F175" s="1"/>
    </row>
    <row r="176" spans="5:6" ht="16.95" hidden="1" customHeight="1">
      <c r="E176" s="1"/>
      <c r="F176" s="1"/>
    </row>
    <row r="177" spans="5:6" ht="16.95" hidden="1" customHeight="1">
      <c r="E177" s="1"/>
      <c r="F177" s="1"/>
    </row>
    <row r="178" spans="5:6" ht="16.95" hidden="1" customHeight="1">
      <c r="E178" s="1"/>
      <c r="F178" s="1"/>
    </row>
    <row r="179" spans="5:6" ht="16.95" hidden="1" customHeight="1">
      <c r="E179" s="1"/>
      <c r="F179" s="1"/>
    </row>
    <row r="180" spans="5:6" ht="16.95" hidden="1" customHeight="1">
      <c r="E180" s="1"/>
      <c r="F180" s="1"/>
    </row>
    <row r="181" spans="5:6" ht="16.95" hidden="1" customHeight="1">
      <c r="E181" s="1"/>
      <c r="F181" s="1"/>
    </row>
    <row r="182" spans="5:6" ht="16.95" hidden="1" customHeight="1">
      <c r="E182" s="1"/>
      <c r="F182" s="1"/>
    </row>
    <row r="183" spans="5:6" ht="16.95" hidden="1" customHeight="1">
      <c r="E183" s="1"/>
      <c r="F183" s="1"/>
    </row>
    <row r="184" spans="5:6" ht="16.95" hidden="1" customHeight="1">
      <c r="E184" s="1"/>
      <c r="F184" s="1"/>
    </row>
    <row r="185" spans="5:6" ht="16.95" hidden="1" customHeight="1">
      <c r="E185" s="1"/>
      <c r="F185" s="1"/>
    </row>
    <row r="186" spans="5:6" ht="16.95" hidden="1" customHeight="1">
      <c r="E186" s="1"/>
      <c r="F186" s="1"/>
    </row>
    <row r="187" spans="5:6" ht="16.95" hidden="1" customHeight="1">
      <c r="E187" s="1"/>
      <c r="F187" s="1"/>
    </row>
    <row r="188" spans="5:6" ht="16.95" hidden="1" customHeight="1">
      <c r="E188" s="1"/>
      <c r="F188" s="1"/>
    </row>
    <row r="189" spans="5:6" ht="16.95" hidden="1" customHeight="1">
      <c r="E189" s="1"/>
      <c r="F189" s="1"/>
    </row>
    <row r="190" spans="5:6" ht="16.95" hidden="1" customHeight="1">
      <c r="E190" s="1"/>
      <c r="F190" s="1"/>
    </row>
    <row r="191" spans="5:6" ht="16.95" hidden="1" customHeight="1">
      <c r="E191" s="1"/>
      <c r="F191" s="1"/>
    </row>
    <row r="192" spans="5:6" ht="16.95" hidden="1" customHeight="1">
      <c r="E192" s="1"/>
      <c r="F192" s="1"/>
    </row>
    <row r="193" spans="5:6" ht="16.95" hidden="1" customHeight="1">
      <c r="E193" s="1"/>
      <c r="F193" s="1"/>
    </row>
    <row r="194" spans="5:6" ht="16.95" hidden="1" customHeight="1">
      <c r="E194" s="1"/>
      <c r="F194" s="1"/>
    </row>
    <row r="195" spans="5:6" ht="16.95" hidden="1" customHeight="1">
      <c r="E195" s="1"/>
      <c r="F195" s="1"/>
    </row>
    <row r="196" spans="5:6" ht="16.95" hidden="1" customHeight="1">
      <c r="E196" s="1"/>
      <c r="F196" s="1"/>
    </row>
    <row r="197" spans="5:6" ht="16.95" hidden="1" customHeight="1">
      <c r="E197" s="1"/>
      <c r="F197" s="1"/>
    </row>
    <row r="198" spans="5:6" ht="16.95" hidden="1" customHeight="1">
      <c r="E198" s="1"/>
      <c r="F198" s="1"/>
    </row>
    <row r="199" spans="5:6" ht="16.95" hidden="1" customHeight="1">
      <c r="E199" s="1"/>
      <c r="F199" s="1"/>
    </row>
    <row r="200" spans="5:6" ht="16.95" hidden="1" customHeight="1">
      <c r="E200" s="1"/>
      <c r="F200" s="1"/>
    </row>
    <row r="201" spans="5:6" ht="16.95" hidden="1" customHeight="1">
      <c r="E201" s="1"/>
      <c r="F201" s="1"/>
    </row>
    <row r="202" spans="5:6" ht="16.95" hidden="1" customHeight="1">
      <c r="E202" s="1"/>
      <c r="F202" s="1"/>
    </row>
    <row r="203" spans="5:6" ht="16.95" hidden="1" customHeight="1">
      <c r="E203" s="1"/>
      <c r="F203" s="1"/>
    </row>
    <row r="204" spans="5:6" ht="16.95" hidden="1" customHeight="1">
      <c r="E204" s="1"/>
      <c r="F204" s="1"/>
    </row>
    <row r="205" spans="5:6" ht="16.95" hidden="1" customHeight="1">
      <c r="E205" s="1"/>
      <c r="F205" s="1"/>
    </row>
    <row r="206" spans="5:6" ht="16.95" hidden="1" customHeight="1">
      <c r="E206" s="1"/>
      <c r="F206" s="1"/>
    </row>
    <row r="207" spans="5:6" ht="16.95" hidden="1" customHeight="1">
      <c r="E207" s="1"/>
      <c r="F207" s="1"/>
    </row>
    <row r="208" spans="5:6" ht="16.95" hidden="1" customHeight="1">
      <c r="E208" s="1"/>
      <c r="F208" s="1"/>
    </row>
    <row r="209" spans="5:6" ht="16.95" hidden="1" customHeight="1">
      <c r="E209" s="1"/>
      <c r="F209" s="1"/>
    </row>
    <row r="210" spans="5:6" ht="16.95" hidden="1" customHeight="1">
      <c r="E210" s="1"/>
      <c r="F210" s="1"/>
    </row>
    <row r="211" spans="5:6" ht="16.95" hidden="1" customHeight="1">
      <c r="E211" s="1"/>
      <c r="F211" s="1"/>
    </row>
    <row r="212" spans="5:6" ht="16.95" hidden="1" customHeight="1">
      <c r="E212" s="1"/>
      <c r="F212" s="1"/>
    </row>
    <row r="213" spans="5:6" ht="16.95" hidden="1" customHeight="1">
      <c r="E213" s="1"/>
      <c r="F213" s="1"/>
    </row>
    <row r="214" spans="5:6" ht="16.95" hidden="1" customHeight="1">
      <c r="E214" s="1"/>
      <c r="F214" s="1"/>
    </row>
    <row r="215" spans="5:6" ht="16.95" hidden="1" customHeight="1">
      <c r="E215" s="1"/>
      <c r="F215" s="1"/>
    </row>
    <row r="216" spans="5:6" ht="16.95" hidden="1" customHeight="1">
      <c r="E216" s="1"/>
      <c r="F216" s="1"/>
    </row>
    <row r="217" spans="5:6" ht="16.95" hidden="1" customHeight="1">
      <c r="E217" s="1"/>
      <c r="F217" s="1"/>
    </row>
    <row r="218" spans="5:6" ht="16.95" hidden="1" customHeight="1">
      <c r="E218" s="1"/>
      <c r="F218" s="1"/>
    </row>
    <row r="219" spans="5:6" ht="16.95" hidden="1" customHeight="1">
      <c r="E219" s="1"/>
      <c r="F219" s="1"/>
    </row>
    <row r="220" spans="5:6" ht="16.95" hidden="1" customHeight="1">
      <c r="E220" s="1"/>
      <c r="F220" s="1"/>
    </row>
    <row r="221" spans="5:6" ht="16.95" hidden="1" customHeight="1">
      <c r="E221" s="1"/>
      <c r="F221" s="1"/>
    </row>
    <row r="222" spans="5:6" ht="16.95" hidden="1" customHeight="1">
      <c r="E222" s="1"/>
      <c r="F222" s="1"/>
    </row>
    <row r="223" spans="5:6" ht="16.95" hidden="1" customHeight="1">
      <c r="E223" s="1"/>
      <c r="F223" s="1"/>
    </row>
    <row r="224" spans="5:6" ht="16.95" hidden="1" customHeight="1">
      <c r="E224" s="1"/>
      <c r="F224" s="1"/>
    </row>
    <row r="225" spans="5:6" ht="16.95" hidden="1" customHeight="1">
      <c r="E225" s="1"/>
      <c r="F225" s="1"/>
    </row>
    <row r="226" spans="5:6" ht="16.95" hidden="1" customHeight="1">
      <c r="E226" s="1"/>
      <c r="F226" s="1"/>
    </row>
    <row r="227" spans="5:6" ht="16.95" hidden="1" customHeight="1">
      <c r="E227" s="1"/>
      <c r="F227" s="1"/>
    </row>
    <row r="228" spans="5:6" ht="16.95" hidden="1" customHeight="1">
      <c r="E228" s="1"/>
      <c r="F228" s="1"/>
    </row>
    <row r="229" spans="5:6" ht="16.95" hidden="1" customHeight="1">
      <c r="E229" s="1"/>
      <c r="F229" s="1"/>
    </row>
    <row r="230" spans="5:6" ht="16.95" hidden="1" customHeight="1">
      <c r="E230" s="1"/>
      <c r="F230" s="1"/>
    </row>
    <row r="231" spans="5:6" ht="16.95" hidden="1" customHeight="1">
      <c r="E231" s="1"/>
      <c r="F231" s="1"/>
    </row>
    <row r="232" spans="5:6" ht="16.95" hidden="1" customHeight="1">
      <c r="E232" s="1"/>
      <c r="F232" s="1"/>
    </row>
    <row r="233" spans="5:6" ht="16.95" hidden="1" customHeight="1">
      <c r="E233" s="1"/>
      <c r="F233" s="1"/>
    </row>
    <row r="234" spans="5:6" ht="16.95" hidden="1" customHeight="1">
      <c r="E234" s="1"/>
      <c r="F234" s="1"/>
    </row>
    <row r="235" spans="5:6" ht="16.95" hidden="1" customHeight="1">
      <c r="E235" s="1"/>
      <c r="F235" s="1"/>
    </row>
    <row r="236" spans="5:6" ht="16.95" hidden="1" customHeight="1">
      <c r="E236" s="1"/>
      <c r="F236" s="1"/>
    </row>
    <row r="237" spans="5:6" ht="16.95" hidden="1" customHeight="1">
      <c r="E237" s="1"/>
      <c r="F237" s="1"/>
    </row>
    <row r="238" spans="5:6" ht="16.95" hidden="1" customHeight="1">
      <c r="E238" s="1"/>
      <c r="F238" s="1"/>
    </row>
    <row r="239" spans="5:6" ht="16.95" hidden="1" customHeight="1">
      <c r="E239" s="1"/>
      <c r="F239" s="1"/>
    </row>
    <row r="240" spans="5:6" ht="16.95" hidden="1" customHeight="1">
      <c r="E240" s="1"/>
      <c r="F240" s="1"/>
    </row>
    <row r="241" spans="5:6" ht="16.95" hidden="1" customHeight="1">
      <c r="E241" s="1"/>
      <c r="F241" s="1"/>
    </row>
    <row r="242" spans="5:6" ht="16.95" hidden="1" customHeight="1">
      <c r="E242" s="1"/>
      <c r="F242" s="1"/>
    </row>
    <row r="243" spans="5:6" ht="16.95" hidden="1" customHeight="1">
      <c r="E243" s="1"/>
      <c r="F243" s="1"/>
    </row>
    <row r="244" spans="5:6" ht="16.95" hidden="1" customHeight="1">
      <c r="E244" s="1"/>
      <c r="F244" s="1"/>
    </row>
    <row r="245" spans="5:6" ht="16.95" hidden="1" customHeight="1">
      <c r="E245" s="1"/>
      <c r="F245" s="1"/>
    </row>
    <row r="246" spans="5:6" ht="16.95" hidden="1" customHeight="1">
      <c r="E246" s="1"/>
      <c r="F246" s="1"/>
    </row>
    <row r="247" spans="5:6" ht="16.95" hidden="1" customHeight="1">
      <c r="E247" s="1"/>
      <c r="F247" s="1"/>
    </row>
    <row r="248" spans="5:6" ht="16.95" hidden="1" customHeight="1">
      <c r="E248" s="1"/>
      <c r="F248" s="1"/>
    </row>
    <row r="249" spans="5:6" ht="16.95" hidden="1" customHeight="1">
      <c r="E249" s="1"/>
      <c r="F249" s="1"/>
    </row>
    <row r="250" spans="5:6" ht="16.95" hidden="1" customHeight="1">
      <c r="E250" s="1"/>
      <c r="F250" s="1"/>
    </row>
    <row r="251" spans="5:6" ht="16.95" hidden="1" customHeight="1">
      <c r="E251" s="1"/>
      <c r="F251" s="1"/>
    </row>
    <row r="252" spans="5:6" ht="16.95" hidden="1" customHeight="1">
      <c r="E252" s="1"/>
      <c r="F252" s="1"/>
    </row>
    <row r="253" spans="5:6" ht="16.95" hidden="1" customHeight="1">
      <c r="E253" s="1"/>
      <c r="F253" s="1"/>
    </row>
    <row r="254" spans="5:6" ht="16.95" hidden="1" customHeight="1">
      <c r="E254" s="1"/>
      <c r="F254" s="1"/>
    </row>
    <row r="255" spans="5:6" ht="16.95" hidden="1" customHeight="1">
      <c r="E255" s="1"/>
      <c r="F255" s="1"/>
    </row>
    <row r="256" spans="5:6" ht="16.95" hidden="1" customHeight="1">
      <c r="E256" s="1"/>
      <c r="F256" s="1"/>
    </row>
    <row r="257" spans="5:6" ht="16.95" hidden="1" customHeight="1">
      <c r="E257" s="1"/>
      <c r="F257" s="1"/>
    </row>
    <row r="258" spans="5:6" ht="16.95" hidden="1" customHeight="1">
      <c r="E258" s="1"/>
      <c r="F258" s="1"/>
    </row>
    <row r="259" spans="5:6" ht="16.95" hidden="1" customHeight="1">
      <c r="E259" s="1"/>
      <c r="F259" s="1"/>
    </row>
    <row r="260" spans="5:6" ht="16.95" hidden="1" customHeight="1">
      <c r="E260" s="1"/>
      <c r="F260" s="1"/>
    </row>
    <row r="261" spans="5:6" ht="16.95" hidden="1" customHeight="1">
      <c r="E261" s="1"/>
      <c r="F261" s="1"/>
    </row>
    <row r="262" spans="5:6" ht="16.95" hidden="1" customHeight="1">
      <c r="E262" s="1"/>
      <c r="F262" s="1"/>
    </row>
    <row r="263" spans="5:6" ht="16.95" hidden="1" customHeight="1">
      <c r="E263" s="1"/>
      <c r="F263" s="1"/>
    </row>
    <row r="264" spans="5:6" ht="16.95" hidden="1" customHeight="1">
      <c r="E264" s="1"/>
      <c r="F264" s="1"/>
    </row>
    <row r="265" spans="5:6" ht="16.95" hidden="1" customHeight="1">
      <c r="E265" s="1"/>
      <c r="F265" s="1"/>
    </row>
    <row r="266" spans="5:6" ht="16.95" hidden="1" customHeight="1">
      <c r="E266" s="1"/>
      <c r="F266" s="1"/>
    </row>
    <row r="267" spans="5:6" ht="16.95" hidden="1" customHeight="1">
      <c r="E267" s="1"/>
      <c r="F267" s="1"/>
    </row>
    <row r="268" spans="5:6" ht="16.95" hidden="1" customHeight="1">
      <c r="E268" s="1"/>
      <c r="F268" s="1"/>
    </row>
    <row r="269" spans="5:6" ht="16.95" hidden="1" customHeight="1">
      <c r="E269" s="1"/>
      <c r="F269" s="1"/>
    </row>
    <row r="270" spans="5:6" ht="16.95" hidden="1" customHeight="1">
      <c r="E270" s="1"/>
      <c r="F270" s="1"/>
    </row>
    <row r="271" spans="5:6" ht="16.95" hidden="1" customHeight="1">
      <c r="E271" s="1"/>
      <c r="F271" s="1"/>
    </row>
    <row r="272" spans="5:6" ht="16.95" hidden="1" customHeight="1">
      <c r="E272" s="1"/>
      <c r="F272" s="1"/>
    </row>
    <row r="273" spans="5:6" ht="16.95" hidden="1" customHeight="1">
      <c r="E273" s="1"/>
      <c r="F273" s="1"/>
    </row>
    <row r="274" spans="5:6" ht="16.95" hidden="1" customHeight="1">
      <c r="E274" s="1"/>
      <c r="F274" s="1"/>
    </row>
    <row r="275" spans="5:6" ht="16.95" hidden="1" customHeight="1">
      <c r="E275" s="1"/>
      <c r="F275" s="1"/>
    </row>
    <row r="276" spans="5:6" ht="16.95" hidden="1" customHeight="1">
      <c r="E276" s="1"/>
      <c r="F276" s="1"/>
    </row>
    <row r="277" spans="5:6" ht="16.95" hidden="1" customHeight="1">
      <c r="E277" s="1"/>
      <c r="F277" s="1"/>
    </row>
    <row r="278" spans="5:6" ht="16.95" hidden="1" customHeight="1">
      <c r="E278" s="1"/>
      <c r="F278" s="1"/>
    </row>
    <row r="279" spans="5:6" ht="16.95" hidden="1" customHeight="1">
      <c r="E279" s="1"/>
      <c r="F279" s="1"/>
    </row>
    <row r="280" spans="5:6" ht="16.95" hidden="1" customHeight="1">
      <c r="E280" s="1"/>
      <c r="F280" s="1"/>
    </row>
    <row r="281" spans="5:6" ht="16.95" hidden="1" customHeight="1">
      <c r="E281" s="1"/>
      <c r="F281" s="1"/>
    </row>
    <row r="282" spans="5:6" ht="16.95" hidden="1" customHeight="1">
      <c r="E282" s="1"/>
      <c r="F282" s="1"/>
    </row>
    <row r="283" spans="5:6" ht="16.95" hidden="1" customHeight="1">
      <c r="E283" s="1"/>
      <c r="F283" s="1"/>
    </row>
    <row r="284" spans="5:6" ht="16.95" hidden="1" customHeight="1">
      <c r="E284" s="1"/>
      <c r="F284" s="1"/>
    </row>
    <row r="285" spans="5:6" ht="16.95" hidden="1" customHeight="1">
      <c r="E285" s="1"/>
      <c r="F285" s="1"/>
    </row>
    <row r="286" spans="5:6" ht="16.95" hidden="1" customHeight="1">
      <c r="E286" s="1"/>
      <c r="F286" s="1"/>
    </row>
    <row r="287" spans="5:6" ht="16.95" hidden="1" customHeight="1">
      <c r="E287" s="1"/>
      <c r="F287" s="1"/>
    </row>
    <row r="288" spans="5:6" ht="16.95" hidden="1" customHeight="1">
      <c r="E288" s="1"/>
      <c r="F288" s="1"/>
    </row>
    <row r="289" spans="5:6" ht="16.95" hidden="1" customHeight="1">
      <c r="E289" s="1"/>
      <c r="F289" s="1"/>
    </row>
    <row r="290" spans="5:6" ht="16.95" hidden="1" customHeight="1">
      <c r="E290" s="1"/>
      <c r="F290" s="1"/>
    </row>
    <row r="291" spans="5:6" ht="16.95" hidden="1" customHeight="1">
      <c r="E291" s="1"/>
      <c r="F291" s="1"/>
    </row>
    <row r="292" spans="5:6" ht="16.95" hidden="1" customHeight="1">
      <c r="E292" s="1"/>
      <c r="F292" s="1"/>
    </row>
    <row r="293" spans="5:6" ht="16.95" hidden="1" customHeight="1">
      <c r="E293" s="1"/>
      <c r="F293" s="1"/>
    </row>
    <row r="294" spans="5:6" ht="16.95" hidden="1" customHeight="1">
      <c r="E294" s="1"/>
      <c r="F294" s="1"/>
    </row>
    <row r="295" spans="5:6" ht="16.95" hidden="1" customHeight="1">
      <c r="E295" s="1"/>
      <c r="F295" s="1"/>
    </row>
    <row r="296" spans="5:6" ht="16.95" hidden="1" customHeight="1">
      <c r="E296" s="1"/>
      <c r="F296" s="1"/>
    </row>
    <row r="297" spans="5:6" ht="16.95" hidden="1" customHeight="1">
      <c r="E297" s="1"/>
      <c r="F297" s="1"/>
    </row>
    <row r="298" spans="5:6" ht="16.95" hidden="1" customHeight="1">
      <c r="E298" s="1"/>
      <c r="F298" s="1"/>
    </row>
    <row r="299" spans="5:6" ht="16.95" hidden="1" customHeight="1">
      <c r="E299" s="1"/>
      <c r="F299" s="1"/>
    </row>
    <row r="300" spans="5:6" ht="16.95" hidden="1" customHeight="1">
      <c r="E300" s="1"/>
      <c r="F300" s="1"/>
    </row>
    <row r="301" spans="5:6" ht="16.95" hidden="1" customHeight="1">
      <c r="E301" s="1"/>
      <c r="F301" s="1"/>
    </row>
    <row r="302" spans="5:6" ht="16.95" hidden="1" customHeight="1">
      <c r="E302" s="1"/>
      <c r="F302" s="1"/>
    </row>
    <row r="303" spans="5:6" ht="16.95" hidden="1" customHeight="1">
      <c r="E303" s="1"/>
      <c r="F303" s="1"/>
    </row>
    <row r="304" spans="5:6" ht="16.95" hidden="1" customHeight="1">
      <c r="E304" s="1"/>
      <c r="F304" s="1"/>
    </row>
    <row r="305" spans="5:6" ht="16.95" hidden="1" customHeight="1">
      <c r="E305" s="1"/>
      <c r="F305" s="1"/>
    </row>
    <row r="306" spans="5:6" ht="16.95" hidden="1" customHeight="1">
      <c r="E306" s="1"/>
      <c r="F306" s="1"/>
    </row>
    <row r="307" spans="5:6" ht="16.95" hidden="1" customHeight="1">
      <c r="E307" s="1"/>
      <c r="F307" s="1"/>
    </row>
    <row r="308" spans="5:6" ht="16.95" hidden="1" customHeight="1">
      <c r="E308" s="1"/>
      <c r="F308" s="1"/>
    </row>
    <row r="309" spans="5:6" ht="16.95" hidden="1" customHeight="1">
      <c r="E309" s="1"/>
      <c r="F309" s="1"/>
    </row>
    <row r="310" spans="5:6" ht="16.95" hidden="1" customHeight="1">
      <c r="E310" s="1"/>
      <c r="F310" s="1"/>
    </row>
    <row r="311" spans="5:6" ht="16.95" hidden="1" customHeight="1">
      <c r="E311" s="1"/>
      <c r="F311" s="1"/>
    </row>
    <row r="312" spans="5:6" ht="16.95" hidden="1" customHeight="1">
      <c r="E312" s="1"/>
      <c r="F312" s="1"/>
    </row>
    <row r="313" spans="5:6" ht="16.95" hidden="1" customHeight="1">
      <c r="E313" s="1"/>
      <c r="F313" s="1"/>
    </row>
    <row r="314" spans="5:6" ht="16.95" hidden="1" customHeight="1">
      <c r="E314" s="1"/>
      <c r="F314" s="1"/>
    </row>
    <row r="315" spans="5:6" ht="16.95" hidden="1" customHeight="1">
      <c r="E315" s="1"/>
      <c r="F315" s="1"/>
    </row>
    <row r="316" spans="5:6" ht="16.95" hidden="1" customHeight="1">
      <c r="E316" s="1"/>
      <c r="F316" s="1"/>
    </row>
    <row r="317" spans="5:6" ht="16.95" hidden="1" customHeight="1">
      <c r="E317" s="1"/>
      <c r="F317" s="1"/>
    </row>
    <row r="318" spans="5:6" ht="16.95" hidden="1" customHeight="1">
      <c r="E318" s="1"/>
      <c r="F318" s="1"/>
    </row>
    <row r="319" spans="5:6" ht="16.95" hidden="1" customHeight="1">
      <c r="E319" s="1"/>
      <c r="F319" s="1"/>
    </row>
    <row r="320" spans="5:6" ht="16.95" hidden="1" customHeight="1">
      <c r="E320" s="1"/>
      <c r="F320" s="1"/>
    </row>
    <row r="321" spans="5:6" ht="16.95" hidden="1" customHeight="1">
      <c r="E321" s="1"/>
      <c r="F321" s="1"/>
    </row>
    <row r="322" spans="5:6" ht="16.95" hidden="1" customHeight="1">
      <c r="E322" s="1"/>
      <c r="F322" s="1"/>
    </row>
    <row r="323" spans="5:6" ht="16.95" hidden="1" customHeight="1">
      <c r="E323" s="1"/>
      <c r="F323" s="1"/>
    </row>
    <row r="324" spans="5:6" ht="16.95" hidden="1" customHeight="1">
      <c r="E324" s="1"/>
      <c r="F324" s="1"/>
    </row>
    <row r="325" spans="5:6" ht="16.95" hidden="1" customHeight="1">
      <c r="E325" s="1"/>
      <c r="F325" s="1"/>
    </row>
    <row r="326" spans="5:6" ht="16.95" hidden="1" customHeight="1">
      <c r="E326" s="1"/>
      <c r="F326" s="1"/>
    </row>
    <row r="327" spans="5:6" ht="16.95" hidden="1" customHeight="1">
      <c r="E327" s="1"/>
      <c r="F327" s="1"/>
    </row>
    <row r="328" spans="5:6" ht="16.95" hidden="1" customHeight="1">
      <c r="E328" s="1"/>
      <c r="F328" s="1"/>
    </row>
    <row r="329" spans="5:6" ht="16.95" hidden="1" customHeight="1">
      <c r="E329" s="1"/>
      <c r="F329" s="1"/>
    </row>
    <row r="330" spans="5:6" ht="16.95" hidden="1" customHeight="1">
      <c r="E330" s="1"/>
      <c r="F330" s="1"/>
    </row>
    <row r="331" spans="5:6" ht="16.95" hidden="1" customHeight="1">
      <c r="E331" s="1"/>
      <c r="F331" s="1"/>
    </row>
    <row r="332" spans="5:6" ht="16.95" hidden="1" customHeight="1">
      <c r="E332" s="1"/>
      <c r="F332" s="1"/>
    </row>
    <row r="333" spans="5:6" ht="16.95" hidden="1" customHeight="1">
      <c r="E333" s="1"/>
      <c r="F333" s="1"/>
    </row>
    <row r="334" spans="5:6" ht="16.95" hidden="1" customHeight="1">
      <c r="E334" s="1"/>
      <c r="F334" s="1"/>
    </row>
    <row r="335" spans="5:6" ht="16.95" hidden="1" customHeight="1">
      <c r="E335" s="1"/>
      <c r="F335" s="1"/>
    </row>
    <row r="336" spans="5:6" ht="16.95" hidden="1" customHeight="1">
      <c r="E336" s="1"/>
      <c r="F336" s="1"/>
    </row>
    <row r="337" spans="5:6" ht="16.95" hidden="1" customHeight="1">
      <c r="E337" s="1"/>
      <c r="F337" s="1"/>
    </row>
    <row r="338" spans="5:6" ht="16.95" hidden="1" customHeight="1">
      <c r="E338" s="1"/>
      <c r="F338" s="1"/>
    </row>
    <row r="339" spans="5:6" ht="16.95" hidden="1" customHeight="1">
      <c r="E339" s="1"/>
      <c r="F339" s="1"/>
    </row>
    <row r="340" spans="5:6" ht="16.95" hidden="1" customHeight="1">
      <c r="E340" s="1"/>
      <c r="F340" s="1"/>
    </row>
    <row r="341" spans="5:6" ht="16.95" hidden="1" customHeight="1">
      <c r="E341" s="1"/>
      <c r="F341" s="1"/>
    </row>
    <row r="342" spans="5:6" ht="16.95" hidden="1" customHeight="1">
      <c r="E342" s="1"/>
      <c r="F342" s="1"/>
    </row>
    <row r="343" spans="5:6" ht="16.95" hidden="1" customHeight="1">
      <c r="E343" s="1"/>
      <c r="F343" s="1"/>
    </row>
    <row r="344" spans="5:6" ht="16.95" hidden="1" customHeight="1">
      <c r="E344" s="1"/>
      <c r="F344" s="1"/>
    </row>
    <row r="345" spans="5:6" ht="16.95" hidden="1" customHeight="1">
      <c r="E345" s="1"/>
      <c r="F345" s="1"/>
    </row>
    <row r="346" spans="5:6" ht="16.95" hidden="1" customHeight="1">
      <c r="E346" s="1"/>
      <c r="F346" s="1"/>
    </row>
    <row r="347" spans="5:6" ht="16.95" hidden="1" customHeight="1">
      <c r="E347" s="1"/>
      <c r="F347" s="1"/>
    </row>
    <row r="348" spans="5:6" ht="16.95" hidden="1" customHeight="1">
      <c r="E348" s="1"/>
      <c r="F348" s="1"/>
    </row>
    <row r="349" spans="5:6" ht="16.95" hidden="1" customHeight="1">
      <c r="E349" s="1"/>
      <c r="F349" s="1"/>
    </row>
    <row r="350" spans="5:6" ht="16.95" hidden="1" customHeight="1">
      <c r="E350" s="1"/>
      <c r="F350" s="1"/>
    </row>
    <row r="351" spans="5:6" ht="16.95" hidden="1" customHeight="1">
      <c r="E351" s="1"/>
      <c r="F351" s="1"/>
    </row>
    <row r="352" spans="5:6" ht="16.95" hidden="1" customHeight="1">
      <c r="E352" s="1"/>
      <c r="F352" s="1"/>
    </row>
    <row r="353" spans="5:6" ht="16.95" hidden="1" customHeight="1">
      <c r="E353" s="1"/>
      <c r="F353" s="1"/>
    </row>
    <row r="354" spans="5:6" ht="16.95" hidden="1" customHeight="1">
      <c r="E354" s="1"/>
      <c r="F354" s="1"/>
    </row>
    <row r="355" spans="5:6" ht="16.95" hidden="1" customHeight="1">
      <c r="E355" s="1"/>
      <c r="F355" s="1"/>
    </row>
    <row r="356" spans="5:6" ht="16.95" hidden="1" customHeight="1">
      <c r="E356" s="1"/>
      <c r="F356" s="1"/>
    </row>
    <row r="357" spans="5:6" ht="16.95" hidden="1" customHeight="1">
      <c r="E357" s="1"/>
      <c r="F357" s="1"/>
    </row>
    <row r="358" spans="5:6" ht="16.95" hidden="1" customHeight="1">
      <c r="E358" s="1"/>
      <c r="F358" s="1"/>
    </row>
    <row r="359" spans="5:6" ht="16.95" hidden="1" customHeight="1">
      <c r="E359" s="1"/>
      <c r="F359" s="1"/>
    </row>
    <row r="360" spans="5:6" ht="16.95" hidden="1" customHeight="1">
      <c r="E360" s="1"/>
      <c r="F360" s="1"/>
    </row>
    <row r="361" spans="5:6" ht="16.95" hidden="1" customHeight="1">
      <c r="E361" s="1"/>
      <c r="F361" s="1"/>
    </row>
    <row r="362" spans="5:6" ht="16.95" hidden="1" customHeight="1">
      <c r="E362" s="1"/>
      <c r="F362" s="1"/>
    </row>
    <row r="363" spans="5:6" ht="16.95" hidden="1" customHeight="1">
      <c r="E363" s="1"/>
      <c r="F363" s="1"/>
    </row>
    <row r="364" spans="5:6" ht="16.95" hidden="1" customHeight="1">
      <c r="E364" s="1"/>
      <c r="F364" s="1"/>
    </row>
    <row r="365" spans="5:6" ht="16.95" hidden="1" customHeight="1">
      <c r="E365" s="1"/>
      <c r="F365" s="1"/>
    </row>
    <row r="366" spans="5:6" ht="16.95" hidden="1" customHeight="1">
      <c r="E366" s="1"/>
      <c r="F366" s="1"/>
    </row>
    <row r="367" spans="5:6" ht="16.95" hidden="1" customHeight="1">
      <c r="E367" s="1"/>
      <c r="F367" s="1"/>
    </row>
    <row r="368" spans="5:6" ht="16.95" hidden="1" customHeight="1">
      <c r="E368" s="1"/>
      <c r="F368" s="1"/>
    </row>
    <row r="369" spans="5:6" ht="16.95" hidden="1" customHeight="1">
      <c r="E369" s="1"/>
      <c r="F369" s="1"/>
    </row>
    <row r="370" spans="5:6" ht="16.95" hidden="1" customHeight="1">
      <c r="E370" s="1"/>
      <c r="F370" s="1"/>
    </row>
    <row r="371" spans="5:6" ht="16.95" hidden="1" customHeight="1">
      <c r="E371" s="1"/>
      <c r="F371" s="1"/>
    </row>
    <row r="372" spans="5:6" ht="16.95" hidden="1" customHeight="1">
      <c r="E372" s="1"/>
      <c r="F372" s="1"/>
    </row>
    <row r="373" spans="5:6" ht="16.95" hidden="1" customHeight="1">
      <c r="E373" s="1"/>
      <c r="F373" s="1"/>
    </row>
    <row r="374" spans="5:6" ht="16.95" hidden="1" customHeight="1">
      <c r="E374" s="1"/>
      <c r="F374" s="1"/>
    </row>
    <row r="375" spans="5:6" ht="16.95" hidden="1" customHeight="1">
      <c r="E375" s="1"/>
      <c r="F375" s="1"/>
    </row>
    <row r="376" spans="5:6" ht="16.95" hidden="1" customHeight="1">
      <c r="E376" s="1"/>
      <c r="F376" s="1"/>
    </row>
    <row r="377" spans="5:6" ht="16.95" hidden="1" customHeight="1">
      <c r="E377" s="1"/>
      <c r="F377" s="1"/>
    </row>
    <row r="378" spans="5:6" ht="16.95" hidden="1" customHeight="1">
      <c r="E378" s="1"/>
      <c r="F378" s="1"/>
    </row>
    <row r="379" spans="5:6" ht="16.95" hidden="1" customHeight="1">
      <c r="E379" s="1"/>
      <c r="F379" s="1"/>
    </row>
    <row r="380" spans="5:6" ht="16.95" hidden="1" customHeight="1">
      <c r="E380" s="1"/>
      <c r="F380" s="1"/>
    </row>
    <row r="381" spans="5:6" ht="16.95" hidden="1" customHeight="1">
      <c r="E381" s="1"/>
      <c r="F381" s="1"/>
    </row>
    <row r="382" spans="5:6" ht="16.95" hidden="1" customHeight="1">
      <c r="E382" s="1"/>
      <c r="F382" s="1"/>
    </row>
    <row r="383" spans="5:6" ht="16.95" hidden="1" customHeight="1">
      <c r="E383" s="1"/>
      <c r="F383" s="1"/>
    </row>
    <row r="384" spans="5:6" ht="16.95" hidden="1" customHeight="1">
      <c r="E384" s="1"/>
      <c r="F384" s="1"/>
    </row>
    <row r="385" spans="5:6" ht="16.95" hidden="1" customHeight="1">
      <c r="E385" s="1"/>
      <c r="F385" s="1"/>
    </row>
    <row r="386" spans="5:6" ht="16.95" hidden="1" customHeight="1">
      <c r="E386" s="1"/>
      <c r="F386" s="1"/>
    </row>
    <row r="387" spans="5:6" ht="16.95" hidden="1" customHeight="1">
      <c r="E387" s="1"/>
      <c r="F387" s="1"/>
    </row>
    <row r="388" spans="5:6" ht="16.95" hidden="1" customHeight="1">
      <c r="E388" s="1"/>
      <c r="F388" s="1"/>
    </row>
    <row r="389" spans="5:6" ht="16.95" hidden="1" customHeight="1">
      <c r="E389" s="1"/>
      <c r="F389" s="1"/>
    </row>
    <row r="390" spans="5:6" ht="16.95" hidden="1" customHeight="1">
      <c r="E390" s="1"/>
      <c r="F390" s="1"/>
    </row>
    <row r="391" spans="5:6" ht="16.95" hidden="1" customHeight="1">
      <c r="E391" s="1"/>
      <c r="F391" s="1"/>
    </row>
    <row r="392" spans="5:6" ht="16.95" hidden="1" customHeight="1">
      <c r="E392" s="1"/>
      <c r="F392" s="1"/>
    </row>
    <row r="393" spans="5:6" ht="16.95" hidden="1" customHeight="1">
      <c r="E393" s="1"/>
      <c r="F393" s="1"/>
    </row>
    <row r="394" spans="5:6" ht="16.95" hidden="1" customHeight="1">
      <c r="E394" s="1"/>
      <c r="F394" s="1"/>
    </row>
    <row r="395" spans="5:6" ht="16.95" hidden="1" customHeight="1">
      <c r="E395" s="1"/>
      <c r="F395" s="1"/>
    </row>
    <row r="396" spans="5:6" ht="16.95" hidden="1" customHeight="1">
      <c r="E396" s="1"/>
      <c r="F396" s="1"/>
    </row>
    <row r="397" spans="5:6" ht="16.95" hidden="1" customHeight="1">
      <c r="E397" s="1"/>
      <c r="F397" s="1"/>
    </row>
    <row r="398" spans="5:6" ht="16.95" hidden="1" customHeight="1">
      <c r="E398" s="1"/>
      <c r="F398" s="1"/>
    </row>
    <row r="399" spans="5:6" ht="16.95" hidden="1" customHeight="1">
      <c r="E399" s="1"/>
      <c r="F399" s="1"/>
    </row>
    <row r="400" spans="5:6" ht="16.95" hidden="1" customHeight="1">
      <c r="E400" s="1"/>
      <c r="F400" s="1"/>
    </row>
    <row r="401" spans="5:6" ht="16.95" hidden="1" customHeight="1">
      <c r="E401" s="1"/>
      <c r="F401" s="1"/>
    </row>
    <row r="402" spans="5:6" ht="16.95" hidden="1" customHeight="1">
      <c r="E402" s="1"/>
      <c r="F402" s="1"/>
    </row>
    <row r="403" spans="5:6" ht="16.95" hidden="1" customHeight="1">
      <c r="E403" s="1"/>
      <c r="F403" s="1"/>
    </row>
    <row r="404" spans="5:6" ht="16.95" hidden="1" customHeight="1">
      <c r="E404" s="1"/>
      <c r="F404" s="1"/>
    </row>
    <row r="405" spans="5:6" ht="16.95" hidden="1" customHeight="1">
      <c r="E405" s="1"/>
      <c r="F405" s="1"/>
    </row>
    <row r="406" spans="5:6" ht="16.95" hidden="1" customHeight="1">
      <c r="E406" s="1"/>
      <c r="F406" s="1"/>
    </row>
    <row r="407" spans="5:6" ht="16.95" hidden="1" customHeight="1">
      <c r="E407" s="1"/>
      <c r="F407" s="1"/>
    </row>
    <row r="408" spans="5:6" ht="16.95" hidden="1" customHeight="1">
      <c r="E408" s="1"/>
      <c r="F408" s="1"/>
    </row>
    <row r="409" spans="5:6" ht="16.95" hidden="1" customHeight="1">
      <c r="E409" s="1"/>
      <c r="F409" s="1"/>
    </row>
    <row r="410" spans="5:6" ht="16.95" hidden="1" customHeight="1">
      <c r="E410" s="1"/>
      <c r="F410" s="1"/>
    </row>
    <row r="411" spans="5:6" ht="16.95" hidden="1" customHeight="1">
      <c r="E411" s="1"/>
      <c r="F411" s="1"/>
    </row>
    <row r="412" spans="5:6" ht="16.95" hidden="1" customHeight="1">
      <c r="E412" s="1"/>
      <c r="F412" s="1"/>
    </row>
    <row r="413" spans="5:6" ht="16.95" hidden="1" customHeight="1">
      <c r="E413" s="1"/>
      <c r="F413" s="1"/>
    </row>
    <row r="414" spans="5:6" ht="16.95" hidden="1" customHeight="1">
      <c r="E414" s="1"/>
      <c r="F414" s="1"/>
    </row>
    <row r="415" spans="5:6" ht="16.95" hidden="1" customHeight="1">
      <c r="E415" s="1"/>
      <c r="F415" s="1"/>
    </row>
    <row r="416" spans="5:6" ht="16.95" hidden="1" customHeight="1">
      <c r="E416" s="1"/>
      <c r="F416" s="1"/>
    </row>
    <row r="417" spans="5:6" ht="16.95" hidden="1" customHeight="1">
      <c r="E417" s="1"/>
      <c r="F417" s="1"/>
    </row>
    <row r="418" spans="5:6" ht="16.95" hidden="1" customHeight="1">
      <c r="E418" s="1"/>
      <c r="F418" s="1"/>
    </row>
    <row r="419" spans="5:6" ht="16.95" hidden="1" customHeight="1">
      <c r="E419" s="1"/>
      <c r="F419" s="1"/>
    </row>
    <row r="420" spans="5:6" ht="16.95" hidden="1" customHeight="1">
      <c r="E420" s="1"/>
      <c r="F420" s="1"/>
    </row>
    <row r="421" spans="5:6" ht="16.95" hidden="1" customHeight="1">
      <c r="E421" s="1"/>
      <c r="F421" s="1"/>
    </row>
    <row r="422" spans="5:6" ht="16.95" hidden="1" customHeight="1">
      <c r="E422" s="1"/>
      <c r="F422" s="1"/>
    </row>
    <row r="423" spans="5:6" ht="16.95" hidden="1" customHeight="1">
      <c r="E423" s="1"/>
      <c r="F423" s="1"/>
    </row>
    <row r="424" spans="5:6" ht="16.95" hidden="1" customHeight="1">
      <c r="E424" s="1"/>
      <c r="F424" s="1"/>
    </row>
    <row r="425" spans="5:6" ht="16.95" hidden="1" customHeight="1">
      <c r="E425" s="1"/>
      <c r="F425" s="1"/>
    </row>
    <row r="426" spans="5:6" ht="16.95" hidden="1" customHeight="1">
      <c r="E426" s="1"/>
      <c r="F426" s="1"/>
    </row>
    <row r="427" spans="5:6" ht="16.95" hidden="1" customHeight="1">
      <c r="E427" s="1"/>
      <c r="F427" s="1"/>
    </row>
    <row r="428" spans="5:6" ht="16.95" hidden="1" customHeight="1">
      <c r="E428" s="1"/>
      <c r="F428" s="1"/>
    </row>
    <row r="429" spans="5:6" ht="16.95" hidden="1" customHeight="1">
      <c r="E429" s="1"/>
      <c r="F429" s="1"/>
    </row>
    <row r="430" spans="5:6" ht="16.95" hidden="1" customHeight="1">
      <c r="E430" s="1"/>
      <c r="F430" s="1"/>
    </row>
    <row r="431" spans="5:6" ht="16.95" hidden="1" customHeight="1">
      <c r="E431" s="1"/>
      <c r="F431" s="1"/>
    </row>
    <row r="432" spans="5:6" ht="16.95" hidden="1" customHeight="1">
      <c r="E432" s="1"/>
      <c r="F432" s="1"/>
    </row>
    <row r="433" spans="5:6" ht="16.95" hidden="1" customHeight="1">
      <c r="E433" s="1"/>
      <c r="F433" s="1"/>
    </row>
    <row r="434" spans="5:6" ht="16.95" hidden="1" customHeight="1">
      <c r="E434" s="1"/>
      <c r="F434" s="1"/>
    </row>
    <row r="435" spans="5:6" ht="16.95" hidden="1" customHeight="1">
      <c r="E435" s="1"/>
      <c r="F435" s="1"/>
    </row>
    <row r="436" spans="5:6" ht="16.95" hidden="1" customHeight="1">
      <c r="E436" s="1"/>
      <c r="F436" s="1"/>
    </row>
    <row r="437" spans="5:6" ht="16.95" hidden="1" customHeight="1">
      <c r="E437" s="1"/>
      <c r="F437" s="1"/>
    </row>
    <row r="438" spans="5:6" ht="16.95" hidden="1" customHeight="1">
      <c r="E438" s="1"/>
      <c r="F438" s="1"/>
    </row>
    <row r="439" spans="5:6" ht="16.95" hidden="1" customHeight="1">
      <c r="E439" s="1"/>
      <c r="F439" s="1"/>
    </row>
    <row r="440" spans="5:6" ht="16.95" hidden="1" customHeight="1">
      <c r="E440" s="1"/>
      <c r="F440" s="1"/>
    </row>
    <row r="441" spans="5:6" ht="16.95" hidden="1" customHeight="1">
      <c r="E441" s="1"/>
      <c r="F441" s="1"/>
    </row>
    <row r="442" spans="5:6" ht="16.95" hidden="1" customHeight="1">
      <c r="E442" s="1"/>
      <c r="F442" s="1"/>
    </row>
    <row r="443" spans="5:6" ht="16.95" hidden="1" customHeight="1">
      <c r="E443" s="1"/>
      <c r="F443" s="1"/>
    </row>
    <row r="444" spans="5:6" ht="16.95" hidden="1" customHeight="1">
      <c r="E444" s="1"/>
      <c r="F444" s="1"/>
    </row>
    <row r="445" spans="5:6" ht="16.95" hidden="1" customHeight="1">
      <c r="E445" s="1"/>
      <c r="F445" s="1"/>
    </row>
    <row r="446" spans="5:6" ht="16.95" hidden="1" customHeight="1">
      <c r="E446" s="1"/>
      <c r="F446" s="1"/>
    </row>
    <row r="447" spans="5:6" ht="16.95" hidden="1" customHeight="1">
      <c r="E447" s="1"/>
      <c r="F447" s="1"/>
    </row>
    <row r="448" spans="5:6" ht="16.95" hidden="1" customHeight="1">
      <c r="E448" s="1"/>
      <c r="F448" s="1"/>
    </row>
    <row r="449" spans="5:6" ht="16.95" hidden="1" customHeight="1">
      <c r="E449" s="1"/>
      <c r="F449" s="1"/>
    </row>
    <row r="450" spans="5:6" ht="16.95" hidden="1" customHeight="1">
      <c r="E450" s="1"/>
      <c r="F450" s="1"/>
    </row>
    <row r="451" spans="5:6" ht="16.95" hidden="1" customHeight="1">
      <c r="E451" s="1"/>
      <c r="F451" s="1"/>
    </row>
    <row r="452" spans="5:6" ht="16.95" hidden="1" customHeight="1">
      <c r="E452" s="1"/>
      <c r="F452" s="1"/>
    </row>
    <row r="453" spans="5:6" ht="16.95" hidden="1" customHeight="1">
      <c r="E453" s="1"/>
      <c r="F453" s="1"/>
    </row>
    <row r="454" spans="5:6" ht="16.95" hidden="1" customHeight="1">
      <c r="E454" s="1"/>
      <c r="F454" s="1"/>
    </row>
    <row r="455" spans="5:6" ht="16.95" hidden="1" customHeight="1">
      <c r="E455" s="1"/>
      <c r="F455" s="1"/>
    </row>
    <row r="456" spans="5:6" ht="16.95" hidden="1" customHeight="1">
      <c r="E456" s="1"/>
      <c r="F456" s="1"/>
    </row>
    <row r="457" spans="5:6" ht="16.95" hidden="1" customHeight="1">
      <c r="E457" s="1"/>
      <c r="F457" s="1"/>
    </row>
    <row r="458" spans="5:6" ht="16.95" hidden="1" customHeight="1">
      <c r="E458" s="1"/>
      <c r="F458" s="1"/>
    </row>
    <row r="459" spans="5:6" ht="16.95" hidden="1" customHeight="1">
      <c r="E459" s="1"/>
      <c r="F459" s="1"/>
    </row>
    <row r="460" spans="5:6" ht="16.95" hidden="1" customHeight="1">
      <c r="E460" s="1"/>
      <c r="F460" s="1"/>
    </row>
    <row r="461" spans="5:6" ht="16.95" hidden="1" customHeight="1">
      <c r="E461" s="1"/>
      <c r="F461" s="1"/>
    </row>
    <row r="462" spans="5:6" ht="16.95" hidden="1" customHeight="1">
      <c r="E462" s="1"/>
      <c r="F462" s="1"/>
    </row>
    <row r="463" spans="5:6" ht="16.95" hidden="1" customHeight="1">
      <c r="E463" s="1"/>
      <c r="F463" s="1"/>
    </row>
    <row r="464" spans="5:6" ht="16.95" hidden="1" customHeight="1">
      <c r="E464" s="1"/>
      <c r="F464" s="1"/>
    </row>
    <row r="465" spans="5:6" ht="16.95" hidden="1" customHeight="1">
      <c r="E465" s="1"/>
      <c r="F465" s="1"/>
    </row>
    <row r="466" spans="5:6" ht="16.95" hidden="1" customHeight="1">
      <c r="E466" s="1"/>
      <c r="F466" s="1"/>
    </row>
    <row r="467" spans="5:6" ht="16.95" hidden="1" customHeight="1">
      <c r="E467" s="1"/>
      <c r="F467" s="1"/>
    </row>
    <row r="468" spans="5:6" ht="16.95" hidden="1" customHeight="1">
      <c r="E468" s="1"/>
      <c r="F468" s="1"/>
    </row>
    <row r="469" spans="5:6" ht="16.95" hidden="1" customHeight="1">
      <c r="E469" s="1"/>
      <c r="F469" s="1"/>
    </row>
    <row r="470" spans="5:6" ht="16.95" hidden="1" customHeight="1">
      <c r="E470" s="1"/>
      <c r="F470" s="1"/>
    </row>
    <row r="471" spans="5:6" ht="16.95" hidden="1" customHeight="1">
      <c r="E471" s="1"/>
      <c r="F471" s="1"/>
    </row>
    <row r="472" spans="5:6" ht="16.95" hidden="1" customHeight="1">
      <c r="E472" s="1"/>
      <c r="F472" s="1"/>
    </row>
    <row r="473" spans="5:6" ht="16.95" hidden="1" customHeight="1">
      <c r="E473" s="1"/>
      <c r="F473" s="1"/>
    </row>
    <row r="474" spans="5:6" ht="16.95" hidden="1" customHeight="1">
      <c r="E474" s="1"/>
      <c r="F474" s="1"/>
    </row>
    <row r="475" spans="5:6" ht="16.95" hidden="1" customHeight="1">
      <c r="E475" s="1"/>
      <c r="F475" s="1"/>
    </row>
    <row r="476" spans="5:6" ht="16.95" hidden="1" customHeight="1">
      <c r="E476" s="1"/>
      <c r="F476" s="1"/>
    </row>
    <row r="477" spans="5:6" ht="16.95" hidden="1" customHeight="1">
      <c r="E477" s="1"/>
      <c r="F477" s="1"/>
    </row>
    <row r="478" spans="5:6" ht="16.95" hidden="1" customHeight="1">
      <c r="E478" s="1"/>
      <c r="F478" s="1"/>
    </row>
    <row r="479" spans="5:6" ht="16.95" hidden="1" customHeight="1">
      <c r="E479" s="1"/>
      <c r="F479" s="1"/>
    </row>
    <row r="480" spans="5:6" ht="16.95" hidden="1" customHeight="1">
      <c r="E480" s="1"/>
      <c r="F480" s="1"/>
    </row>
    <row r="481" spans="5:6" ht="16.95" hidden="1" customHeight="1">
      <c r="E481" s="1"/>
      <c r="F481" s="1"/>
    </row>
    <row r="482" spans="5:6" ht="16.95" hidden="1" customHeight="1">
      <c r="E482" s="1"/>
      <c r="F482" s="1"/>
    </row>
    <row r="483" spans="5:6" ht="16.95" hidden="1" customHeight="1">
      <c r="E483" s="1"/>
      <c r="F483" s="1"/>
    </row>
    <row r="484" spans="5:6" ht="16.95" hidden="1" customHeight="1">
      <c r="E484" s="1"/>
      <c r="F484" s="1"/>
    </row>
    <row r="485" spans="5:6" ht="16.95" hidden="1" customHeight="1">
      <c r="E485" s="1"/>
      <c r="F485" s="1"/>
    </row>
    <row r="486" spans="5:6" ht="16.95" hidden="1" customHeight="1">
      <c r="E486" s="1"/>
      <c r="F486" s="1"/>
    </row>
    <row r="487" spans="5:6" ht="16.95" hidden="1" customHeight="1">
      <c r="E487" s="1"/>
      <c r="F487" s="1"/>
    </row>
    <row r="488" spans="5:6" ht="16.95" hidden="1" customHeight="1">
      <c r="E488" s="1"/>
      <c r="F488" s="1"/>
    </row>
    <row r="489" spans="5:6" ht="16.95" hidden="1" customHeight="1">
      <c r="E489" s="1"/>
      <c r="F489" s="1"/>
    </row>
    <row r="490" spans="5:6" ht="16.95" hidden="1" customHeight="1">
      <c r="E490" s="1"/>
      <c r="F490" s="1"/>
    </row>
    <row r="491" spans="5:6" ht="16.95" hidden="1" customHeight="1">
      <c r="E491" s="1"/>
      <c r="F491" s="1"/>
    </row>
    <row r="492" spans="5:6" ht="16.95" hidden="1" customHeight="1">
      <c r="E492" s="1"/>
      <c r="F492" s="1"/>
    </row>
    <row r="493" spans="5:6" ht="16.95" hidden="1" customHeight="1">
      <c r="E493" s="1"/>
      <c r="F493" s="1"/>
    </row>
    <row r="494" spans="5:6" ht="16.95" hidden="1" customHeight="1">
      <c r="E494" s="1"/>
      <c r="F494" s="1"/>
    </row>
    <row r="495" spans="5:6" ht="16.95" hidden="1" customHeight="1">
      <c r="E495" s="1"/>
      <c r="F495" s="1"/>
    </row>
    <row r="496" spans="5:6" ht="16.95" hidden="1" customHeight="1">
      <c r="E496" s="1"/>
      <c r="F496" s="1"/>
    </row>
    <row r="497" spans="5:6" ht="16.95" hidden="1" customHeight="1">
      <c r="E497" s="1"/>
      <c r="F497" s="1"/>
    </row>
    <row r="498" spans="5:6" ht="16.95" hidden="1" customHeight="1">
      <c r="E498" s="1"/>
      <c r="F498" s="1"/>
    </row>
    <row r="499" spans="5:6" ht="16.95" hidden="1" customHeight="1">
      <c r="E499" s="1"/>
      <c r="F499" s="1"/>
    </row>
    <row r="500" spans="5:6" ht="16.95" hidden="1" customHeight="1">
      <c r="E500" s="1"/>
      <c r="F500" s="1"/>
    </row>
    <row r="501" spans="5:6" ht="16.95" hidden="1" customHeight="1">
      <c r="E501" s="1"/>
      <c r="F501" s="1"/>
    </row>
    <row r="502" spans="5:6" ht="16.95" hidden="1" customHeight="1">
      <c r="E502" s="1"/>
      <c r="F502" s="1"/>
    </row>
    <row r="503" spans="5:6" ht="16.95" hidden="1" customHeight="1">
      <c r="E503" s="1"/>
      <c r="F503" s="1"/>
    </row>
    <row r="504" spans="5:6" ht="16.95" hidden="1" customHeight="1">
      <c r="E504" s="1"/>
      <c r="F504" s="1"/>
    </row>
    <row r="505" spans="5:6" ht="16.95" hidden="1" customHeight="1">
      <c r="E505" s="1"/>
      <c r="F505" s="1"/>
    </row>
    <row r="506" spans="5:6" ht="16.95" hidden="1" customHeight="1">
      <c r="E506" s="1"/>
      <c r="F506" s="1"/>
    </row>
    <row r="507" spans="5:6" ht="16.95" hidden="1" customHeight="1">
      <c r="E507" s="1"/>
      <c r="F507" s="1"/>
    </row>
    <row r="508" spans="5:6" ht="16.95" hidden="1" customHeight="1">
      <c r="E508" s="1"/>
      <c r="F508" s="1"/>
    </row>
    <row r="509" spans="5:6" ht="16.95" hidden="1" customHeight="1">
      <c r="E509" s="1"/>
      <c r="F509" s="1"/>
    </row>
    <row r="510" spans="5:6" ht="16.95" hidden="1" customHeight="1">
      <c r="E510" s="1"/>
      <c r="F510" s="1"/>
    </row>
    <row r="511" spans="5:6" ht="16.95" hidden="1" customHeight="1">
      <c r="E511" s="1"/>
      <c r="F511" s="1"/>
    </row>
    <row r="512" spans="5:6" ht="16.95" hidden="1" customHeight="1">
      <c r="E512" s="1"/>
      <c r="F512" s="1"/>
    </row>
    <row r="513" spans="5:6" ht="16.95" hidden="1" customHeight="1">
      <c r="E513" s="1"/>
      <c r="F513" s="1"/>
    </row>
    <row r="514" spans="5:6" ht="16.95" hidden="1" customHeight="1">
      <c r="E514" s="1"/>
      <c r="F514" s="1"/>
    </row>
    <row r="515" spans="5:6" ht="16.95" hidden="1" customHeight="1">
      <c r="E515" s="1"/>
      <c r="F515" s="1"/>
    </row>
    <row r="516" spans="5:6" ht="16.95" hidden="1" customHeight="1">
      <c r="E516" s="1"/>
      <c r="F516" s="1"/>
    </row>
    <row r="517" spans="5:6" ht="16.95" hidden="1" customHeight="1">
      <c r="E517" s="1"/>
      <c r="F517" s="1"/>
    </row>
    <row r="518" spans="5:6" ht="16.95" hidden="1" customHeight="1">
      <c r="E518" s="1"/>
      <c r="F518" s="1"/>
    </row>
    <row r="519" spans="5:6" ht="16.95" hidden="1" customHeight="1">
      <c r="E519" s="1"/>
      <c r="F519" s="1"/>
    </row>
    <row r="520" spans="5:6" ht="16.95" hidden="1" customHeight="1">
      <c r="E520" s="1"/>
      <c r="F520" s="1"/>
    </row>
    <row r="521" spans="5:6" ht="16.95" hidden="1" customHeight="1">
      <c r="E521" s="1"/>
      <c r="F521" s="1"/>
    </row>
    <row r="522" spans="5:6" ht="16.95" hidden="1" customHeight="1">
      <c r="E522" s="1"/>
      <c r="F522" s="1"/>
    </row>
    <row r="523" spans="5:6" ht="16.95" hidden="1" customHeight="1">
      <c r="E523" s="1"/>
      <c r="F523" s="1"/>
    </row>
    <row r="524" spans="5:6" ht="16.95" hidden="1" customHeight="1">
      <c r="E524" s="1"/>
      <c r="F524" s="1"/>
    </row>
    <row r="525" spans="5:6" ht="16.95" hidden="1" customHeight="1">
      <c r="E525" s="1"/>
      <c r="F525" s="1"/>
    </row>
    <row r="526" spans="5:6" ht="16.95" hidden="1" customHeight="1">
      <c r="E526" s="1"/>
      <c r="F526" s="1"/>
    </row>
    <row r="527" spans="5:6" ht="16.95" hidden="1" customHeight="1">
      <c r="E527" s="1"/>
      <c r="F527" s="1"/>
    </row>
    <row r="528" spans="5:6" ht="16.95" hidden="1" customHeight="1">
      <c r="E528" s="1"/>
      <c r="F528" s="1"/>
    </row>
    <row r="529" spans="5:6" ht="16.95" hidden="1" customHeight="1">
      <c r="E529" s="1"/>
      <c r="F529" s="1"/>
    </row>
    <row r="530" spans="5:6" ht="16.95" hidden="1" customHeight="1">
      <c r="E530" s="1"/>
      <c r="F530" s="1"/>
    </row>
    <row r="531" spans="5:6" ht="16.95" hidden="1" customHeight="1">
      <c r="E531" s="1"/>
      <c r="F531" s="1"/>
    </row>
    <row r="532" spans="5:6" ht="16.95" hidden="1" customHeight="1">
      <c r="E532" s="1"/>
      <c r="F532" s="1"/>
    </row>
    <row r="533" spans="5:6" ht="16.95" hidden="1" customHeight="1">
      <c r="E533" s="1"/>
      <c r="F533" s="1"/>
    </row>
    <row r="534" spans="5:6" ht="16.95" hidden="1" customHeight="1">
      <c r="E534" s="1"/>
      <c r="F534" s="1"/>
    </row>
    <row r="535" spans="5:6" ht="16.95" hidden="1" customHeight="1">
      <c r="E535" s="1"/>
      <c r="F535" s="1"/>
    </row>
    <row r="536" spans="5:6" ht="16.95" hidden="1" customHeight="1">
      <c r="E536" s="1"/>
      <c r="F536" s="1"/>
    </row>
    <row r="537" spans="5:6" ht="16.95" hidden="1" customHeight="1">
      <c r="E537" s="1"/>
      <c r="F537" s="1"/>
    </row>
    <row r="538" spans="5:6" ht="16.95" hidden="1" customHeight="1">
      <c r="E538" s="1"/>
      <c r="F538" s="1"/>
    </row>
    <row r="539" spans="5:6" ht="16.95" hidden="1" customHeight="1">
      <c r="E539" s="1"/>
      <c r="F539" s="1"/>
    </row>
    <row r="540" spans="5:6" ht="16.95" hidden="1" customHeight="1">
      <c r="E540" s="1"/>
      <c r="F540" s="1"/>
    </row>
    <row r="541" spans="5:6" ht="16.95" hidden="1" customHeight="1">
      <c r="E541" s="1"/>
      <c r="F541" s="1"/>
    </row>
    <row r="542" spans="5:6" ht="16.95" hidden="1" customHeight="1">
      <c r="E542" s="1"/>
      <c r="F542" s="1"/>
    </row>
    <row r="543" spans="5:6" ht="16.95" hidden="1" customHeight="1">
      <c r="E543" s="1"/>
      <c r="F543" s="1"/>
    </row>
    <row r="544" spans="5:6" ht="16.95" hidden="1" customHeight="1">
      <c r="E544" s="1"/>
      <c r="F544" s="1"/>
    </row>
    <row r="545" spans="5:6" ht="16.95" hidden="1" customHeight="1">
      <c r="E545" s="1"/>
      <c r="F545" s="1"/>
    </row>
    <row r="546" spans="5:6" ht="16.95" hidden="1" customHeight="1">
      <c r="E546" s="1"/>
      <c r="F546" s="1"/>
    </row>
    <row r="547" spans="5:6" ht="16.95" hidden="1" customHeight="1">
      <c r="E547" s="1"/>
      <c r="F547" s="1"/>
    </row>
    <row r="548" spans="5:6" ht="16.95" hidden="1" customHeight="1">
      <c r="E548" s="1"/>
      <c r="F548" s="1"/>
    </row>
    <row r="549" spans="5:6" ht="16.95" hidden="1" customHeight="1">
      <c r="E549" s="1"/>
      <c r="F549" s="1"/>
    </row>
    <row r="550" spans="5:6" ht="16.95" hidden="1" customHeight="1">
      <c r="E550" s="1"/>
      <c r="F550" s="1"/>
    </row>
    <row r="551" spans="5:6" ht="16.95" hidden="1" customHeight="1">
      <c r="E551" s="1"/>
      <c r="F551" s="1"/>
    </row>
    <row r="552" spans="5:6" ht="16.95" hidden="1" customHeight="1">
      <c r="E552" s="1"/>
      <c r="F552" s="1"/>
    </row>
    <row r="553" spans="5:6" ht="16.95" hidden="1" customHeight="1">
      <c r="E553" s="1"/>
      <c r="F553" s="1"/>
    </row>
    <row r="554" spans="5:6" ht="16.95" hidden="1" customHeight="1">
      <c r="E554" s="1"/>
      <c r="F554" s="1"/>
    </row>
    <row r="555" spans="5:6" ht="16.95" hidden="1" customHeight="1">
      <c r="E555" s="1"/>
      <c r="F555" s="1"/>
    </row>
    <row r="556" spans="5:6" ht="16.95" hidden="1" customHeight="1">
      <c r="E556" s="1"/>
      <c r="F556" s="1"/>
    </row>
    <row r="557" spans="5:6" ht="16.95" hidden="1" customHeight="1">
      <c r="E557" s="1"/>
      <c r="F557" s="1"/>
    </row>
    <row r="558" spans="5:6" ht="16.95" hidden="1" customHeight="1">
      <c r="E558" s="1"/>
      <c r="F558" s="1"/>
    </row>
    <row r="559" spans="5:6" ht="16.95" hidden="1" customHeight="1">
      <c r="E559" s="1"/>
      <c r="F559" s="1"/>
    </row>
    <row r="560" spans="5:6" ht="16.95" hidden="1" customHeight="1">
      <c r="E560" s="1"/>
      <c r="F560" s="1"/>
    </row>
    <row r="561" spans="5:6" ht="16.95" hidden="1" customHeight="1">
      <c r="E561" s="1"/>
      <c r="F561" s="1"/>
    </row>
    <row r="562" spans="5:6" ht="16.95" hidden="1" customHeight="1">
      <c r="E562" s="1"/>
      <c r="F562" s="1"/>
    </row>
    <row r="563" spans="5:6" ht="16.95" hidden="1" customHeight="1">
      <c r="E563" s="1"/>
      <c r="F563" s="1"/>
    </row>
    <row r="564" spans="5:6" ht="16.95" hidden="1" customHeight="1">
      <c r="E564" s="1"/>
      <c r="F564" s="1"/>
    </row>
    <row r="565" spans="5:6" ht="16.95" hidden="1" customHeight="1">
      <c r="E565" s="1"/>
      <c r="F565" s="1"/>
    </row>
    <row r="566" spans="5:6" ht="16.95" hidden="1" customHeight="1">
      <c r="E566" s="1"/>
      <c r="F566" s="1"/>
    </row>
    <row r="567" spans="5:6" ht="16.95" hidden="1" customHeight="1">
      <c r="E567" s="1"/>
      <c r="F567" s="1"/>
    </row>
    <row r="568" spans="5:6" ht="16.95" hidden="1" customHeight="1">
      <c r="E568" s="1"/>
      <c r="F568" s="1"/>
    </row>
    <row r="569" spans="5:6" ht="16.95" hidden="1" customHeight="1">
      <c r="E569" s="1"/>
      <c r="F569" s="1"/>
    </row>
    <row r="570" spans="5:6" ht="16.95" hidden="1" customHeight="1">
      <c r="E570" s="1"/>
      <c r="F570" s="1"/>
    </row>
    <row r="571" spans="5:6" ht="16.95" hidden="1" customHeight="1">
      <c r="E571" s="1"/>
      <c r="F571" s="1"/>
    </row>
    <row r="572" spans="5:6" ht="16.95" hidden="1" customHeight="1">
      <c r="E572" s="1"/>
      <c r="F572" s="1"/>
    </row>
    <row r="573" spans="5:6" ht="16.95" hidden="1" customHeight="1">
      <c r="E573" s="1"/>
      <c r="F573" s="1"/>
    </row>
    <row r="574" spans="5:6" ht="16.95" hidden="1" customHeight="1">
      <c r="E574" s="1"/>
      <c r="F574" s="1"/>
    </row>
    <row r="575" spans="5:6" ht="16.95" hidden="1" customHeight="1">
      <c r="E575" s="1"/>
      <c r="F575" s="1"/>
    </row>
    <row r="576" spans="5:6" ht="16.95" hidden="1" customHeight="1">
      <c r="E576" s="1"/>
      <c r="F576" s="1"/>
    </row>
    <row r="577" spans="5:6" ht="16.95" hidden="1" customHeight="1">
      <c r="E577" s="1"/>
      <c r="F577" s="1"/>
    </row>
    <row r="578" spans="5:6" ht="16.95" hidden="1" customHeight="1">
      <c r="E578" s="1"/>
      <c r="F578" s="1"/>
    </row>
    <row r="579" spans="5:6" ht="16.95" hidden="1" customHeight="1">
      <c r="E579" s="1"/>
      <c r="F579" s="1"/>
    </row>
    <row r="580" spans="5:6" ht="16.95" hidden="1" customHeight="1">
      <c r="E580" s="1"/>
      <c r="F580" s="1"/>
    </row>
    <row r="581" spans="5:6" ht="16.95" hidden="1" customHeight="1">
      <c r="E581" s="1"/>
      <c r="F581" s="1"/>
    </row>
    <row r="582" spans="5:6" ht="16.95" hidden="1" customHeight="1">
      <c r="E582" s="1"/>
      <c r="F582" s="1"/>
    </row>
    <row r="583" spans="5:6" ht="16.95" hidden="1" customHeight="1">
      <c r="E583" s="1"/>
      <c r="F583" s="1"/>
    </row>
    <row r="584" spans="5:6" ht="16.95" hidden="1" customHeight="1">
      <c r="E584" s="1"/>
      <c r="F584" s="1"/>
    </row>
    <row r="585" spans="5:6" ht="16.95" hidden="1" customHeight="1">
      <c r="E585" s="1"/>
      <c r="F585" s="1"/>
    </row>
    <row r="586" spans="5:6" ht="16.95" hidden="1" customHeight="1">
      <c r="E586" s="1"/>
      <c r="F586" s="1"/>
    </row>
    <row r="587" spans="5:6" ht="16.95" hidden="1" customHeight="1">
      <c r="E587" s="1"/>
      <c r="F587" s="1"/>
    </row>
    <row r="588" spans="5:6" ht="16.95" hidden="1" customHeight="1">
      <c r="E588" s="1"/>
      <c r="F588" s="1"/>
    </row>
    <row r="589" spans="5:6" ht="16.95" hidden="1" customHeight="1">
      <c r="E589" s="1"/>
      <c r="F589" s="1"/>
    </row>
    <row r="590" spans="5:6" ht="16.95" hidden="1" customHeight="1">
      <c r="E590" s="1"/>
      <c r="F590" s="1"/>
    </row>
    <row r="591" spans="5:6" ht="16.95" hidden="1" customHeight="1">
      <c r="E591" s="1"/>
      <c r="F591" s="1"/>
    </row>
    <row r="592" spans="5:6" ht="16.95" hidden="1" customHeight="1">
      <c r="E592" s="1"/>
      <c r="F592" s="1"/>
    </row>
    <row r="593" spans="5:6" ht="16.95" hidden="1" customHeight="1">
      <c r="E593" s="1"/>
      <c r="F593" s="1"/>
    </row>
    <row r="594" spans="5:6" ht="16.95" hidden="1" customHeight="1">
      <c r="E594" s="1"/>
      <c r="F594" s="1"/>
    </row>
    <row r="595" spans="5:6" ht="16.95" hidden="1" customHeight="1">
      <c r="E595" s="1"/>
      <c r="F595" s="1"/>
    </row>
    <row r="596" spans="5:6" ht="16.95" hidden="1" customHeight="1">
      <c r="E596" s="1"/>
      <c r="F596" s="1"/>
    </row>
    <row r="597" spans="5:6" ht="16.95" hidden="1" customHeight="1">
      <c r="E597" s="1"/>
      <c r="F597" s="1"/>
    </row>
    <row r="598" spans="5:6" ht="16.95" hidden="1" customHeight="1">
      <c r="E598" s="1"/>
      <c r="F598" s="1"/>
    </row>
    <row r="599" spans="5:6" ht="16.95" hidden="1" customHeight="1">
      <c r="E599" s="1"/>
      <c r="F599" s="1"/>
    </row>
    <row r="600" spans="5:6" ht="16.95" hidden="1" customHeight="1">
      <c r="E600" s="1"/>
      <c r="F600" s="1"/>
    </row>
    <row r="601" spans="5:6" ht="16.95" hidden="1" customHeight="1">
      <c r="E601" s="1"/>
      <c r="F601" s="1"/>
    </row>
    <row r="602" spans="5:6" ht="16.95" hidden="1" customHeight="1">
      <c r="E602" s="1"/>
      <c r="F602" s="1"/>
    </row>
    <row r="603" spans="5:6" ht="16.95" hidden="1" customHeight="1">
      <c r="E603" s="1"/>
      <c r="F603" s="1"/>
    </row>
    <row r="604" spans="5:6" ht="16.95" hidden="1" customHeight="1">
      <c r="E604" s="1"/>
      <c r="F604" s="1"/>
    </row>
    <row r="605" spans="5:6" ht="16.95" hidden="1" customHeight="1">
      <c r="E605" s="1"/>
      <c r="F605" s="1"/>
    </row>
    <row r="606" spans="5:6" ht="16.95" hidden="1" customHeight="1">
      <c r="E606" s="1"/>
      <c r="F606" s="1"/>
    </row>
    <row r="607" spans="5:6" ht="16.95" hidden="1" customHeight="1">
      <c r="E607" s="1"/>
      <c r="F607" s="1"/>
    </row>
    <row r="608" spans="5:6" ht="16.95" hidden="1" customHeight="1">
      <c r="E608" s="1"/>
      <c r="F608" s="1"/>
    </row>
    <row r="609" spans="5:6" ht="16.95" hidden="1" customHeight="1">
      <c r="E609" s="1"/>
      <c r="F609" s="1"/>
    </row>
    <row r="610" spans="5:6" ht="16.95" hidden="1" customHeight="1">
      <c r="E610" s="1"/>
      <c r="F610" s="1"/>
    </row>
    <row r="611" spans="5:6" ht="16.95" hidden="1" customHeight="1">
      <c r="E611" s="1"/>
      <c r="F611" s="1"/>
    </row>
    <row r="612" spans="5:6" ht="16.95" hidden="1" customHeight="1">
      <c r="E612" s="1"/>
      <c r="F612" s="1"/>
    </row>
    <row r="613" spans="5:6" ht="16.95" hidden="1" customHeight="1">
      <c r="E613" s="1"/>
      <c r="F613" s="1"/>
    </row>
    <row r="614" spans="5:6" ht="16.95" hidden="1" customHeight="1">
      <c r="E614" s="1"/>
      <c r="F614" s="1"/>
    </row>
    <row r="615" spans="5:6" ht="16.95" hidden="1" customHeight="1">
      <c r="E615" s="1"/>
      <c r="F615" s="1"/>
    </row>
    <row r="616" spans="5:6" ht="16.95" hidden="1" customHeight="1">
      <c r="E616" s="1"/>
      <c r="F616" s="1"/>
    </row>
    <row r="617" spans="5:6" ht="16.95" hidden="1" customHeight="1">
      <c r="E617" s="1"/>
      <c r="F617" s="1"/>
    </row>
    <row r="618" spans="5:6" ht="16.95" hidden="1" customHeight="1">
      <c r="E618" s="1"/>
      <c r="F618" s="1"/>
    </row>
    <row r="619" spans="5:6" ht="16.95" hidden="1" customHeight="1">
      <c r="E619" s="1"/>
      <c r="F619" s="1"/>
    </row>
    <row r="620" spans="5:6" ht="16.95" hidden="1" customHeight="1">
      <c r="E620" s="1"/>
      <c r="F620" s="1"/>
    </row>
    <row r="621" spans="5:6" ht="16.95" hidden="1" customHeight="1">
      <c r="E621" s="1"/>
      <c r="F621" s="1"/>
    </row>
    <row r="622" spans="5:6" ht="16.95" hidden="1" customHeight="1">
      <c r="E622" s="1"/>
      <c r="F622" s="1"/>
    </row>
    <row r="623" spans="5:6" ht="16.95" hidden="1" customHeight="1">
      <c r="E623" s="1"/>
      <c r="F623" s="1"/>
    </row>
    <row r="624" spans="5:6" ht="16.95" hidden="1" customHeight="1">
      <c r="E624" s="1"/>
      <c r="F624" s="1"/>
    </row>
    <row r="625" spans="5:6" ht="16.95" hidden="1" customHeight="1">
      <c r="E625" s="1"/>
      <c r="F625" s="1"/>
    </row>
    <row r="626" spans="5:6" ht="16.95" hidden="1" customHeight="1">
      <c r="E626" s="1"/>
      <c r="F626" s="1"/>
    </row>
    <row r="627" spans="5:6" ht="16.95" hidden="1" customHeight="1">
      <c r="E627" s="1"/>
      <c r="F627" s="1"/>
    </row>
    <row r="628" spans="5:6" ht="16.95" hidden="1" customHeight="1">
      <c r="E628" s="1"/>
      <c r="F628" s="1"/>
    </row>
    <row r="629" spans="5:6" ht="16.95" hidden="1" customHeight="1">
      <c r="E629" s="1"/>
      <c r="F629" s="1"/>
    </row>
    <row r="630" spans="5:6" ht="16.95" hidden="1" customHeight="1">
      <c r="E630" s="1"/>
      <c r="F630" s="1"/>
    </row>
    <row r="631" spans="5:6" ht="16.95" hidden="1" customHeight="1">
      <c r="E631" s="1"/>
      <c r="F631" s="1"/>
    </row>
    <row r="632" spans="5:6" ht="16.95" hidden="1" customHeight="1">
      <c r="E632" s="1"/>
      <c r="F632" s="1"/>
    </row>
    <row r="633" spans="5:6" ht="16.95" hidden="1" customHeight="1">
      <c r="E633" s="1"/>
      <c r="F633" s="1"/>
    </row>
    <row r="634" spans="5:6" ht="16.95" hidden="1" customHeight="1">
      <c r="E634" s="1"/>
      <c r="F634" s="1"/>
    </row>
    <row r="635" spans="5:6" ht="16.95" hidden="1" customHeight="1">
      <c r="E635" s="1"/>
      <c r="F635" s="1"/>
    </row>
    <row r="636" spans="5:6" ht="16.95" hidden="1" customHeight="1">
      <c r="E636" s="1"/>
      <c r="F636" s="1"/>
    </row>
    <row r="637" spans="5:6" ht="16.95" hidden="1" customHeight="1">
      <c r="E637" s="1"/>
      <c r="F637" s="1"/>
    </row>
    <row r="638" spans="5:6" ht="16.95" hidden="1" customHeight="1">
      <c r="E638" s="1"/>
      <c r="F638" s="1"/>
    </row>
    <row r="639" spans="5:6" ht="16.95" hidden="1" customHeight="1">
      <c r="E639" s="1"/>
      <c r="F639" s="1"/>
    </row>
    <row r="640" spans="5:6" ht="16.95" hidden="1" customHeight="1">
      <c r="E640" s="1"/>
      <c r="F640" s="1"/>
    </row>
    <row r="641" spans="5:6" ht="16.95" hidden="1" customHeight="1">
      <c r="E641" s="1"/>
      <c r="F641" s="1"/>
    </row>
    <row r="642" spans="5:6" ht="16.95" hidden="1" customHeight="1">
      <c r="E642" s="1"/>
      <c r="F642" s="1"/>
    </row>
    <row r="643" spans="5:6" ht="16.95" hidden="1" customHeight="1">
      <c r="E643" s="1"/>
      <c r="F643" s="1"/>
    </row>
    <row r="644" spans="5:6" ht="16.95" hidden="1" customHeight="1">
      <c r="E644" s="1"/>
      <c r="F644" s="1"/>
    </row>
    <row r="645" spans="5:6" ht="16.95" hidden="1" customHeight="1">
      <c r="E645" s="1"/>
      <c r="F645" s="1"/>
    </row>
    <row r="646" spans="5:6" ht="16.95" hidden="1" customHeight="1">
      <c r="E646" s="1"/>
      <c r="F646" s="1"/>
    </row>
    <row r="647" spans="5:6" ht="16.95" hidden="1" customHeight="1">
      <c r="E647" s="1"/>
      <c r="F647" s="1"/>
    </row>
    <row r="648" spans="5:6" ht="16.95" hidden="1" customHeight="1">
      <c r="E648" s="1"/>
      <c r="F648" s="1"/>
    </row>
    <row r="649" spans="5:6" ht="16.95" hidden="1" customHeight="1">
      <c r="E649" s="1"/>
      <c r="F649" s="1"/>
    </row>
    <row r="650" spans="5:6" ht="16.95" hidden="1" customHeight="1">
      <c r="E650" s="1"/>
      <c r="F650" s="1"/>
    </row>
    <row r="651" spans="5:6" ht="16.95" hidden="1" customHeight="1">
      <c r="E651" s="1"/>
      <c r="F651" s="1"/>
    </row>
    <row r="652" spans="5:6" ht="16.95" hidden="1" customHeight="1">
      <c r="E652" s="1"/>
      <c r="F652" s="1"/>
    </row>
    <row r="653" spans="5:6" ht="16.95" hidden="1" customHeight="1">
      <c r="E653" s="1"/>
      <c r="F653" s="1"/>
    </row>
    <row r="654" spans="5:6" ht="16.95" hidden="1" customHeight="1">
      <c r="E654" s="1"/>
      <c r="F654" s="1"/>
    </row>
    <row r="655" spans="5:6" ht="16.95" hidden="1" customHeight="1">
      <c r="E655" s="1"/>
      <c r="F655" s="1"/>
    </row>
    <row r="656" spans="5:6" ht="16.95" hidden="1" customHeight="1">
      <c r="E656" s="1"/>
      <c r="F656" s="1"/>
    </row>
    <row r="657" spans="5:6" ht="16.95" hidden="1" customHeight="1">
      <c r="E657" s="1"/>
      <c r="F657" s="1"/>
    </row>
    <row r="658" spans="5:6" ht="16.95" hidden="1" customHeight="1">
      <c r="E658" s="1"/>
      <c r="F658" s="1"/>
    </row>
    <row r="659" spans="5:6" ht="16.95" hidden="1" customHeight="1">
      <c r="E659" s="1"/>
      <c r="F659" s="1"/>
    </row>
    <row r="660" spans="5:6" ht="16.95" hidden="1" customHeight="1">
      <c r="E660" s="1"/>
      <c r="F660" s="1"/>
    </row>
    <row r="661" spans="5:6" ht="16.95" hidden="1" customHeight="1">
      <c r="E661" s="1"/>
      <c r="F661" s="1"/>
    </row>
    <row r="662" spans="5:6" ht="16.95" hidden="1" customHeight="1">
      <c r="E662" s="1"/>
      <c r="F662" s="1"/>
    </row>
    <row r="663" spans="5:6" ht="16.95" hidden="1" customHeight="1">
      <c r="E663" s="1"/>
      <c r="F663" s="1"/>
    </row>
    <row r="664" spans="5:6" ht="16.95" hidden="1" customHeight="1">
      <c r="E664" s="1"/>
      <c r="F664" s="1"/>
    </row>
    <row r="665" spans="5:6" ht="16.95" hidden="1" customHeight="1">
      <c r="E665" s="1"/>
      <c r="F665" s="1"/>
    </row>
    <row r="666" spans="5:6" ht="16.95" hidden="1" customHeight="1">
      <c r="E666" s="1"/>
      <c r="F666" s="1"/>
    </row>
    <row r="667" spans="5:6" ht="16.95" hidden="1" customHeight="1">
      <c r="E667" s="1"/>
      <c r="F667" s="1"/>
    </row>
    <row r="668" spans="5:6" ht="16.95" hidden="1" customHeight="1">
      <c r="E668" s="1"/>
      <c r="F668" s="1"/>
    </row>
    <row r="669" spans="5:6" ht="16.95" hidden="1" customHeight="1">
      <c r="E669" s="1"/>
      <c r="F669" s="1"/>
    </row>
    <row r="670" spans="5:6" ht="16.95" hidden="1" customHeight="1">
      <c r="E670" s="1"/>
      <c r="F670" s="1"/>
    </row>
    <row r="671" spans="5:6" ht="16.95" hidden="1" customHeight="1">
      <c r="E671" s="1"/>
      <c r="F671" s="1"/>
    </row>
    <row r="672" spans="5:6" ht="16.95" hidden="1" customHeight="1">
      <c r="E672" s="1"/>
      <c r="F672" s="1"/>
    </row>
    <row r="673" spans="5:6" ht="16.95" hidden="1" customHeight="1">
      <c r="E673" s="1"/>
      <c r="F673" s="1"/>
    </row>
    <row r="674" spans="5:6" ht="16.95" hidden="1" customHeight="1">
      <c r="E674" s="1"/>
      <c r="F674" s="1"/>
    </row>
    <row r="675" spans="5:6" ht="16.95" hidden="1" customHeight="1">
      <c r="E675" s="1"/>
      <c r="F675" s="1"/>
    </row>
    <row r="676" spans="5:6" ht="16.95" hidden="1" customHeight="1">
      <c r="E676" s="1"/>
      <c r="F676" s="1"/>
    </row>
    <row r="677" spans="5:6" ht="16.95" hidden="1" customHeight="1">
      <c r="E677" s="1"/>
      <c r="F677" s="1"/>
    </row>
    <row r="678" spans="5:6" ht="16.95" hidden="1" customHeight="1">
      <c r="E678" s="1"/>
      <c r="F678" s="1"/>
    </row>
    <row r="679" spans="5:6" ht="16.95" hidden="1" customHeight="1">
      <c r="E679" s="1"/>
      <c r="F679" s="1"/>
    </row>
    <row r="680" spans="5:6" ht="16.95" hidden="1" customHeight="1">
      <c r="E680" s="1"/>
      <c r="F680" s="1"/>
    </row>
    <row r="681" spans="5:6" ht="16.95" hidden="1" customHeight="1">
      <c r="E681" s="1"/>
      <c r="F681" s="1"/>
    </row>
    <row r="682" spans="5:6" ht="16.95" hidden="1" customHeight="1">
      <c r="E682" s="1"/>
      <c r="F682" s="1"/>
    </row>
    <row r="683" spans="5:6" ht="16.95" hidden="1" customHeight="1">
      <c r="E683" s="1"/>
      <c r="F683" s="1"/>
    </row>
    <row r="684" spans="5:6" ht="16.95" hidden="1" customHeight="1">
      <c r="E684" s="1"/>
      <c r="F684" s="1"/>
    </row>
    <row r="685" spans="5:6" ht="16.95" hidden="1" customHeight="1">
      <c r="E685" s="1"/>
      <c r="F685" s="1"/>
    </row>
    <row r="686" spans="5:6" ht="16.95" hidden="1" customHeight="1">
      <c r="E686" s="1"/>
      <c r="F686" s="1"/>
    </row>
    <row r="687" spans="5:6" ht="16.95" hidden="1" customHeight="1">
      <c r="E687" s="1"/>
      <c r="F687" s="1"/>
    </row>
    <row r="688" spans="5:6" ht="16.95" hidden="1" customHeight="1">
      <c r="E688" s="1"/>
      <c r="F688" s="1"/>
    </row>
    <row r="689" spans="5:6" ht="16.95" hidden="1" customHeight="1">
      <c r="E689" s="1"/>
      <c r="F689" s="1"/>
    </row>
    <row r="690" spans="5:6" ht="16.95" hidden="1" customHeight="1">
      <c r="E690" s="1"/>
      <c r="F690" s="1"/>
    </row>
    <row r="691" spans="5:6" ht="16.95" hidden="1" customHeight="1">
      <c r="E691" s="1"/>
      <c r="F691" s="1"/>
    </row>
    <row r="692" spans="5:6" ht="16.95" hidden="1" customHeight="1">
      <c r="E692" s="1"/>
      <c r="F692" s="1"/>
    </row>
    <row r="693" spans="5:6" ht="16.95" hidden="1" customHeight="1">
      <c r="E693" s="1"/>
      <c r="F693" s="1"/>
    </row>
    <row r="694" spans="5:6" ht="16.95" hidden="1" customHeight="1">
      <c r="E694" s="1"/>
      <c r="F694" s="1"/>
    </row>
    <row r="695" spans="5:6" ht="16.95" hidden="1" customHeight="1">
      <c r="E695" s="1"/>
      <c r="F695" s="1"/>
    </row>
    <row r="696" spans="5:6" ht="16.95" hidden="1" customHeight="1">
      <c r="E696" s="1"/>
      <c r="F696" s="1"/>
    </row>
    <row r="697" spans="5:6" ht="16.95" hidden="1" customHeight="1">
      <c r="E697" s="1"/>
      <c r="F697" s="1"/>
    </row>
    <row r="698" spans="5:6" ht="16.95" hidden="1" customHeight="1">
      <c r="E698" s="1"/>
      <c r="F698" s="1"/>
    </row>
    <row r="699" spans="5:6" ht="16.95" hidden="1" customHeight="1">
      <c r="E699" s="1"/>
      <c r="F699" s="1"/>
    </row>
    <row r="700" spans="5:6" ht="16.95" hidden="1" customHeight="1">
      <c r="E700" s="1"/>
      <c r="F700" s="1"/>
    </row>
    <row r="701" spans="5:6" ht="16.95" hidden="1" customHeight="1">
      <c r="E701" s="1"/>
      <c r="F701" s="1"/>
    </row>
    <row r="702" spans="5:6" ht="16.95" hidden="1" customHeight="1">
      <c r="E702" s="1"/>
      <c r="F702" s="1"/>
    </row>
    <row r="703" spans="5:6" ht="16.95" hidden="1" customHeight="1">
      <c r="E703" s="1"/>
      <c r="F703" s="1"/>
    </row>
    <row r="704" spans="5:6" ht="16.95" hidden="1" customHeight="1">
      <c r="E704" s="1"/>
      <c r="F704" s="1"/>
    </row>
    <row r="705" spans="5:6" ht="16.95" hidden="1" customHeight="1">
      <c r="E705" s="1"/>
      <c r="F705" s="1"/>
    </row>
    <row r="706" spans="5:6" ht="16.95" hidden="1" customHeight="1">
      <c r="E706" s="1"/>
      <c r="F706" s="1"/>
    </row>
    <row r="707" spans="5:6" ht="16.95" hidden="1" customHeight="1">
      <c r="E707" s="1"/>
      <c r="F707" s="1"/>
    </row>
    <row r="708" spans="5:6" ht="16.95" hidden="1" customHeight="1">
      <c r="E708" s="1"/>
      <c r="F708" s="1"/>
    </row>
    <row r="709" spans="5:6" ht="16.95" hidden="1" customHeight="1">
      <c r="E709" s="1"/>
      <c r="F709" s="1"/>
    </row>
    <row r="710" spans="5:6" ht="16.95" hidden="1" customHeight="1">
      <c r="E710" s="1"/>
      <c r="F710" s="1"/>
    </row>
    <row r="711" spans="5:6" ht="16.95" hidden="1" customHeight="1">
      <c r="E711" s="1"/>
      <c r="F711" s="1"/>
    </row>
    <row r="712" spans="5:6" ht="16.95" hidden="1" customHeight="1">
      <c r="E712" s="1"/>
      <c r="F712" s="1"/>
    </row>
    <row r="713" spans="5:6" ht="16.95" hidden="1" customHeight="1">
      <c r="E713" s="1"/>
      <c r="F713" s="1"/>
    </row>
    <row r="714" spans="5:6" ht="16.95" hidden="1" customHeight="1">
      <c r="E714" s="1"/>
      <c r="F714" s="1"/>
    </row>
    <row r="715" spans="5:6" ht="16.95" hidden="1" customHeight="1">
      <c r="E715" s="1"/>
      <c r="F715" s="1"/>
    </row>
    <row r="716" spans="5:6" ht="16.95" hidden="1" customHeight="1">
      <c r="E716" s="1"/>
      <c r="F716" s="1"/>
    </row>
    <row r="717" spans="5:6" ht="16.95" hidden="1" customHeight="1">
      <c r="E717" s="1"/>
      <c r="F717" s="1"/>
    </row>
    <row r="718" spans="5:6" ht="16.95" hidden="1" customHeight="1">
      <c r="E718" s="1"/>
      <c r="F718" s="1"/>
    </row>
    <row r="719" spans="5:6" ht="16.95" hidden="1" customHeight="1">
      <c r="E719" s="1"/>
      <c r="F719" s="1"/>
    </row>
    <row r="720" spans="5:6" ht="16.95" hidden="1" customHeight="1">
      <c r="E720" s="1"/>
      <c r="F720" s="1"/>
    </row>
    <row r="721" spans="5:6" ht="16.95" hidden="1" customHeight="1">
      <c r="E721" s="1"/>
      <c r="F721" s="1"/>
    </row>
    <row r="722" spans="5:6" ht="16.95" hidden="1" customHeight="1">
      <c r="E722" s="1"/>
      <c r="F722" s="1"/>
    </row>
    <row r="723" spans="5:6" ht="16.95" hidden="1" customHeight="1">
      <c r="E723" s="1"/>
      <c r="F723" s="1"/>
    </row>
    <row r="724" spans="5:6" ht="16.95" hidden="1" customHeight="1">
      <c r="E724" s="1"/>
      <c r="F724" s="1"/>
    </row>
    <row r="725" spans="5:6" ht="16.95" hidden="1" customHeight="1">
      <c r="E725" s="1"/>
      <c r="F725" s="1"/>
    </row>
    <row r="726" spans="5:6" ht="16.95" hidden="1" customHeight="1">
      <c r="E726" s="1"/>
      <c r="F726" s="1"/>
    </row>
    <row r="727" spans="5:6" ht="16.95" hidden="1" customHeight="1">
      <c r="E727" s="1"/>
      <c r="F727" s="1"/>
    </row>
    <row r="728" spans="5:6" ht="16.95" hidden="1" customHeight="1">
      <c r="E728" s="1"/>
      <c r="F728" s="1"/>
    </row>
    <row r="729" spans="5:6" ht="16.95" hidden="1" customHeight="1">
      <c r="E729" s="1"/>
      <c r="F729" s="1"/>
    </row>
    <row r="730" spans="5:6" ht="16.95" hidden="1" customHeight="1">
      <c r="E730" s="1"/>
      <c r="F730" s="1"/>
    </row>
    <row r="731" spans="5:6" ht="16.95" hidden="1" customHeight="1">
      <c r="E731" s="1"/>
      <c r="F731" s="1"/>
    </row>
    <row r="732" spans="5:6" ht="16.95" hidden="1" customHeight="1">
      <c r="E732" s="1"/>
      <c r="F732" s="1"/>
    </row>
    <row r="733" spans="5:6" ht="16.95" hidden="1" customHeight="1">
      <c r="E733" s="1"/>
      <c r="F733" s="1"/>
    </row>
    <row r="734" spans="5:6" ht="16.95" hidden="1" customHeight="1">
      <c r="E734" s="1"/>
      <c r="F734" s="1"/>
    </row>
    <row r="735" spans="5:6" ht="16.95" hidden="1" customHeight="1">
      <c r="E735" s="1"/>
      <c r="F735" s="1"/>
    </row>
    <row r="736" spans="5:6" ht="16.95" hidden="1" customHeight="1">
      <c r="E736" s="1"/>
      <c r="F736" s="1"/>
    </row>
    <row r="737" spans="5:6" ht="16.95" hidden="1" customHeight="1">
      <c r="E737" s="1"/>
      <c r="F737" s="1"/>
    </row>
    <row r="738" spans="5:6" ht="16.95" hidden="1" customHeight="1">
      <c r="E738" s="1"/>
      <c r="F738" s="1"/>
    </row>
    <row r="739" spans="5:6" ht="16.95" hidden="1" customHeight="1">
      <c r="E739" s="1"/>
      <c r="F739" s="1"/>
    </row>
    <row r="740" spans="5:6" ht="16.95" hidden="1" customHeight="1">
      <c r="E740" s="1"/>
      <c r="F740" s="1"/>
    </row>
    <row r="741" spans="5:6" ht="16.95" hidden="1" customHeight="1">
      <c r="E741" s="1"/>
      <c r="F741" s="1"/>
    </row>
    <row r="742" spans="5:6" ht="16.95" hidden="1" customHeight="1">
      <c r="E742" s="1"/>
      <c r="F742" s="1"/>
    </row>
    <row r="743" spans="5:6" ht="16.95" hidden="1" customHeight="1">
      <c r="E743" s="1"/>
      <c r="F743" s="1"/>
    </row>
    <row r="744" spans="5:6" ht="16.95" hidden="1" customHeight="1">
      <c r="E744" s="1"/>
      <c r="F744" s="1"/>
    </row>
    <row r="745" spans="5:6" ht="16.95" hidden="1" customHeight="1">
      <c r="E745" s="1"/>
      <c r="F745" s="1"/>
    </row>
    <row r="746" spans="5:6" ht="16.95" hidden="1" customHeight="1">
      <c r="E746" s="1"/>
      <c r="F746" s="1"/>
    </row>
    <row r="747" spans="5:6" ht="16.95" hidden="1" customHeight="1">
      <c r="E747" s="1"/>
      <c r="F747" s="1"/>
    </row>
    <row r="748" spans="5:6" ht="16.95" hidden="1" customHeight="1">
      <c r="E748" s="1"/>
      <c r="F748" s="1"/>
    </row>
    <row r="749" spans="5:6" ht="16.95" hidden="1" customHeight="1">
      <c r="E749" s="1"/>
      <c r="F749" s="1"/>
    </row>
    <row r="750" spans="5:6" ht="16.95" hidden="1" customHeight="1">
      <c r="E750" s="1"/>
      <c r="F750" s="1"/>
    </row>
    <row r="751" spans="5:6" ht="16.95" hidden="1" customHeight="1">
      <c r="E751" s="1"/>
      <c r="F751" s="1"/>
    </row>
    <row r="752" spans="5:6" ht="16.95" hidden="1" customHeight="1">
      <c r="E752" s="1"/>
      <c r="F752" s="1"/>
    </row>
    <row r="753" spans="5:6" ht="16.95" hidden="1" customHeight="1">
      <c r="E753" s="1"/>
      <c r="F753" s="1"/>
    </row>
    <row r="754" spans="5:6" ht="16.95" hidden="1" customHeight="1">
      <c r="E754" s="1"/>
      <c r="F754" s="1"/>
    </row>
    <row r="755" spans="5:6" ht="16.95" hidden="1" customHeight="1">
      <c r="E755" s="1"/>
      <c r="F755" s="1"/>
    </row>
    <row r="756" spans="5:6" ht="16.95" hidden="1" customHeight="1">
      <c r="E756" s="1"/>
      <c r="F756" s="1"/>
    </row>
    <row r="757" spans="5:6" ht="16.95" hidden="1" customHeight="1">
      <c r="E757" s="1"/>
      <c r="F757" s="1"/>
    </row>
    <row r="758" spans="5:6" ht="16.95" hidden="1" customHeight="1">
      <c r="E758" s="1"/>
      <c r="F758" s="1"/>
    </row>
    <row r="759" spans="5:6" ht="16.95" hidden="1" customHeight="1">
      <c r="E759" s="1"/>
      <c r="F759" s="1"/>
    </row>
    <row r="760" spans="5:6" ht="16.95" hidden="1" customHeight="1">
      <c r="E760" s="1"/>
      <c r="F760" s="1"/>
    </row>
    <row r="761" spans="5:6" ht="16.95" hidden="1" customHeight="1">
      <c r="E761" s="1"/>
      <c r="F761" s="1"/>
    </row>
    <row r="762" spans="5:6" ht="16.95" hidden="1" customHeight="1">
      <c r="E762" s="1"/>
      <c r="F762" s="1"/>
    </row>
    <row r="763" spans="5:6" ht="16.95" hidden="1" customHeight="1">
      <c r="E763" s="1"/>
      <c r="F763" s="1"/>
    </row>
    <row r="764" spans="5:6" ht="16.95" hidden="1" customHeight="1">
      <c r="E764" s="1"/>
      <c r="F764" s="1"/>
    </row>
    <row r="765" spans="5:6" ht="16.95" hidden="1" customHeight="1">
      <c r="E765" s="1"/>
      <c r="F765" s="1"/>
    </row>
    <row r="766" spans="5:6" ht="16.95" hidden="1" customHeight="1">
      <c r="E766" s="1"/>
      <c r="F766" s="1"/>
    </row>
    <row r="767" spans="5:6" ht="16.95" hidden="1" customHeight="1">
      <c r="E767" s="1"/>
      <c r="F767" s="1"/>
    </row>
    <row r="768" spans="5:6" ht="16.95" hidden="1" customHeight="1">
      <c r="E768" s="1"/>
      <c r="F768" s="1"/>
    </row>
    <row r="769" spans="5:6" ht="16.95" hidden="1" customHeight="1">
      <c r="E769" s="1"/>
      <c r="F769" s="1"/>
    </row>
    <row r="770" spans="5:6" ht="16.95" hidden="1" customHeight="1">
      <c r="E770" s="1"/>
      <c r="F770" s="1"/>
    </row>
    <row r="771" spans="5:6" ht="16.95" hidden="1" customHeight="1">
      <c r="E771" s="1"/>
      <c r="F771" s="1"/>
    </row>
    <row r="772" spans="5:6" ht="16.95" hidden="1" customHeight="1">
      <c r="E772" s="1"/>
      <c r="F772" s="1"/>
    </row>
    <row r="773" spans="5:6" ht="16.95" hidden="1" customHeight="1">
      <c r="E773" s="1"/>
      <c r="F773" s="1"/>
    </row>
    <row r="774" spans="5:6" ht="16.95" hidden="1" customHeight="1">
      <c r="E774" s="1"/>
      <c r="F774" s="1"/>
    </row>
    <row r="775" spans="5:6" ht="16.95" hidden="1" customHeight="1">
      <c r="E775" s="1"/>
      <c r="F775" s="1"/>
    </row>
    <row r="776" spans="5:6" ht="16.95" hidden="1" customHeight="1">
      <c r="E776" s="1"/>
      <c r="F776" s="1"/>
    </row>
    <row r="777" spans="5:6" ht="16.95" hidden="1" customHeight="1">
      <c r="E777" s="1"/>
      <c r="F777" s="1"/>
    </row>
    <row r="778" spans="5:6" ht="16.95" hidden="1" customHeight="1">
      <c r="E778" s="1"/>
      <c r="F778" s="1"/>
    </row>
    <row r="779" spans="5:6" ht="16.95" hidden="1" customHeight="1">
      <c r="E779" s="1"/>
      <c r="F779" s="1"/>
    </row>
    <row r="780" spans="5:6" ht="16.95" hidden="1" customHeight="1">
      <c r="E780" s="1"/>
      <c r="F780" s="1"/>
    </row>
    <row r="781" spans="5:6" ht="16.95" hidden="1" customHeight="1">
      <c r="E781" s="1"/>
      <c r="F781" s="1"/>
    </row>
    <row r="782" spans="5:6" ht="16.95" hidden="1" customHeight="1">
      <c r="E782" s="1"/>
      <c r="F782" s="1"/>
    </row>
    <row r="783" spans="5:6" ht="16.95" hidden="1" customHeight="1">
      <c r="E783" s="1"/>
      <c r="F783" s="1"/>
    </row>
    <row r="784" spans="5:6" ht="16.95" hidden="1" customHeight="1">
      <c r="E784" s="1"/>
      <c r="F784" s="1"/>
    </row>
    <row r="785" spans="5:6" ht="16.95" hidden="1" customHeight="1">
      <c r="E785" s="1"/>
      <c r="F785" s="1"/>
    </row>
    <row r="786" spans="5:6" ht="16.95" hidden="1" customHeight="1">
      <c r="E786" s="1"/>
      <c r="F786" s="1"/>
    </row>
    <row r="787" spans="5:6" ht="16.95" hidden="1" customHeight="1">
      <c r="E787" s="1"/>
      <c r="F787" s="1"/>
    </row>
    <row r="788" spans="5:6" ht="16.95" hidden="1" customHeight="1">
      <c r="E788" s="1"/>
      <c r="F788" s="1"/>
    </row>
    <row r="789" spans="5:6" ht="16.95" hidden="1" customHeight="1">
      <c r="E789" s="1"/>
      <c r="F789" s="1"/>
    </row>
    <row r="790" spans="5:6" ht="16.95" hidden="1" customHeight="1">
      <c r="E790" s="1"/>
      <c r="F790" s="1"/>
    </row>
    <row r="791" spans="5:6" ht="16.95" hidden="1" customHeight="1">
      <c r="E791" s="1"/>
      <c r="F791" s="1"/>
    </row>
    <row r="792" spans="5:6" ht="16.95" hidden="1" customHeight="1">
      <c r="E792" s="1"/>
      <c r="F792" s="1"/>
    </row>
    <row r="793" spans="5:6" ht="16.95" hidden="1" customHeight="1">
      <c r="E793" s="1"/>
      <c r="F793" s="1"/>
    </row>
    <row r="794" spans="5:6" ht="16.95" hidden="1" customHeight="1">
      <c r="E794" s="1"/>
      <c r="F794" s="1"/>
    </row>
    <row r="795" spans="5:6" ht="16.95" hidden="1" customHeight="1">
      <c r="E795" s="1"/>
      <c r="F795" s="1"/>
    </row>
    <row r="796" spans="5:6" ht="16.95" hidden="1" customHeight="1">
      <c r="E796" s="1"/>
      <c r="F796" s="1"/>
    </row>
    <row r="797" spans="5:6" ht="16.95" hidden="1" customHeight="1">
      <c r="E797" s="1"/>
      <c r="F797" s="1"/>
    </row>
    <row r="798" spans="5:6" ht="16.95" hidden="1" customHeight="1">
      <c r="E798" s="1"/>
      <c r="F798" s="1"/>
    </row>
    <row r="799" spans="5:6" ht="16.95" hidden="1" customHeight="1">
      <c r="E799" s="1"/>
      <c r="F799" s="1"/>
    </row>
    <row r="800" spans="5:6" ht="16.95" hidden="1" customHeight="1">
      <c r="E800" s="1"/>
      <c r="F800" s="1"/>
    </row>
    <row r="801" spans="5:6" ht="16.95" hidden="1" customHeight="1">
      <c r="E801" s="1"/>
      <c r="F801" s="1"/>
    </row>
    <row r="802" spans="5:6" ht="16.95" hidden="1" customHeight="1">
      <c r="E802" s="1"/>
      <c r="F802" s="1"/>
    </row>
    <row r="803" spans="5:6" ht="16.95" hidden="1" customHeight="1">
      <c r="E803" s="1"/>
      <c r="F803" s="1"/>
    </row>
    <row r="804" spans="5:6" ht="16.95" hidden="1" customHeight="1">
      <c r="E804" s="1"/>
      <c r="F804" s="1"/>
    </row>
    <row r="805" spans="5:6" ht="16.95" hidden="1" customHeight="1">
      <c r="E805" s="1"/>
      <c r="F805" s="1"/>
    </row>
    <row r="806" spans="5:6" ht="16.95" hidden="1" customHeight="1">
      <c r="E806" s="1"/>
      <c r="F806" s="1"/>
    </row>
    <row r="807" spans="5:6" ht="16.95" hidden="1" customHeight="1">
      <c r="E807" s="1"/>
      <c r="F807" s="1"/>
    </row>
    <row r="808" spans="5:6" ht="16.95" hidden="1" customHeight="1">
      <c r="E808" s="1"/>
      <c r="F808" s="1"/>
    </row>
    <row r="809" spans="5:6" ht="16.95" hidden="1" customHeight="1">
      <c r="E809" s="1"/>
      <c r="F809" s="1"/>
    </row>
    <row r="810" spans="5:6" ht="16.95" hidden="1" customHeight="1">
      <c r="E810" s="1"/>
      <c r="F810" s="1"/>
    </row>
    <row r="811" spans="5:6" ht="16.95" hidden="1" customHeight="1">
      <c r="E811" s="1"/>
      <c r="F811" s="1"/>
    </row>
    <row r="812" spans="5:6" ht="16.95" hidden="1" customHeight="1">
      <c r="E812" s="1"/>
      <c r="F812" s="1"/>
    </row>
    <row r="813" spans="5:6" ht="16.95" hidden="1" customHeight="1">
      <c r="E813" s="1"/>
      <c r="F813" s="1"/>
    </row>
    <row r="814" spans="5:6" ht="16.95" hidden="1" customHeight="1">
      <c r="E814" s="1"/>
      <c r="F814" s="1"/>
    </row>
    <row r="815" spans="5:6" ht="16.95" hidden="1" customHeight="1">
      <c r="E815" s="1"/>
      <c r="F815" s="1"/>
    </row>
    <row r="816" spans="5:6" ht="16.95" hidden="1" customHeight="1">
      <c r="E816" s="1"/>
      <c r="F816" s="1"/>
    </row>
    <row r="817" spans="5:6" ht="16.95" hidden="1" customHeight="1">
      <c r="E817" s="1"/>
      <c r="F817" s="1"/>
    </row>
    <row r="818" spans="5:6" ht="16.95" hidden="1" customHeight="1">
      <c r="E818" s="1"/>
      <c r="F818" s="1"/>
    </row>
    <row r="819" spans="5:6" ht="16.95" hidden="1" customHeight="1">
      <c r="E819" s="1"/>
      <c r="F819" s="1"/>
    </row>
    <row r="820" spans="5:6" ht="16.95" hidden="1" customHeight="1">
      <c r="E820" s="1"/>
      <c r="F820" s="1"/>
    </row>
    <row r="821" spans="5:6" ht="16.95" hidden="1" customHeight="1">
      <c r="E821" s="1"/>
      <c r="F821" s="1"/>
    </row>
    <row r="822" spans="5:6" ht="16.95" hidden="1" customHeight="1">
      <c r="E822" s="1"/>
      <c r="F822" s="1"/>
    </row>
    <row r="823" spans="5:6" ht="16.95" hidden="1" customHeight="1">
      <c r="E823" s="1"/>
      <c r="F823" s="1"/>
    </row>
    <row r="824" spans="5:6" ht="16.95" hidden="1" customHeight="1">
      <c r="E824" s="1"/>
      <c r="F824" s="1"/>
    </row>
    <row r="825" spans="5:6" ht="16.95" hidden="1" customHeight="1">
      <c r="E825" s="1"/>
      <c r="F825" s="1"/>
    </row>
    <row r="826" spans="5:6" ht="16.95" hidden="1" customHeight="1">
      <c r="E826" s="1"/>
      <c r="F826" s="1"/>
    </row>
    <row r="827" spans="5:6" ht="16.95" hidden="1" customHeight="1">
      <c r="E827" s="1"/>
      <c r="F827" s="1"/>
    </row>
    <row r="828" spans="5:6" ht="16.95" hidden="1" customHeight="1">
      <c r="E828" s="1"/>
      <c r="F828" s="1"/>
    </row>
    <row r="829" spans="5:6" ht="16.95" hidden="1" customHeight="1">
      <c r="E829" s="1"/>
      <c r="F829" s="1"/>
    </row>
    <row r="830" spans="5:6" ht="16.95" hidden="1" customHeight="1">
      <c r="E830" s="1"/>
      <c r="F830" s="1"/>
    </row>
    <row r="831" spans="5:6" ht="16.95" hidden="1" customHeight="1">
      <c r="E831" s="1"/>
      <c r="F831" s="1"/>
    </row>
    <row r="832" spans="5:6" ht="16.95" hidden="1" customHeight="1">
      <c r="E832" s="1"/>
      <c r="F832" s="1"/>
    </row>
    <row r="833" spans="5:6" ht="16.95" hidden="1" customHeight="1">
      <c r="E833" s="1"/>
      <c r="F833" s="1"/>
    </row>
    <row r="834" spans="5:6" ht="16.95" hidden="1" customHeight="1">
      <c r="E834" s="1"/>
      <c r="F834" s="1"/>
    </row>
    <row r="835" spans="5:6" ht="16.95" hidden="1" customHeight="1">
      <c r="E835" s="1"/>
      <c r="F835" s="1"/>
    </row>
    <row r="836" spans="5:6" ht="16.95" hidden="1" customHeight="1">
      <c r="E836" s="1"/>
      <c r="F836" s="1"/>
    </row>
    <row r="837" spans="5:6" ht="16.95" hidden="1" customHeight="1">
      <c r="E837" s="1"/>
      <c r="F837" s="1"/>
    </row>
    <row r="838" spans="5:6" ht="16.95" hidden="1" customHeight="1">
      <c r="E838" s="1"/>
      <c r="F838" s="1"/>
    </row>
    <row r="839" spans="5:6" ht="16.95" hidden="1" customHeight="1">
      <c r="E839" s="1"/>
      <c r="F839" s="1"/>
    </row>
    <row r="840" spans="5:6" ht="16.95" hidden="1" customHeight="1">
      <c r="E840" s="1"/>
      <c r="F840" s="1"/>
    </row>
    <row r="841" spans="5:6" ht="16.95" hidden="1" customHeight="1">
      <c r="E841" s="1"/>
      <c r="F841" s="1"/>
    </row>
    <row r="842" spans="5:6" ht="16.95" hidden="1" customHeight="1">
      <c r="E842" s="1"/>
      <c r="F842" s="1"/>
    </row>
    <row r="843" spans="5:6" ht="16.95" hidden="1" customHeight="1">
      <c r="E843" s="1"/>
      <c r="F843" s="1"/>
    </row>
    <row r="844" spans="5:6" ht="16.95" hidden="1" customHeight="1">
      <c r="E844" s="1"/>
      <c r="F844" s="1"/>
    </row>
    <row r="845" spans="5:6" ht="16.95" hidden="1" customHeight="1">
      <c r="E845" s="1"/>
      <c r="F845" s="1"/>
    </row>
    <row r="846" spans="5:6" ht="16.95" hidden="1" customHeight="1">
      <c r="E846" s="1"/>
      <c r="F846" s="1"/>
    </row>
    <row r="847" spans="5:6" ht="16.95" hidden="1" customHeight="1">
      <c r="E847" s="1"/>
      <c r="F847" s="1"/>
    </row>
    <row r="848" spans="5:6" ht="16.95" hidden="1" customHeight="1">
      <c r="E848" s="1"/>
      <c r="F848" s="1"/>
    </row>
    <row r="849" spans="5:6" ht="16.95" hidden="1" customHeight="1">
      <c r="E849" s="1"/>
      <c r="F849" s="1"/>
    </row>
    <row r="850" spans="5:6" ht="16.95" hidden="1" customHeight="1">
      <c r="E850" s="1"/>
      <c r="F850" s="1"/>
    </row>
    <row r="851" spans="5:6" ht="16.95" hidden="1" customHeight="1">
      <c r="E851" s="1"/>
      <c r="F851" s="1"/>
    </row>
    <row r="852" spans="5:6" ht="16.95" hidden="1" customHeight="1">
      <c r="E852" s="1"/>
      <c r="F852" s="1"/>
    </row>
    <row r="853" spans="5:6" ht="16.95" hidden="1" customHeight="1">
      <c r="E853" s="1"/>
      <c r="F853" s="1"/>
    </row>
    <row r="854" spans="5:6" ht="16.95" hidden="1" customHeight="1">
      <c r="E854" s="1"/>
      <c r="F854" s="1"/>
    </row>
    <row r="855" spans="5:6" ht="16.95" hidden="1" customHeight="1">
      <c r="E855" s="1"/>
      <c r="F855" s="1"/>
    </row>
    <row r="856" spans="5:6" ht="16.95" hidden="1" customHeight="1">
      <c r="E856" s="1"/>
      <c r="F856" s="1"/>
    </row>
    <row r="857" spans="5:6" ht="16.95" hidden="1" customHeight="1">
      <c r="E857" s="1"/>
      <c r="F857" s="1"/>
    </row>
    <row r="858" spans="5:6" ht="16.95" hidden="1" customHeight="1">
      <c r="E858" s="1"/>
      <c r="F858" s="1"/>
    </row>
    <row r="859" spans="5:6" ht="16.95" hidden="1" customHeight="1">
      <c r="E859" s="1"/>
      <c r="F859" s="1"/>
    </row>
    <row r="860" spans="5:6" ht="16.95" hidden="1" customHeight="1">
      <c r="E860" s="1"/>
      <c r="F860" s="1"/>
    </row>
    <row r="861" spans="5:6" ht="16.95" hidden="1" customHeight="1">
      <c r="E861" s="1"/>
      <c r="F861" s="1"/>
    </row>
    <row r="862" spans="5:6" ht="16.95" hidden="1" customHeight="1">
      <c r="E862" s="1"/>
      <c r="F862" s="1"/>
    </row>
    <row r="863" spans="5:6" ht="16.95" hidden="1" customHeight="1">
      <c r="E863" s="1"/>
      <c r="F863" s="1"/>
    </row>
    <row r="864" spans="5:6" ht="16.95" hidden="1" customHeight="1">
      <c r="E864" s="1"/>
      <c r="F864" s="1"/>
    </row>
    <row r="865" spans="5:6" ht="16.95" hidden="1" customHeight="1">
      <c r="E865" s="1"/>
      <c r="F865" s="1"/>
    </row>
    <row r="866" spans="5:6" ht="16.95" hidden="1" customHeight="1">
      <c r="E866" s="1"/>
      <c r="F866" s="1"/>
    </row>
    <row r="867" spans="5:6" ht="16.95" hidden="1" customHeight="1">
      <c r="E867" s="1"/>
      <c r="F867" s="1"/>
    </row>
    <row r="868" spans="5:6" ht="16.95" hidden="1" customHeight="1">
      <c r="E868" s="1"/>
      <c r="F868" s="1"/>
    </row>
    <row r="869" spans="5:6" ht="16.95" hidden="1" customHeight="1">
      <c r="E869" s="1"/>
      <c r="F869" s="1"/>
    </row>
    <row r="870" spans="5:6" ht="16.95" hidden="1" customHeight="1">
      <c r="E870" s="1"/>
      <c r="F870" s="1"/>
    </row>
    <row r="871" spans="5:6" ht="16.95" hidden="1" customHeight="1">
      <c r="E871" s="1"/>
      <c r="F871" s="1"/>
    </row>
    <row r="872" spans="5:6" ht="16.95" hidden="1" customHeight="1">
      <c r="E872" s="1"/>
      <c r="F872" s="1"/>
    </row>
    <row r="873" spans="5:6" ht="16.95" hidden="1" customHeight="1">
      <c r="E873" s="1"/>
      <c r="F873" s="1"/>
    </row>
    <row r="874" spans="5:6" ht="16.95" hidden="1" customHeight="1">
      <c r="E874" s="1"/>
      <c r="F874" s="1"/>
    </row>
    <row r="875" spans="5:6" ht="16.95" hidden="1" customHeight="1">
      <c r="E875" s="1"/>
      <c r="F875" s="1"/>
    </row>
    <row r="876" spans="5:6" ht="16.95" hidden="1" customHeight="1">
      <c r="E876" s="1"/>
      <c r="F876" s="1"/>
    </row>
    <row r="877" spans="5:6" ht="16.95" hidden="1" customHeight="1">
      <c r="E877" s="1"/>
      <c r="F877" s="1"/>
    </row>
    <row r="878" spans="5:6" ht="16.95" hidden="1" customHeight="1">
      <c r="E878" s="1"/>
      <c r="F878" s="1"/>
    </row>
    <row r="879" spans="5:6" ht="16.95" hidden="1" customHeight="1">
      <c r="E879" s="1"/>
      <c r="F879" s="1"/>
    </row>
    <row r="880" spans="5:6" ht="16.95" hidden="1" customHeight="1">
      <c r="E880" s="1"/>
      <c r="F880" s="1"/>
    </row>
    <row r="881" spans="5:6" ht="16.95" hidden="1" customHeight="1">
      <c r="E881" s="1"/>
      <c r="F881" s="1"/>
    </row>
    <row r="882" spans="5:6" ht="16.95" hidden="1" customHeight="1">
      <c r="E882" s="1"/>
      <c r="F882" s="1"/>
    </row>
    <row r="883" spans="5:6" ht="16.95" hidden="1" customHeight="1">
      <c r="E883" s="1"/>
      <c r="F883" s="1"/>
    </row>
    <row r="884" spans="5:6" ht="16.95" hidden="1" customHeight="1">
      <c r="E884" s="1"/>
      <c r="F884" s="1"/>
    </row>
    <row r="885" spans="5:6" ht="16.95" hidden="1" customHeight="1">
      <c r="E885" s="1"/>
      <c r="F885" s="1"/>
    </row>
    <row r="886" spans="5:6" ht="16.95" hidden="1" customHeight="1">
      <c r="E886" s="1"/>
      <c r="F886" s="1"/>
    </row>
    <row r="887" spans="5:6" ht="16.95" hidden="1" customHeight="1">
      <c r="E887" s="1"/>
      <c r="F887" s="1"/>
    </row>
    <row r="888" spans="5:6" ht="16.95" hidden="1" customHeight="1">
      <c r="E888" s="1"/>
      <c r="F888" s="1"/>
    </row>
    <row r="889" spans="5:6" ht="16.95" hidden="1" customHeight="1">
      <c r="E889" s="1"/>
      <c r="F889" s="1"/>
    </row>
    <row r="890" spans="5:6" ht="16.95" hidden="1" customHeight="1">
      <c r="E890" s="1"/>
      <c r="F890" s="1"/>
    </row>
    <row r="891" spans="5:6" ht="16.95" hidden="1" customHeight="1">
      <c r="E891" s="1"/>
      <c r="F891" s="1"/>
    </row>
    <row r="892" spans="5:6" ht="16.95" hidden="1" customHeight="1">
      <c r="E892" s="1"/>
      <c r="F892" s="1"/>
    </row>
    <row r="893" spans="5:6" ht="16.95" hidden="1" customHeight="1">
      <c r="E893" s="1"/>
      <c r="F893" s="1"/>
    </row>
    <row r="894" spans="5:6" ht="16.95" hidden="1" customHeight="1">
      <c r="E894" s="1"/>
      <c r="F894" s="1"/>
    </row>
    <row r="895" spans="5:6" ht="16.95" hidden="1" customHeight="1">
      <c r="E895" s="1"/>
      <c r="F895" s="1"/>
    </row>
    <row r="896" spans="5:6" ht="16.95" hidden="1" customHeight="1">
      <c r="E896" s="1"/>
      <c r="F896" s="1"/>
    </row>
    <row r="897" spans="5:6" ht="16.95" hidden="1" customHeight="1">
      <c r="E897" s="1"/>
      <c r="F897" s="1"/>
    </row>
    <row r="898" spans="5:6" ht="16.95" hidden="1" customHeight="1">
      <c r="E898" s="1"/>
      <c r="F898" s="1"/>
    </row>
    <row r="899" spans="5:6" ht="16.95" hidden="1" customHeight="1">
      <c r="E899" s="1"/>
      <c r="F899" s="1"/>
    </row>
    <row r="900" spans="5:6" ht="16.95" hidden="1" customHeight="1">
      <c r="E900" s="1"/>
      <c r="F900" s="1"/>
    </row>
    <row r="901" spans="5:6" ht="16.95" hidden="1" customHeight="1">
      <c r="E901" s="1"/>
      <c r="F901" s="1"/>
    </row>
    <row r="902" spans="5:6" ht="16.95" hidden="1" customHeight="1">
      <c r="E902" s="1"/>
      <c r="F902" s="1"/>
    </row>
    <row r="903" spans="5:6" ht="16.95" hidden="1" customHeight="1">
      <c r="E903" s="1"/>
      <c r="F903" s="1"/>
    </row>
    <row r="904" spans="5:6" ht="16.95" hidden="1" customHeight="1">
      <c r="E904" s="1"/>
      <c r="F904" s="1"/>
    </row>
    <row r="905" spans="5:6" ht="16.95" hidden="1" customHeight="1">
      <c r="E905" s="1"/>
      <c r="F905" s="1"/>
    </row>
    <row r="906" spans="5:6" ht="16.95" hidden="1" customHeight="1">
      <c r="E906" s="1"/>
      <c r="F906" s="1"/>
    </row>
    <row r="907" spans="5:6" ht="16.95" hidden="1" customHeight="1">
      <c r="E907" s="1"/>
      <c r="F907" s="1"/>
    </row>
    <row r="908" spans="5:6" ht="16.95" hidden="1" customHeight="1">
      <c r="E908" s="1"/>
      <c r="F908" s="1"/>
    </row>
    <row r="909" spans="5:6" ht="16.95" hidden="1" customHeight="1">
      <c r="E909" s="1"/>
      <c r="F909" s="1"/>
    </row>
    <row r="910" spans="5:6" ht="16.95" hidden="1" customHeight="1">
      <c r="E910" s="1"/>
      <c r="F910" s="1"/>
    </row>
    <row r="911" spans="5:6" ht="16.95" hidden="1" customHeight="1">
      <c r="E911" s="1"/>
      <c r="F911" s="1"/>
    </row>
    <row r="912" spans="5:6" ht="16.95" hidden="1" customHeight="1">
      <c r="E912" s="1"/>
      <c r="F912" s="1"/>
    </row>
    <row r="913" spans="5:6" ht="16.95" hidden="1" customHeight="1">
      <c r="E913" s="1"/>
      <c r="F913" s="1"/>
    </row>
    <row r="914" spans="5:6" ht="16.95" hidden="1" customHeight="1">
      <c r="E914" s="1"/>
      <c r="F914" s="1"/>
    </row>
    <row r="915" spans="5:6" ht="16.95" hidden="1" customHeight="1">
      <c r="E915" s="1"/>
      <c r="F915" s="1"/>
    </row>
    <row r="916" spans="5:6" ht="16.95" hidden="1" customHeight="1">
      <c r="E916" s="1"/>
      <c r="F916" s="1"/>
    </row>
    <row r="917" spans="5:6" ht="16.95" hidden="1" customHeight="1">
      <c r="E917" s="1"/>
      <c r="F917" s="1"/>
    </row>
    <row r="918" spans="5:6" ht="16.95" hidden="1" customHeight="1">
      <c r="E918" s="1"/>
      <c r="F918" s="1"/>
    </row>
    <row r="919" spans="5:6" ht="16.95" hidden="1" customHeight="1">
      <c r="E919" s="1"/>
      <c r="F919" s="1"/>
    </row>
    <row r="920" spans="5:6" ht="16.95" hidden="1" customHeight="1">
      <c r="E920" s="1"/>
      <c r="F920" s="1"/>
    </row>
    <row r="921" spans="5:6" ht="16.95" hidden="1" customHeight="1">
      <c r="E921" s="1"/>
      <c r="F921" s="1"/>
    </row>
    <row r="922" spans="5:6" ht="16.95" hidden="1" customHeight="1">
      <c r="E922" s="1"/>
      <c r="F922" s="1"/>
    </row>
    <row r="923" spans="5:6" ht="16.95" hidden="1" customHeight="1">
      <c r="E923" s="1"/>
      <c r="F923" s="1"/>
    </row>
    <row r="924" spans="5:6" ht="16.95" hidden="1" customHeight="1">
      <c r="E924" s="1"/>
      <c r="F924" s="1"/>
    </row>
    <row r="925" spans="5:6" ht="16.95" hidden="1" customHeight="1">
      <c r="E925" s="1"/>
      <c r="F925" s="1"/>
    </row>
    <row r="926" spans="5:6" ht="16.95" hidden="1" customHeight="1">
      <c r="E926" s="1"/>
      <c r="F926" s="1"/>
    </row>
    <row r="927" spans="5:6" ht="16.95" hidden="1" customHeight="1">
      <c r="E927" s="1"/>
      <c r="F927" s="1"/>
    </row>
    <row r="928" spans="5:6" ht="16.95" hidden="1" customHeight="1">
      <c r="E928" s="1"/>
      <c r="F928" s="1"/>
    </row>
    <row r="929" spans="5:6" ht="16.95" hidden="1" customHeight="1">
      <c r="E929" s="1"/>
      <c r="F929" s="1"/>
    </row>
    <row r="930" spans="5:6" ht="16.95" hidden="1" customHeight="1">
      <c r="E930" s="1"/>
      <c r="F930" s="1"/>
    </row>
    <row r="931" spans="5:6" ht="16.95" hidden="1" customHeight="1">
      <c r="E931" s="1"/>
      <c r="F931" s="1"/>
    </row>
    <row r="932" spans="5:6" ht="16.95" hidden="1" customHeight="1">
      <c r="E932" s="1"/>
      <c r="F932" s="1"/>
    </row>
    <row r="933" spans="5:6" ht="16.95" hidden="1" customHeight="1">
      <c r="E933" s="1"/>
      <c r="F933" s="1"/>
    </row>
    <row r="934" spans="5:6" ht="16.95" hidden="1" customHeight="1">
      <c r="E934" s="1"/>
      <c r="F934" s="1"/>
    </row>
    <row r="935" spans="5:6" ht="16.95" hidden="1" customHeight="1">
      <c r="E935" s="1"/>
      <c r="F935" s="1"/>
    </row>
    <row r="936" spans="5:6" ht="16.95" hidden="1" customHeight="1">
      <c r="E936" s="1"/>
      <c r="F936" s="1"/>
    </row>
    <row r="937" spans="5:6" ht="16.95" hidden="1" customHeight="1">
      <c r="E937" s="1"/>
      <c r="F937" s="1"/>
    </row>
    <row r="938" spans="5:6" ht="16.95" hidden="1" customHeight="1">
      <c r="E938" s="1"/>
      <c r="F938" s="1"/>
    </row>
    <row r="939" spans="5:6" ht="16.95" hidden="1" customHeight="1">
      <c r="E939" s="1"/>
      <c r="F939" s="1"/>
    </row>
    <row r="940" spans="5:6" ht="16.95" hidden="1" customHeight="1">
      <c r="E940" s="1"/>
      <c r="F940" s="1"/>
    </row>
    <row r="941" spans="5:6" ht="16.95" hidden="1" customHeight="1">
      <c r="E941" s="1"/>
      <c r="F941" s="1"/>
    </row>
    <row r="942" spans="5:6" ht="16.95" hidden="1" customHeight="1">
      <c r="E942" s="1"/>
      <c r="F942" s="1"/>
    </row>
    <row r="943" spans="5:6" ht="16.95" hidden="1" customHeight="1">
      <c r="E943" s="1"/>
      <c r="F943" s="1"/>
    </row>
    <row r="944" spans="5:6" ht="16.95" hidden="1" customHeight="1">
      <c r="E944" s="1"/>
      <c r="F944" s="1"/>
    </row>
    <row r="945" spans="5:6" ht="16.95" hidden="1" customHeight="1">
      <c r="E945" s="1"/>
      <c r="F945" s="1"/>
    </row>
    <row r="946" spans="5:6" ht="16.95" hidden="1" customHeight="1">
      <c r="E946" s="1"/>
      <c r="F946" s="1"/>
    </row>
    <row r="947" spans="5:6" ht="16.95" hidden="1" customHeight="1">
      <c r="E947" s="1"/>
      <c r="F947" s="1"/>
    </row>
    <row r="948" spans="5:6" ht="16.95" hidden="1" customHeight="1">
      <c r="E948" s="1"/>
      <c r="F948" s="1"/>
    </row>
    <row r="949" spans="5:6" ht="16.95" hidden="1" customHeight="1">
      <c r="E949" s="1"/>
      <c r="F949" s="1"/>
    </row>
    <row r="950" spans="5:6" ht="16.95" hidden="1" customHeight="1">
      <c r="E950" s="1"/>
      <c r="F950" s="1"/>
    </row>
    <row r="951" spans="5:6" ht="16.95" hidden="1" customHeight="1">
      <c r="E951" s="1"/>
      <c r="F951" s="1"/>
    </row>
    <row r="952" spans="5:6" ht="16.95" hidden="1" customHeight="1">
      <c r="E952" s="1"/>
      <c r="F952" s="1"/>
    </row>
    <row r="953" spans="5:6" ht="16.95" hidden="1" customHeight="1">
      <c r="E953" s="1"/>
      <c r="F953" s="1"/>
    </row>
    <row r="954" spans="5:6" ht="16.95" hidden="1" customHeight="1">
      <c r="E954" s="1"/>
      <c r="F954" s="1"/>
    </row>
    <row r="955" spans="5:6" ht="16.95" hidden="1" customHeight="1">
      <c r="E955" s="1"/>
      <c r="F955" s="1"/>
    </row>
    <row r="956" spans="5:6" ht="16.95" hidden="1" customHeight="1">
      <c r="E956" s="1"/>
      <c r="F956" s="1"/>
    </row>
    <row r="957" spans="5:6" ht="16.95" hidden="1" customHeight="1">
      <c r="E957" s="1"/>
      <c r="F957" s="1"/>
    </row>
    <row r="958" spans="5:6" ht="16.95" hidden="1" customHeight="1">
      <c r="E958" s="1"/>
      <c r="F958" s="1"/>
    </row>
    <row r="959" spans="5:6" ht="16.95" hidden="1" customHeight="1">
      <c r="E959" s="1"/>
      <c r="F959" s="1"/>
    </row>
    <row r="960" spans="5:6" ht="16.95" hidden="1" customHeight="1">
      <c r="E960" s="1"/>
      <c r="F960" s="1"/>
    </row>
    <row r="961" spans="5:6" ht="16.95" hidden="1" customHeight="1">
      <c r="E961" s="1"/>
      <c r="F961" s="1"/>
    </row>
    <row r="962" spans="5:6" ht="16.95" hidden="1" customHeight="1">
      <c r="E962" s="1"/>
      <c r="F962" s="1"/>
    </row>
    <row r="963" spans="5:6" ht="16.95" hidden="1" customHeight="1">
      <c r="E963" s="1"/>
      <c r="F963" s="1"/>
    </row>
    <row r="964" spans="5:6" ht="16.95" hidden="1" customHeight="1">
      <c r="E964" s="1"/>
      <c r="F964" s="1"/>
    </row>
    <row r="965" spans="5:6" ht="16.95" hidden="1" customHeight="1">
      <c r="E965" s="1"/>
      <c r="F965" s="1"/>
    </row>
  </sheetData>
  <sheetProtection password="C484" sheet="1" objects="1" scenarios="1"/>
  <mergeCells count="10">
    <mergeCell ref="A76:D76"/>
    <mergeCell ref="D3:D7"/>
    <mergeCell ref="B11:F11"/>
    <mergeCell ref="B31:F31"/>
    <mergeCell ref="B52:F52"/>
    <mergeCell ref="B54:F54"/>
    <mergeCell ref="B57:F57"/>
    <mergeCell ref="B67:F67"/>
    <mergeCell ref="B72:F72"/>
    <mergeCell ref="E3:E7"/>
  </mergeCells>
  <dataValidations count="9">
    <dataValidation type="decimal" operator="greaterThan" allowBlank="1" showInputMessage="1" showErrorMessage="1" sqref="C73:C75" xr:uid="{00000000-0002-0000-0000-000000000000}">
      <formula1>0</formula1>
    </dataValidation>
    <dataValidation operator="lessThanOrEqual" allowBlank="1" showInputMessage="1" showErrorMessage="1" errorTitle="Total budget surpassed" error="The total budget allowed for the project (€ 150) has been surpassed." sqref="E76" xr:uid="{00000000-0002-0000-0000-000001000000}"/>
    <dataValidation type="custom" allowBlank="1" showInputMessage="1" showErrorMessage="1" errorTitle="Error" error="The total budget allowed for the project (€ 150) has been surpassed. OR The number introduced is not greater or equal to 0." sqref="D73:D75 D68:D71 D32:D51 D53 D55:D56 D58:D66 D12:D30" xr:uid="{00000000-0002-0000-0000-000002000000}">
      <formula1>AND($E$76&lt;=150,E12&gt;=0)</formula1>
    </dataValidation>
    <dataValidation type="custom" allowBlank="1" showInputMessage="1" showErrorMessage="1" sqref="E51:E70" xr:uid="{00000000-0002-0000-0000-000003000000}">
      <formula1>SUM(E51:E1048575)&lt;=150</formula1>
    </dataValidation>
    <dataValidation type="custom" allowBlank="1" showInputMessage="1" showErrorMessage="1" sqref="E30:E50" xr:uid="{00000000-0002-0000-0000-000004000000}">
      <formula1>SUM(E30:E1048559)&lt;=150</formula1>
    </dataValidation>
    <dataValidation type="custom" allowBlank="1" showInputMessage="1" showErrorMessage="1" sqref="E71:E72" xr:uid="{00000000-0002-0000-0000-000005000000}">
      <formula1>SUM(E16:E71)&lt;=150</formula1>
    </dataValidation>
    <dataValidation type="custom" allowBlank="1" showInputMessage="1" showErrorMessage="1" sqref="E73:E75" xr:uid="{00000000-0002-0000-0000-000006000000}">
      <formula1>SUM(E19:E73)&lt;=150</formula1>
    </dataValidation>
    <dataValidation type="custom" allowBlank="1" showInputMessage="1" showErrorMessage="1" sqref="E12:E17" xr:uid="{00000000-0002-0000-0000-000007000000}">
      <formula1>SUM(E12:E1048545)&lt;=150</formula1>
    </dataValidation>
    <dataValidation type="custom" allowBlank="1" showInputMessage="1" showErrorMessage="1" sqref="E18:E29" xr:uid="{00000000-0002-0000-0000-000008000000}">
      <formula1>SUM(E18:E1048550)&lt;=150</formula1>
    </dataValidation>
  </dataValidations>
  <hyperlinks>
    <hyperlink ref="B15" r:id="rId1" display="http://www.hobbyelectronica.nl/product/hc-sr04-ultrasone-sensor/" xr:uid="{00000000-0004-0000-0000-000000000000}"/>
    <hyperlink ref="B64" r:id="rId2" display="https://www.conrad.nl/nl/goobay-48171-batterijhouder-1-9-v-blok-kabel-l-x-b-x-h-684-x-332-x-256-mm-1318446.html?WT.mc_id=gshop&amp;insert=8J&amp;gclid=CjwKEAiA0fnFBRC6g8rgmICvrw0SJADx1_zAPviIVA81-rny9YVEOhgDamf4uHuaw4res87J1ejiIhoCAbTw_wcB&amp;tid=211354628_36784213868_aud-271263749169:pla-273777073669_pla-1318446&amp;WT.srch=1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G959"/>
  <sheetViews>
    <sheetView showGridLines="0" zoomScale="50" zoomScaleNormal="50" zoomScalePageLayoutView="50" workbookViewId="0">
      <pane ySplit="1" topLeftCell="A16" activePane="bottomLeft" state="frozen"/>
      <selection pane="bottomLeft" activeCell="C18" sqref="C18"/>
    </sheetView>
  </sheetViews>
  <sheetFormatPr defaultColWidth="0" defaultRowHeight="150" customHeight="1" zeroHeight="1"/>
  <cols>
    <col min="1" max="1" width="4.77734375" style="5" bestFit="1" customWidth="1"/>
    <col min="2" max="2" width="45.44140625" style="30" customWidth="1"/>
    <col min="3" max="3" width="90" style="33" bestFit="1" customWidth="1"/>
    <col min="4" max="4" width="29.33203125" style="34" customWidth="1"/>
    <col min="5" max="5" width="112.33203125" style="34" customWidth="1"/>
    <col min="6" max="6" width="14.44140625" style="3" customWidth="1"/>
    <col min="7" max="7" width="0" style="3" hidden="1" customWidth="1"/>
    <col min="8" max="16384" width="14.44140625" style="3" hidden="1"/>
  </cols>
  <sheetData>
    <row r="1" spans="1:7" s="5" customFormat="1" ht="70.05" customHeight="1">
      <c r="A1" s="4" t="s">
        <v>0</v>
      </c>
      <c r="B1" s="21" t="s">
        <v>6</v>
      </c>
      <c r="C1" s="22" t="s">
        <v>65</v>
      </c>
      <c r="D1" s="22" t="s">
        <v>67</v>
      </c>
      <c r="E1" s="46" t="s">
        <v>66</v>
      </c>
    </row>
    <row r="2" spans="1:7" ht="28.2">
      <c r="A2" s="7"/>
      <c r="B2" s="64" t="s">
        <v>9</v>
      </c>
      <c r="C2" s="65"/>
      <c r="D2" s="23"/>
      <c r="E2" s="3"/>
      <c r="F2" s="5"/>
      <c r="G2" s="5"/>
    </row>
    <row r="3" spans="1:7" ht="150" customHeight="1">
      <c r="A3" s="6">
        <f>A2+1</f>
        <v>1</v>
      </c>
      <c r="B3" s="24"/>
      <c r="C3" s="45" t="str">
        <f>HYPERLINK("https://www.sparkfun.com/products/8680","Soft potentiometer")</f>
        <v>Soft potentiometer</v>
      </c>
      <c r="D3" s="26" t="s">
        <v>1</v>
      </c>
      <c r="E3" s="3"/>
    </row>
    <row r="4" spans="1:7" ht="150" customHeight="1">
      <c r="A4" s="6">
        <f t="shared" ref="A4:A21" si="0">A3+1</f>
        <v>2</v>
      </c>
      <c r="B4" s="24"/>
      <c r="C4" s="45" t="str">
        <f>HYPERLINK("https://www.sparkfun.com/products/10264","Flex sensor")</f>
        <v>Flex sensor</v>
      </c>
      <c r="D4" s="26" t="s">
        <v>1</v>
      </c>
      <c r="E4" s="3"/>
    </row>
    <row r="5" spans="1:7" ht="150" customHeight="1">
      <c r="A5" s="6">
        <f t="shared" si="0"/>
        <v>3</v>
      </c>
      <c r="B5" s="24"/>
      <c r="C5" s="45" t="str">
        <f>HYPERLINK("https://www.sparkfun.com/products/9088","Light Dependant resistor")</f>
        <v>Light Dependant resistor</v>
      </c>
      <c r="D5" s="26" t="s">
        <v>1</v>
      </c>
      <c r="E5" s="3"/>
    </row>
    <row r="6" spans="1:7" ht="150" customHeight="1">
      <c r="A6" s="6">
        <f t="shared" si="0"/>
        <v>4</v>
      </c>
      <c r="B6" s="24"/>
      <c r="C6" s="45" t="str">
        <f>HYPERLINK("http://www.hobbyelectronica.nl/product/hc-sr04-ultrasone-sensor/","HC-SR04 Ultrasone sensor – afstandsmeter")</f>
        <v>HC-SR04 Ultrasone sensor – afstandsmeter</v>
      </c>
      <c r="D6" s="26">
        <v>26</v>
      </c>
      <c r="E6" s="3"/>
    </row>
    <row r="7" spans="1:7" ht="150" customHeight="1">
      <c r="A7" s="6">
        <f t="shared" si="0"/>
        <v>5</v>
      </c>
      <c r="B7" s="24"/>
      <c r="C7" s="25" t="str">
        <f>HYPERLINK("http://nl.rs-online.com/web/p/phototransistors/7000773/","IR Phototransistor 5mm, 570nm")</f>
        <v>IR Phototransistor 5mm, 570nm</v>
      </c>
      <c r="D7" s="27" t="s">
        <v>2</v>
      </c>
      <c r="E7" s="3"/>
    </row>
    <row r="8" spans="1:7" ht="150" customHeight="1">
      <c r="A8" s="6">
        <f t="shared" si="0"/>
        <v>6</v>
      </c>
      <c r="B8" s="24"/>
      <c r="C8" s="25" t="str">
        <f>HYPERLINK("http://nl.rs-online.com/web/p/interface-development-kits/7813024/","IR Infrared Motion Detection Sensor Module (DC 5V~20V)")</f>
        <v>IR Infrared Motion Detection Sensor Module (DC 5V~20V)</v>
      </c>
      <c r="D8" s="27">
        <v>3</v>
      </c>
      <c r="E8" s="3"/>
    </row>
    <row r="9" spans="1:7" ht="150" customHeight="1">
      <c r="A9" s="6">
        <f t="shared" si="0"/>
        <v>7</v>
      </c>
      <c r="B9" s="47"/>
      <c r="C9" s="52" t="str">
        <f>HYPERLINK("https://www.conrad.nl/nl/afstandssensor-sharp-gp2y0a41sk0f-5-vdc-bereik-max-in-het-vrije-veld-30-cm-1-stuks-504596.html", "Infrared proximity sensor 4-30 CM ")</f>
        <v xml:space="preserve">Infrared proximity sensor 4-30 CM </v>
      </c>
      <c r="D9" s="27">
        <v>25</v>
      </c>
      <c r="E9" s="3"/>
    </row>
    <row r="10" spans="1:7" ht="150" customHeight="1">
      <c r="A10" s="6">
        <f t="shared" si="0"/>
        <v>8</v>
      </c>
      <c r="B10" s="47"/>
      <c r="C10" s="53" t="str">
        <f>HYPERLINK("https://www.antratek.nl/9-degrees-of-freedom-mpu-9250-breakout", "IMU 9DOF - MPU-9250 BREAKOUT")</f>
        <v>IMU 9DOF - MPU-9250 BREAKOUT</v>
      </c>
      <c r="D10" s="27">
        <v>25</v>
      </c>
      <c r="E10" s="3"/>
    </row>
    <row r="11" spans="1:7" ht="150" customHeight="1">
      <c r="A11" s="6">
        <f t="shared" si="0"/>
        <v>9</v>
      </c>
      <c r="B11" s="24"/>
      <c r="C11" s="45" t="str">
        <f>HYPERLINK("http://www.hobbyelectronica.nl/product/10dof-9-assen/","10DOF 9-assen L3G4200D ADXL345 HMC5883L BMP085 module GY-80")</f>
        <v>10DOF 9-assen L3G4200D ADXL345 HMC5883L BMP085 module GY-80</v>
      </c>
      <c r="D11" s="27">
        <v>2</v>
      </c>
      <c r="E11" s="3"/>
    </row>
    <row r="12" spans="1:7" ht="150" customHeight="1">
      <c r="A12" s="6">
        <f t="shared" si="0"/>
        <v>10</v>
      </c>
      <c r="B12" s="24"/>
      <c r="C12" s="45" t="str">
        <f>HYPERLINK("http://www.hobbyelectronica.nl/product/adxl345-3-voudige-accelerometer-gy-291/","ADXL345 3-Assige versnellingsmeter GY-291")</f>
        <v>ADXL345 3-Assige versnellingsmeter GY-291</v>
      </c>
      <c r="D12" s="27">
        <v>6</v>
      </c>
      <c r="E12" s="3"/>
    </row>
    <row r="13" spans="1:7" ht="150" customHeight="1">
      <c r="A13" s="6">
        <f t="shared" si="0"/>
        <v>11</v>
      </c>
      <c r="B13" s="24"/>
      <c r="C13" s="45" t="str">
        <f>HYPERLINK("http://www.hobbyelectronica.nl/product/bodemvochtigheids-sensor/","Bodemvochtigheids sensor op basis van de LM393 chip")</f>
        <v>Bodemvochtigheids sensor op basis van de LM393 chip</v>
      </c>
      <c r="D13" s="27">
        <v>6</v>
      </c>
      <c r="E13" s="3"/>
    </row>
    <row r="14" spans="1:7" ht="150" customHeight="1">
      <c r="A14" s="6">
        <f t="shared" si="0"/>
        <v>12</v>
      </c>
      <c r="B14" s="24"/>
      <c r="C14" s="45" t="str">
        <f>HYPERLINK("http://www.hobbyelectronica.nl/product/dht11/","DHT11 Temperatuur en luchtvochtigheid sensor")</f>
        <v>DHT11 Temperatuur en luchtvochtigheid sensor</v>
      </c>
      <c r="D14" s="27">
        <v>2</v>
      </c>
      <c r="E14" s="3"/>
    </row>
    <row r="15" spans="1:7" ht="150" customHeight="1">
      <c r="A15" s="6">
        <f t="shared" si="0"/>
        <v>13</v>
      </c>
      <c r="B15" s="24"/>
      <c r="C15" s="45" t="str">
        <f>HYPERLINK("http://www.hobbyelectronica.nl/product/geluid-detectie-sensor-tk0862/","Geluid detectie sensor TK0862")</f>
        <v>Geluid detectie sensor TK0862</v>
      </c>
      <c r="D15" s="27">
        <v>17</v>
      </c>
      <c r="E15" s="3"/>
    </row>
    <row r="16" spans="1:7" ht="150" customHeight="1">
      <c r="A16" s="6">
        <f t="shared" si="0"/>
        <v>14</v>
      </c>
      <c r="B16" s="24"/>
      <c r="C16" s="25" t="str">
        <f>HYPERLINK("https://www.conrad.nl/nl/druksensor-interlink-fsr-400-10-g-10-kg-503368.html","Druksensor Interlink FSR-400 ± 10 g - 10 kg")</f>
        <v>Druksensor Interlink FSR-400 ± 10 g - 10 kg</v>
      </c>
      <c r="D16" s="27">
        <v>0</v>
      </c>
      <c r="E16" s="3"/>
    </row>
    <row r="17" spans="1:5" ht="150" customHeight="1">
      <c r="A17" s="6">
        <f t="shared" si="0"/>
        <v>15</v>
      </c>
      <c r="B17" s="24"/>
      <c r="C17" s="45" t="str">
        <f>HYPERLINK("http://www.dx.com/p/arduino-flame-detection-sensor-module-135038#.VO4IcPnF_rm","Vlam sensormodule")</f>
        <v>Vlam sensormodule</v>
      </c>
      <c r="D17" s="27">
        <v>3</v>
      </c>
      <c r="E17" s="3"/>
    </row>
    <row r="18" spans="1:5" ht="150" customHeight="1">
      <c r="A18" s="6">
        <f t="shared" si="0"/>
        <v>16</v>
      </c>
      <c r="B18" s="24"/>
      <c r="C18" s="25" t="str">
        <f>HYPERLINK("http://nl.rs-online.com/web/p/condenser-microphone-components/7243134/","RS Omni-Directional PCB Mount 9.7mm Condenser Microphone Element, 50 → 16000 Hz -41dB")</f>
        <v>RS Omni-Directional PCB Mount 9.7mm Condenser Microphone Element, 50 → 16000 Hz -41dB</v>
      </c>
      <c r="D18" s="27" t="s">
        <v>1</v>
      </c>
      <c r="E18" s="3"/>
    </row>
    <row r="19" spans="1:5" ht="150" customHeight="1">
      <c r="A19" s="6">
        <f t="shared" si="0"/>
        <v>17</v>
      </c>
      <c r="B19" s="24"/>
      <c r="C19" s="45" t="str">
        <f>HYPERLINK("https://www.hobbyelectronica.nl/product/tcs230-tcs3200-kleur-sensor-gy-31/","GY-31 multicolor sensor")</f>
        <v>GY-31 multicolor sensor</v>
      </c>
      <c r="D19" s="27">
        <v>30</v>
      </c>
      <c r="E19" s="3"/>
    </row>
    <row r="20" spans="1:5" ht="150" customHeight="1">
      <c r="A20" s="6">
        <f t="shared" si="0"/>
        <v>18</v>
      </c>
      <c r="C20" s="45" t="str">
        <f>HYPERLINK("https://www.banggood.com/5Pcs-5V-Infrared-Line-Tracking-Sensor-Module-For-Arduino-p-1089946.html?rmmds=search&amp;cur_warehouse=CN","5V Infrared Line Tracking Sensor Module")</f>
        <v>5V Infrared Line Tracking Sensor Module</v>
      </c>
      <c r="D20" s="26" t="s">
        <v>1</v>
      </c>
      <c r="E20" s="3"/>
    </row>
    <row r="21" spans="1:5" ht="150" customHeight="1">
      <c r="A21" s="6">
        <f t="shared" si="0"/>
        <v>19</v>
      </c>
      <c r="B21"/>
      <c r="C21" s="25" t="str">
        <f>HYPERLINK("https://nl.rs-online.com/web/p/hall-effect-sensors/7659325/","NPN Hall Effect Sensor")</f>
        <v>NPN Hall Effect Sensor</v>
      </c>
      <c r="D21" s="27">
        <v>50</v>
      </c>
      <c r="E21" s="3"/>
    </row>
    <row r="22" spans="1:5" ht="28.2">
      <c r="A22" s="7"/>
      <c r="B22" s="64" t="s">
        <v>10</v>
      </c>
      <c r="C22" s="65"/>
      <c r="D22" s="23"/>
      <c r="E22" s="3"/>
    </row>
    <row r="23" spans="1:5" ht="150" customHeight="1">
      <c r="A23" s="6">
        <f>A21+1</f>
        <v>20</v>
      </c>
      <c r="B23" s="29"/>
      <c r="C23" s="45" t="str">
        <f>HYPERLINK("http://www.dx.com/nl/p/hg7881-two-channel-motor-driver-board-blue-green-black-2-5-12v-215795#.V0QczZF97IU","HG7881 Two-Channel Motor Driver Board - Blauw + Groen + Zwart (2.5 ~ 12V)")</f>
        <v>HG7881 Two-Channel Motor Driver Board - Blauw + Groen + Zwart (2.5 ~ 12V)</v>
      </c>
      <c r="D23" s="26" t="s">
        <v>2</v>
      </c>
      <c r="E23" s="3"/>
    </row>
    <row r="24" spans="1:5" ht="150" customHeight="1">
      <c r="A24" s="6">
        <f>A23+1</f>
        <v>21</v>
      </c>
      <c r="B24" s="29"/>
      <c r="C24" s="45" t="str">
        <f>HYPERLINK("http://www.dx.com/p/216851","L9110 2-Channel Motor Driver Module - Red + Green (2.5~12V)")</f>
        <v>L9110 2-Channel Motor Driver Module - Red + Green (2.5~12V)</v>
      </c>
      <c r="D24" s="26" t="s">
        <v>2</v>
      </c>
      <c r="E24" s="3"/>
    </row>
    <row r="25" spans="1:5" ht="150" customHeight="1">
      <c r="A25" s="6">
        <f t="shared" ref="A25:A42" si="1">A24+1</f>
        <v>22</v>
      </c>
      <c r="B25" s="29"/>
      <c r="C25" s="45" t="str">
        <f>HYPERLINK("http://www.hobbyelectronica.nl/product/l298n-motor-driver-module/","L298N Motor driver module")</f>
        <v>L298N Motor driver module</v>
      </c>
      <c r="D25" s="26" t="s">
        <v>2</v>
      </c>
      <c r="E25" s="3"/>
    </row>
    <row r="26" spans="1:5" ht="150" customHeight="1">
      <c r="A26" s="6">
        <f t="shared" si="1"/>
        <v>23</v>
      </c>
      <c r="B26" s="29"/>
      <c r="C26" s="25" t="str">
        <f>HYPERLINK("http://nl.rs-online.com/web/p/dc-geared-motors/4130638/?searchTerm=413-0638&amp;relevancy-data=636F3D3126696E3D4931384E525353746F636B4E756D6265724D504E266C753D656E266D6D3D6D61746368616C6C26706D3D5E5C647B337D5B5C732D2F255C2E2C5D5C647B332C347D2426706F3D31342673","DC geared motor,12-24V 30:1 rpm ratio")</f>
        <v>DC geared motor,12-24V 30:1 rpm ratio</v>
      </c>
      <c r="D26" s="27">
        <v>10</v>
      </c>
      <c r="E26" s="3"/>
    </row>
    <row r="27" spans="1:5" ht="150" customHeight="1">
      <c r="A27" s="6">
        <f t="shared" si="1"/>
        <v>24</v>
      </c>
      <c r="B27"/>
      <c r="C27" s="25" t="str">
        <f>HYPERLINK("https://nl.rs-online.com/web/p/dc-geared-motors/4130587/","DC geared motor,1.5-3V 15:1 rpm ratio")</f>
        <v>DC geared motor,1.5-3V 15:1 rpm ratio</v>
      </c>
      <c r="D27" s="27">
        <v>85</v>
      </c>
      <c r="E27" s="3"/>
    </row>
    <row r="28" spans="1:5" ht="150" customHeight="1">
      <c r="A28" s="6">
        <f t="shared" si="1"/>
        <v>25</v>
      </c>
      <c r="B28" s="29"/>
      <c r="C28" s="45" t="str">
        <f>HYPERLINK("http://www.dx.com/p/257135","TT-02 DIY Car Model TT Motor Encoder w/ Wheel - Black + Yellow")</f>
        <v>TT-02 DIY Car Model TT Motor Encoder w/ Wheel - Black + Yellow</v>
      </c>
      <c r="D28" s="27" t="s">
        <v>1</v>
      </c>
      <c r="E28" s="3"/>
    </row>
    <row r="29" spans="1:5" ht="150" customHeight="1">
      <c r="A29" s="6">
        <f t="shared" si="1"/>
        <v>26</v>
      </c>
      <c r="B29" s="29"/>
      <c r="C29" s="25" t="str">
        <f>HYPERLINK("https://www.conrad.nl/nl/modelcraft-bms-410c-standaard-servo-transmissie-kunststof-jr-404753.html?sc.queryFromSuggest=true","Modelcraft BMS-410C Standaard servo Transmissie: Kunststof JR")</f>
        <v>Modelcraft BMS-410C Standaard servo Transmissie: Kunststof JR</v>
      </c>
      <c r="D29" s="27">
        <v>40</v>
      </c>
      <c r="E29" s="3"/>
    </row>
    <row r="30" spans="1:5" ht="150" customHeight="1">
      <c r="A30" s="6">
        <f t="shared" si="1"/>
        <v>27</v>
      </c>
      <c r="B30" s="29"/>
      <c r="C30" s="25" t="str">
        <f>HYPERLINK("https://www.conrad.nl/nl/puntlaser-rood-laserfuchs-lfd650-04-12-9x20-rood-vermogen-04-mw-na-uitvoering-punt-816304.html","Puntlaser, rood Laserfuchs,  Rood Vermogen 0.4 mW")</f>
        <v>Puntlaser, rood Laserfuchs,  Rood Vermogen 0.4 mW</v>
      </c>
      <c r="D30" s="27">
        <v>5</v>
      </c>
      <c r="E30" s="3"/>
    </row>
    <row r="31" spans="1:5" ht="150" customHeight="1">
      <c r="A31" s="6">
        <f t="shared" si="1"/>
        <v>28</v>
      </c>
      <c r="B31" s="29"/>
      <c r="C31" s="25" t="str">
        <f>HYPERLINK("http://nl.rs-online.com/web/p/servo-motors/7813046/","Parallax Inc Servo Motor, 4 → 6 V, 0 → 50 rpm")</f>
        <v>Parallax Inc Servo Motor, 4 → 6 V, 0 → 50 rpm</v>
      </c>
      <c r="D31" s="27">
        <v>20</v>
      </c>
      <c r="E31" s="3"/>
    </row>
    <row r="32" spans="1:5" ht="150" customHeight="1">
      <c r="A32" s="6">
        <f t="shared" si="1"/>
        <v>29</v>
      </c>
      <c r="B32" s="29"/>
      <c r="C32" s="25" t="str">
        <f>HYPERLINK("https://www.conrad.nl/nl/modelcraft-mc1811-modelcraft-micro-servo-mc1811-glijlagers-transmissie-kunststof-jr-275460.html","Modelcraft MC1811 MODELCRAFT micro servo MC1811 Glijlagers Transmissie: Kunststof JR")</f>
        <v>Modelcraft MC1811 MODELCRAFT micro servo MC1811 Glijlagers Transmissie: Kunststof JR</v>
      </c>
      <c r="D32" s="27">
        <v>0</v>
      </c>
      <c r="E32" s="3"/>
    </row>
    <row r="33" spans="1:5" ht="150" customHeight="1">
      <c r="A33" s="6">
        <f t="shared" si="1"/>
        <v>30</v>
      </c>
      <c r="B33" s="29"/>
      <c r="C33" s="25" t="str">
        <f>HYPERLINK("http://reprap.org/wiki/NEMA_17_Stepper_motor","17HS3001-20B Steppermotor")</f>
        <v>17HS3001-20B Steppermotor</v>
      </c>
      <c r="D33" s="27" t="s">
        <v>3</v>
      </c>
      <c r="E33" s="3"/>
    </row>
    <row r="34" spans="1:5" ht="150" customHeight="1">
      <c r="A34" s="6">
        <f t="shared" si="1"/>
        <v>31</v>
      </c>
      <c r="B34" s="29"/>
      <c r="C34" s="25" t="str">
        <f>HYPERLINK("https://www.pololu.com/product/1182","A4988 Stepper Motor Driver Module")</f>
        <v>A4988 Stepper Motor Driver Module</v>
      </c>
      <c r="D34" s="27" t="s">
        <v>3</v>
      </c>
      <c r="E34" s="3"/>
    </row>
    <row r="35" spans="1:5" ht="150" customHeight="1">
      <c r="A35" s="6">
        <f t="shared" si="1"/>
        <v>32</v>
      </c>
      <c r="B35" s="29"/>
      <c r="C35" s="25" t="str">
        <f>HYPERLINK("https://blog.protoneer.co.nz/arduino-cnc-shield/","CNC Shield Ver 3.03")</f>
        <v>CNC Shield Ver 3.03</v>
      </c>
      <c r="D35" s="27" t="s">
        <v>4</v>
      </c>
      <c r="E35" s="3"/>
    </row>
    <row r="36" spans="1:5" ht="150" customHeight="1">
      <c r="A36" s="6">
        <f t="shared" si="1"/>
        <v>33</v>
      </c>
      <c r="B36"/>
      <c r="C36" s="45" t="str">
        <f>HYPERLINK("https://reprapworld.nl/products/lineaire_beweging/aluminium_katrol_gt2/","Timing pulley")</f>
        <v>Timing pulley</v>
      </c>
      <c r="D36" s="27">
        <v>50</v>
      </c>
      <c r="E36" s="3"/>
    </row>
    <row r="37" spans="1:5" ht="150" customHeight="1">
      <c r="A37" s="6">
        <f t="shared" si="1"/>
        <v>34</v>
      </c>
      <c r="B37" s="47"/>
      <c r="C37" s="45" t="str">
        <f>HYPERLINK("https://reprapworld.nl/products/lineaire_beweging/distributieriem_1m_x_6mm_gt2/","Timing belt")</f>
        <v>Timing belt</v>
      </c>
      <c r="D37" s="27" t="s">
        <v>80</v>
      </c>
      <c r="E37" s="3"/>
    </row>
    <row r="38" spans="1:5" ht="150" customHeight="1">
      <c r="A38" s="6">
        <f t="shared" si="1"/>
        <v>35</v>
      </c>
      <c r="B38" s="47"/>
      <c r="C38" s="45" t="str">
        <f>HYPERLINK("https://reprapworld.nl/products/lineaire_beweging/slider_scs8uu_8mm/","Linear bearing")</f>
        <v>Linear bearing</v>
      </c>
      <c r="D38" s="27">
        <v>50</v>
      </c>
      <c r="E38" s="3"/>
    </row>
    <row r="39" spans="1:5" ht="150" customHeight="1">
      <c r="A39" s="6">
        <f t="shared" si="1"/>
        <v>36</v>
      </c>
      <c r="B39" s="47"/>
      <c r="C39" s="45" t="str">
        <f>HYPERLINK("https://www.hobbyelectronica.nl/product/smart-car-robot-chassis-2wd-platform/","Smart car robot chassis 2WD platform")</f>
        <v>Smart car robot chassis 2WD platform</v>
      </c>
      <c r="D39" s="27">
        <v>50</v>
      </c>
      <c r="E39" s="3"/>
    </row>
    <row r="40" spans="1:5" ht="150" customHeight="1">
      <c r="A40" s="6">
        <f>A39+1</f>
        <v>37</v>
      </c>
      <c r="B40" s="47"/>
      <c r="C40" s="25" t="str">
        <f>HYPERLINK("http://nl.farnell.com/vcc-visual-communications-company/vaol-5lwy4/led-5mm-white-5000mcd/dp/2293492?MER=bn_level5_5NP_EngagementRecSingleItem_1","White LED T-1 3/4 (5mm), 20 mA, 3.5 V, 5 cd")</f>
        <v>White LED T-1 3/4 (5mm), 20 mA, 3.5 V, 5 cd</v>
      </c>
      <c r="D40" s="27">
        <v>200</v>
      </c>
      <c r="E40" s="3"/>
    </row>
    <row r="41" spans="1:5" ht="150" customHeight="1">
      <c r="A41" s="6">
        <f t="shared" si="1"/>
        <v>38</v>
      </c>
      <c r="B41" s="29"/>
      <c r="C41" s="45" t="str">
        <f>HYPERLINK("https://www.sparkfun.com/products/8546","Seven-segment led")</f>
        <v>Seven-segment led</v>
      </c>
      <c r="D41" s="27" t="s">
        <v>1</v>
      </c>
      <c r="E41" s="3"/>
    </row>
    <row r="42" spans="1:5" ht="150" customHeight="1">
      <c r="A42" s="6">
        <f t="shared" si="1"/>
        <v>39</v>
      </c>
      <c r="B42" s="29"/>
      <c r="C42" s="45" t="str">
        <f>HYPERLINK("https://www.sparkfun.com/products/709","Character LCD scherm")</f>
        <v>Character LCD scherm</v>
      </c>
      <c r="D42" s="27" t="s">
        <v>1</v>
      </c>
      <c r="E42" s="3"/>
    </row>
    <row r="43" spans="1:5" ht="28.2">
      <c r="A43" s="7"/>
      <c r="B43" s="64" t="s">
        <v>11</v>
      </c>
      <c r="C43" s="65"/>
      <c r="D43" s="23"/>
      <c r="E43" s="3"/>
    </row>
    <row r="44" spans="1:5" ht="150" customHeight="1">
      <c r="A44" s="6">
        <f>A42+1</f>
        <v>40</v>
      </c>
      <c r="B44" s="29"/>
      <c r="C44" s="25" t="str">
        <f>HYPERLINK("http://nl.rs-online.com/web/p/darlington-transistors/4859660/","STMicroelectronics, TIP121, NPN Darlington Transistor, 5 A 80 V HFE:1000, 3-Pin TO-220")</f>
        <v>STMicroelectronics, TIP121, NPN Darlington Transistor, 5 A 80 V HFE:1000, 3-Pin TO-220</v>
      </c>
      <c r="D44" s="26">
        <v>40</v>
      </c>
      <c r="E44" s="3"/>
    </row>
    <row r="45" spans="1:5" ht="28.2">
      <c r="A45" s="7"/>
      <c r="B45" s="64" t="s">
        <v>12</v>
      </c>
      <c r="C45" s="65"/>
      <c r="D45" s="23"/>
      <c r="E45" s="3"/>
    </row>
    <row r="46" spans="1:5" ht="150" customHeight="1">
      <c r="A46" s="6">
        <f>A44+1</f>
        <v>41</v>
      </c>
      <c r="B46" s="29"/>
      <c r="C46" s="45" t="str">
        <f>HYPERLINK("https://www.sparkfun.com/products/100","JZC-11F")</f>
        <v>JZC-11F</v>
      </c>
      <c r="D46" s="31" t="s">
        <v>1</v>
      </c>
      <c r="E46" s="3"/>
    </row>
    <row r="47" spans="1:5" ht="150" customHeight="1">
      <c r="A47" s="6">
        <f>A46+1</f>
        <v>42</v>
      </c>
      <c r="B47" s="29"/>
      <c r="C47" s="25" t="str">
        <f>HYPERLINK("http://nl.rs-online.com/web/p/toggle-switches/0401703/?searchTerm=401-703&amp;relevancy-data=636F3D3126696E3D4931384E525353746F636B4E756D6265724D504E266C753D656E266D6D3D6D61746368616C6C26706D3D5E5C647B337D5B5C732D2F255C2E2C5D5C647B332C347D2426706F3D313426736E","Powerswitch")</f>
        <v>Powerswitch</v>
      </c>
      <c r="D47" s="27" t="s">
        <v>1</v>
      </c>
      <c r="E47" s="3"/>
    </row>
    <row r="48" spans="1:5" ht="28.2">
      <c r="A48" s="7"/>
      <c r="B48" s="64" t="s">
        <v>13</v>
      </c>
      <c r="C48" s="65"/>
      <c r="D48" s="23"/>
      <c r="E48" s="3"/>
    </row>
    <row r="49" spans="1:5" ht="150" customHeight="1">
      <c r="A49" s="6">
        <f>A47+1</f>
        <v>43</v>
      </c>
      <c r="B49" s="29"/>
      <c r="C49" s="25" t="str">
        <f>HYPERLINK("https://www.conrad.nl/nl/voltcraft-usps-1500-stekkernetvoeding-instelbaar-3-vdc-45-vdc-5-vdc-6-vdc-75-vdc-9-vdc-12-vdc-1500-ma-518372.html?sc.ref=Product%20Details","VOLTCRAFT USPS-1500 Stekkernetvoeding")</f>
        <v>VOLTCRAFT USPS-1500 Stekkernetvoeding</v>
      </c>
      <c r="D49" s="27" t="s">
        <v>3</v>
      </c>
      <c r="E49" s="3"/>
    </row>
    <row r="50" spans="1:5" ht="150" customHeight="1">
      <c r="A50" s="6">
        <f t="shared" ref="A50:A57" si="2">A49+1</f>
        <v>44</v>
      </c>
      <c r="B50" s="29"/>
      <c r="C50" s="25" t="str">
        <f>HYPERLINK("https://www.conrad.nl/nl/goobay-12460-batterijhouder-10-aa-penlite-l-x-b-x-h-77-x-60-x-32-mm-615617.html?sc.queryFromSuggest=true","Batterijhouder 10 AA")</f>
        <v>Batterijhouder 10 AA</v>
      </c>
      <c r="D50" s="27" t="s">
        <v>1</v>
      </c>
      <c r="E50" s="3"/>
    </row>
    <row r="51" spans="1:5" ht="150" customHeight="1">
      <c r="A51" s="6">
        <f t="shared" si="2"/>
        <v>45</v>
      </c>
      <c r="B51" s="29"/>
      <c r="C51" s="25" t="str">
        <f>HYPERLINK("https://www.conrad.nl/nl/goobay-12470-batterijhouder-8-aa-penlite-l-x-b-x-h-60-x-29-x-59-mm-615609.html?sc.ref=Product","Batterijhouder 8 AA")</f>
        <v>Batterijhouder 8 AA</v>
      </c>
      <c r="D51" s="27" t="s">
        <v>1</v>
      </c>
      <c r="E51" s="3"/>
    </row>
    <row r="52" spans="1:5" ht="150" customHeight="1">
      <c r="A52" s="6">
        <f t="shared" si="2"/>
        <v>46</v>
      </c>
      <c r="B52" s="29"/>
      <c r="C52" s="45" t="str">
        <f>HYPERLINK("https://www.allekabels.nl/batterij-houder/1062/1294363/2x-aaa-batterij-houder.html?gclid=CjwKEAiA0fnFBRC6g8rgmICvrw0SJADx1_zAgi9pnchnJ3YgqXaV1FD7_-PoBojglcY2Vipv37-p_BoC8__w_wcB","Batterijhouder 2 AAA")</f>
        <v>Batterijhouder 2 AAA</v>
      </c>
      <c r="D52" s="32" t="s">
        <v>5</v>
      </c>
      <c r="E52" s="3"/>
    </row>
    <row r="53" spans="1:5" ht="150" customHeight="1">
      <c r="A53" s="6">
        <f t="shared" si="2"/>
        <v>47</v>
      </c>
      <c r="B53" s="29"/>
      <c r="C53" s="25" t="str">
        <f>HYPERLINK("https://www.conrad.nl/nl/emmerich-9v-i-clip-batterijclip-1-9-v-blok-l-x-b-x-h-26-x-13-x-8-mm-624691.html","Batterijclip 9 V")</f>
        <v>Batterijclip 9 V</v>
      </c>
      <c r="D53" s="27" t="s">
        <v>1</v>
      </c>
      <c r="E53" s="3"/>
    </row>
    <row r="54" spans="1:5" ht="150" customHeight="1">
      <c r="A54" s="6">
        <f t="shared" si="2"/>
        <v>48</v>
      </c>
      <c r="B54" s="29"/>
      <c r="C54" s="25" t="str">
        <f>HYPERLINK("http://nl.rs-online.com/web/p/lead-acid-rechargeable-batteries/7270388/","Lead Acid AGM 6V1.0Ah")</f>
        <v>Lead Acid AGM 6V1.0Ah</v>
      </c>
      <c r="D54" s="27">
        <v>13</v>
      </c>
      <c r="E54" s="3"/>
    </row>
    <row r="55" spans="1:5" ht="150" customHeight="1">
      <c r="A55" s="6">
        <f t="shared" si="2"/>
        <v>49</v>
      </c>
      <c r="B55" s="29"/>
      <c r="C55" s="25" t="str">
        <f>HYPERLINK("https://www.conrad.nl/nl/goobay-48171-batterijhouder-1-9v-blok-kabel-l-x-b-x-h-684-x-332-x-256-mm-1318446.html","Batterijhouder blokbatterij 9V")</f>
        <v>Batterijhouder blokbatterij 9V</v>
      </c>
      <c r="D55" s="32">
        <v>10</v>
      </c>
      <c r="E55" s="3"/>
    </row>
    <row r="56" spans="1:5" ht="150" customHeight="1">
      <c r="A56" s="6">
        <f t="shared" si="2"/>
        <v>50</v>
      </c>
      <c r="B56" s="29"/>
      <c r="C56" s="45" t="str">
        <f>HYPERLINK("https://www.sparkfun.com/products/107","Voltage regulator 5V")</f>
        <v>Voltage regulator 5V</v>
      </c>
      <c r="D56" s="32" t="s">
        <v>3</v>
      </c>
      <c r="E56" s="3"/>
    </row>
    <row r="57" spans="1:5" ht="150" customHeight="1">
      <c r="A57" s="6">
        <f t="shared" si="2"/>
        <v>51</v>
      </c>
      <c r="B57" s="29"/>
      <c r="C57" s="45" t="str">
        <f>HYPERLINK("https://www.sparkfun.com/products/526","Voltage regulator 3.3V")</f>
        <v>Voltage regulator 3.3V</v>
      </c>
      <c r="D57" s="32" t="s">
        <v>3</v>
      </c>
      <c r="E57" s="3"/>
    </row>
    <row r="58" spans="1:5" ht="28.2">
      <c r="A58" s="7"/>
      <c r="B58" s="64" t="s">
        <v>14</v>
      </c>
      <c r="C58" s="65"/>
      <c r="D58" s="23"/>
      <c r="E58" s="3"/>
    </row>
    <row r="59" spans="1:5" ht="150" customHeight="1">
      <c r="A59" s="6">
        <f>A57+1</f>
        <v>52</v>
      </c>
      <c r="B59"/>
      <c r="C59" s="25" t="str">
        <f>HYPERLINK("https://nl.rs-online.com/web/p/magnets/8735007/","Eclipse 16mm Screw M3 Neodymium Magnet")</f>
        <v>Eclipse 16mm Screw M3 Neodymium Magnet</v>
      </c>
      <c r="D59" s="27">
        <v>0</v>
      </c>
      <c r="E59" s="3"/>
    </row>
    <row r="60" spans="1:5" ht="150" customHeight="1">
      <c r="A60" s="6">
        <f>A59+1</f>
        <v>53</v>
      </c>
      <c r="B60"/>
      <c r="C60" s="25" t="str">
        <f>HYPERLINK("https://www.hobbyelectronica.nl/product/proto-shield-rev3/","Proto shield Arduino")</f>
        <v>Proto shield Arduino</v>
      </c>
      <c r="D60" s="27">
        <v>0</v>
      </c>
      <c r="E60" s="3"/>
    </row>
    <row r="61" spans="1:5" ht="150" customHeight="1">
      <c r="A61" s="6">
        <f>A60+1</f>
        <v>54</v>
      </c>
      <c r="B61" s="28"/>
      <c r="C61" s="25" t="str">
        <f>HYPERLINK("http://nl.farnell.com/te-connectivity/1-2199298-2/ic-socket-dip-8pos-th/dp/2445620?st=IC%20SOCKET%20DIP","TE CONNECTIVITY  1-2199298-2  IC SOCKET, DIP, 8POS, TH")</f>
        <v>TE CONNECTIVITY  1-2199298-2  IC SOCKET, DIP, 8POS, TH</v>
      </c>
      <c r="D61" s="27">
        <v>10</v>
      </c>
      <c r="E61" s="3"/>
    </row>
    <row r="62" spans="1:5" ht="150" customHeight="1">
      <c r="A62" s="6">
        <f t="shared" ref="A62" si="3">A61+1</f>
        <v>55</v>
      </c>
      <c r="B62" s="29"/>
      <c r="C62" s="25" t="str">
        <f>HYPERLINK("https://www.conrad.nl/nl/conrad-euro-printplaat-puntraster-su527769-l-x-b-160-mm-x-100-mm-rastermaat-254-mm-hardpapier-met-koperlaag-530753.html","Conrad Euro-printplaat, puntraster")</f>
        <v>Conrad Euro-printplaat, puntraster</v>
      </c>
      <c r="D62" s="27">
        <v>10</v>
      </c>
      <c r="E62" s="3"/>
    </row>
    <row r="63" spans="1:5" ht="150" hidden="1" customHeight="1">
      <c r="D63" s="35"/>
      <c r="E63" s="3"/>
    </row>
    <row r="64" spans="1:5" ht="150" hidden="1" customHeight="1">
      <c r="D64" s="35"/>
      <c r="E64" s="3"/>
    </row>
    <row r="65" spans="4:5" ht="150" hidden="1" customHeight="1">
      <c r="D65" s="35"/>
      <c r="E65" s="3"/>
    </row>
    <row r="66" spans="4:5" ht="150" hidden="1" customHeight="1">
      <c r="D66" s="35"/>
      <c r="E66" s="3"/>
    </row>
    <row r="67" spans="4:5" ht="150" hidden="1" customHeight="1">
      <c r="D67" s="35"/>
      <c r="E67" s="3"/>
    </row>
    <row r="68" spans="4:5" ht="150" hidden="1" customHeight="1">
      <c r="D68" s="35"/>
      <c r="E68" s="3"/>
    </row>
    <row r="69" spans="4:5" ht="150" hidden="1" customHeight="1">
      <c r="D69" s="35"/>
      <c r="E69" s="3"/>
    </row>
    <row r="70" spans="4:5" ht="150" hidden="1" customHeight="1">
      <c r="D70" s="35"/>
      <c r="E70" s="3"/>
    </row>
    <row r="71" spans="4:5" ht="150" hidden="1" customHeight="1">
      <c r="D71" s="35"/>
      <c r="E71" s="3"/>
    </row>
    <row r="72" spans="4:5" ht="150" hidden="1" customHeight="1">
      <c r="D72" s="35"/>
      <c r="E72" s="3"/>
    </row>
    <row r="73" spans="4:5" ht="150" hidden="1" customHeight="1">
      <c r="D73" s="35"/>
      <c r="E73" s="3"/>
    </row>
    <row r="74" spans="4:5" ht="150" hidden="1" customHeight="1">
      <c r="D74" s="35"/>
      <c r="E74" s="3"/>
    </row>
    <row r="75" spans="4:5" ht="150" hidden="1" customHeight="1">
      <c r="D75" s="35"/>
      <c r="E75" s="3"/>
    </row>
    <row r="76" spans="4:5" ht="150" hidden="1" customHeight="1">
      <c r="D76" s="35"/>
      <c r="E76" s="3"/>
    </row>
    <row r="77" spans="4:5" ht="150" hidden="1" customHeight="1">
      <c r="D77" s="35"/>
      <c r="E77" s="3"/>
    </row>
    <row r="78" spans="4:5" ht="150" hidden="1" customHeight="1">
      <c r="D78" s="35"/>
      <c r="E78" s="3"/>
    </row>
    <row r="79" spans="4:5" ht="150" hidden="1" customHeight="1">
      <c r="D79" s="35"/>
      <c r="E79" s="3"/>
    </row>
    <row r="80" spans="4:5" ht="150" hidden="1" customHeight="1">
      <c r="D80" s="35"/>
      <c r="E80" s="3"/>
    </row>
    <row r="81" spans="4:5" ht="150" hidden="1" customHeight="1">
      <c r="D81" s="35"/>
      <c r="E81" s="3"/>
    </row>
    <row r="82" spans="4:5" ht="150" hidden="1" customHeight="1">
      <c r="D82" s="35"/>
      <c r="E82" s="3"/>
    </row>
    <row r="83" spans="4:5" ht="150" hidden="1" customHeight="1">
      <c r="D83" s="35"/>
      <c r="E83" s="3"/>
    </row>
    <row r="84" spans="4:5" ht="150" hidden="1" customHeight="1">
      <c r="D84" s="35"/>
      <c r="E84" s="3"/>
    </row>
    <row r="85" spans="4:5" ht="150" hidden="1" customHeight="1">
      <c r="D85" s="35"/>
      <c r="E85" s="3"/>
    </row>
    <row r="86" spans="4:5" ht="150" hidden="1" customHeight="1">
      <c r="D86" s="35"/>
      <c r="E86" s="3"/>
    </row>
    <row r="87" spans="4:5" ht="150" hidden="1" customHeight="1">
      <c r="D87" s="35"/>
      <c r="E87" s="3"/>
    </row>
    <row r="88" spans="4:5" ht="150" hidden="1" customHeight="1">
      <c r="D88" s="35"/>
      <c r="E88" s="3"/>
    </row>
    <row r="89" spans="4:5" ht="150" hidden="1" customHeight="1">
      <c r="D89" s="35"/>
      <c r="E89" s="3"/>
    </row>
    <row r="90" spans="4:5" ht="150" hidden="1" customHeight="1">
      <c r="D90" s="35"/>
      <c r="E90" s="3"/>
    </row>
    <row r="91" spans="4:5" ht="150" hidden="1" customHeight="1">
      <c r="D91" s="35"/>
      <c r="E91" s="3"/>
    </row>
    <row r="92" spans="4:5" ht="150" hidden="1" customHeight="1">
      <c r="D92" s="35"/>
      <c r="E92" s="3"/>
    </row>
    <row r="93" spans="4:5" ht="150" hidden="1" customHeight="1">
      <c r="D93" s="35"/>
      <c r="E93" s="3"/>
    </row>
    <row r="94" spans="4:5" ht="150" hidden="1" customHeight="1">
      <c r="D94" s="35"/>
      <c r="E94" s="3"/>
    </row>
    <row r="95" spans="4:5" ht="150" hidden="1" customHeight="1">
      <c r="D95" s="35"/>
      <c r="E95" s="3"/>
    </row>
    <row r="96" spans="4:5" ht="150" hidden="1" customHeight="1">
      <c r="D96" s="35"/>
      <c r="E96" s="3"/>
    </row>
    <row r="97" spans="4:5" ht="150" hidden="1" customHeight="1">
      <c r="D97" s="35"/>
      <c r="E97" s="3"/>
    </row>
    <row r="98" spans="4:5" ht="150" hidden="1" customHeight="1">
      <c r="D98" s="35"/>
      <c r="E98" s="3"/>
    </row>
    <row r="99" spans="4:5" ht="150" hidden="1" customHeight="1">
      <c r="D99" s="35"/>
      <c r="E99" s="3"/>
    </row>
    <row r="100" spans="4:5" ht="150" hidden="1" customHeight="1">
      <c r="D100" s="35"/>
      <c r="E100" s="3"/>
    </row>
    <row r="101" spans="4:5" ht="150" hidden="1" customHeight="1">
      <c r="D101" s="35"/>
      <c r="E101" s="3"/>
    </row>
    <row r="102" spans="4:5" ht="150" hidden="1" customHeight="1">
      <c r="D102" s="35"/>
      <c r="E102" s="3"/>
    </row>
    <row r="103" spans="4:5" ht="150" hidden="1" customHeight="1">
      <c r="D103" s="35"/>
      <c r="E103" s="3"/>
    </row>
    <row r="104" spans="4:5" ht="150" hidden="1" customHeight="1">
      <c r="D104" s="35"/>
      <c r="E104" s="3"/>
    </row>
    <row r="105" spans="4:5" ht="150" hidden="1" customHeight="1">
      <c r="D105" s="35"/>
      <c r="E105" s="3"/>
    </row>
    <row r="106" spans="4:5" ht="150" hidden="1" customHeight="1">
      <c r="D106" s="35"/>
      <c r="E106" s="3"/>
    </row>
    <row r="107" spans="4:5" ht="150" hidden="1" customHeight="1">
      <c r="D107" s="35"/>
      <c r="E107" s="3"/>
    </row>
    <row r="108" spans="4:5" ht="150" hidden="1" customHeight="1">
      <c r="D108" s="35"/>
      <c r="E108" s="3"/>
    </row>
    <row r="109" spans="4:5" ht="150" hidden="1" customHeight="1">
      <c r="D109" s="35"/>
      <c r="E109" s="3"/>
    </row>
    <row r="110" spans="4:5" ht="150" hidden="1" customHeight="1">
      <c r="D110" s="35"/>
      <c r="E110" s="3"/>
    </row>
    <row r="111" spans="4:5" ht="150" hidden="1" customHeight="1">
      <c r="D111" s="35"/>
      <c r="E111" s="3"/>
    </row>
    <row r="112" spans="4:5" ht="150" hidden="1" customHeight="1">
      <c r="D112" s="35"/>
      <c r="E112" s="3"/>
    </row>
    <row r="113" spans="4:5" ht="150" hidden="1" customHeight="1">
      <c r="D113" s="35"/>
      <c r="E113" s="3"/>
    </row>
    <row r="114" spans="4:5" ht="150" hidden="1" customHeight="1">
      <c r="D114" s="35"/>
      <c r="E114" s="3"/>
    </row>
    <row r="115" spans="4:5" ht="150" hidden="1" customHeight="1">
      <c r="D115" s="35"/>
      <c r="E115" s="3"/>
    </row>
    <row r="116" spans="4:5" ht="150" hidden="1" customHeight="1">
      <c r="D116" s="35"/>
      <c r="E116" s="3"/>
    </row>
    <row r="117" spans="4:5" ht="150" hidden="1" customHeight="1">
      <c r="D117" s="35"/>
      <c r="E117" s="3"/>
    </row>
    <row r="118" spans="4:5" ht="150" hidden="1" customHeight="1">
      <c r="D118" s="35"/>
      <c r="E118" s="3"/>
    </row>
    <row r="119" spans="4:5" ht="150" hidden="1" customHeight="1">
      <c r="D119" s="35"/>
      <c r="E119" s="3"/>
    </row>
    <row r="120" spans="4:5" ht="150" hidden="1" customHeight="1">
      <c r="D120" s="35"/>
      <c r="E120" s="3"/>
    </row>
    <row r="121" spans="4:5" ht="150" hidden="1" customHeight="1">
      <c r="D121" s="35"/>
      <c r="E121" s="3"/>
    </row>
    <row r="122" spans="4:5" ht="150" hidden="1" customHeight="1">
      <c r="D122" s="35"/>
      <c r="E122" s="3"/>
    </row>
    <row r="123" spans="4:5" ht="150" hidden="1" customHeight="1">
      <c r="D123" s="35"/>
      <c r="E123" s="3"/>
    </row>
    <row r="124" spans="4:5" ht="150" hidden="1" customHeight="1">
      <c r="D124" s="35"/>
      <c r="E124" s="3"/>
    </row>
    <row r="125" spans="4:5" ht="150" hidden="1" customHeight="1">
      <c r="D125" s="35"/>
      <c r="E125" s="3"/>
    </row>
    <row r="126" spans="4:5" ht="150" hidden="1" customHeight="1">
      <c r="D126" s="35"/>
      <c r="E126" s="3"/>
    </row>
    <row r="127" spans="4:5" ht="150" hidden="1" customHeight="1">
      <c r="D127" s="35"/>
      <c r="E127" s="3"/>
    </row>
    <row r="128" spans="4:5" ht="150" hidden="1" customHeight="1">
      <c r="D128" s="35"/>
      <c r="E128" s="3"/>
    </row>
    <row r="129" spans="4:5" ht="150" hidden="1" customHeight="1">
      <c r="D129" s="35"/>
      <c r="E129" s="3"/>
    </row>
    <row r="130" spans="4:5" ht="150" hidden="1" customHeight="1">
      <c r="D130" s="35"/>
      <c r="E130" s="3"/>
    </row>
    <row r="131" spans="4:5" ht="150" hidden="1" customHeight="1">
      <c r="D131" s="35"/>
      <c r="E131" s="3"/>
    </row>
    <row r="132" spans="4:5" ht="150" hidden="1" customHeight="1">
      <c r="D132" s="35"/>
      <c r="E132" s="3"/>
    </row>
    <row r="133" spans="4:5" ht="150" hidden="1" customHeight="1">
      <c r="D133" s="35"/>
      <c r="E133" s="3"/>
    </row>
    <row r="134" spans="4:5" ht="150" hidden="1" customHeight="1">
      <c r="D134" s="35"/>
      <c r="E134" s="3"/>
    </row>
    <row r="135" spans="4:5" ht="150" hidden="1" customHeight="1">
      <c r="D135" s="35"/>
      <c r="E135" s="3"/>
    </row>
    <row r="136" spans="4:5" ht="150" hidden="1" customHeight="1">
      <c r="D136" s="35"/>
      <c r="E136" s="3"/>
    </row>
    <row r="137" spans="4:5" ht="150" hidden="1" customHeight="1">
      <c r="D137" s="35"/>
      <c r="E137" s="3"/>
    </row>
    <row r="138" spans="4:5" ht="150" hidden="1" customHeight="1">
      <c r="D138" s="35"/>
      <c r="E138" s="3"/>
    </row>
    <row r="139" spans="4:5" ht="150" hidden="1" customHeight="1">
      <c r="D139" s="35"/>
      <c r="E139" s="3"/>
    </row>
    <row r="140" spans="4:5" ht="150" hidden="1" customHeight="1">
      <c r="D140" s="35"/>
      <c r="E140" s="3"/>
    </row>
    <row r="141" spans="4:5" ht="150" hidden="1" customHeight="1">
      <c r="D141" s="35"/>
      <c r="E141" s="3"/>
    </row>
    <row r="142" spans="4:5" ht="150" hidden="1" customHeight="1">
      <c r="D142" s="35"/>
      <c r="E142" s="3"/>
    </row>
    <row r="143" spans="4:5" ht="150" hidden="1" customHeight="1">
      <c r="D143" s="35"/>
      <c r="E143" s="3"/>
    </row>
    <row r="144" spans="4:5" ht="150" hidden="1" customHeight="1">
      <c r="D144" s="35"/>
      <c r="E144" s="3"/>
    </row>
    <row r="145" spans="4:5" ht="150" hidden="1" customHeight="1">
      <c r="D145" s="35"/>
      <c r="E145" s="3"/>
    </row>
    <row r="146" spans="4:5" ht="150" hidden="1" customHeight="1">
      <c r="D146" s="35"/>
      <c r="E146" s="3"/>
    </row>
    <row r="147" spans="4:5" ht="150" hidden="1" customHeight="1">
      <c r="D147" s="35"/>
      <c r="E147" s="3"/>
    </row>
    <row r="148" spans="4:5" ht="150" hidden="1" customHeight="1">
      <c r="D148" s="35"/>
      <c r="E148" s="3"/>
    </row>
    <row r="149" spans="4:5" ht="150" hidden="1" customHeight="1">
      <c r="D149" s="35"/>
      <c r="E149" s="3"/>
    </row>
    <row r="150" spans="4:5" ht="150" hidden="1" customHeight="1">
      <c r="D150" s="35"/>
      <c r="E150" s="3"/>
    </row>
    <row r="151" spans="4:5" ht="150" hidden="1" customHeight="1">
      <c r="D151" s="35"/>
      <c r="E151" s="3"/>
    </row>
    <row r="152" spans="4:5" ht="150" hidden="1" customHeight="1">
      <c r="D152" s="35"/>
      <c r="E152" s="3"/>
    </row>
    <row r="153" spans="4:5" ht="150" hidden="1" customHeight="1">
      <c r="D153" s="35"/>
      <c r="E153" s="3"/>
    </row>
    <row r="154" spans="4:5" ht="150" hidden="1" customHeight="1">
      <c r="D154" s="35"/>
      <c r="E154" s="3"/>
    </row>
    <row r="155" spans="4:5" ht="150" hidden="1" customHeight="1">
      <c r="D155" s="35"/>
      <c r="E155" s="3"/>
    </row>
    <row r="156" spans="4:5" ht="150" hidden="1" customHeight="1">
      <c r="D156" s="35"/>
      <c r="E156" s="3"/>
    </row>
    <row r="157" spans="4:5" ht="150" hidden="1" customHeight="1">
      <c r="D157" s="35"/>
      <c r="E157" s="3"/>
    </row>
    <row r="158" spans="4:5" ht="150" hidden="1" customHeight="1">
      <c r="D158" s="35"/>
      <c r="E158" s="3"/>
    </row>
    <row r="159" spans="4:5" ht="150" hidden="1" customHeight="1">
      <c r="D159" s="35"/>
      <c r="E159" s="3"/>
    </row>
    <row r="160" spans="4:5" ht="150" hidden="1" customHeight="1">
      <c r="D160" s="35"/>
      <c r="E160" s="3"/>
    </row>
    <row r="161" spans="4:5" ht="150" hidden="1" customHeight="1">
      <c r="D161" s="35"/>
      <c r="E161" s="3"/>
    </row>
    <row r="162" spans="4:5" ht="150" hidden="1" customHeight="1">
      <c r="D162" s="35"/>
      <c r="E162" s="3"/>
    </row>
    <row r="163" spans="4:5" ht="150" hidden="1" customHeight="1">
      <c r="D163" s="35"/>
      <c r="E163" s="3"/>
    </row>
    <row r="164" spans="4:5" ht="150" hidden="1" customHeight="1">
      <c r="D164" s="35"/>
      <c r="E164" s="3"/>
    </row>
    <row r="165" spans="4:5" ht="150" hidden="1" customHeight="1">
      <c r="D165" s="35"/>
      <c r="E165" s="3"/>
    </row>
    <row r="166" spans="4:5" ht="150" hidden="1" customHeight="1">
      <c r="D166" s="35"/>
      <c r="E166" s="3"/>
    </row>
    <row r="167" spans="4:5" ht="150" hidden="1" customHeight="1">
      <c r="D167" s="35"/>
      <c r="E167" s="3"/>
    </row>
    <row r="168" spans="4:5" ht="150" hidden="1" customHeight="1">
      <c r="D168" s="35"/>
      <c r="E168" s="3"/>
    </row>
    <row r="169" spans="4:5" ht="150" hidden="1" customHeight="1">
      <c r="D169" s="35"/>
      <c r="E169" s="3"/>
    </row>
    <row r="170" spans="4:5" ht="150" hidden="1" customHeight="1">
      <c r="D170" s="35"/>
      <c r="E170" s="3"/>
    </row>
    <row r="171" spans="4:5" ht="150" hidden="1" customHeight="1">
      <c r="D171" s="35"/>
      <c r="E171" s="3"/>
    </row>
    <row r="172" spans="4:5" ht="150" hidden="1" customHeight="1">
      <c r="D172" s="35"/>
      <c r="E172" s="3"/>
    </row>
    <row r="173" spans="4:5" ht="150" hidden="1" customHeight="1">
      <c r="D173" s="35"/>
      <c r="E173" s="3"/>
    </row>
    <row r="174" spans="4:5" ht="150" hidden="1" customHeight="1">
      <c r="D174" s="35"/>
      <c r="E174" s="3"/>
    </row>
    <row r="175" spans="4:5" ht="150" hidden="1" customHeight="1">
      <c r="D175" s="35"/>
      <c r="E175" s="3"/>
    </row>
    <row r="176" spans="4:5" ht="150" hidden="1" customHeight="1">
      <c r="D176" s="35"/>
      <c r="E176" s="3"/>
    </row>
    <row r="177" spans="4:5" ht="150" hidden="1" customHeight="1">
      <c r="D177" s="35"/>
      <c r="E177" s="3"/>
    </row>
    <row r="178" spans="4:5" ht="150" hidden="1" customHeight="1">
      <c r="D178" s="35"/>
      <c r="E178" s="3"/>
    </row>
    <row r="179" spans="4:5" ht="150" hidden="1" customHeight="1">
      <c r="D179" s="35"/>
      <c r="E179" s="3"/>
    </row>
    <row r="180" spans="4:5" ht="150" hidden="1" customHeight="1">
      <c r="D180" s="35"/>
      <c r="E180" s="3"/>
    </row>
    <row r="181" spans="4:5" ht="150" hidden="1" customHeight="1">
      <c r="D181" s="35"/>
      <c r="E181" s="3"/>
    </row>
    <row r="182" spans="4:5" ht="150" hidden="1" customHeight="1">
      <c r="D182" s="35"/>
      <c r="E182" s="3"/>
    </row>
    <row r="183" spans="4:5" ht="150" hidden="1" customHeight="1">
      <c r="D183" s="35"/>
      <c r="E183" s="3"/>
    </row>
    <row r="184" spans="4:5" ht="150" hidden="1" customHeight="1">
      <c r="D184" s="35"/>
      <c r="E184" s="3"/>
    </row>
    <row r="185" spans="4:5" ht="150" hidden="1" customHeight="1">
      <c r="D185" s="35"/>
      <c r="E185" s="3"/>
    </row>
    <row r="186" spans="4:5" ht="150" hidden="1" customHeight="1">
      <c r="D186" s="35"/>
      <c r="E186" s="3"/>
    </row>
    <row r="187" spans="4:5" ht="150" hidden="1" customHeight="1">
      <c r="D187" s="35"/>
      <c r="E187" s="3"/>
    </row>
    <row r="188" spans="4:5" ht="150" hidden="1" customHeight="1">
      <c r="D188" s="35"/>
      <c r="E188" s="3"/>
    </row>
    <row r="189" spans="4:5" ht="150" hidden="1" customHeight="1">
      <c r="D189" s="35"/>
      <c r="E189" s="3"/>
    </row>
    <row r="190" spans="4:5" ht="150" hidden="1" customHeight="1">
      <c r="D190" s="35"/>
      <c r="E190" s="3"/>
    </row>
    <row r="191" spans="4:5" ht="150" hidden="1" customHeight="1">
      <c r="D191" s="35"/>
      <c r="E191" s="3"/>
    </row>
    <row r="192" spans="4:5" ht="150" hidden="1" customHeight="1">
      <c r="D192" s="35"/>
      <c r="E192" s="3"/>
    </row>
    <row r="193" spans="4:5" ht="150" hidden="1" customHeight="1">
      <c r="D193" s="35"/>
      <c r="E193" s="3"/>
    </row>
    <row r="194" spans="4:5" ht="150" hidden="1" customHeight="1">
      <c r="D194" s="35"/>
      <c r="E194" s="3"/>
    </row>
    <row r="195" spans="4:5" ht="150" hidden="1" customHeight="1">
      <c r="D195" s="35"/>
      <c r="E195" s="3"/>
    </row>
    <row r="196" spans="4:5" ht="150" hidden="1" customHeight="1">
      <c r="D196" s="35"/>
      <c r="E196" s="3"/>
    </row>
    <row r="197" spans="4:5" ht="150" hidden="1" customHeight="1">
      <c r="D197" s="35"/>
      <c r="E197" s="3"/>
    </row>
    <row r="198" spans="4:5" ht="150" hidden="1" customHeight="1">
      <c r="D198" s="35"/>
      <c r="E198" s="3"/>
    </row>
    <row r="199" spans="4:5" ht="150" hidden="1" customHeight="1">
      <c r="D199" s="35"/>
      <c r="E199" s="3"/>
    </row>
    <row r="200" spans="4:5" ht="150" hidden="1" customHeight="1">
      <c r="D200" s="35"/>
      <c r="E200" s="3"/>
    </row>
    <row r="201" spans="4:5" ht="150" hidden="1" customHeight="1">
      <c r="D201" s="35"/>
      <c r="E201" s="3"/>
    </row>
    <row r="202" spans="4:5" ht="150" hidden="1" customHeight="1">
      <c r="D202" s="35"/>
      <c r="E202" s="3"/>
    </row>
    <row r="203" spans="4:5" ht="150" hidden="1" customHeight="1">
      <c r="D203" s="35"/>
      <c r="E203" s="3"/>
    </row>
    <row r="204" spans="4:5" ht="150" hidden="1" customHeight="1">
      <c r="D204" s="35"/>
      <c r="E204" s="3"/>
    </row>
    <row r="205" spans="4:5" ht="150" hidden="1" customHeight="1">
      <c r="D205" s="35"/>
      <c r="E205" s="3"/>
    </row>
    <row r="206" spans="4:5" ht="150" hidden="1" customHeight="1">
      <c r="D206" s="35"/>
      <c r="E206" s="3"/>
    </row>
    <row r="207" spans="4:5" ht="150" hidden="1" customHeight="1">
      <c r="D207" s="35"/>
      <c r="E207" s="3"/>
    </row>
    <row r="208" spans="4:5" ht="150" hidden="1" customHeight="1">
      <c r="D208" s="35"/>
      <c r="E208" s="3"/>
    </row>
    <row r="209" spans="4:5" ht="150" hidden="1" customHeight="1">
      <c r="D209" s="35"/>
      <c r="E209" s="3"/>
    </row>
    <row r="210" spans="4:5" ht="150" hidden="1" customHeight="1">
      <c r="D210" s="35"/>
      <c r="E210" s="3"/>
    </row>
    <row r="211" spans="4:5" ht="150" hidden="1" customHeight="1">
      <c r="D211" s="35"/>
      <c r="E211" s="3"/>
    </row>
    <row r="212" spans="4:5" ht="150" hidden="1" customHeight="1">
      <c r="D212" s="35"/>
      <c r="E212" s="3"/>
    </row>
    <row r="213" spans="4:5" ht="150" hidden="1" customHeight="1">
      <c r="D213" s="35"/>
      <c r="E213" s="3"/>
    </row>
    <row r="214" spans="4:5" ht="150" hidden="1" customHeight="1">
      <c r="D214" s="35"/>
      <c r="E214" s="3"/>
    </row>
    <row r="215" spans="4:5" ht="150" hidden="1" customHeight="1">
      <c r="D215" s="35"/>
      <c r="E215" s="3"/>
    </row>
    <row r="216" spans="4:5" ht="150" hidden="1" customHeight="1">
      <c r="D216" s="35"/>
      <c r="E216" s="3"/>
    </row>
    <row r="217" spans="4:5" ht="150" hidden="1" customHeight="1">
      <c r="D217" s="35"/>
      <c r="E217" s="3"/>
    </row>
    <row r="218" spans="4:5" ht="150" hidden="1" customHeight="1">
      <c r="D218" s="35"/>
      <c r="E218" s="3"/>
    </row>
    <row r="219" spans="4:5" ht="150" hidden="1" customHeight="1">
      <c r="D219" s="35"/>
      <c r="E219" s="3"/>
    </row>
    <row r="220" spans="4:5" ht="150" hidden="1" customHeight="1">
      <c r="D220" s="35"/>
      <c r="E220" s="3"/>
    </row>
    <row r="221" spans="4:5" ht="150" hidden="1" customHeight="1">
      <c r="D221" s="35"/>
      <c r="E221" s="3"/>
    </row>
    <row r="222" spans="4:5" ht="150" hidden="1" customHeight="1">
      <c r="D222" s="35"/>
      <c r="E222" s="3"/>
    </row>
    <row r="223" spans="4:5" ht="150" hidden="1" customHeight="1">
      <c r="D223" s="35"/>
      <c r="E223" s="3"/>
    </row>
    <row r="224" spans="4:5" ht="150" hidden="1" customHeight="1">
      <c r="D224" s="35"/>
      <c r="E224" s="3"/>
    </row>
    <row r="225" spans="4:5" ht="150" hidden="1" customHeight="1">
      <c r="D225" s="35"/>
      <c r="E225" s="3"/>
    </row>
    <row r="226" spans="4:5" ht="150" hidden="1" customHeight="1">
      <c r="D226" s="35"/>
      <c r="E226" s="3"/>
    </row>
    <row r="227" spans="4:5" ht="150" hidden="1" customHeight="1">
      <c r="D227" s="35"/>
      <c r="E227" s="3"/>
    </row>
    <row r="228" spans="4:5" ht="150" hidden="1" customHeight="1">
      <c r="D228" s="35"/>
      <c r="E228" s="3"/>
    </row>
    <row r="229" spans="4:5" ht="150" hidden="1" customHeight="1">
      <c r="D229" s="35"/>
      <c r="E229" s="3"/>
    </row>
    <row r="230" spans="4:5" ht="150" hidden="1" customHeight="1">
      <c r="D230" s="35"/>
      <c r="E230" s="3"/>
    </row>
    <row r="231" spans="4:5" ht="150" hidden="1" customHeight="1">
      <c r="D231" s="35"/>
      <c r="E231" s="3"/>
    </row>
    <row r="232" spans="4:5" ht="150" hidden="1" customHeight="1">
      <c r="D232" s="35"/>
      <c r="E232" s="3"/>
    </row>
    <row r="233" spans="4:5" ht="150" hidden="1" customHeight="1">
      <c r="D233" s="35"/>
      <c r="E233" s="3"/>
    </row>
    <row r="234" spans="4:5" ht="150" hidden="1" customHeight="1">
      <c r="D234" s="35"/>
      <c r="E234" s="3"/>
    </row>
    <row r="235" spans="4:5" ht="150" hidden="1" customHeight="1">
      <c r="D235" s="35"/>
      <c r="E235" s="3"/>
    </row>
    <row r="236" spans="4:5" ht="150" hidden="1" customHeight="1">
      <c r="D236" s="35"/>
      <c r="E236" s="3"/>
    </row>
    <row r="237" spans="4:5" ht="150" hidden="1" customHeight="1">
      <c r="D237" s="35"/>
      <c r="E237" s="3"/>
    </row>
    <row r="238" spans="4:5" ht="150" hidden="1" customHeight="1">
      <c r="D238" s="35"/>
      <c r="E238" s="3"/>
    </row>
    <row r="239" spans="4:5" ht="150" hidden="1" customHeight="1">
      <c r="D239" s="35"/>
      <c r="E239" s="3"/>
    </row>
    <row r="240" spans="4:5" ht="150" hidden="1" customHeight="1">
      <c r="D240" s="35"/>
      <c r="E240" s="3"/>
    </row>
    <row r="241" spans="4:5" ht="150" hidden="1" customHeight="1">
      <c r="D241" s="35"/>
      <c r="E241" s="3"/>
    </row>
    <row r="242" spans="4:5" ht="150" hidden="1" customHeight="1">
      <c r="D242" s="35"/>
      <c r="E242" s="3"/>
    </row>
    <row r="243" spans="4:5" ht="150" hidden="1" customHeight="1">
      <c r="D243" s="35"/>
      <c r="E243" s="3"/>
    </row>
    <row r="244" spans="4:5" ht="150" hidden="1" customHeight="1">
      <c r="D244" s="35"/>
      <c r="E244" s="3"/>
    </row>
    <row r="245" spans="4:5" ht="150" hidden="1" customHeight="1">
      <c r="D245" s="35"/>
      <c r="E245" s="3"/>
    </row>
    <row r="246" spans="4:5" ht="150" hidden="1" customHeight="1">
      <c r="D246" s="35"/>
      <c r="E246" s="3"/>
    </row>
    <row r="247" spans="4:5" ht="150" hidden="1" customHeight="1">
      <c r="D247" s="35"/>
      <c r="E247" s="3"/>
    </row>
    <row r="248" spans="4:5" ht="150" hidden="1" customHeight="1">
      <c r="D248" s="35"/>
      <c r="E248" s="3"/>
    </row>
    <row r="249" spans="4:5" ht="150" hidden="1" customHeight="1">
      <c r="D249" s="35"/>
      <c r="E249" s="3"/>
    </row>
    <row r="250" spans="4:5" ht="150" hidden="1" customHeight="1">
      <c r="D250" s="35"/>
      <c r="E250" s="3"/>
    </row>
    <row r="251" spans="4:5" ht="150" hidden="1" customHeight="1">
      <c r="D251" s="35"/>
      <c r="E251" s="3"/>
    </row>
    <row r="252" spans="4:5" ht="150" hidden="1" customHeight="1">
      <c r="D252" s="35"/>
      <c r="E252" s="3"/>
    </row>
    <row r="253" spans="4:5" ht="150" hidden="1" customHeight="1">
      <c r="D253" s="35"/>
      <c r="E253" s="3"/>
    </row>
    <row r="254" spans="4:5" ht="150" hidden="1" customHeight="1">
      <c r="D254" s="35"/>
      <c r="E254" s="3"/>
    </row>
    <row r="255" spans="4:5" ht="150" hidden="1" customHeight="1">
      <c r="D255" s="35"/>
      <c r="E255" s="3"/>
    </row>
    <row r="256" spans="4:5" ht="150" hidden="1" customHeight="1">
      <c r="D256" s="35"/>
      <c r="E256" s="3"/>
    </row>
    <row r="257" spans="4:5" ht="150" hidden="1" customHeight="1">
      <c r="D257" s="35"/>
      <c r="E257" s="3"/>
    </row>
    <row r="258" spans="4:5" ht="150" hidden="1" customHeight="1">
      <c r="D258" s="35"/>
      <c r="E258" s="3"/>
    </row>
    <row r="259" spans="4:5" ht="150" hidden="1" customHeight="1">
      <c r="D259" s="35"/>
      <c r="E259" s="3"/>
    </row>
    <row r="260" spans="4:5" ht="150" hidden="1" customHeight="1">
      <c r="D260" s="35"/>
      <c r="E260" s="3"/>
    </row>
    <row r="261" spans="4:5" ht="150" hidden="1" customHeight="1">
      <c r="D261" s="35"/>
      <c r="E261" s="3"/>
    </row>
    <row r="262" spans="4:5" ht="150" hidden="1" customHeight="1">
      <c r="D262" s="35"/>
      <c r="E262" s="3"/>
    </row>
    <row r="263" spans="4:5" ht="150" hidden="1" customHeight="1">
      <c r="D263" s="35"/>
      <c r="E263" s="3"/>
    </row>
    <row r="264" spans="4:5" ht="150" hidden="1" customHeight="1">
      <c r="D264" s="35"/>
      <c r="E264" s="3"/>
    </row>
    <row r="265" spans="4:5" ht="150" hidden="1" customHeight="1">
      <c r="D265" s="35"/>
      <c r="E265" s="3"/>
    </row>
    <row r="266" spans="4:5" ht="150" hidden="1" customHeight="1">
      <c r="D266" s="35"/>
      <c r="E266" s="3"/>
    </row>
    <row r="267" spans="4:5" ht="150" hidden="1" customHeight="1">
      <c r="D267" s="35"/>
      <c r="E267" s="3"/>
    </row>
    <row r="268" spans="4:5" ht="150" hidden="1" customHeight="1">
      <c r="D268" s="35"/>
      <c r="E268" s="3"/>
    </row>
    <row r="269" spans="4:5" ht="150" hidden="1" customHeight="1">
      <c r="D269" s="35"/>
      <c r="E269" s="3"/>
    </row>
    <row r="270" spans="4:5" ht="150" hidden="1" customHeight="1">
      <c r="D270" s="35"/>
      <c r="E270" s="3"/>
    </row>
    <row r="271" spans="4:5" ht="150" hidden="1" customHeight="1">
      <c r="D271" s="35"/>
      <c r="E271" s="3"/>
    </row>
    <row r="272" spans="4:5" ht="150" hidden="1" customHeight="1">
      <c r="D272" s="35"/>
      <c r="E272" s="3"/>
    </row>
    <row r="273" spans="4:5" ht="150" hidden="1" customHeight="1">
      <c r="D273" s="35"/>
      <c r="E273" s="3"/>
    </row>
    <row r="274" spans="4:5" ht="150" hidden="1" customHeight="1">
      <c r="D274" s="35"/>
      <c r="E274" s="3"/>
    </row>
    <row r="275" spans="4:5" ht="150" hidden="1" customHeight="1">
      <c r="D275" s="35"/>
      <c r="E275" s="3"/>
    </row>
    <row r="276" spans="4:5" ht="150" hidden="1" customHeight="1">
      <c r="D276" s="35"/>
      <c r="E276" s="3"/>
    </row>
    <row r="277" spans="4:5" ht="150" hidden="1" customHeight="1">
      <c r="D277" s="35"/>
      <c r="E277" s="3"/>
    </row>
    <row r="278" spans="4:5" ht="150" hidden="1" customHeight="1">
      <c r="D278" s="35"/>
      <c r="E278" s="3"/>
    </row>
    <row r="279" spans="4:5" ht="150" hidden="1" customHeight="1">
      <c r="D279" s="35"/>
      <c r="E279" s="3"/>
    </row>
    <row r="280" spans="4:5" ht="150" hidden="1" customHeight="1">
      <c r="D280" s="35"/>
      <c r="E280" s="3"/>
    </row>
    <row r="281" spans="4:5" ht="150" hidden="1" customHeight="1">
      <c r="D281" s="35"/>
      <c r="E281" s="3"/>
    </row>
    <row r="282" spans="4:5" ht="150" hidden="1" customHeight="1">
      <c r="D282" s="35"/>
      <c r="E282" s="3"/>
    </row>
    <row r="283" spans="4:5" ht="150" hidden="1" customHeight="1">
      <c r="D283" s="35"/>
      <c r="E283" s="3"/>
    </row>
    <row r="284" spans="4:5" ht="150" hidden="1" customHeight="1">
      <c r="D284" s="35"/>
      <c r="E284" s="3"/>
    </row>
    <row r="285" spans="4:5" ht="150" hidden="1" customHeight="1">
      <c r="D285" s="35"/>
      <c r="E285" s="3"/>
    </row>
    <row r="286" spans="4:5" ht="150" hidden="1" customHeight="1">
      <c r="D286" s="35"/>
      <c r="E286" s="3"/>
    </row>
    <row r="287" spans="4:5" ht="150" hidden="1" customHeight="1">
      <c r="D287" s="35"/>
      <c r="E287" s="3"/>
    </row>
    <row r="288" spans="4:5" ht="150" hidden="1" customHeight="1">
      <c r="D288" s="35"/>
      <c r="E288" s="3"/>
    </row>
    <row r="289" spans="4:5" ht="150" hidden="1" customHeight="1">
      <c r="D289" s="35"/>
      <c r="E289" s="3"/>
    </row>
    <row r="290" spans="4:5" ht="150" hidden="1" customHeight="1">
      <c r="D290" s="35"/>
      <c r="E290" s="3"/>
    </row>
    <row r="291" spans="4:5" ht="150" hidden="1" customHeight="1">
      <c r="D291" s="35"/>
      <c r="E291" s="3"/>
    </row>
    <row r="292" spans="4:5" ht="150" hidden="1" customHeight="1">
      <c r="D292" s="35"/>
      <c r="E292" s="3"/>
    </row>
    <row r="293" spans="4:5" ht="150" hidden="1" customHeight="1">
      <c r="D293" s="35"/>
      <c r="E293" s="3"/>
    </row>
    <row r="294" spans="4:5" ht="150" hidden="1" customHeight="1">
      <c r="D294" s="35"/>
      <c r="E294" s="3"/>
    </row>
    <row r="295" spans="4:5" ht="150" hidden="1" customHeight="1">
      <c r="D295" s="35"/>
      <c r="E295" s="3"/>
    </row>
    <row r="296" spans="4:5" ht="150" hidden="1" customHeight="1">
      <c r="D296" s="35"/>
      <c r="E296" s="3"/>
    </row>
    <row r="297" spans="4:5" ht="150" hidden="1" customHeight="1">
      <c r="D297" s="35"/>
      <c r="E297" s="3"/>
    </row>
    <row r="298" spans="4:5" ht="150" hidden="1" customHeight="1">
      <c r="D298" s="35"/>
      <c r="E298" s="3"/>
    </row>
    <row r="299" spans="4:5" ht="150" hidden="1" customHeight="1">
      <c r="D299" s="35"/>
      <c r="E299" s="3"/>
    </row>
    <row r="300" spans="4:5" ht="150" hidden="1" customHeight="1">
      <c r="D300" s="35"/>
      <c r="E300" s="3"/>
    </row>
    <row r="301" spans="4:5" ht="150" hidden="1" customHeight="1">
      <c r="D301" s="35"/>
      <c r="E301" s="3"/>
    </row>
    <row r="302" spans="4:5" ht="150" hidden="1" customHeight="1">
      <c r="D302" s="35"/>
      <c r="E302" s="3"/>
    </row>
    <row r="303" spans="4:5" ht="150" hidden="1" customHeight="1">
      <c r="D303" s="35"/>
      <c r="E303" s="3"/>
    </row>
    <row r="304" spans="4:5" ht="150" hidden="1" customHeight="1">
      <c r="D304" s="35"/>
      <c r="E304" s="3"/>
    </row>
    <row r="305" spans="4:5" ht="150" hidden="1" customHeight="1">
      <c r="D305" s="35"/>
      <c r="E305" s="3"/>
    </row>
    <row r="306" spans="4:5" ht="150" hidden="1" customHeight="1">
      <c r="D306" s="35"/>
      <c r="E306" s="3"/>
    </row>
    <row r="307" spans="4:5" ht="150" hidden="1" customHeight="1">
      <c r="D307" s="35"/>
      <c r="E307" s="3"/>
    </row>
    <row r="308" spans="4:5" ht="150" hidden="1" customHeight="1">
      <c r="D308" s="35"/>
      <c r="E308" s="3"/>
    </row>
    <row r="309" spans="4:5" ht="150" hidden="1" customHeight="1">
      <c r="D309" s="35"/>
      <c r="E309" s="3"/>
    </row>
    <row r="310" spans="4:5" ht="150" hidden="1" customHeight="1">
      <c r="D310" s="35"/>
      <c r="E310" s="3"/>
    </row>
    <row r="311" spans="4:5" ht="150" hidden="1" customHeight="1">
      <c r="D311" s="35"/>
      <c r="E311" s="3"/>
    </row>
    <row r="312" spans="4:5" ht="150" hidden="1" customHeight="1">
      <c r="D312" s="35"/>
      <c r="E312" s="3"/>
    </row>
    <row r="313" spans="4:5" ht="150" hidden="1" customHeight="1">
      <c r="D313" s="35"/>
      <c r="E313" s="3"/>
    </row>
    <row r="314" spans="4:5" ht="150" hidden="1" customHeight="1">
      <c r="D314" s="35"/>
      <c r="E314" s="3"/>
    </row>
    <row r="315" spans="4:5" ht="150" hidden="1" customHeight="1">
      <c r="D315" s="35"/>
      <c r="E315" s="3"/>
    </row>
    <row r="316" spans="4:5" ht="150" hidden="1" customHeight="1">
      <c r="D316" s="35"/>
      <c r="E316" s="3"/>
    </row>
    <row r="317" spans="4:5" ht="150" hidden="1" customHeight="1">
      <c r="D317" s="35"/>
      <c r="E317" s="3"/>
    </row>
    <row r="318" spans="4:5" ht="150" hidden="1" customHeight="1">
      <c r="D318" s="35"/>
      <c r="E318" s="3"/>
    </row>
    <row r="319" spans="4:5" ht="150" hidden="1" customHeight="1">
      <c r="D319" s="35"/>
      <c r="E319" s="3"/>
    </row>
    <row r="320" spans="4:5" ht="150" hidden="1" customHeight="1">
      <c r="D320" s="35"/>
      <c r="E320" s="3"/>
    </row>
    <row r="321" spans="4:5" ht="150" hidden="1" customHeight="1">
      <c r="D321" s="35"/>
      <c r="E321" s="3"/>
    </row>
    <row r="322" spans="4:5" ht="150" hidden="1" customHeight="1">
      <c r="D322" s="35"/>
      <c r="E322" s="3"/>
    </row>
    <row r="323" spans="4:5" ht="150" hidden="1" customHeight="1">
      <c r="D323" s="35"/>
      <c r="E323" s="3"/>
    </row>
    <row r="324" spans="4:5" ht="150" hidden="1" customHeight="1">
      <c r="D324" s="35"/>
      <c r="E324" s="3"/>
    </row>
    <row r="325" spans="4:5" ht="150" hidden="1" customHeight="1">
      <c r="D325" s="35"/>
      <c r="E325" s="3"/>
    </row>
    <row r="326" spans="4:5" ht="150" hidden="1" customHeight="1">
      <c r="D326" s="35"/>
      <c r="E326" s="3"/>
    </row>
    <row r="327" spans="4:5" ht="150" hidden="1" customHeight="1">
      <c r="D327" s="35"/>
      <c r="E327" s="3"/>
    </row>
    <row r="328" spans="4:5" ht="150" hidden="1" customHeight="1">
      <c r="D328" s="35"/>
      <c r="E328" s="3"/>
    </row>
    <row r="329" spans="4:5" ht="150" hidden="1" customHeight="1">
      <c r="D329" s="35"/>
      <c r="E329" s="3"/>
    </row>
    <row r="330" spans="4:5" ht="150" hidden="1" customHeight="1">
      <c r="D330" s="35"/>
      <c r="E330" s="3"/>
    </row>
    <row r="331" spans="4:5" ht="150" hidden="1" customHeight="1">
      <c r="D331" s="35"/>
      <c r="E331" s="3"/>
    </row>
    <row r="332" spans="4:5" ht="150" hidden="1" customHeight="1">
      <c r="D332" s="35"/>
      <c r="E332" s="3"/>
    </row>
    <row r="333" spans="4:5" ht="150" hidden="1" customHeight="1">
      <c r="D333" s="35"/>
      <c r="E333" s="3"/>
    </row>
    <row r="334" spans="4:5" ht="150" hidden="1" customHeight="1">
      <c r="D334" s="35"/>
      <c r="E334" s="3"/>
    </row>
    <row r="335" spans="4:5" ht="150" hidden="1" customHeight="1">
      <c r="D335" s="35"/>
      <c r="E335" s="3"/>
    </row>
    <row r="336" spans="4:5" ht="150" hidden="1" customHeight="1">
      <c r="D336" s="35"/>
      <c r="E336" s="3"/>
    </row>
    <row r="337" spans="4:5" ht="150" hidden="1" customHeight="1">
      <c r="D337" s="35"/>
      <c r="E337" s="3"/>
    </row>
    <row r="338" spans="4:5" ht="150" hidden="1" customHeight="1">
      <c r="D338" s="35"/>
      <c r="E338" s="3"/>
    </row>
    <row r="339" spans="4:5" ht="150" hidden="1" customHeight="1">
      <c r="D339" s="35"/>
      <c r="E339" s="3"/>
    </row>
    <row r="340" spans="4:5" ht="150" hidden="1" customHeight="1">
      <c r="D340" s="35"/>
      <c r="E340" s="3"/>
    </row>
    <row r="341" spans="4:5" ht="150" hidden="1" customHeight="1">
      <c r="D341" s="35"/>
      <c r="E341" s="3"/>
    </row>
    <row r="342" spans="4:5" ht="150" hidden="1" customHeight="1">
      <c r="D342" s="35"/>
      <c r="E342" s="3"/>
    </row>
    <row r="343" spans="4:5" ht="150" hidden="1" customHeight="1">
      <c r="D343" s="35"/>
      <c r="E343" s="3"/>
    </row>
    <row r="344" spans="4:5" ht="150" hidden="1" customHeight="1">
      <c r="D344" s="35"/>
      <c r="E344" s="3"/>
    </row>
    <row r="345" spans="4:5" ht="150" hidden="1" customHeight="1">
      <c r="D345" s="35"/>
      <c r="E345" s="3"/>
    </row>
    <row r="346" spans="4:5" ht="150" hidden="1" customHeight="1">
      <c r="D346" s="35"/>
      <c r="E346" s="3"/>
    </row>
    <row r="347" spans="4:5" ht="150" hidden="1" customHeight="1">
      <c r="D347" s="35"/>
      <c r="E347" s="3"/>
    </row>
    <row r="348" spans="4:5" ht="150" hidden="1" customHeight="1">
      <c r="D348" s="35"/>
      <c r="E348" s="3"/>
    </row>
    <row r="349" spans="4:5" ht="150" hidden="1" customHeight="1">
      <c r="D349" s="35"/>
      <c r="E349" s="3"/>
    </row>
    <row r="350" spans="4:5" ht="150" hidden="1" customHeight="1">
      <c r="D350" s="35"/>
      <c r="E350" s="3"/>
    </row>
    <row r="351" spans="4:5" ht="150" hidden="1" customHeight="1">
      <c r="D351" s="35"/>
      <c r="E351" s="3"/>
    </row>
    <row r="352" spans="4:5" ht="150" hidden="1" customHeight="1">
      <c r="D352" s="35"/>
      <c r="E352" s="3"/>
    </row>
    <row r="353" spans="4:5" ht="150" hidden="1" customHeight="1">
      <c r="D353" s="35"/>
      <c r="E353" s="3"/>
    </row>
    <row r="354" spans="4:5" ht="150" hidden="1" customHeight="1">
      <c r="D354" s="35"/>
      <c r="E354" s="3"/>
    </row>
    <row r="355" spans="4:5" ht="150" hidden="1" customHeight="1">
      <c r="D355" s="35"/>
      <c r="E355" s="3"/>
    </row>
    <row r="356" spans="4:5" ht="150" hidden="1" customHeight="1">
      <c r="D356" s="35"/>
      <c r="E356" s="3"/>
    </row>
    <row r="357" spans="4:5" ht="150" hidden="1" customHeight="1">
      <c r="D357" s="35"/>
      <c r="E357" s="3"/>
    </row>
    <row r="358" spans="4:5" ht="150" hidden="1" customHeight="1">
      <c r="D358" s="35"/>
      <c r="E358" s="3"/>
    </row>
    <row r="359" spans="4:5" ht="150" hidden="1" customHeight="1">
      <c r="D359" s="35"/>
      <c r="E359" s="3"/>
    </row>
    <row r="360" spans="4:5" ht="150" hidden="1" customHeight="1">
      <c r="D360" s="35"/>
      <c r="E360" s="3"/>
    </row>
    <row r="361" spans="4:5" ht="150" hidden="1" customHeight="1">
      <c r="D361" s="35"/>
      <c r="E361" s="3"/>
    </row>
    <row r="362" spans="4:5" ht="150" hidden="1" customHeight="1">
      <c r="D362" s="35"/>
      <c r="E362" s="3"/>
    </row>
    <row r="363" spans="4:5" ht="150" hidden="1" customHeight="1">
      <c r="D363" s="35"/>
      <c r="E363" s="3"/>
    </row>
    <row r="364" spans="4:5" ht="150" hidden="1" customHeight="1">
      <c r="D364" s="35"/>
      <c r="E364" s="3"/>
    </row>
    <row r="365" spans="4:5" ht="150" hidden="1" customHeight="1">
      <c r="D365" s="35"/>
      <c r="E365" s="3"/>
    </row>
    <row r="366" spans="4:5" ht="150" hidden="1" customHeight="1">
      <c r="D366" s="35"/>
      <c r="E366" s="3"/>
    </row>
    <row r="367" spans="4:5" ht="150" hidden="1" customHeight="1">
      <c r="D367" s="35"/>
      <c r="E367" s="3"/>
    </row>
    <row r="368" spans="4:5" ht="150" hidden="1" customHeight="1">
      <c r="D368" s="35"/>
      <c r="E368" s="3"/>
    </row>
    <row r="369" spans="4:5" ht="150" hidden="1" customHeight="1">
      <c r="D369" s="35"/>
      <c r="E369" s="3"/>
    </row>
    <row r="370" spans="4:5" ht="150" hidden="1" customHeight="1">
      <c r="D370" s="35"/>
      <c r="E370" s="3"/>
    </row>
    <row r="371" spans="4:5" ht="150" hidden="1" customHeight="1">
      <c r="D371" s="35"/>
      <c r="E371" s="3"/>
    </row>
    <row r="372" spans="4:5" ht="150" hidden="1" customHeight="1">
      <c r="D372" s="35"/>
      <c r="E372" s="3"/>
    </row>
    <row r="373" spans="4:5" ht="150" hidden="1" customHeight="1">
      <c r="D373" s="35"/>
      <c r="E373" s="3"/>
    </row>
    <row r="374" spans="4:5" ht="150" hidden="1" customHeight="1">
      <c r="D374" s="35"/>
      <c r="E374" s="3"/>
    </row>
    <row r="375" spans="4:5" ht="150" hidden="1" customHeight="1">
      <c r="D375" s="35"/>
      <c r="E375" s="3"/>
    </row>
    <row r="376" spans="4:5" ht="150" hidden="1" customHeight="1">
      <c r="D376" s="35"/>
      <c r="E376" s="3"/>
    </row>
    <row r="377" spans="4:5" ht="150" hidden="1" customHeight="1">
      <c r="D377" s="35"/>
      <c r="E377" s="3"/>
    </row>
    <row r="378" spans="4:5" ht="150" hidden="1" customHeight="1">
      <c r="D378" s="35"/>
      <c r="E378" s="3"/>
    </row>
    <row r="379" spans="4:5" ht="150" hidden="1" customHeight="1">
      <c r="D379" s="35"/>
      <c r="E379" s="3"/>
    </row>
    <row r="380" spans="4:5" ht="150" hidden="1" customHeight="1">
      <c r="D380" s="35"/>
      <c r="E380" s="3"/>
    </row>
    <row r="381" spans="4:5" ht="150" hidden="1" customHeight="1">
      <c r="D381" s="35"/>
      <c r="E381" s="3"/>
    </row>
    <row r="382" spans="4:5" ht="150" hidden="1" customHeight="1">
      <c r="D382" s="35"/>
      <c r="E382" s="3"/>
    </row>
    <row r="383" spans="4:5" ht="150" hidden="1" customHeight="1">
      <c r="D383" s="35"/>
      <c r="E383" s="3"/>
    </row>
    <row r="384" spans="4:5" ht="150" hidden="1" customHeight="1">
      <c r="D384" s="35"/>
      <c r="E384" s="3"/>
    </row>
    <row r="385" spans="4:5" ht="150" hidden="1" customHeight="1">
      <c r="D385" s="35"/>
      <c r="E385" s="3"/>
    </row>
    <row r="386" spans="4:5" ht="150" hidden="1" customHeight="1">
      <c r="D386" s="35"/>
      <c r="E386" s="3"/>
    </row>
    <row r="387" spans="4:5" ht="150" hidden="1" customHeight="1">
      <c r="D387" s="35"/>
      <c r="E387" s="3"/>
    </row>
    <row r="388" spans="4:5" ht="150" hidden="1" customHeight="1">
      <c r="D388" s="35"/>
      <c r="E388" s="3"/>
    </row>
    <row r="389" spans="4:5" ht="150" hidden="1" customHeight="1">
      <c r="D389" s="35"/>
      <c r="E389" s="3"/>
    </row>
    <row r="390" spans="4:5" ht="150" hidden="1" customHeight="1">
      <c r="D390" s="35"/>
      <c r="E390" s="3"/>
    </row>
    <row r="391" spans="4:5" ht="150" hidden="1" customHeight="1">
      <c r="D391" s="35"/>
      <c r="E391" s="3"/>
    </row>
    <row r="392" spans="4:5" ht="150" hidden="1" customHeight="1">
      <c r="D392" s="35"/>
      <c r="E392" s="3"/>
    </row>
    <row r="393" spans="4:5" ht="150" hidden="1" customHeight="1">
      <c r="D393" s="35"/>
      <c r="E393" s="3"/>
    </row>
    <row r="394" spans="4:5" ht="150" hidden="1" customHeight="1">
      <c r="D394" s="35"/>
      <c r="E394" s="3"/>
    </row>
    <row r="395" spans="4:5" ht="150" hidden="1" customHeight="1">
      <c r="D395" s="35"/>
      <c r="E395" s="3"/>
    </row>
    <row r="396" spans="4:5" ht="150" hidden="1" customHeight="1">
      <c r="D396" s="35"/>
      <c r="E396" s="3"/>
    </row>
    <row r="397" spans="4:5" ht="150" hidden="1" customHeight="1">
      <c r="D397" s="35"/>
      <c r="E397" s="3"/>
    </row>
    <row r="398" spans="4:5" ht="150" hidden="1" customHeight="1">
      <c r="D398" s="35"/>
      <c r="E398" s="3"/>
    </row>
    <row r="399" spans="4:5" ht="150" hidden="1" customHeight="1">
      <c r="D399" s="35"/>
      <c r="E399" s="3"/>
    </row>
    <row r="400" spans="4:5" ht="150" hidden="1" customHeight="1">
      <c r="D400" s="35"/>
      <c r="E400" s="3"/>
    </row>
    <row r="401" spans="4:5" ht="150" hidden="1" customHeight="1">
      <c r="D401" s="35"/>
      <c r="E401" s="3"/>
    </row>
    <row r="402" spans="4:5" ht="150" hidden="1" customHeight="1">
      <c r="D402" s="35"/>
      <c r="E402" s="3"/>
    </row>
    <row r="403" spans="4:5" ht="150" hidden="1" customHeight="1">
      <c r="D403" s="35"/>
      <c r="E403" s="3"/>
    </row>
    <row r="404" spans="4:5" ht="150" hidden="1" customHeight="1">
      <c r="D404" s="35"/>
      <c r="E404" s="3"/>
    </row>
    <row r="405" spans="4:5" ht="150" hidden="1" customHeight="1">
      <c r="D405" s="35"/>
      <c r="E405" s="3"/>
    </row>
    <row r="406" spans="4:5" ht="150" hidden="1" customHeight="1">
      <c r="D406" s="35"/>
      <c r="E406" s="3"/>
    </row>
    <row r="407" spans="4:5" ht="150" hidden="1" customHeight="1">
      <c r="D407" s="35"/>
      <c r="E407" s="3"/>
    </row>
    <row r="408" spans="4:5" ht="150" hidden="1" customHeight="1">
      <c r="D408" s="35"/>
      <c r="E408" s="3"/>
    </row>
    <row r="409" spans="4:5" ht="150" hidden="1" customHeight="1">
      <c r="D409" s="35"/>
      <c r="E409" s="3"/>
    </row>
    <row r="410" spans="4:5" ht="150" hidden="1" customHeight="1">
      <c r="D410" s="35"/>
      <c r="E410" s="3"/>
    </row>
    <row r="411" spans="4:5" ht="150" hidden="1" customHeight="1">
      <c r="D411" s="35"/>
      <c r="E411" s="3"/>
    </row>
    <row r="412" spans="4:5" ht="150" hidden="1" customHeight="1">
      <c r="D412" s="35"/>
      <c r="E412" s="3"/>
    </row>
    <row r="413" spans="4:5" ht="150" hidden="1" customHeight="1">
      <c r="D413" s="35"/>
      <c r="E413" s="3"/>
    </row>
    <row r="414" spans="4:5" ht="150" hidden="1" customHeight="1">
      <c r="D414" s="35"/>
      <c r="E414" s="3"/>
    </row>
    <row r="415" spans="4:5" ht="150" hidden="1" customHeight="1">
      <c r="D415" s="35"/>
      <c r="E415" s="3"/>
    </row>
    <row r="416" spans="4:5" ht="150" hidden="1" customHeight="1">
      <c r="D416" s="35"/>
      <c r="E416" s="3"/>
    </row>
    <row r="417" spans="4:5" ht="150" hidden="1" customHeight="1">
      <c r="D417" s="35"/>
      <c r="E417" s="3"/>
    </row>
    <row r="418" spans="4:5" ht="150" hidden="1" customHeight="1">
      <c r="D418" s="35"/>
      <c r="E418" s="3"/>
    </row>
    <row r="419" spans="4:5" ht="150" hidden="1" customHeight="1">
      <c r="D419" s="35"/>
      <c r="E419" s="3"/>
    </row>
    <row r="420" spans="4:5" ht="150" hidden="1" customHeight="1">
      <c r="D420" s="35"/>
      <c r="E420" s="3"/>
    </row>
    <row r="421" spans="4:5" ht="150" hidden="1" customHeight="1">
      <c r="D421" s="35"/>
      <c r="E421" s="3"/>
    </row>
    <row r="422" spans="4:5" ht="150" hidden="1" customHeight="1">
      <c r="D422" s="35"/>
      <c r="E422" s="3"/>
    </row>
    <row r="423" spans="4:5" ht="150" hidden="1" customHeight="1">
      <c r="D423" s="35"/>
      <c r="E423" s="3"/>
    </row>
    <row r="424" spans="4:5" ht="150" hidden="1" customHeight="1">
      <c r="D424" s="35"/>
      <c r="E424" s="3"/>
    </row>
    <row r="425" spans="4:5" ht="150" hidden="1" customHeight="1">
      <c r="D425" s="35"/>
      <c r="E425" s="3"/>
    </row>
    <row r="426" spans="4:5" ht="150" hidden="1" customHeight="1">
      <c r="D426" s="35"/>
      <c r="E426" s="3"/>
    </row>
    <row r="427" spans="4:5" ht="150" hidden="1" customHeight="1">
      <c r="D427" s="35"/>
      <c r="E427" s="3"/>
    </row>
    <row r="428" spans="4:5" ht="150" hidden="1" customHeight="1">
      <c r="D428" s="35"/>
      <c r="E428" s="3"/>
    </row>
    <row r="429" spans="4:5" ht="150" hidden="1" customHeight="1">
      <c r="D429" s="35"/>
      <c r="E429" s="3"/>
    </row>
    <row r="430" spans="4:5" ht="150" hidden="1" customHeight="1">
      <c r="D430" s="35"/>
      <c r="E430" s="3"/>
    </row>
    <row r="431" spans="4:5" ht="150" hidden="1" customHeight="1">
      <c r="D431" s="35"/>
      <c r="E431" s="3"/>
    </row>
    <row r="432" spans="4:5" ht="150" hidden="1" customHeight="1">
      <c r="D432" s="35"/>
      <c r="E432" s="3"/>
    </row>
    <row r="433" spans="4:5" ht="150" hidden="1" customHeight="1">
      <c r="D433" s="35"/>
      <c r="E433" s="3"/>
    </row>
    <row r="434" spans="4:5" ht="150" hidden="1" customHeight="1">
      <c r="D434" s="35"/>
      <c r="E434" s="3"/>
    </row>
    <row r="435" spans="4:5" ht="150" hidden="1" customHeight="1">
      <c r="D435" s="35"/>
      <c r="E435" s="3"/>
    </row>
    <row r="436" spans="4:5" ht="150" hidden="1" customHeight="1">
      <c r="D436" s="35"/>
      <c r="E436" s="3"/>
    </row>
    <row r="437" spans="4:5" ht="150" hidden="1" customHeight="1">
      <c r="D437" s="35"/>
      <c r="E437" s="3"/>
    </row>
    <row r="438" spans="4:5" ht="150" hidden="1" customHeight="1">
      <c r="D438" s="35"/>
      <c r="E438" s="3"/>
    </row>
    <row r="439" spans="4:5" ht="150" hidden="1" customHeight="1">
      <c r="D439" s="35"/>
      <c r="E439" s="3"/>
    </row>
    <row r="440" spans="4:5" ht="150" hidden="1" customHeight="1">
      <c r="D440" s="35"/>
      <c r="E440" s="3"/>
    </row>
    <row r="441" spans="4:5" ht="150" hidden="1" customHeight="1">
      <c r="D441" s="35"/>
      <c r="E441" s="3"/>
    </row>
    <row r="442" spans="4:5" ht="150" hidden="1" customHeight="1">
      <c r="D442" s="35"/>
      <c r="E442" s="3"/>
    </row>
    <row r="443" spans="4:5" ht="150" hidden="1" customHeight="1">
      <c r="D443" s="35"/>
      <c r="E443" s="3"/>
    </row>
    <row r="444" spans="4:5" ht="150" hidden="1" customHeight="1">
      <c r="D444" s="35"/>
      <c r="E444" s="3"/>
    </row>
    <row r="445" spans="4:5" ht="150" hidden="1" customHeight="1">
      <c r="D445" s="35"/>
      <c r="E445" s="3"/>
    </row>
    <row r="446" spans="4:5" ht="150" hidden="1" customHeight="1">
      <c r="D446" s="35"/>
      <c r="E446" s="3"/>
    </row>
    <row r="447" spans="4:5" ht="150" hidden="1" customHeight="1">
      <c r="D447" s="35"/>
      <c r="E447" s="3"/>
    </row>
    <row r="448" spans="4:5" ht="150" hidden="1" customHeight="1">
      <c r="D448" s="35"/>
      <c r="E448" s="3"/>
    </row>
    <row r="449" spans="4:5" ht="150" hidden="1" customHeight="1">
      <c r="D449" s="35"/>
      <c r="E449" s="3"/>
    </row>
    <row r="450" spans="4:5" ht="150" hidden="1" customHeight="1">
      <c r="D450" s="35"/>
      <c r="E450" s="3"/>
    </row>
    <row r="451" spans="4:5" ht="150" hidden="1" customHeight="1">
      <c r="D451" s="35"/>
      <c r="E451" s="3"/>
    </row>
    <row r="452" spans="4:5" ht="150" hidden="1" customHeight="1">
      <c r="D452" s="35"/>
      <c r="E452" s="3"/>
    </row>
    <row r="453" spans="4:5" ht="150" hidden="1" customHeight="1">
      <c r="D453" s="35"/>
      <c r="E453" s="3"/>
    </row>
    <row r="454" spans="4:5" ht="150" hidden="1" customHeight="1">
      <c r="D454" s="35"/>
      <c r="E454" s="3"/>
    </row>
    <row r="455" spans="4:5" ht="150" hidden="1" customHeight="1">
      <c r="D455" s="35"/>
      <c r="E455" s="3"/>
    </row>
    <row r="456" spans="4:5" ht="150" hidden="1" customHeight="1">
      <c r="D456" s="35"/>
      <c r="E456" s="3"/>
    </row>
    <row r="457" spans="4:5" ht="150" hidden="1" customHeight="1">
      <c r="D457" s="35"/>
      <c r="E457" s="3"/>
    </row>
    <row r="458" spans="4:5" ht="150" hidden="1" customHeight="1">
      <c r="D458" s="35"/>
      <c r="E458" s="3"/>
    </row>
    <row r="459" spans="4:5" ht="150" hidden="1" customHeight="1">
      <c r="D459" s="35"/>
      <c r="E459" s="3"/>
    </row>
    <row r="460" spans="4:5" ht="150" hidden="1" customHeight="1">
      <c r="D460" s="35"/>
      <c r="E460" s="3"/>
    </row>
    <row r="461" spans="4:5" ht="150" hidden="1" customHeight="1">
      <c r="D461" s="35"/>
      <c r="E461" s="3"/>
    </row>
    <row r="462" spans="4:5" ht="150" hidden="1" customHeight="1">
      <c r="D462" s="35"/>
      <c r="E462" s="3"/>
    </row>
    <row r="463" spans="4:5" ht="150" hidden="1" customHeight="1">
      <c r="D463" s="35"/>
      <c r="E463" s="3"/>
    </row>
    <row r="464" spans="4:5" ht="150" hidden="1" customHeight="1">
      <c r="D464" s="35"/>
      <c r="E464" s="3"/>
    </row>
    <row r="465" spans="4:5" ht="150" hidden="1" customHeight="1">
      <c r="D465" s="35"/>
      <c r="E465" s="3"/>
    </row>
    <row r="466" spans="4:5" ht="150" hidden="1" customHeight="1">
      <c r="D466" s="35"/>
      <c r="E466" s="3"/>
    </row>
    <row r="467" spans="4:5" ht="150" hidden="1" customHeight="1">
      <c r="D467" s="35"/>
      <c r="E467" s="3"/>
    </row>
    <row r="468" spans="4:5" ht="150" hidden="1" customHeight="1">
      <c r="D468" s="35"/>
      <c r="E468" s="3"/>
    </row>
    <row r="469" spans="4:5" ht="150" hidden="1" customHeight="1">
      <c r="D469" s="35"/>
      <c r="E469" s="3"/>
    </row>
    <row r="470" spans="4:5" ht="150" hidden="1" customHeight="1">
      <c r="D470" s="35"/>
      <c r="E470" s="3"/>
    </row>
    <row r="471" spans="4:5" ht="150" hidden="1" customHeight="1">
      <c r="D471" s="35"/>
      <c r="E471" s="3"/>
    </row>
    <row r="472" spans="4:5" ht="150" hidden="1" customHeight="1">
      <c r="D472" s="35"/>
      <c r="E472" s="3"/>
    </row>
    <row r="473" spans="4:5" ht="150" hidden="1" customHeight="1">
      <c r="D473" s="35"/>
      <c r="E473" s="3"/>
    </row>
    <row r="474" spans="4:5" ht="150" hidden="1" customHeight="1">
      <c r="D474" s="35"/>
      <c r="E474" s="3"/>
    </row>
    <row r="475" spans="4:5" ht="150" hidden="1" customHeight="1">
      <c r="D475" s="35"/>
      <c r="E475" s="3"/>
    </row>
    <row r="476" spans="4:5" ht="150" hidden="1" customHeight="1">
      <c r="D476" s="35"/>
      <c r="E476" s="3"/>
    </row>
    <row r="477" spans="4:5" ht="150" hidden="1" customHeight="1">
      <c r="D477" s="35"/>
      <c r="E477" s="3"/>
    </row>
    <row r="478" spans="4:5" ht="150" hidden="1" customHeight="1">
      <c r="D478" s="35"/>
      <c r="E478" s="3"/>
    </row>
    <row r="479" spans="4:5" ht="150" hidden="1" customHeight="1">
      <c r="D479" s="35"/>
      <c r="E479" s="3"/>
    </row>
    <row r="480" spans="4:5" ht="150" hidden="1" customHeight="1">
      <c r="D480" s="35"/>
      <c r="E480" s="3"/>
    </row>
    <row r="481" spans="4:5" ht="150" hidden="1" customHeight="1">
      <c r="D481" s="35"/>
      <c r="E481" s="3"/>
    </row>
    <row r="482" spans="4:5" ht="150" hidden="1" customHeight="1">
      <c r="D482" s="35"/>
      <c r="E482" s="3"/>
    </row>
    <row r="483" spans="4:5" ht="150" hidden="1" customHeight="1">
      <c r="D483" s="35"/>
      <c r="E483" s="3"/>
    </row>
    <row r="484" spans="4:5" ht="150" hidden="1" customHeight="1">
      <c r="D484" s="35"/>
      <c r="E484" s="3"/>
    </row>
    <row r="485" spans="4:5" ht="150" hidden="1" customHeight="1">
      <c r="D485" s="35"/>
      <c r="E485" s="3"/>
    </row>
    <row r="486" spans="4:5" ht="150" hidden="1" customHeight="1">
      <c r="D486" s="35"/>
      <c r="E486" s="3"/>
    </row>
    <row r="487" spans="4:5" ht="150" hidden="1" customHeight="1">
      <c r="D487" s="35"/>
      <c r="E487" s="3"/>
    </row>
    <row r="488" spans="4:5" ht="150" hidden="1" customHeight="1">
      <c r="D488" s="35"/>
      <c r="E488" s="3"/>
    </row>
    <row r="489" spans="4:5" ht="150" hidden="1" customHeight="1">
      <c r="D489" s="35"/>
      <c r="E489" s="3"/>
    </row>
    <row r="490" spans="4:5" ht="150" hidden="1" customHeight="1">
      <c r="D490" s="35"/>
      <c r="E490" s="3"/>
    </row>
    <row r="491" spans="4:5" ht="150" hidden="1" customHeight="1">
      <c r="D491" s="35"/>
      <c r="E491" s="3"/>
    </row>
    <row r="492" spans="4:5" ht="150" hidden="1" customHeight="1">
      <c r="D492" s="35"/>
      <c r="E492" s="3"/>
    </row>
    <row r="493" spans="4:5" ht="150" hidden="1" customHeight="1">
      <c r="D493" s="35"/>
      <c r="E493" s="3"/>
    </row>
    <row r="494" spans="4:5" ht="150" hidden="1" customHeight="1">
      <c r="D494" s="35"/>
      <c r="E494" s="3"/>
    </row>
    <row r="495" spans="4:5" ht="150" hidden="1" customHeight="1">
      <c r="D495" s="35"/>
      <c r="E495" s="3"/>
    </row>
    <row r="496" spans="4:5" ht="150" hidden="1" customHeight="1">
      <c r="D496" s="35"/>
      <c r="E496" s="3"/>
    </row>
    <row r="497" spans="4:5" ht="150" hidden="1" customHeight="1">
      <c r="D497" s="35"/>
      <c r="E497" s="3"/>
    </row>
    <row r="498" spans="4:5" ht="150" hidden="1" customHeight="1">
      <c r="D498" s="35"/>
      <c r="E498" s="3"/>
    </row>
    <row r="499" spans="4:5" ht="150" hidden="1" customHeight="1">
      <c r="D499" s="35"/>
      <c r="E499" s="3"/>
    </row>
    <row r="500" spans="4:5" ht="150" hidden="1" customHeight="1">
      <c r="D500" s="35"/>
      <c r="E500" s="3"/>
    </row>
    <row r="501" spans="4:5" ht="150" hidden="1" customHeight="1">
      <c r="D501" s="35"/>
      <c r="E501" s="3"/>
    </row>
    <row r="502" spans="4:5" ht="150" hidden="1" customHeight="1">
      <c r="D502" s="35"/>
      <c r="E502" s="3"/>
    </row>
    <row r="503" spans="4:5" ht="150" hidden="1" customHeight="1">
      <c r="D503" s="35"/>
      <c r="E503" s="3"/>
    </row>
    <row r="504" spans="4:5" ht="150" hidden="1" customHeight="1">
      <c r="D504" s="35"/>
      <c r="E504" s="3"/>
    </row>
    <row r="505" spans="4:5" ht="150" hidden="1" customHeight="1">
      <c r="D505" s="35"/>
      <c r="E505" s="3"/>
    </row>
    <row r="506" spans="4:5" ht="150" hidden="1" customHeight="1">
      <c r="D506" s="35"/>
      <c r="E506" s="3"/>
    </row>
    <row r="507" spans="4:5" ht="150" hidden="1" customHeight="1">
      <c r="D507" s="35"/>
      <c r="E507" s="3"/>
    </row>
    <row r="508" spans="4:5" ht="150" hidden="1" customHeight="1">
      <c r="D508" s="35"/>
      <c r="E508" s="3"/>
    </row>
    <row r="509" spans="4:5" ht="150" hidden="1" customHeight="1">
      <c r="D509" s="35"/>
      <c r="E509" s="3"/>
    </row>
    <row r="510" spans="4:5" ht="150" hidden="1" customHeight="1">
      <c r="D510" s="35"/>
      <c r="E510" s="3"/>
    </row>
    <row r="511" spans="4:5" ht="150" hidden="1" customHeight="1">
      <c r="D511" s="35"/>
      <c r="E511" s="3"/>
    </row>
    <row r="512" spans="4:5" ht="150" hidden="1" customHeight="1">
      <c r="D512" s="35"/>
      <c r="E512" s="3"/>
    </row>
    <row r="513" spans="4:5" ht="150" hidden="1" customHeight="1">
      <c r="D513" s="35"/>
      <c r="E513" s="3"/>
    </row>
    <row r="514" spans="4:5" ht="150" hidden="1" customHeight="1">
      <c r="D514" s="35"/>
      <c r="E514" s="3"/>
    </row>
    <row r="515" spans="4:5" ht="150" hidden="1" customHeight="1">
      <c r="D515" s="35"/>
      <c r="E515" s="3"/>
    </row>
    <row r="516" spans="4:5" ht="150" hidden="1" customHeight="1">
      <c r="D516" s="35"/>
      <c r="E516" s="3"/>
    </row>
    <row r="517" spans="4:5" ht="150" hidden="1" customHeight="1">
      <c r="D517" s="35"/>
      <c r="E517" s="3"/>
    </row>
    <row r="518" spans="4:5" ht="150" hidden="1" customHeight="1">
      <c r="D518" s="35"/>
      <c r="E518" s="3"/>
    </row>
    <row r="519" spans="4:5" ht="150" hidden="1" customHeight="1">
      <c r="D519" s="35"/>
      <c r="E519" s="3"/>
    </row>
    <row r="520" spans="4:5" ht="150" hidden="1" customHeight="1">
      <c r="D520" s="35"/>
      <c r="E520" s="3"/>
    </row>
    <row r="521" spans="4:5" ht="150" hidden="1" customHeight="1">
      <c r="D521" s="35"/>
      <c r="E521" s="3"/>
    </row>
    <row r="522" spans="4:5" ht="150" hidden="1" customHeight="1">
      <c r="D522" s="35"/>
      <c r="E522" s="3"/>
    </row>
    <row r="523" spans="4:5" ht="150" hidden="1" customHeight="1">
      <c r="D523" s="35"/>
      <c r="E523" s="3"/>
    </row>
    <row r="524" spans="4:5" ht="150" hidden="1" customHeight="1">
      <c r="D524" s="35"/>
      <c r="E524" s="3"/>
    </row>
    <row r="525" spans="4:5" ht="150" hidden="1" customHeight="1">
      <c r="D525" s="35"/>
      <c r="E525" s="3"/>
    </row>
    <row r="526" spans="4:5" ht="150" hidden="1" customHeight="1">
      <c r="D526" s="35"/>
      <c r="E526" s="3"/>
    </row>
    <row r="527" spans="4:5" ht="150" hidden="1" customHeight="1">
      <c r="D527" s="35"/>
      <c r="E527" s="3"/>
    </row>
    <row r="528" spans="4:5" ht="150" hidden="1" customHeight="1">
      <c r="D528" s="35"/>
      <c r="E528" s="3"/>
    </row>
    <row r="529" spans="4:5" ht="150" hidden="1" customHeight="1">
      <c r="D529" s="35"/>
      <c r="E529" s="3"/>
    </row>
    <row r="530" spans="4:5" ht="150" hidden="1" customHeight="1">
      <c r="D530" s="35"/>
      <c r="E530" s="3"/>
    </row>
    <row r="531" spans="4:5" ht="150" hidden="1" customHeight="1">
      <c r="D531" s="35"/>
      <c r="E531" s="3"/>
    </row>
    <row r="532" spans="4:5" ht="150" hidden="1" customHeight="1">
      <c r="D532" s="35"/>
      <c r="E532" s="3"/>
    </row>
    <row r="533" spans="4:5" ht="150" hidden="1" customHeight="1">
      <c r="D533" s="35"/>
      <c r="E533" s="3"/>
    </row>
    <row r="534" spans="4:5" ht="150" hidden="1" customHeight="1">
      <c r="D534" s="35"/>
      <c r="E534" s="3"/>
    </row>
    <row r="535" spans="4:5" ht="150" hidden="1" customHeight="1">
      <c r="D535" s="35"/>
      <c r="E535" s="3"/>
    </row>
    <row r="536" spans="4:5" ht="150" hidden="1" customHeight="1">
      <c r="D536" s="35"/>
      <c r="E536" s="3"/>
    </row>
    <row r="537" spans="4:5" ht="150" hidden="1" customHeight="1">
      <c r="D537" s="35"/>
      <c r="E537" s="3"/>
    </row>
    <row r="538" spans="4:5" ht="150" hidden="1" customHeight="1">
      <c r="D538" s="35"/>
      <c r="E538" s="3"/>
    </row>
    <row r="539" spans="4:5" ht="150" hidden="1" customHeight="1">
      <c r="D539" s="35"/>
      <c r="E539" s="3"/>
    </row>
    <row r="540" spans="4:5" ht="150" hidden="1" customHeight="1">
      <c r="D540" s="35"/>
      <c r="E540" s="3"/>
    </row>
    <row r="541" spans="4:5" ht="150" hidden="1" customHeight="1">
      <c r="D541" s="35"/>
      <c r="E541" s="3"/>
    </row>
    <row r="542" spans="4:5" ht="150" hidden="1" customHeight="1">
      <c r="D542" s="35"/>
      <c r="E542" s="3"/>
    </row>
    <row r="543" spans="4:5" ht="150" hidden="1" customHeight="1">
      <c r="D543" s="35"/>
      <c r="E543" s="3"/>
    </row>
    <row r="544" spans="4:5" ht="150" hidden="1" customHeight="1">
      <c r="D544" s="35"/>
      <c r="E544" s="3"/>
    </row>
    <row r="545" spans="4:5" ht="150" hidden="1" customHeight="1">
      <c r="D545" s="35"/>
      <c r="E545" s="3"/>
    </row>
    <row r="546" spans="4:5" ht="150" hidden="1" customHeight="1">
      <c r="D546" s="35"/>
      <c r="E546" s="3"/>
    </row>
    <row r="547" spans="4:5" ht="150" hidden="1" customHeight="1">
      <c r="D547" s="35"/>
      <c r="E547" s="3"/>
    </row>
    <row r="548" spans="4:5" ht="150" hidden="1" customHeight="1">
      <c r="D548" s="35"/>
      <c r="E548" s="3"/>
    </row>
    <row r="549" spans="4:5" ht="150" hidden="1" customHeight="1">
      <c r="D549" s="35"/>
      <c r="E549" s="3"/>
    </row>
    <row r="550" spans="4:5" ht="150" hidden="1" customHeight="1">
      <c r="D550" s="35"/>
      <c r="E550" s="3"/>
    </row>
    <row r="551" spans="4:5" ht="150" hidden="1" customHeight="1">
      <c r="D551" s="35"/>
      <c r="E551" s="3"/>
    </row>
    <row r="552" spans="4:5" ht="150" hidden="1" customHeight="1">
      <c r="D552" s="35"/>
      <c r="E552" s="3"/>
    </row>
    <row r="553" spans="4:5" ht="150" hidden="1" customHeight="1">
      <c r="D553" s="35"/>
      <c r="E553" s="3"/>
    </row>
    <row r="554" spans="4:5" ht="150" hidden="1" customHeight="1">
      <c r="D554" s="35"/>
      <c r="E554" s="3"/>
    </row>
    <row r="555" spans="4:5" ht="150" hidden="1" customHeight="1">
      <c r="D555" s="35"/>
      <c r="E555" s="3"/>
    </row>
    <row r="556" spans="4:5" ht="150" hidden="1" customHeight="1">
      <c r="D556" s="35"/>
      <c r="E556" s="3"/>
    </row>
    <row r="557" spans="4:5" ht="150" hidden="1" customHeight="1">
      <c r="D557" s="35"/>
      <c r="E557" s="3"/>
    </row>
    <row r="558" spans="4:5" ht="150" hidden="1" customHeight="1">
      <c r="D558" s="35"/>
      <c r="E558" s="3"/>
    </row>
    <row r="559" spans="4:5" ht="150" hidden="1" customHeight="1">
      <c r="D559" s="35"/>
      <c r="E559" s="3"/>
    </row>
    <row r="560" spans="4:5" ht="150" hidden="1" customHeight="1">
      <c r="D560" s="35"/>
      <c r="E560" s="3"/>
    </row>
    <row r="561" spans="4:5" ht="150" hidden="1" customHeight="1">
      <c r="D561" s="35"/>
      <c r="E561" s="3"/>
    </row>
    <row r="562" spans="4:5" ht="150" hidden="1" customHeight="1">
      <c r="D562" s="35"/>
      <c r="E562" s="3"/>
    </row>
    <row r="563" spans="4:5" ht="150" hidden="1" customHeight="1">
      <c r="D563" s="35"/>
      <c r="E563" s="3"/>
    </row>
    <row r="564" spans="4:5" ht="150" hidden="1" customHeight="1">
      <c r="D564" s="35"/>
      <c r="E564" s="3"/>
    </row>
    <row r="565" spans="4:5" ht="150" hidden="1" customHeight="1">
      <c r="D565" s="35"/>
      <c r="E565" s="3"/>
    </row>
    <row r="566" spans="4:5" ht="150" hidden="1" customHeight="1">
      <c r="D566" s="35"/>
      <c r="E566" s="3"/>
    </row>
    <row r="567" spans="4:5" ht="150" hidden="1" customHeight="1">
      <c r="D567" s="35"/>
      <c r="E567" s="3"/>
    </row>
    <row r="568" spans="4:5" ht="150" hidden="1" customHeight="1">
      <c r="D568" s="35"/>
      <c r="E568" s="3"/>
    </row>
    <row r="569" spans="4:5" ht="150" hidden="1" customHeight="1">
      <c r="D569" s="35"/>
      <c r="E569" s="3"/>
    </row>
    <row r="570" spans="4:5" ht="150" hidden="1" customHeight="1">
      <c r="D570" s="35"/>
      <c r="E570" s="3"/>
    </row>
    <row r="571" spans="4:5" ht="150" hidden="1" customHeight="1">
      <c r="D571" s="35"/>
      <c r="E571" s="3"/>
    </row>
    <row r="572" spans="4:5" ht="150" hidden="1" customHeight="1">
      <c r="D572" s="35"/>
      <c r="E572" s="3"/>
    </row>
    <row r="573" spans="4:5" ht="150" hidden="1" customHeight="1">
      <c r="D573" s="35"/>
      <c r="E573" s="3"/>
    </row>
    <row r="574" spans="4:5" ht="150" hidden="1" customHeight="1">
      <c r="D574" s="35"/>
      <c r="E574" s="3"/>
    </row>
    <row r="575" spans="4:5" ht="150" hidden="1" customHeight="1">
      <c r="D575" s="35"/>
      <c r="E575" s="3"/>
    </row>
    <row r="576" spans="4:5" ht="150" hidden="1" customHeight="1">
      <c r="D576" s="35"/>
      <c r="E576" s="3"/>
    </row>
    <row r="577" spans="4:5" ht="150" hidden="1" customHeight="1">
      <c r="D577" s="35"/>
      <c r="E577" s="3"/>
    </row>
    <row r="578" spans="4:5" ht="150" hidden="1" customHeight="1">
      <c r="D578" s="35"/>
      <c r="E578" s="3"/>
    </row>
    <row r="579" spans="4:5" ht="150" hidden="1" customHeight="1">
      <c r="D579" s="35"/>
      <c r="E579" s="3"/>
    </row>
    <row r="580" spans="4:5" ht="150" hidden="1" customHeight="1">
      <c r="D580" s="35"/>
      <c r="E580" s="3"/>
    </row>
    <row r="581" spans="4:5" ht="150" hidden="1" customHeight="1">
      <c r="D581" s="35"/>
      <c r="E581" s="3"/>
    </row>
    <row r="582" spans="4:5" ht="150" hidden="1" customHeight="1">
      <c r="D582" s="35"/>
      <c r="E582" s="3"/>
    </row>
    <row r="583" spans="4:5" ht="150" hidden="1" customHeight="1">
      <c r="D583" s="35"/>
      <c r="E583" s="3"/>
    </row>
    <row r="584" spans="4:5" ht="150" hidden="1" customHeight="1">
      <c r="D584" s="35"/>
      <c r="E584" s="3"/>
    </row>
    <row r="585" spans="4:5" ht="150" hidden="1" customHeight="1">
      <c r="D585" s="35"/>
      <c r="E585" s="3"/>
    </row>
    <row r="586" spans="4:5" ht="150" hidden="1" customHeight="1">
      <c r="D586" s="35"/>
      <c r="E586" s="3"/>
    </row>
    <row r="587" spans="4:5" ht="150" hidden="1" customHeight="1">
      <c r="D587" s="35"/>
      <c r="E587" s="3"/>
    </row>
    <row r="588" spans="4:5" ht="150" hidden="1" customHeight="1">
      <c r="D588" s="35"/>
      <c r="E588" s="3"/>
    </row>
    <row r="589" spans="4:5" ht="150" hidden="1" customHeight="1">
      <c r="D589" s="35"/>
      <c r="E589" s="3"/>
    </row>
    <row r="590" spans="4:5" ht="150" hidden="1" customHeight="1">
      <c r="D590" s="35"/>
      <c r="E590" s="3"/>
    </row>
    <row r="591" spans="4:5" ht="150" hidden="1" customHeight="1">
      <c r="D591" s="35"/>
      <c r="E591" s="3"/>
    </row>
    <row r="592" spans="4:5" ht="150" hidden="1" customHeight="1">
      <c r="D592" s="35"/>
      <c r="E592" s="3"/>
    </row>
    <row r="593" spans="4:5" ht="150" hidden="1" customHeight="1">
      <c r="D593" s="35"/>
      <c r="E593" s="3"/>
    </row>
    <row r="594" spans="4:5" ht="150" hidden="1" customHeight="1">
      <c r="D594" s="35"/>
      <c r="E594" s="3"/>
    </row>
    <row r="595" spans="4:5" ht="150" hidden="1" customHeight="1">
      <c r="D595" s="35"/>
      <c r="E595" s="3"/>
    </row>
    <row r="596" spans="4:5" ht="150" hidden="1" customHeight="1">
      <c r="D596" s="35"/>
      <c r="E596" s="3"/>
    </row>
    <row r="597" spans="4:5" ht="150" hidden="1" customHeight="1">
      <c r="D597" s="35"/>
      <c r="E597" s="3"/>
    </row>
    <row r="598" spans="4:5" ht="150" hidden="1" customHeight="1">
      <c r="D598" s="35"/>
      <c r="E598" s="3"/>
    </row>
    <row r="599" spans="4:5" ht="150" hidden="1" customHeight="1">
      <c r="D599" s="35"/>
      <c r="E599" s="3"/>
    </row>
    <row r="600" spans="4:5" ht="150" hidden="1" customHeight="1">
      <c r="D600" s="35"/>
      <c r="E600" s="3"/>
    </row>
    <row r="601" spans="4:5" ht="150" hidden="1" customHeight="1">
      <c r="D601" s="35"/>
      <c r="E601" s="3"/>
    </row>
    <row r="602" spans="4:5" ht="150" hidden="1" customHeight="1">
      <c r="D602" s="35"/>
      <c r="E602" s="3"/>
    </row>
    <row r="603" spans="4:5" ht="150" hidden="1" customHeight="1">
      <c r="D603" s="35"/>
      <c r="E603" s="3"/>
    </row>
    <row r="604" spans="4:5" ht="150" hidden="1" customHeight="1">
      <c r="D604" s="35"/>
      <c r="E604" s="3"/>
    </row>
    <row r="605" spans="4:5" ht="150" hidden="1" customHeight="1">
      <c r="D605" s="35"/>
      <c r="E605" s="3"/>
    </row>
    <row r="606" spans="4:5" ht="150" hidden="1" customHeight="1">
      <c r="D606" s="35"/>
      <c r="E606" s="3"/>
    </row>
    <row r="607" spans="4:5" ht="150" hidden="1" customHeight="1">
      <c r="D607" s="35"/>
      <c r="E607" s="3"/>
    </row>
    <row r="608" spans="4:5" ht="150" hidden="1" customHeight="1">
      <c r="D608" s="35"/>
      <c r="E608" s="3"/>
    </row>
    <row r="609" spans="4:5" ht="150" hidden="1" customHeight="1">
      <c r="D609" s="35"/>
      <c r="E609" s="3"/>
    </row>
    <row r="610" spans="4:5" ht="150" hidden="1" customHeight="1">
      <c r="D610" s="35"/>
      <c r="E610" s="3"/>
    </row>
    <row r="611" spans="4:5" ht="150" hidden="1" customHeight="1">
      <c r="D611" s="35"/>
      <c r="E611" s="3"/>
    </row>
    <row r="612" spans="4:5" ht="150" hidden="1" customHeight="1">
      <c r="D612" s="35"/>
      <c r="E612" s="3"/>
    </row>
    <row r="613" spans="4:5" ht="150" hidden="1" customHeight="1">
      <c r="D613" s="35"/>
      <c r="E613" s="3"/>
    </row>
    <row r="614" spans="4:5" ht="150" hidden="1" customHeight="1">
      <c r="D614" s="35"/>
      <c r="E614" s="3"/>
    </row>
    <row r="615" spans="4:5" ht="150" hidden="1" customHeight="1">
      <c r="D615" s="35"/>
      <c r="E615" s="3"/>
    </row>
    <row r="616" spans="4:5" ht="150" hidden="1" customHeight="1">
      <c r="D616" s="35"/>
      <c r="E616" s="3"/>
    </row>
    <row r="617" spans="4:5" ht="150" hidden="1" customHeight="1">
      <c r="D617" s="35"/>
      <c r="E617" s="3"/>
    </row>
    <row r="618" spans="4:5" ht="150" hidden="1" customHeight="1">
      <c r="D618" s="35"/>
      <c r="E618" s="3"/>
    </row>
    <row r="619" spans="4:5" ht="150" hidden="1" customHeight="1">
      <c r="D619" s="35"/>
      <c r="E619" s="3"/>
    </row>
    <row r="620" spans="4:5" ht="150" hidden="1" customHeight="1">
      <c r="D620" s="35"/>
      <c r="E620" s="3"/>
    </row>
    <row r="621" spans="4:5" ht="150" hidden="1" customHeight="1">
      <c r="D621" s="35"/>
      <c r="E621" s="3"/>
    </row>
    <row r="622" spans="4:5" ht="150" hidden="1" customHeight="1">
      <c r="D622" s="35"/>
      <c r="E622" s="3"/>
    </row>
    <row r="623" spans="4:5" ht="150" hidden="1" customHeight="1">
      <c r="D623" s="35"/>
      <c r="E623" s="3"/>
    </row>
    <row r="624" spans="4:5" ht="150" hidden="1" customHeight="1">
      <c r="D624" s="35"/>
      <c r="E624" s="3"/>
    </row>
    <row r="625" spans="4:5" ht="150" hidden="1" customHeight="1">
      <c r="D625" s="35"/>
      <c r="E625" s="3"/>
    </row>
    <row r="626" spans="4:5" ht="150" hidden="1" customHeight="1">
      <c r="D626" s="35"/>
      <c r="E626" s="3"/>
    </row>
    <row r="627" spans="4:5" ht="150" hidden="1" customHeight="1">
      <c r="D627" s="35"/>
      <c r="E627" s="3"/>
    </row>
    <row r="628" spans="4:5" ht="150" hidden="1" customHeight="1">
      <c r="D628" s="35"/>
      <c r="E628" s="3"/>
    </row>
    <row r="629" spans="4:5" ht="150" hidden="1" customHeight="1">
      <c r="D629" s="35"/>
      <c r="E629" s="3"/>
    </row>
    <row r="630" spans="4:5" ht="150" hidden="1" customHeight="1">
      <c r="D630" s="35"/>
      <c r="E630" s="3"/>
    </row>
    <row r="631" spans="4:5" ht="150" hidden="1" customHeight="1">
      <c r="D631" s="35"/>
      <c r="E631" s="3"/>
    </row>
    <row r="632" spans="4:5" ht="150" hidden="1" customHeight="1">
      <c r="D632" s="35"/>
      <c r="E632" s="3"/>
    </row>
    <row r="633" spans="4:5" ht="150" hidden="1" customHeight="1">
      <c r="D633" s="35"/>
      <c r="E633" s="3"/>
    </row>
    <row r="634" spans="4:5" ht="150" hidden="1" customHeight="1">
      <c r="D634" s="35"/>
      <c r="E634" s="3"/>
    </row>
    <row r="635" spans="4:5" ht="150" hidden="1" customHeight="1">
      <c r="D635" s="35"/>
      <c r="E635" s="3"/>
    </row>
    <row r="636" spans="4:5" ht="150" hidden="1" customHeight="1">
      <c r="D636" s="35"/>
      <c r="E636" s="3"/>
    </row>
    <row r="637" spans="4:5" ht="150" hidden="1" customHeight="1">
      <c r="D637" s="35"/>
      <c r="E637" s="3"/>
    </row>
    <row r="638" spans="4:5" ht="150" hidden="1" customHeight="1">
      <c r="D638" s="35"/>
      <c r="E638" s="3"/>
    </row>
    <row r="639" spans="4:5" ht="150" hidden="1" customHeight="1">
      <c r="D639" s="35"/>
      <c r="E639" s="3"/>
    </row>
    <row r="640" spans="4:5" ht="150" hidden="1" customHeight="1">
      <c r="D640" s="35"/>
      <c r="E640" s="3"/>
    </row>
    <row r="641" spans="4:5" ht="150" hidden="1" customHeight="1">
      <c r="D641" s="35"/>
      <c r="E641" s="3"/>
    </row>
    <row r="642" spans="4:5" ht="150" hidden="1" customHeight="1">
      <c r="D642" s="35"/>
      <c r="E642" s="3"/>
    </row>
    <row r="643" spans="4:5" ht="150" hidden="1" customHeight="1">
      <c r="D643" s="35"/>
      <c r="E643" s="3"/>
    </row>
    <row r="644" spans="4:5" ht="150" hidden="1" customHeight="1">
      <c r="D644" s="35"/>
      <c r="E644" s="3"/>
    </row>
    <row r="645" spans="4:5" ht="150" hidden="1" customHeight="1">
      <c r="D645" s="35"/>
      <c r="E645" s="3"/>
    </row>
    <row r="646" spans="4:5" ht="150" hidden="1" customHeight="1">
      <c r="D646" s="35"/>
      <c r="E646" s="3"/>
    </row>
    <row r="647" spans="4:5" ht="150" hidden="1" customHeight="1">
      <c r="D647" s="35"/>
      <c r="E647" s="3"/>
    </row>
    <row r="648" spans="4:5" ht="150" hidden="1" customHeight="1">
      <c r="D648" s="35"/>
      <c r="E648" s="3"/>
    </row>
    <row r="649" spans="4:5" ht="150" hidden="1" customHeight="1">
      <c r="D649" s="35"/>
      <c r="E649" s="3"/>
    </row>
    <row r="650" spans="4:5" ht="150" hidden="1" customHeight="1">
      <c r="D650" s="35"/>
      <c r="E650" s="3"/>
    </row>
    <row r="651" spans="4:5" ht="150" hidden="1" customHeight="1">
      <c r="D651" s="35"/>
      <c r="E651" s="3"/>
    </row>
    <row r="652" spans="4:5" ht="150" hidden="1" customHeight="1">
      <c r="D652" s="35"/>
      <c r="E652" s="3"/>
    </row>
    <row r="653" spans="4:5" ht="150" hidden="1" customHeight="1">
      <c r="D653" s="35"/>
      <c r="E653" s="3"/>
    </row>
    <row r="654" spans="4:5" ht="150" hidden="1" customHeight="1">
      <c r="D654" s="35"/>
      <c r="E654" s="3"/>
    </row>
    <row r="655" spans="4:5" ht="150" hidden="1" customHeight="1">
      <c r="D655" s="35"/>
      <c r="E655" s="3"/>
    </row>
    <row r="656" spans="4:5" ht="150" hidden="1" customHeight="1">
      <c r="D656" s="35"/>
      <c r="E656" s="3"/>
    </row>
    <row r="657" spans="4:5" ht="150" hidden="1" customHeight="1">
      <c r="D657" s="35"/>
      <c r="E657" s="3"/>
    </row>
    <row r="658" spans="4:5" ht="150" hidden="1" customHeight="1">
      <c r="D658" s="35"/>
      <c r="E658" s="3"/>
    </row>
    <row r="659" spans="4:5" ht="150" hidden="1" customHeight="1">
      <c r="D659" s="35"/>
      <c r="E659" s="3"/>
    </row>
    <row r="660" spans="4:5" ht="150" hidden="1" customHeight="1">
      <c r="D660" s="35"/>
      <c r="E660" s="3"/>
    </row>
    <row r="661" spans="4:5" ht="150" hidden="1" customHeight="1">
      <c r="D661" s="35"/>
      <c r="E661" s="3"/>
    </row>
    <row r="662" spans="4:5" ht="150" hidden="1" customHeight="1">
      <c r="D662" s="35"/>
      <c r="E662" s="3"/>
    </row>
    <row r="663" spans="4:5" ht="150" hidden="1" customHeight="1">
      <c r="D663" s="35"/>
      <c r="E663" s="3"/>
    </row>
    <row r="664" spans="4:5" ht="150" hidden="1" customHeight="1">
      <c r="D664" s="35"/>
      <c r="E664" s="3"/>
    </row>
    <row r="665" spans="4:5" ht="150" hidden="1" customHeight="1">
      <c r="D665" s="35"/>
      <c r="E665" s="3"/>
    </row>
    <row r="666" spans="4:5" ht="150" hidden="1" customHeight="1">
      <c r="D666" s="35"/>
      <c r="E666" s="3"/>
    </row>
    <row r="667" spans="4:5" ht="150" hidden="1" customHeight="1">
      <c r="D667" s="35"/>
      <c r="E667" s="3"/>
    </row>
    <row r="668" spans="4:5" ht="150" hidden="1" customHeight="1">
      <c r="D668" s="35"/>
      <c r="E668" s="3"/>
    </row>
    <row r="669" spans="4:5" ht="150" hidden="1" customHeight="1">
      <c r="D669" s="35"/>
      <c r="E669" s="3"/>
    </row>
    <row r="670" spans="4:5" ht="150" hidden="1" customHeight="1">
      <c r="D670" s="35"/>
      <c r="E670" s="3"/>
    </row>
    <row r="671" spans="4:5" ht="150" hidden="1" customHeight="1">
      <c r="D671" s="35"/>
      <c r="E671" s="3"/>
    </row>
    <row r="672" spans="4:5" ht="150" hidden="1" customHeight="1">
      <c r="D672" s="35"/>
      <c r="E672" s="3"/>
    </row>
    <row r="673" spans="4:5" ht="150" hidden="1" customHeight="1">
      <c r="D673" s="35"/>
      <c r="E673" s="3"/>
    </row>
    <row r="674" spans="4:5" ht="150" hidden="1" customHeight="1">
      <c r="D674" s="35"/>
      <c r="E674" s="3"/>
    </row>
    <row r="675" spans="4:5" ht="150" hidden="1" customHeight="1">
      <c r="D675" s="35"/>
      <c r="E675" s="3"/>
    </row>
    <row r="676" spans="4:5" ht="150" hidden="1" customHeight="1">
      <c r="D676" s="35"/>
      <c r="E676" s="3"/>
    </row>
    <row r="677" spans="4:5" ht="150" hidden="1" customHeight="1">
      <c r="D677" s="35"/>
      <c r="E677" s="3"/>
    </row>
    <row r="678" spans="4:5" ht="150" hidden="1" customHeight="1">
      <c r="D678" s="35"/>
      <c r="E678" s="3"/>
    </row>
    <row r="679" spans="4:5" ht="150" hidden="1" customHeight="1">
      <c r="D679" s="35"/>
      <c r="E679" s="3"/>
    </row>
    <row r="680" spans="4:5" ht="150" hidden="1" customHeight="1">
      <c r="D680" s="35"/>
      <c r="E680" s="3"/>
    </row>
    <row r="681" spans="4:5" ht="150" hidden="1" customHeight="1">
      <c r="D681" s="35"/>
      <c r="E681" s="3"/>
    </row>
    <row r="682" spans="4:5" ht="150" hidden="1" customHeight="1">
      <c r="D682" s="35"/>
      <c r="E682" s="3"/>
    </row>
    <row r="683" spans="4:5" ht="150" hidden="1" customHeight="1">
      <c r="D683" s="35"/>
      <c r="E683" s="3"/>
    </row>
    <row r="684" spans="4:5" ht="150" hidden="1" customHeight="1">
      <c r="D684" s="35"/>
      <c r="E684" s="3"/>
    </row>
    <row r="685" spans="4:5" ht="150" hidden="1" customHeight="1">
      <c r="D685" s="35"/>
      <c r="E685" s="3"/>
    </row>
    <row r="686" spans="4:5" ht="150" hidden="1" customHeight="1">
      <c r="D686" s="35"/>
      <c r="E686" s="3"/>
    </row>
    <row r="687" spans="4:5" ht="150" hidden="1" customHeight="1">
      <c r="D687" s="35"/>
      <c r="E687" s="3"/>
    </row>
    <row r="688" spans="4:5" ht="150" hidden="1" customHeight="1">
      <c r="D688" s="35"/>
      <c r="E688" s="3"/>
    </row>
    <row r="689" spans="4:5" ht="150" hidden="1" customHeight="1">
      <c r="D689" s="35"/>
      <c r="E689" s="3"/>
    </row>
    <row r="690" spans="4:5" ht="150" hidden="1" customHeight="1">
      <c r="D690" s="35"/>
      <c r="E690" s="3"/>
    </row>
    <row r="691" spans="4:5" ht="150" hidden="1" customHeight="1">
      <c r="D691" s="35"/>
      <c r="E691" s="3"/>
    </row>
    <row r="692" spans="4:5" ht="150" hidden="1" customHeight="1">
      <c r="D692" s="35"/>
      <c r="E692" s="3"/>
    </row>
    <row r="693" spans="4:5" ht="150" hidden="1" customHeight="1">
      <c r="D693" s="35"/>
      <c r="E693" s="3"/>
    </row>
    <row r="694" spans="4:5" ht="150" hidden="1" customHeight="1">
      <c r="D694" s="35"/>
      <c r="E694" s="3"/>
    </row>
    <row r="695" spans="4:5" ht="150" hidden="1" customHeight="1">
      <c r="D695" s="35"/>
      <c r="E695" s="3"/>
    </row>
    <row r="696" spans="4:5" ht="150" hidden="1" customHeight="1">
      <c r="D696" s="35"/>
      <c r="E696" s="3"/>
    </row>
    <row r="697" spans="4:5" ht="150" hidden="1" customHeight="1">
      <c r="D697" s="35"/>
      <c r="E697" s="3"/>
    </row>
    <row r="698" spans="4:5" ht="150" hidden="1" customHeight="1">
      <c r="D698" s="35"/>
      <c r="E698" s="3"/>
    </row>
    <row r="699" spans="4:5" ht="150" hidden="1" customHeight="1">
      <c r="D699" s="35"/>
      <c r="E699" s="3"/>
    </row>
    <row r="700" spans="4:5" ht="150" hidden="1" customHeight="1">
      <c r="D700" s="35"/>
      <c r="E700" s="3"/>
    </row>
    <row r="701" spans="4:5" ht="150" hidden="1" customHeight="1">
      <c r="D701" s="35"/>
      <c r="E701" s="3"/>
    </row>
    <row r="702" spans="4:5" ht="150" hidden="1" customHeight="1">
      <c r="D702" s="35"/>
      <c r="E702" s="3"/>
    </row>
    <row r="703" spans="4:5" ht="150" hidden="1" customHeight="1">
      <c r="D703" s="35"/>
      <c r="E703" s="3"/>
    </row>
    <row r="704" spans="4:5" ht="150" hidden="1" customHeight="1">
      <c r="D704" s="35"/>
      <c r="E704" s="3"/>
    </row>
    <row r="705" spans="4:5" ht="150" hidden="1" customHeight="1">
      <c r="D705" s="35"/>
      <c r="E705" s="3"/>
    </row>
    <row r="706" spans="4:5" ht="150" hidden="1" customHeight="1">
      <c r="D706" s="35"/>
      <c r="E706" s="3"/>
    </row>
    <row r="707" spans="4:5" ht="150" hidden="1" customHeight="1">
      <c r="D707" s="35"/>
      <c r="E707" s="3"/>
    </row>
    <row r="708" spans="4:5" ht="150" hidden="1" customHeight="1">
      <c r="D708" s="35"/>
      <c r="E708" s="3"/>
    </row>
    <row r="709" spans="4:5" ht="150" hidden="1" customHeight="1">
      <c r="D709" s="35"/>
      <c r="E709" s="3"/>
    </row>
    <row r="710" spans="4:5" ht="150" hidden="1" customHeight="1">
      <c r="D710" s="35"/>
      <c r="E710" s="3"/>
    </row>
    <row r="711" spans="4:5" ht="150" hidden="1" customHeight="1">
      <c r="D711" s="35"/>
      <c r="E711" s="3"/>
    </row>
    <row r="712" spans="4:5" ht="150" hidden="1" customHeight="1">
      <c r="D712" s="35"/>
      <c r="E712" s="3"/>
    </row>
    <row r="713" spans="4:5" ht="150" hidden="1" customHeight="1">
      <c r="D713" s="35"/>
      <c r="E713" s="3"/>
    </row>
    <row r="714" spans="4:5" ht="150" hidden="1" customHeight="1">
      <c r="D714" s="35"/>
      <c r="E714" s="3"/>
    </row>
    <row r="715" spans="4:5" ht="150" hidden="1" customHeight="1">
      <c r="D715" s="35"/>
      <c r="E715" s="3"/>
    </row>
    <row r="716" spans="4:5" ht="150" hidden="1" customHeight="1">
      <c r="D716" s="35"/>
      <c r="E716" s="3"/>
    </row>
    <row r="717" spans="4:5" ht="150" hidden="1" customHeight="1">
      <c r="D717" s="35"/>
      <c r="E717" s="3"/>
    </row>
    <row r="718" spans="4:5" ht="150" hidden="1" customHeight="1">
      <c r="D718" s="35"/>
      <c r="E718" s="3"/>
    </row>
    <row r="719" spans="4:5" ht="150" hidden="1" customHeight="1">
      <c r="D719" s="35"/>
      <c r="E719" s="3"/>
    </row>
    <row r="720" spans="4:5" ht="150" hidden="1" customHeight="1">
      <c r="D720" s="35"/>
      <c r="E720" s="3"/>
    </row>
    <row r="721" spans="4:5" ht="150" hidden="1" customHeight="1">
      <c r="D721" s="35"/>
      <c r="E721" s="3"/>
    </row>
    <row r="722" spans="4:5" ht="150" hidden="1" customHeight="1">
      <c r="D722" s="35"/>
      <c r="E722" s="3"/>
    </row>
    <row r="723" spans="4:5" ht="150" hidden="1" customHeight="1">
      <c r="D723" s="35"/>
      <c r="E723" s="3"/>
    </row>
    <row r="724" spans="4:5" ht="150" hidden="1" customHeight="1">
      <c r="D724" s="35"/>
      <c r="E724" s="3"/>
    </row>
    <row r="725" spans="4:5" ht="150" hidden="1" customHeight="1">
      <c r="D725" s="35"/>
      <c r="E725" s="3"/>
    </row>
    <row r="726" spans="4:5" ht="150" hidden="1" customHeight="1">
      <c r="D726" s="35"/>
      <c r="E726" s="3"/>
    </row>
    <row r="727" spans="4:5" ht="150" hidden="1" customHeight="1">
      <c r="D727" s="35"/>
      <c r="E727" s="3"/>
    </row>
    <row r="728" spans="4:5" ht="150" hidden="1" customHeight="1">
      <c r="D728" s="35"/>
      <c r="E728" s="3"/>
    </row>
    <row r="729" spans="4:5" ht="150" hidden="1" customHeight="1">
      <c r="D729" s="35"/>
      <c r="E729" s="3"/>
    </row>
    <row r="730" spans="4:5" ht="150" hidden="1" customHeight="1">
      <c r="D730" s="35"/>
      <c r="E730" s="3"/>
    </row>
    <row r="731" spans="4:5" ht="150" hidden="1" customHeight="1">
      <c r="D731" s="35"/>
      <c r="E731" s="3"/>
    </row>
    <row r="732" spans="4:5" ht="150" hidden="1" customHeight="1">
      <c r="D732" s="35"/>
      <c r="E732" s="3"/>
    </row>
    <row r="733" spans="4:5" ht="150" hidden="1" customHeight="1">
      <c r="D733" s="35"/>
      <c r="E733" s="3"/>
    </row>
    <row r="734" spans="4:5" ht="150" hidden="1" customHeight="1">
      <c r="D734" s="35"/>
      <c r="E734" s="3"/>
    </row>
    <row r="735" spans="4:5" ht="150" hidden="1" customHeight="1">
      <c r="D735" s="35"/>
      <c r="E735" s="3"/>
    </row>
    <row r="736" spans="4:5" ht="150" hidden="1" customHeight="1">
      <c r="D736" s="35"/>
      <c r="E736" s="3"/>
    </row>
    <row r="737" spans="4:5" ht="150" hidden="1" customHeight="1">
      <c r="D737" s="35"/>
      <c r="E737" s="3"/>
    </row>
    <row r="738" spans="4:5" ht="150" hidden="1" customHeight="1">
      <c r="D738" s="35"/>
      <c r="E738" s="3"/>
    </row>
    <row r="739" spans="4:5" ht="150" hidden="1" customHeight="1">
      <c r="D739" s="35"/>
      <c r="E739" s="3"/>
    </row>
    <row r="740" spans="4:5" ht="150" hidden="1" customHeight="1">
      <c r="D740" s="35"/>
      <c r="E740" s="3"/>
    </row>
    <row r="741" spans="4:5" ht="150" hidden="1" customHeight="1">
      <c r="D741" s="35"/>
      <c r="E741" s="3"/>
    </row>
    <row r="742" spans="4:5" ht="150" hidden="1" customHeight="1">
      <c r="D742" s="35"/>
      <c r="E742" s="3"/>
    </row>
    <row r="743" spans="4:5" ht="150" hidden="1" customHeight="1">
      <c r="D743" s="35"/>
      <c r="E743" s="3"/>
    </row>
    <row r="744" spans="4:5" ht="150" hidden="1" customHeight="1">
      <c r="D744" s="35"/>
      <c r="E744" s="3"/>
    </row>
    <row r="745" spans="4:5" ht="150" hidden="1" customHeight="1">
      <c r="D745" s="35"/>
      <c r="E745" s="3"/>
    </row>
    <row r="746" spans="4:5" ht="150" hidden="1" customHeight="1">
      <c r="D746" s="35"/>
      <c r="E746" s="3"/>
    </row>
    <row r="747" spans="4:5" ht="150" hidden="1" customHeight="1">
      <c r="D747" s="35"/>
      <c r="E747" s="3"/>
    </row>
    <row r="748" spans="4:5" ht="150" hidden="1" customHeight="1">
      <c r="D748" s="35"/>
      <c r="E748" s="3"/>
    </row>
    <row r="749" spans="4:5" ht="150" hidden="1" customHeight="1">
      <c r="D749" s="35"/>
      <c r="E749" s="3"/>
    </row>
    <row r="750" spans="4:5" ht="150" hidden="1" customHeight="1">
      <c r="D750" s="35"/>
      <c r="E750" s="3"/>
    </row>
    <row r="751" spans="4:5" ht="150" hidden="1" customHeight="1">
      <c r="D751" s="35"/>
      <c r="E751" s="3"/>
    </row>
    <row r="752" spans="4:5" ht="150" hidden="1" customHeight="1">
      <c r="D752" s="35"/>
      <c r="E752" s="3"/>
    </row>
    <row r="753" spans="4:5" ht="150" hidden="1" customHeight="1">
      <c r="D753" s="35"/>
      <c r="E753" s="3"/>
    </row>
    <row r="754" spans="4:5" ht="150" hidden="1" customHeight="1">
      <c r="D754" s="35"/>
      <c r="E754" s="3"/>
    </row>
    <row r="755" spans="4:5" ht="150" hidden="1" customHeight="1">
      <c r="D755" s="35"/>
      <c r="E755" s="3"/>
    </row>
    <row r="756" spans="4:5" ht="150" hidden="1" customHeight="1">
      <c r="D756" s="35"/>
      <c r="E756" s="3"/>
    </row>
    <row r="757" spans="4:5" ht="150" hidden="1" customHeight="1">
      <c r="D757" s="35"/>
      <c r="E757" s="3"/>
    </row>
    <row r="758" spans="4:5" ht="150" hidden="1" customHeight="1">
      <c r="D758" s="35"/>
      <c r="E758" s="3"/>
    </row>
    <row r="759" spans="4:5" ht="150" hidden="1" customHeight="1">
      <c r="D759" s="35"/>
      <c r="E759" s="3"/>
    </row>
    <row r="760" spans="4:5" ht="150" hidden="1" customHeight="1">
      <c r="D760" s="35"/>
      <c r="E760" s="3"/>
    </row>
    <row r="761" spans="4:5" ht="150" hidden="1" customHeight="1">
      <c r="D761" s="35"/>
      <c r="E761" s="3"/>
    </row>
    <row r="762" spans="4:5" ht="150" hidden="1" customHeight="1">
      <c r="D762" s="35"/>
      <c r="E762" s="3"/>
    </row>
    <row r="763" spans="4:5" ht="150" hidden="1" customHeight="1">
      <c r="D763" s="35"/>
      <c r="E763" s="3"/>
    </row>
    <row r="764" spans="4:5" ht="150" hidden="1" customHeight="1">
      <c r="D764" s="35"/>
      <c r="E764" s="3"/>
    </row>
    <row r="765" spans="4:5" ht="150" hidden="1" customHeight="1">
      <c r="D765" s="35"/>
      <c r="E765" s="3"/>
    </row>
    <row r="766" spans="4:5" ht="150" hidden="1" customHeight="1">
      <c r="D766" s="35"/>
      <c r="E766" s="3"/>
    </row>
    <row r="767" spans="4:5" ht="150" hidden="1" customHeight="1">
      <c r="D767" s="35"/>
      <c r="E767" s="3"/>
    </row>
    <row r="768" spans="4:5" ht="150" hidden="1" customHeight="1">
      <c r="D768" s="35"/>
      <c r="E768" s="3"/>
    </row>
    <row r="769" spans="4:5" ht="150" hidden="1" customHeight="1">
      <c r="D769" s="35"/>
      <c r="E769" s="3"/>
    </row>
    <row r="770" spans="4:5" ht="150" hidden="1" customHeight="1">
      <c r="D770" s="35"/>
      <c r="E770" s="3"/>
    </row>
    <row r="771" spans="4:5" ht="150" hidden="1" customHeight="1">
      <c r="D771" s="35"/>
      <c r="E771" s="3"/>
    </row>
    <row r="772" spans="4:5" ht="150" hidden="1" customHeight="1">
      <c r="D772" s="35"/>
      <c r="E772" s="3"/>
    </row>
    <row r="773" spans="4:5" ht="150" hidden="1" customHeight="1">
      <c r="D773" s="35"/>
      <c r="E773" s="3"/>
    </row>
    <row r="774" spans="4:5" ht="150" hidden="1" customHeight="1">
      <c r="D774" s="35"/>
      <c r="E774" s="3"/>
    </row>
    <row r="775" spans="4:5" ht="150" hidden="1" customHeight="1">
      <c r="D775" s="35"/>
      <c r="E775" s="3"/>
    </row>
    <row r="776" spans="4:5" ht="150" hidden="1" customHeight="1">
      <c r="D776" s="35"/>
      <c r="E776" s="3"/>
    </row>
    <row r="777" spans="4:5" ht="150" hidden="1" customHeight="1">
      <c r="D777" s="35"/>
      <c r="E777" s="3"/>
    </row>
    <row r="778" spans="4:5" ht="150" hidden="1" customHeight="1">
      <c r="D778" s="35"/>
      <c r="E778" s="3"/>
    </row>
    <row r="779" spans="4:5" ht="150" hidden="1" customHeight="1">
      <c r="D779" s="35"/>
      <c r="E779" s="3"/>
    </row>
    <row r="780" spans="4:5" ht="150" hidden="1" customHeight="1">
      <c r="D780" s="35"/>
      <c r="E780" s="3"/>
    </row>
    <row r="781" spans="4:5" ht="150" hidden="1" customHeight="1">
      <c r="D781" s="35"/>
      <c r="E781" s="3"/>
    </row>
    <row r="782" spans="4:5" ht="150" hidden="1" customHeight="1">
      <c r="D782" s="35"/>
      <c r="E782" s="3"/>
    </row>
    <row r="783" spans="4:5" ht="150" hidden="1" customHeight="1">
      <c r="D783" s="35"/>
      <c r="E783" s="3"/>
    </row>
    <row r="784" spans="4:5" ht="150" hidden="1" customHeight="1">
      <c r="D784" s="35"/>
      <c r="E784" s="3"/>
    </row>
    <row r="785" spans="4:5" ht="150" hidden="1" customHeight="1">
      <c r="D785" s="35"/>
      <c r="E785" s="3"/>
    </row>
    <row r="786" spans="4:5" ht="150" hidden="1" customHeight="1">
      <c r="D786" s="35"/>
      <c r="E786" s="3"/>
    </row>
    <row r="787" spans="4:5" ht="150" hidden="1" customHeight="1">
      <c r="D787" s="35"/>
      <c r="E787" s="3"/>
    </row>
    <row r="788" spans="4:5" ht="150" hidden="1" customHeight="1">
      <c r="D788" s="35"/>
      <c r="E788" s="3"/>
    </row>
    <row r="789" spans="4:5" ht="150" hidden="1" customHeight="1">
      <c r="D789" s="35"/>
      <c r="E789" s="3"/>
    </row>
    <row r="790" spans="4:5" ht="150" hidden="1" customHeight="1">
      <c r="D790" s="35"/>
      <c r="E790" s="3"/>
    </row>
    <row r="791" spans="4:5" ht="150" hidden="1" customHeight="1">
      <c r="D791" s="35"/>
      <c r="E791" s="3"/>
    </row>
    <row r="792" spans="4:5" ht="150" hidden="1" customHeight="1">
      <c r="D792" s="35"/>
      <c r="E792" s="3"/>
    </row>
    <row r="793" spans="4:5" ht="150" hidden="1" customHeight="1">
      <c r="D793" s="35"/>
      <c r="E793" s="3"/>
    </row>
    <row r="794" spans="4:5" ht="150" hidden="1" customHeight="1">
      <c r="D794" s="35"/>
      <c r="E794" s="3"/>
    </row>
    <row r="795" spans="4:5" ht="150" hidden="1" customHeight="1">
      <c r="D795" s="35"/>
      <c r="E795" s="3"/>
    </row>
    <row r="796" spans="4:5" ht="150" hidden="1" customHeight="1">
      <c r="D796" s="35"/>
      <c r="E796" s="3"/>
    </row>
    <row r="797" spans="4:5" ht="150" hidden="1" customHeight="1">
      <c r="D797" s="35"/>
      <c r="E797" s="3"/>
    </row>
    <row r="798" spans="4:5" ht="150" hidden="1" customHeight="1">
      <c r="D798" s="35"/>
      <c r="E798" s="3"/>
    </row>
    <row r="799" spans="4:5" ht="150" hidden="1" customHeight="1">
      <c r="D799" s="35"/>
      <c r="E799" s="3"/>
    </row>
    <row r="800" spans="4:5" ht="150" hidden="1" customHeight="1">
      <c r="D800" s="35"/>
      <c r="E800" s="3"/>
    </row>
    <row r="801" spans="4:5" ht="150" hidden="1" customHeight="1">
      <c r="D801" s="35"/>
      <c r="E801" s="3"/>
    </row>
    <row r="802" spans="4:5" ht="150" hidden="1" customHeight="1">
      <c r="D802" s="35"/>
      <c r="E802" s="3"/>
    </row>
    <row r="803" spans="4:5" ht="150" hidden="1" customHeight="1">
      <c r="D803" s="35"/>
      <c r="E803" s="3"/>
    </row>
    <row r="804" spans="4:5" ht="150" hidden="1" customHeight="1">
      <c r="D804" s="35"/>
      <c r="E804" s="3"/>
    </row>
    <row r="805" spans="4:5" ht="150" hidden="1" customHeight="1">
      <c r="D805" s="35"/>
      <c r="E805" s="3"/>
    </row>
    <row r="806" spans="4:5" ht="150" hidden="1" customHeight="1">
      <c r="D806" s="35"/>
      <c r="E806" s="3"/>
    </row>
    <row r="807" spans="4:5" ht="150" hidden="1" customHeight="1">
      <c r="D807" s="35"/>
      <c r="E807" s="3"/>
    </row>
    <row r="808" spans="4:5" ht="150" hidden="1" customHeight="1">
      <c r="D808" s="35"/>
      <c r="E808" s="3"/>
    </row>
    <row r="809" spans="4:5" ht="150" hidden="1" customHeight="1">
      <c r="D809" s="35"/>
      <c r="E809" s="3"/>
    </row>
    <row r="810" spans="4:5" ht="150" hidden="1" customHeight="1">
      <c r="D810" s="35"/>
      <c r="E810" s="3"/>
    </row>
    <row r="811" spans="4:5" ht="150" hidden="1" customHeight="1">
      <c r="D811" s="35"/>
      <c r="E811" s="3"/>
    </row>
    <row r="812" spans="4:5" ht="150" hidden="1" customHeight="1">
      <c r="D812" s="35"/>
      <c r="E812" s="3"/>
    </row>
    <row r="813" spans="4:5" ht="150" hidden="1" customHeight="1">
      <c r="D813" s="35"/>
      <c r="E813" s="3"/>
    </row>
    <row r="814" spans="4:5" ht="150" hidden="1" customHeight="1">
      <c r="D814" s="35"/>
      <c r="E814" s="3"/>
    </row>
    <row r="815" spans="4:5" ht="150" hidden="1" customHeight="1">
      <c r="D815" s="35"/>
      <c r="E815" s="3"/>
    </row>
    <row r="816" spans="4:5" ht="150" hidden="1" customHeight="1">
      <c r="D816" s="35"/>
      <c r="E816" s="3"/>
    </row>
    <row r="817" spans="4:5" ht="150" hidden="1" customHeight="1">
      <c r="D817" s="35"/>
      <c r="E817" s="3"/>
    </row>
    <row r="818" spans="4:5" ht="150" hidden="1" customHeight="1">
      <c r="D818" s="35"/>
      <c r="E818" s="3"/>
    </row>
    <row r="819" spans="4:5" ht="150" hidden="1" customHeight="1">
      <c r="D819" s="35"/>
      <c r="E819" s="3"/>
    </row>
    <row r="820" spans="4:5" ht="150" hidden="1" customHeight="1">
      <c r="D820" s="35"/>
      <c r="E820" s="3"/>
    </row>
    <row r="821" spans="4:5" ht="150" hidden="1" customHeight="1">
      <c r="D821" s="35"/>
      <c r="E821" s="3"/>
    </row>
    <row r="822" spans="4:5" ht="150" hidden="1" customHeight="1">
      <c r="D822" s="35"/>
      <c r="E822" s="3"/>
    </row>
    <row r="823" spans="4:5" ht="150" hidden="1" customHeight="1">
      <c r="D823" s="35"/>
      <c r="E823" s="3"/>
    </row>
    <row r="824" spans="4:5" ht="150" hidden="1" customHeight="1">
      <c r="D824" s="35"/>
      <c r="E824" s="3"/>
    </row>
    <row r="825" spans="4:5" ht="150" hidden="1" customHeight="1">
      <c r="D825" s="35"/>
      <c r="E825" s="3"/>
    </row>
    <row r="826" spans="4:5" ht="150" hidden="1" customHeight="1">
      <c r="D826" s="35"/>
      <c r="E826" s="3"/>
    </row>
    <row r="827" spans="4:5" ht="150" hidden="1" customHeight="1">
      <c r="D827" s="35"/>
      <c r="E827" s="3"/>
    </row>
    <row r="828" spans="4:5" ht="150" hidden="1" customHeight="1">
      <c r="D828" s="35"/>
      <c r="E828" s="3"/>
    </row>
    <row r="829" spans="4:5" ht="150" hidden="1" customHeight="1">
      <c r="D829" s="35"/>
      <c r="E829" s="3"/>
    </row>
    <row r="830" spans="4:5" ht="150" hidden="1" customHeight="1">
      <c r="D830" s="35"/>
      <c r="E830" s="3"/>
    </row>
    <row r="831" spans="4:5" ht="150" hidden="1" customHeight="1">
      <c r="D831" s="35"/>
      <c r="E831" s="3"/>
    </row>
    <row r="832" spans="4:5" ht="150" hidden="1" customHeight="1">
      <c r="D832" s="35"/>
      <c r="E832" s="3"/>
    </row>
    <row r="833" spans="4:5" ht="150" hidden="1" customHeight="1">
      <c r="D833" s="35"/>
      <c r="E833" s="3"/>
    </row>
    <row r="834" spans="4:5" ht="150" hidden="1" customHeight="1">
      <c r="D834" s="35"/>
      <c r="E834" s="3"/>
    </row>
    <row r="835" spans="4:5" ht="150" hidden="1" customHeight="1">
      <c r="D835" s="35"/>
      <c r="E835" s="3"/>
    </row>
    <row r="836" spans="4:5" ht="150" hidden="1" customHeight="1">
      <c r="D836" s="35"/>
      <c r="E836" s="3"/>
    </row>
    <row r="837" spans="4:5" ht="150" hidden="1" customHeight="1">
      <c r="D837" s="35"/>
      <c r="E837" s="3"/>
    </row>
    <row r="838" spans="4:5" ht="150" hidden="1" customHeight="1">
      <c r="D838" s="35"/>
      <c r="E838" s="3"/>
    </row>
    <row r="839" spans="4:5" ht="150" hidden="1" customHeight="1">
      <c r="D839" s="35"/>
      <c r="E839" s="3"/>
    </row>
    <row r="840" spans="4:5" ht="150" hidden="1" customHeight="1">
      <c r="D840" s="35"/>
      <c r="E840" s="3"/>
    </row>
    <row r="841" spans="4:5" ht="150" hidden="1" customHeight="1">
      <c r="D841" s="35"/>
      <c r="E841" s="3"/>
    </row>
    <row r="842" spans="4:5" ht="150" hidden="1" customHeight="1">
      <c r="D842" s="35"/>
      <c r="E842" s="3"/>
    </row>
    <row r="843" spans="4:5" ht="150" hidden="1" customHeight="1">
      <c r="D843" s="35"/>
      <c r="E843" s="3"/>
    </row>
    <row r="844" spans="4:5" ht="150" hidden="1" customHeight="1">
      <c r="D844" s="35"/>
      <c r="E844" s="3"/>
    </row>
    <row r="845" spans="4:5" ht="150" hidden="1" customHeight="1">
      <c r="D845" s="35"/>
      <c r="E845" s="3"/>
    </row>
    <row r="846" spans="4:5" ht="150" hidden="1" customHeight="1">
      <c r="D846" s="35"/>
      <c r="E846" s="3"/>
    </row>
    <row r="847" spans="4:5" ht="150" hidden="1" customHeight="1">
      <c r="D847" s="35"/>
      <c r="E847" s="3"/>
    </row>
    <row r="848" spans="4:5" ht="150" hidden="1" customHeight="1">
      <c r="D848" s="35"/>
      <c r="E848" s="3"/>
    </row>
    <row r="849" spans="4:5" ht="150" hidden="1" customHeight="1">
      <c r="D849" s="35"/>
      <c r="E849" s="3"/>
    </row>
    <row r="850" spans="4:5" ht="150" hidden="1" customHeight="1">
      <c r="D850" s="35"/>
      <c r="E850" s="3"/>
    </row>
    <row r="851" spans="4:5" ht="150" hidden="1" customHeight="1">
      <c r="D851" s="35"/>
      <c r="E851" s="3"/>
    </row>
    <row r="852" spans="4:5" ht="150" hidden="1" customHeight="1">
      <c r="D852" s="35"/>
      <c r="E852" s="3"/>
    </row>
    <row r="853" spans="4:5" ht="150" hidden="1" customHeight="1">
      <c r="D853" s="35"/>
      <c r="E853" s="3"/>
    </row>
    <row r="854" spans="4:5" ht="150" hidden="1" customHeight="1">
      <c r="D854" s="35"/>
      <c r="E854" s="3"/>
    </row>
    <row r="855" spans="4:5" ht="150" hidden="1" customHeight="1">
      <c r="D855" s="35"/>
      <c r="E855" s="3"/>
    </row>
    <row r="856" spans="4:5" ht="150" hidden="1" customHeight="1">
      <c r="D856" s="35"/>
      <c r="E856" s="3"/>
    </row>
    <row r="857" spans="4:5" ht="150" hidden="1" customHeight="1">
      <c r="D857" s="35"/>
      <c r="E857" s="3"/>
    </row>
    <row r="858" spans="4:5" ht="150" hidden="1" customHeight="1">
      <c r="D858" s="35"/>
      <c r="E858" s="3"/>
    </row>
    <row r="859" spans="4:5" ht="150" hidden="1" customHeight="1">
      <c r="D859" s="35"/>
      <c r="E859" s="3"/>
    </row>
    <row r="860" spans="4:5" ht="150" hidden="1" customHeight="1">
      <c r="D860" s="35"/>
      <c r="E860" s="3"/>
    </row>
    <row r="861" spans="4:5" ht="150" hidden="1" customHeight="1">
      <c r="D861" s="35"/>
      <c r="E861" s="3"/>
    </row>
    <row r="862" spans="4:5" ht="150" hidden="1" customHeight="1">
      <c r="D862" s="35"/>
      <c r="E862" s="3"/>
    </row>
    <row r="863" spans="4:5" ht="150" hidden="1" customHeight="1">
      <c r="D863" s="35"/>
      <c r="E863" s="3"/>
    </row>
    <row r="864" spans="4:5" ht="150" hidden="1" customHeight="1">
      <c r="D864" s="35"/>
      <c r="E864" s="3"/>
    </row>
    <row r="865" spans="4:5" ht="150" hidden="1" customHeight="1">
      <c r="D865" s="35"/>
      <c r="E865" s="3"/>
    </row>
    <row r="866" spans="4:5" ht="150" hidden="1" customHeight="1">
      <c r="D866" s="35"/>
      <c r="E866" s="3"/>
    </row>
    <row r="867" spans="4:5" ht="150" hidden="1" customHeight="1">
      <c r="D867" s="35"/>
      <c r="E867" s="3"/>
    </row>
    <row r="868" spans="4:5" ht="150" hidden="1" customHeight="1">
      <c r="D868" s="35"/>
      <c r="E868" s="3"/>
    </row>
    <row r="869" spans="4:5" ht="150" hidden="1" customHeight="1">
      <c r="D869" s="35"/>
      <c r="E869" s="3"/>
    </row>
    <row r="870" spans="4:5" ht="150" hidden="1" customHeight="1">
      <c r="D870" s="35"/>
      <c r="E870" s="3"/>
    </row>
    <row r="871" spans="4:5" ht="150" hidden="1" customHeight="1">
      <c r="D871" s="35"/>
      <c r="E871" s="3"/>
    </row>
    <row r="872" spans="4:5" ht="150" hidden="1" customHeight="1">
      <c r="D872" s="35"/>
      <c r="E872" s="3"/>
    </row>
    <row r="873" spans="4:5" ht="150" hidden="1" customHeight="1">
      <c r="D873" s="35"/>
      <c r="E873" s="3"/>
    </row>
    <row r="874" spans="4:5" ht="150" hidden="1" customHeight="1">
      <c r="D874" s="35"/>
      <c r="E874" s="3"/>
    </row>
    <row r="875" spans="4:5" ht="150" hidden="1" customHeight="1">
      <c r="D875" s="35"/>
      <c r="E875" s="3"/>
    </row>
    <row r="876" spans="4:5" ht="150" hidden="1" customHeight="1">
      <c r="D876" s="35"/>
      <c r="E876" s="3"/>
    </row>
    <row r="877" spans="4:5" ht="150" hidden="1" customHeight="1">
      <c r="D877" s="35"/>
      <c r="E877" s="3"/>
    </row>
    <row r="878" spans="4:5" ht="150" hidden="1" customHeight="1">
      <c r="D878" s="35"/>
      <c r="E878" s="3"/>
    </row>
    <row r="879" spans="4:5" ht="150" hidden="1" customHeight="1">
      <c r="D879" s="35"/>
      <c r="E879" s="3"/>
    </row>
    <row r="880" spans="4:5" ht="150" hidden="1" customHeight="1">
      <c r="D880" s="35"/>
      <c r="E880" s="3"/>
    </row>
    <row r="881" spans="4:5" ht="150" hidden="1" customHeight="1">
      <c r="D881" s="35"/>
      <c r="E881" s="3"/>
    </row>
    <row r="882" spans="4:5" ht="150" hidden="1" customHeight="1">
      <c r="D882" s="35"/>
      <c r="E882" s="3"/>
    </row>
    <row r="883" spans="4:5" ht="150" hidden="1" customHeight="1">
      <c r="D883" s="35"/>
      <c r="E883" s="3"/>
    </row>
    <row r="884" spans="4:5" ht="150" hidden="1" customHeight="1">
      <c r="D884" s="35"/>
      <c r="E884" s="3"/>
    </row>
    <row r="885" spans="4:5" ht="150" hidden="1" customHeight="1">
      <c r="D885" s="35"/>
      <c r="E885" s="3"/>
    </row>
    <row r="886" spans="4:5" ht="150" hidden="1" customHeight="1">
      <c r="D886" s="35"/>
      <c r="E886" s="3"/>
    </row>
    <row r="887" spans="4:5" ht="150" hidden="1" customHeight="1">
      <c r="D887" s="35"/>
      <c r="E887" s="3"/>
    </row>
    <row r="888" spans="4:5" ht="150" hidden="1" customHeight="1">
      <c r="D888" s="35"/>
      <c r="E888" s="3"/>
    </row>
    <row r="889" spans="4:5" ht="150" hidden="1" customHeight="1">
      <c r="D889" s="35"/>
      <c r="E889" s="3"/>
    </row>
    <row r="890" spans="4:5" ht="150" hidden="1" customHeight="1">
      <c r="D890" s="35"/>
      <c r="E890" s="3"/>
    </row>
    <row r="891" spans="4:5" ht="150" hidden="1" customHeight="1">
      <c r="D891" s="35"/>
      <c r="E891" s="3"/>
    </row>
    <row r="892" spans="4:5" ht="150" hidden="1" customHeight="1">
      <c r="D892" s="35"/>
      <c r="E892" s="3"/>
    </row>
    <row r="893" spans="4:5" ht="150" hidden="1" customHeight="1">
      <c r="D893" s="35"/>
      <c r="E893" s="3"/>
    </row>
    <row r="894" spans="4:5" ht="150" hidden="1" customHeight="1">
      <c r="D894" s="35"/>
      <c r="E894" s="3"/>
    </row>
    <row r="895" spans="4:5" ht="150" hidden="1" customHeight="1">
      <c r="D895" s="35"/>
      <c r="E895" s="3"/>
    </row>
    <row r="896" spans="4:5" ht="150" hidden="1" customHeight="1">
      <c r="D896" s="35"/>
      <c r="E896" s="3"/>
    </row>
    <row r="897" spans="4:5" ht="150" hidden="1" customHeight="1">
      <c r="D897" s="35"/>
      <c r="E897" s="3"/>
    </row>
    <row r="898" spans="4:5" ht="150" hidden="1" customHeight="1">
      <c r="D898" s="35"/>
      <c r="E898" s="3"/>
    </row>
    <row r="899" spans="4:5" ht="150" hidden="1" customHeight="1">
      <c r="D899" s="35"/>
      <c r="E899" s="3"/>
    </row>
    <row r="900" spans="4:5" ht="150" hidden="1" customHeight="1">
      <c r="D900" s="35"/>
      <c r="E900" s="3"/>
    </row>
    <row r="901" spans="4:5" ht="150" hidden="1" customHeight="1">
      <c r="D901" s="35"/>
      <c r="E901" s="3"/>
    </row>
    <row r="902" spans="4:5" ht="150" hidden="1" customHeight="1">
      <c r="D902" s="35"/>
      <c r="E902" s="3"/>
    </row>
    <row r="903" spans="4:5" ht="150" hidden="1" customHeight="1">
      <c r="D903" s="35"/>
      <c r="E903" s="3"/>
    </row>
    <row r="904" spans="4:5" ht="150" hidden="1" customHeight="1">
      <c r="D904" s="35"/>
      <c r="E904" s="3"/>
    </row>
    <row r="905" spans="4:5" ht="150" hidden="1" customHeight="1">
      <c r="D905" s="35"/>
      <c r="E905" s="3"/>
    </row>
    <row r="906" spans="4:5" ht="150" hidden="1" customHeight="1">
      <c r="D906" s="35"/>
      <c r="E906" s="3"/>
    </row>
    <row r="907" spans="4:5" ht="150" hidden="1" customHeight="1">
      <c r="D907" s="35"/>
      <c r="E907" s="3"/>
    </row>
    <row r="908" spans="4:5" ht="150" hidden="1" customHeight="1">
      <c r="D908" s="35"/>
      <c r="E908" s="3"/>
    </row>
    <row r="909" spans="4:5" ht="150" hidden="1" customHeight="1">
      <c r="D909" s="35"/>
      <c r="E909" s="3"/>
    </row>
    <row r="910" spans="4:5" ht="150" hidden="1" customHeight="1">
      <c r="D910" s="35"/>
      <c r="E910" s="3"/>
    </row>
    <row r="911" spans="4:5" ht="150" hidden="1" customHeight="1">
      <c r="D911" s="35"/>
      <c r="E911" s="3"/>
    </row>
    <row r="912" spans="4:5" ht="150" hidden="1" customHeight="1">
      <c r="D912" s="35"/>
      <c r="E912" s="3"/>
    </row>
    <row r="913" spans="4:5" ht="150" hidden="1" customHeight="1">
      <c r="D913" s="35"/>
      <c r="E913" s="3"/>
    </row>
    <row r="914" spans="4:5" ht="150" hidden="1" customHeight="1">
      <c r="D914" s="35"/>
      <c r="E914" s="3"/>
    </row>
    <row r="915" spans="4:5" ht="150" hidden="1" customHeight="1">
      <c r="D915" s="35"/>
      <c r="E915" s="3"/>
    </row>
    <row r="916" spans="4:5" ht="150" hidden="1" customHeight="1">
      <c r="D916" s="35"/>
      <c r="E916" s="3"/>
    </row>
    <row r="917" spans="4:5" ht="150" hidden="1" customHeight="1">
      <c r="D917" s="35"/>
      <c r="E917" s="3"/>
    </row>
    <row r="918" spans="4:5" ht="150" hidden="1" customHeight="1">
      <c r="D918" s="35"/>
      <c r="E918" s="3"/>
    </row>
    <row r="919" spans="4:5" ht="150" hidden="1" customHeight="1">
      <c r="D919" s="35"/>
      <c r="E919" s="3"/>
    </row>
    <row r="920" spans="4:5" ht="150" hidden="1" customHeight="1">
      <c r="D920" s="35"/>
      <c r="E920" s="3"/>
    </row>
    <row r="921" spans="4:5" ht="150" hidden="1" customHeight="1">
      <c r="D921" s="35"/>
      <c r="E921" s="3"/>
    </row>
    <row r="922" spans="4:5" ht="150" hidden="1" customHeight="1">
      <c r="D922" s="35"/>
      <c r="E922" s="3"/>
    </row>
    <row r="923" spans="4:5" ht="150" hidden="1" customHeight="1">
      <c r="D923" s="35"/>
      <c r="E923" s="3"/>
    </row>
    <row r="924" spans="4:5" ht="150" hidden="1" customHeight="1">
      <c r="D924" s="35"/>
      <c r="E924" s="3"/>
    </row>
    <row r="925" spans="4:5" ht="150" hidden="1" customHeight="1">
      <c r="D925" s="35"/>
      <c r="E925" s="3"/>
    </row>
    <row r="926" spans="4:5" ht="150" hidden="1" customHeight="1">
      <c r="D926" s="35"/>
      <c r="E926" s="3"/>
    </row>
    <row r="927" spans="4:5" ht="150" hidden="1" customHeight="1">
      <c r="D927" s="35"/>
      <c r="E927" s="3"/>
    </row>
    <row r="928" spans="4:5" ht="150" hidden="1" customHeight="1">
      <c r="D928" s="35"/>
      <c r="E928" s="3"/>
    </row>
    <row r="929" spans="4:5" ht="150" hidden="1" customHeight="1">
      <c r="D929" s="35"/>
      <c r="E929" s="3"/>
    </row>
    <row r="930" spans="4:5" ht="150" hidden="1" customHeight="1">
      <c r="D930" s="35"/>
      <c r="E930" s="3"/>
    </row>
    <row r="931" spans="4:5" ht="150" hidden="1" customHeight="1">
      <c r="D931" s="35"/>
      <c r="E931" s="3"/>
    </row>
    <row r="932" spans="4:5" ht="150" hidden="1" customHeight="1">
      <c r="D932" s="35"/>
      <c r="E932" s="3"/>
    </row>
    <row r="933" spans="4:5" ht="150" hidden="1" customHeight="1">
      <c r="D933" s="35"/>
      <c r="E933" s="3"/>
    </row>
    <row r="934" spans="4:5" ht="150" hidden="1" customHeight="1">
      <c r="D934" s="35"/>
      <c r="E934" s="3"/>
    </row>
    <row r="935" spans="4:5" ht="150" hidden="1" customHeight="1">
      <c r="D935" s="35"/>
      <c r="E935" s="3"/>
    </row>
    <row r="936" spans="4:5" ht="150" hidden="1" customHeight="1">
      <c r="D936" s="35"/>
      <c r="E936" s="3"/>
    </row>
    <row r="937" spans="4:5" ht="150" hidden="1" customHeight="1">
      <c r="D937" s="35"/>
      <c r="E937" s="3"/>
    </row>
    <row r="938" spans="4:5" ht="150" hidden="1" customHeight="1">
      <c r="D938" s="35"/>
      <c r="E938" s="3"/>
    </row>
    <row r="939" spans="4:5" ht="150" hidden="1" customHeight="1">
      <c r="D939" s="35"/>
      <c r="E939" s="3"/>
    </row>
    <row r="940" spans="4:5" ht="150" hidden="1" customHeight="1">
      <c r="D940" s="35"/>
      <c r="E940" s="3"/>
    </row>
    <row r="941" spans="4:5" ht="150" hidden="1" customHeight="1">
      <c r="D941" s="35"/>
      <c r="E941" s="3"/>
    </row>
    <row r="942" spans="4:5" ht="150" hidden="1" customHeight="1">
      <c r="D942" s="35"/>
      <c r="E942" s="3"/>
    </row>
    <row r="943" spans="4:5" ht="150" hidden="1" customHeight="1">
      <c r="D943" s="35"/>
      <c r="E943" s="3"/>
    </row>
    <row r="944" spans="4:5" ht="150" hidden="1" customHeight="1">
      <c r="D944" s="35"/>
      <c r="E944" s="3"/>
    </row>
    <row r="945" spans="4:5" ht="150" hidden="1" customHeight="1">
      <c r="D945" s="35"/>
      <c r="E945" s="3"/>
    </row>
    <row r="946" spans="4:5" ht="150" hidden="1" customHeight="1">
      <c r="D946" s="35"/>
      <c r="E946" s="3"/>
    </row>
    <row r="947" spans="4:5" ht="150" hidden="1" customHeight="1">
      <c r="D947" s="35"/>
      <c r="E947" s="3"/>
    </row>
    <row r="948" spans="4:5" ht="150" hidden="1" customHeight="1">
      <c r="D948" s="35"/>
      <c r="E948" s="3"/>
    </row>
    <row r="949" spans="4:5" ht="150" hidden="1" customHeight="1">
      <c r="D949" s="35"/>
      <c r="E949" s="3"/>
    </row>
    <row r="950" spans="4:5" ht="150" hidden="1" customHeight="1">
      <c r="D950" s="35"/>
      <c r="E950" s="3"/>
    </row>
    <row r="951" spans="4:5" ht="150" hidden="1" customHeight="1">
      <c r="D951" s="35"/>
      <c r="E951" s="3"/>
    </row>
    <row r="952" spans="4:5" ht="150" hidden="1" customHeight="1">
      <c r="D952" s="35"/>
      <c r="E952" s="3"/>
    </row>
    <row r="953" spans="4:5" ht="150" hidden="1" customHeight="1">
      <c r="D953" s="35"/>
      <c r="E953" s="3"/>
    </row>
    <row r="954" spans="4:5" ht="150" hidden="1" customHeight="1">
      <c r="D954" s="35"/>
      <c r="E954" s="3"/>
    </row>
    <row r="955" spans="4:5" ht="150" hidden="1" customHeight="1">
      <c r="D955" s="35"/>
      <c r="E955" s="3"/>
    </row>
    <row r="956" spans="4:5" ht="150" hidden="1" customHeight="1">
      <c r="D956" s="35"/>
      <c r="E956" s="3"/>
    </row>
    <row r="957" spans="4:5" ht="150" hidden="1" customHeight="1">
      <c r="D957" s="35"/>
      <c r="E957" s="3"/>
    </row>
    <row r="958" spans="4:5" ht="150" hidden="1" customHeight="1"/>
    <row r="959" spans="4:5" ht="150" hidden="1" customHeight="1"/>
  </sheetData>
  <sheetProtection password="C484" sheet="1" objects="1" scenarios="1"/>
  <mergeCells count="6">
    <mergeCell ref="B58:C58"/>
    <mergeCell ref="B48:C48"/>
    <mergeCell ref="B2:C2"/>
    <mergeCell ref="B22:C22"/>
    <mergeCell ref="B43:C43"/>
    <mergeCell ref="B45:C45"/>
  </mergeCells>
  <hyperlinks>
    <hyperlink ref="C55" r:id="rId1" display="https://www.conrad.nl/nl/goobay-48171-batterijhouder-1-9v-blok-kabel-l-x-b-x-h-684-x-332-x-256-mm-1318446.html" xr:uid="{00000000-0004-0000-0100-000000000000}"/>
  </hyperlinks>
  <pageMargins left="0.7" right="0.7" top="0.75" bottom="0.75" header="0.3" footer="0.3"/>
  <pageSetup paperSize="9" orientation="portrait" horizontalDpi="0" verticalDpi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Components list</vt:lpstr>
      <vt:lpstr>Components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Gerben Rijpkema</cp:lastModifiedBy>
  <dcterms:created xsi:type="dcterms:W3CDTF">2018-03-01T14:58:35Z</dcterms:created>
  <dcterms:modified xsi:type="dcterms:W3CDTF">2019-03-11T10:25:16Z</dcterms:modified>
</cp:coreProperties>
</file>