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meronrodrigues/Downloads/"/>
    </mc:Choice>
  </mc:AlternateContent>
  <xr:revisionPtr revIDLastSave="0" documentId="13_ncr:1_{43926035-5D7B-9B4E-8C65-F372C83D89B8}" xr6:coauthVersionLast="47" xr6:coauthVersionMax="47" xr10:uidLastSave="{00000000-0000-0000-0000-000000000000}"/>
  <bookViews>
    <workbookView xWindow="0" yWindow="760" windowWidth="16060" windowHeight="17400" xr2:uid="{00000000-000D-0000-FFFF-FFFF00000000}"/>
  </bookViews>
  <sheets>
    <sheet name="Current Period" sheetId="27" r:id="rId1"/>
    <sheet name="Past Quarter" sheetId="28" r:id="rId2"/>
    <sheet name="2024, Q4" sheetId="36" r:id="rId3"/>
    <sheet name="2024, Q3" sheetId="35" r:id="rId4"/>
    <sheet name="2024, Q2" sheetId="34" r:id="rId5"/>
    <sheet name="2024, Q1" sheetId="33" r:id="rId6"/>
    <sheet name="2023, Q4" sheetId="32" r:id="rId7"/>
    <sheet name="2023, Q3" sheetId="31" r:id="rId8"/>
    <sheet name="2023, Q2" sheetId="30" r:id="rId9"/>
    <sheet name="2023, Q1" sheetId="29" r:id="rId10"/>
  </sheets>
  <definedNames>
    <definedName name="Account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56" i="27" l="1"/>
  <c r="V108" i="27"/>
  <c r="V132" i="27"/>
  <c r="C186" i="27"/>
  <c r="D186" i="27"/>
  <c r="O186" i="27"/>
  <c r="A187" i="27"/>
  <c r="C190" i="27"/>
  <c r="C191" i="27"/>
  <c r="C51" i="36"/>
  <c r="C50" i="36"/>
  <c r="O46" i="36"/>
  <c r="D46" i="36"/>
  <c r="C46" i="36"/>
  <c r="V40" i="36"/>
  <c r="V39" i="36"/>
  <c r="V38" i="36"/>
  <c r="V37" i="36"/>
  <c r="V36" i="36"/>
  <c r="V35" i="36"/>
  <c r="V34" i="36"/>
  <c r="V33" i="36"/>
  <c r="V32" i="36"/>
  <c r="V31" i="36"/>
  <c r="V30" i="36"/>
  <c r="V29" i="36"/>
  <c r="V28" i="36"/>
  <c r="V27" i="36"/>
  <c r="V26" i="36"/>
  <c r="V25" i="36"/>
  <c r="V24" i="36"/>
  <c r="V23" i="36"/>
  <c r="C51" i="35"/>
  <c r="C50" i="35"/>
  <c r="O46" i="35"/>
  <c r="D46" i="35"/>
  <c r="C46" i="35"/>
  <c r="V40" i="35"/>
  <c r="V39" i="35"/>
  <c r="V38" i="35"/>
  <c r="V37" i="35"/>
  <c r="V36" i="35"/>
  <c r="V35" i="35"/>
  <c r="V34" i="35"/>
  <c r="V33" i="35"/>
  <c r="V32" i="35"/>
  <c r="V31" i="35"/>
  <c r="V30" i="35"/>
  <c r="V29" i="35"/>
  <c r="V28" i="35"/>
  <c r="V27" i="35"/>
  <c r="V26" i="35"/>
  <c r="V25" i="35"/>
  <c r="V24" i="35"/>
  <c r="V23" i="35"/>
  <c r="C51" i="34"/>
  <c r="C50" i="34"/>
  <c r="O46" i="34"/>
  <c r="D46" i="34"/>
  <c r="C46" i="34"/>
  <c r="V40" i="34"/>
  <c r="V39" i="34"/>
  <c r="V38" i="34"/>
  <c r="V37" i="34"/>
  <c r="V36" i="34"/>
  <c r="V35" i="34"/>
  <c r="V34" i="34"/>
  <c r="V33" i="34"/>
  <c r="V32" i="34"/>
  <c r="V31" i="34"/>
  <c r="V30" i="34"/>
  <c r="V29" i="34"/>
  <c r="V28" i="34"/>
  <c r="V27" i="34"/>
  <c r="V26" i="34"/>
  <c r="V25" i="34"/>
  <c r="V24" i="34"/>
  <c r="V23" i="34"/>
  <c r="C51" i="33"/>
  <c r="C50" i="33"/>
  <c r="O46" i="33"/>
  <c r="D46" i="33"/>
  <c r="C46" i="33"/>
  <c r="V40" i="33"/>
  <c r="V39" i="33"/>
  <c r="V38" i="33"/>
  <c r="V37" i="33"/>
  <c r="V36" i="33"/>
  <c r="V35" i="33"/>
  <c r="V34" i="33"/>
  <c r="V33" i="33"/>
  <c r="V32" i="33"/>
  <c r="V31" i="33"/>
  <c r="V30" i="33"/>
  <c r="V29" i="33"/>
  <c r="V28" i="33"/>
  <c r="V27" i="33"/>
  <c r="V26" i="33"/>
  <c r="V25" i="33"/>
  <c r="V24" i="33"/>
  <c r="V23" i="33"/>
  <c r="C192" i="27" l="1"/>
  <c r="C193" i="27" s="1"/>
  <c r="C52" i="36"/>
  <c r="C53" i="36" s="1"/>
  <c r="C52" i="35"/>
  <c r="C53" i="35" s="1"/>
  <c r="C52" i="34"/>
  <c r="C53" i="34" s="1"/>
  <c r="C52" i="33"/>
  <c r="C53" i="33" s="1"/>
  <c r="C51" i="32"/>
  <c r="C50" i="32"/>
  <c r="C46" i="32"/>
  <c r="D41" i="32" s="1"/>
  <c r="U40" i="32"/>
  <c r="T40" i="32"/>
  <c r="U39" i="32"/>
  <c r="T39" i="32"/>
  <c r="U38" i="32"/>
  <c r="T38" i="32"/>
  <c r="U37" i="32"/>
  <c r="T37" i="32"/>
  <c r="U36" i="32"/>
  <c r="T36" i="32"/>
  <c r="U35" i="32"/>
  <c r="T35" i="32"/>
  <c r="U34" i="32"/>
  <c r="T34" i="32"/>
  <c r="U33" i="32"/>
  <c r="T33" i="32"/>
  <c r="U32" i="32"/>
  <c r="T32" i="32"/>
  <c r="U31" i="32"/>
  <c r="T31" i="32"/>
  <c r="U30" i="32"/>
  <c r="T30" i="32"/>
  <c r="U29" i="32"/>
  <c r="T29" i="32"/>
  <c r="U28" i="32"/>
  <c r="T28" i="32"/>
  <c r="U27" i="32"/>
  <c r="T27" i="32"/>
  <c r="U26" i="32"/>
  <c r="T26" i="32"/>
  <c r="U25" i="32"/>
  <c r="T25" i="32"/>
  <c r="U24" i="32"/>
  <c r="T24" i="32"/>
  <c r="U23" i="32"/>
  <c r="T23" i="32"/>
  <c r="C51" i="31"/>
  <c r="C50" i="31"/>
  <c r="C46" i="31"/>
  <c r="D41" i="31" s="1"/>
  <c r="U40" i="31"/>
  <c r="T40" i="31"/>
  <c r="U39" i="31"/>
  <c r="T39" i="31"/>
  <c r="U38" i="31"/>
  <c r="T38" i="31"/>
  <c r="U37" i="31"/>
  <c r="T37" i="31"/>
  <c r="U36" i="31"/>
  <c r="T36" i="31"/>
  <c r="U35" i="31"/>
  <c r="T35" i="31"/>
  <c r="U34" i="31"/>
  <c r="T34" i="31"/>
  <c r="U33" i="31"/>
  <c r="T33" i="31"/>
  <c r="U32" i="31"/>
  <c r="T32" i="31"/>
  <c r="U31" i="31"/>
  <c r="T31" i="31"/>
  <c r="U30" i="31"/>
  <c r="T30" i="31"/>
  <c r="U29" i="31"/>
  <c r="T29" i="31"/>
  <c r="U28" i="31"/>
  <c r="T28" i="31"/>
  <c r="U27" i="31"/>
  <c r="T27" i="31"/>
  <c r="U26" i="31"/>
  <c r="T26" i="31"/>
  <c r="U25" i="31"/>
  <c r="T25" i="31"/>
  <c r="U24" i="31"/>
  <c r="T24" i="31"/>
  <c r="U23" i="31"/>
  <c r="T23" i="31"/>
  <c r="C51" i="30"/>
  <c r="C50" i="30"/>
  <c r="C46" i="30"/>
  <c r="D41" i="30" s="1"/>
  <c r="U40" i="30"/>
  <c r="T40" i="30"/>
  <c r="U39" i="30"/>
  <c r="T39" i="30"/>
  <c r="U38" i="30"/>
  <c r="T38" i="30"/>
  <c r="U37" i="30"/>
  <c r="T37" i="30"/>
  <c r="U36" i="30"/>
  <c r="T36" i="30"/>
  <c r="U35" i="30"/>
  <c r="T35" i="30"/>
  <c r="U34" i="30"/>
  <c r="T34" i="30"/>
  <c r="U33" i="30"/>
  <c r="T33" i="30"/>
  <c r="U32" i="30"/>
  <c r="T32" i="30"/>
  <c r="U31" i="30"/>
  <c r="T31" i="30"/>
  <c r="U30" i="30"/>
  <c r="T30" i="30"/>
  <c r="U29" i="30"/>
  <c r="T29" i="30"/>
  <c r="U28" i="30"/>
  <c r="T28" i="30"/>
  <c r="U27" i="30"/>
  <c r="T27" i="30"/>
  <c r="U26" i="30"/>
  <c r="T26" i="30"/>
  <c r="U25" i="30"/>
  <c r="T25" i="30"/>
  <c r="U24" i="30"/>
  <c r="T24" i="30"/>
  <c r="U23" i="30"/>
  <c r="T23" i="30"/>
  <c r="U22" i="30"/>
  <c r="U21" i="30"/>
  <c r="U20" i="30"/>
  <c r="U19" i="30"/>
  <c r="U18" i="30"/>
  <c r="U17" i="30"/>
  <c r="U16" i="30"/>
  <c r="U15" i="30"/>
  <c r="U14" i="30"/>
  <c r="U13" i="30"/>
  <c r="U12" i="30"/>
  <c r="U11" i="30"/>
  <c r="U10" i="30"/>
  <c r="U9" i="30"/>
  <c r="U8" i="30"/>
  <c r="U7" i="30"/>
  <c r="U6" i="30"/>
  <c r="U5" i="30"/>
  <c r="V23" i="28"/>
  <c r="V24" i="28"/>
  <c r="V25" i="28"/>
  <c r="V26" i="28"/>
  <c r="V27" i="28"/>
  <c r="V28" i="28"/>
  <c r="V29" i="28"/>
  <c r="V30" i="28"/>
  <c r="V31" i="28"/>
  <c r="V32" i="28"/>
  <c r="V33" i="28"/>
  <c r="V34" i="28"/>
  <c r="V35" i="28"/>
  <c r="V36" i="28"/>
  <c r="V37" i="28"/>
  <c r="V38" i="28"/>
  <c r="V39" i="28"/>
  <c r="V40" i="28"/>
  <c r="F37" i="30" a="1"/>
  <c r="A23" i="32" a="1"/>
  <c r="A24" i="30" a="1"/>
  <c r="F24" i="32" a="1"/>
  <c r="F40" i="30" a="1"/>
  <c r="A37" i="31" a="1"/>
  <c r="B27" i="31" a="1"/>
  <c r="F26" i="30" a="1"/>
  <c r="A37" i="32" a="1"/>
  <c r="A26" i="31" a="1"/>
  <c r="A23" i="31" a="1"/>
  <c r="A27" i="32" a="1"/>
  <c r="B26" i="31" a="1"/>
  <c r="A23" i="30" a="1"/>
  <c r="F37" i="31" a="1"/>
  <c r="A37" i="30" a="1"/>
  <c r="B26" i="32" a="1"/>
  <c r="A40" i="32" a="1"/>
  <c r="B27" i="32" a="1"/>
  <c r="F26" i="31" a="1"/>
  <c r="B40" i="32" a="1"/>
  <c r="F27" i="31" a="1"/>
  <c r="B24" i="31" a="1"/>
  <c r="A24" i="32" a="1"/>
  <c r="F25" i="30" a="1"/>
  <c r="B40" i="30" a="1"/>
  <c r="B37" i="32" a="1"/>
  <c r="B37" i="31" a="1"/>
  <c r="B25" i="31" a="1"/>
  <c r="F23" i="31" a="1"/>
  <c r="F24" i="30" a="1"/>
  <c r="A25" i="30" a="1"/>
  <c r="A27" i="30" a="1"/>
  <c r="F37" i="32" a="1"/>
  <c r="B24" i="30" a="1"/>
  <c r="A27" i="31" a="1"/>
  <c r="F25" i="32" a="1"/>
  <c r="A25" i="31" a="1"/>
  <c r="B23" i="32" a="1"/>
  <c r="F25" i="31" a="1"/>
  <c r="A26" i="32" a="1"/>
  <c r="B24" i="32" a="1"/>
  <c r="B25" i="32" a="1"/>
  <c r="F26" i="32" a="1"/>
  <c r="F23" i="32" a="1"/>
  <c r="A40" i="30" a="1"/>
  <c r="B27" i="30" a="1"/>
  <c r="B26" i="30" a="1"/>
  <c r="F23" i="30" a="1"/>
  <c r="A40" i="31" a="1"/>
  <c r="B40" i="31" a="1"/>
  <c r="B23" i="31" a="1"/>
  <c r="F27" i="30" a="1"/>
  <c r="A24" i="31" a="1"/>
  <c r="B23" i="30" a="1"/>
  <c r="B25" i="30" a="1"/>
  <c r="A25" i="32" a="1"/>
  <c r="B37" i="30" a="1"/>
  <c r="A26" i="30" a="1"/>
  <c r="F40" i="31" a="1"/>
  <c r="F27" i="32" a="1"/>
  <c r="F24" i="31" a="1"/>
  <c r="F40" i="32" a="1"/>
  <c r="C52" i="32" l="1"/>
  <c r="C53" i="32" s="1"/>
  <c r="F24" i="32"/>
  <c r="F27" i="32"/>
  <c r="F37" i="32"/>
  <c r="A40" i="32"/>
  <c r="F25" i="32"/>
  <c r="B37" i="32"/>
  <c r="A23" i="32"/>
  <c r="A24" i="32"/>
  <c r="A25" i="32"/>
  <c r="A26" i="32"/>
  <c r="A27" i="32"/>
  <c r="B40" i="32"/>
  <c r="F23" i="32"/>
  <c r="F26" i="32"/>
  <c r="B23" i="32"/>
  <c r="B24" i="32"/>
  <c r="B25" i="32"/>
  <c r="B26" i="32"/>
  <c r="B27" i="32"/>
  <c r="A37" i="32"/>
  <c r="F40" i="32"/>
  <c r="D46" i="32"/>
  <c r="C52" i="31"/>
  <c r="C53" i="31" s="1"/>
  <c r="B26" i="31"/>
  <c r="F37" i="31"/>
  <c r="A40" i="31"/>
  <c r="B27" i="31"/>
  <c r="A23" i="31"/>
  <c r="A25" i="31"/>
  <c r="A26" i="31"/>
  <c r="A27" i="31"/>
  <c r="B40" i="31"/>
  <c r="B25" i="31"/>
  <c r="A24" i="31"/>
  <c r="B23" i="31"/>
  <c r="F40" i="31"/>
  <c r="B24" i="31"/>
  <c r="A37" i="31"/>
  <c r="F23" i="31"/>
  <c r="F24" i="31"/>
  <c r="F25" i="31"/>
  <c r="F26" i="31"/>
  <c r="F27" i="31"/>
  <c r="B37" i="31"/>
  <c r="D46" i="31"/>
  <c r="C52" i="30"/>
  <c r="C53" i="30" s="1"/>
  <c r="F37" i="30"/>
  <c r="A23" i="30"/>
  <c r="A24" i="30"/>
  <c r="A25" i="30"/>
  <c r="A26" i="30"/>
  <c r="A27" i="30"/>
  <c r="B40" i="30"/>
  <c r="A40" i="30"/>
  <c r="B24" i="30"/>
  <c r="B26" i="30"/>
  <c r="F40" i="30"/>
  <c r="B23" i="30"/>
  <c r="B25" i="30"/>
  <c r="B27" i="30"/>
  <c r="A37" i="30"/>
  <c r="F23" i="30"/>
  <c r="F24" i="30"/>
  <c r="F25" i="30"/>
  <c r="F26" i="30"/>
  <c r="F27" i="30"/>
  <c r="B37" i="30"/>
  <c r="D46" i="30"/>
  <c r="C51" i="28"/>
  <c r="C50" i="28"/>
  <c r="C46" i="28"/>
  <c r="O46" i="32" l="1"/>
  <c r="O46" i="31"/>
  <c r="O46" i="30"/>
  <c r="C52" i="28"/>
  <c r="C53" i="28" s="1"/>
  <c r="A1" i="27"/>
  <c r="O46" i="28" l="1"/>
  <c r="D46" i="28"/>
  <c r="C4" i="27" l="1"/>
  <c r="A2" i="27" a="1"/>
  <c r="A2" i="27" s="1"/>
  <c r="V6" i="27" l="1"/>
  <c r="V7" i="27"/>
  <c r="V5" i="2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<sst xmlns="http://schemas.openxmlformats.org/spreadsheetml/2006/main" count="3285" uniqueCount="168">
  <si>
    <t>Category</t>
  </si>
  <si>
    <t>Investment Option</t>
  </si>
  <si>
    <t>% of Assets</t>
  </si>
  <si>
    <t>Expense Ratio</t>
  </si>
  <si>
    <t>Plan Entry</t>
  </si>
  <si>
    <t>Previous Quarter Status</t>
  </si>
  <si>
    <t>Current Quarter Status</t>
  </si>
  <si>
    <t>Total Plan Assets:</t>
  </si>
  <si>
    <t>Weighted Average Expense:</t>
  </si>
  <si>
    <t>û</t>
  </si>
  <si>
    <t>-</t>
  </si>
  <si>
    <t>Rev Share</t>
  </si>
  <si>
    <t>t</t>
  </si>
  <si>
    <t>Ticker</t>
  </si>
  <si>
    <t>Quarter</t>
  </si>
  <si>
    <t>Date</t>
  </si>
  <si>
    <t>Company Name</t>
  </si>
  <si>
    <t>Enter Company Name</t>
  </si>
  <si>
    <t>1st Quarter, 2023 Review (03.31.2023)</t>
  </si>
  <si>
    <t>Retirement Plan Assets (03.31.23)</t>
  </si>
  <si>
    <t xml:space="preserve"> Retirement Plans</t>
  </si>
  <si>
    <t>Large Cap Blend</t>
  </si>
  <si>
    <t>Vanguard Institutional Index (VIIIX)</t>
  </si>
  <si>
    <t>Large Cap Growth</t>
  </si>
  <si>
    <t>Vanguard U.S. Growth (VWUAX)</t>
  </si>
  <si>
    <t>Large Cap Value</t>
  </si>
  <si>
    <t>Vanguard Windsor II (VWNAX)</t>
  </si>
  <si>
    <t>Mid Cap Blend</t>
  </si>
  <si>
    <t>Vanguard Mid Cap Index (VIMAX)</t>
  </si>
  <si>
    <t>Mid Cap Growth</t>
  </si>
  <si>
    <t>Janus Enterprise (JDMNX)</t>
  </si>
  <si>
    <t>Mid Cap Value</t>
  </si>
  <si>
    <t>Victory Sycamore Established Value (VEVIX)</t>
  </si>
  <si>
    <t>Small Cap Blend</t>
  </si>
  <si>
    <t>Vanguard Small Cap Index (VSMAX)</t>
  </si>
  <si>
    <t>T. Rowe Price Small-Cap Stock (OTIIX)</t>
  </si>
  <si>
    <t>Foreign Large Growth</t>
  </si>
  <si>
    <t>Vanguard International Growth Fund (VWILX)</t>
  </si>
  <si>
    <t>Foreign Large Value</t>
  </si>
  <si>
    <t>MFS International Value (MINGX)</t>
  </si>
  <si>
    <t>Diversified Emerging Mkts</t>
  </si>
  <si>
    <t>Invesco Developing Markets (ODVIX)</t>
  </si>
  <si>
    <t>Inflation Protected Bond</t>
  </si>
  <si>
    <t>BlackRock Inflation Protected Bond (BPLBX)</t>
  </si>
  <si>
    <t>Intermediate Term Bond</t>
  </si>
  <si>
    <t>PGIM Total Return Bond (PDBZX)</t>
  </si>
  <si>
    <t>Multisector Bond</t>
  </si>
  <si>
    <t>PIMCO Income (PIMIX)</t>
  </si>
  <si>
    <t>World Bond</t>
  </si>
  <si>
    <t>PIMCO International Bond (PFORX)</t>
  </si>
  <si>
    <t>Money Market</t>
  </si>
  <si>
    <t>Vanguard Prime Money Market (VMRXX)</t>
  </si>
  <si>
    <t>Global Real Estate</t>
  </si>
  <si>
    <t>Principal Global Real Estate (POSIX)</t>
  </si>
  <si>
    <t>Commodities</t>
  </si>
  <si>
    <t>PIMCO Commodity Real Ret Strat (PCRIX)</t>
  </si>
  <si>
    <t>Target Date Series</t>
  </si>
  <si>
    <t>Vanguard Target Retirement Funds</t>
  </si>
  <si>
    <t>Stable Value</t>
  </si>
  <si>
    <t>Vanguard Retirement Savings Trust III</t>
  </si>
  <si>
    <t>Loans</t>
  </si>
  <si>
    <t>Participant Loan Fund</t>
  </si>
  <si>
    <t>N/A</t>
  </si>
  <si>
    <t>ü</t>
  </si>
  <si>
    <t>FW4</t>
  </si>
  <si>
    <t>IW1</t>
  </si>
  <si>
    <t/>
  </si>
  <si>
    <t>Large Blend</t>
  </si>
  <si>
    <t>Vanguard Institutional Index Instl Pl</t>
  </si>
  <si>
    <t>VIIIX</t>
  </si>
  <si>
    <t>Large Growth</t>
  </si>
  <si>
    <t>Vanguard US Growth Admiral™</t>
  </si>
  <si>
    <t>VWUAX</t>
  </si>
  <si>
    <t>Large Value</t>
  </si>
  <si>
    <t>Vanguard Windsor™ II Admiral™</t>
  </si>
  <si>
    <t>VWNAX</t>
  </si>
  <si>
    <t>Mid-Cap Blend</t>
  </si>
  <si>
    <t>Vanguard Mid Cap Index Admiral</t>
  </si>
  <si>
    <t>VIMAX</t>
  </si>
  <si>
    <t>Mid-Cap Growth</t>
  </si>
  <si>
    <t>Janus Henderson Enterprise N</t>
  </si>
  <si>
    <t>JDMNX</t>
  </si>
  <si>
    <t>Mid-Cap Value</t>
  </si>
  <si>
    <t>Victory Sycamore Established Value I</t>
  </si>
  <si>
    <t>VEVIX</t>
  </si>
  <si>
    <t>Small Blend</t>
  </si>
  <si>
    <t>Vanguard Small Cap Index Adm</t>
  </si>
  <si>
    <t>VSMAX</t>
  </si>
  <si>
    <t>Small Growth</t>
  </si>
  <si>
    <t>T. Rowe Price Small-Cap Stock I</t>
  </si>
  <si>
    <t>OTIIX</t>
  </si>
  <si>
    <t>Vanguard International Growth Adm</t>
  </si>
  <si>
    <t>VWILX</t>
  </si>
  <si>
    <t>MFS International Intrinsic Value R3</t>
  </si>
  <si>
    <t>MINGX</t>
  </si>
  <si>
    <t>Invesco Developing Markets R6</t>
  </si>
  <si>
    <t>ODVIX</t>
  </si>
  <si>
    <t>Inflation-Protected Bond</t>
  </si>
  <si>
    <t>BlackRock Inflation Protected Bond K</t>
  </si>
  <si>
    <t>BPLBX</t>
  </si>
  <si>
    <t>Intermediate Core-Plus Bond</t>
  </si>
  <si>
    <t>PGIM Total Return Bond Z</t>
  </si>
  <si>
    <t>PDBZX</t>
  </si>
  <si>
    <t>PIMCO Income Instl</t>
  </si>
  <si>
    <t>PIMIX</t>
  </si>
  <si>
    <t>Global Bond-USD Hedged</t>
  </si>
  <si>
    <t>PIMCO International Bond (USD-Hdg) Instl</t>
  </si>
  <si>
    <t>PFORX</t>
  </si>
  <si>
    <t>Money Market-Taxable</t>
  </si>
  <si>
    <t>Vanguard Cash Rsrv Federal MnyMktAdmiral</t>
  </si>
  <si>
    <t>VMRXX</t>
  </si>
  <si>
    <t>Principal Global Real Estate Sec Instl</t>
  </si>
  <si>
    <t>POSIX</t>
  </si>
  <si>
    <t>Commodities Broad Basket</t>
  </si>
  <si>
    <t>PIMCO Commodity Real Ret Strat Instl</t>
  </si>
  <si>
    <t>PCRIX</t>
  </si>
  <si>
    <t>FW1</t>
  </si>
  <si>
    <t>JPMorgan Large Cap Growth R6</t>
  </si>
  <si>
    <t>JLGMX</t>
  </si>
  <si>
    <t>FW2</t>
  </si>
  <si>
    <t>4th Quarter, 2023 Review</t>
  </si>
  <si>
    <t>FW3</t>
  </si>
  <si>
    <t>IW2</t>
  </si>
  <si>
    <t>Associated Press Retirement Plans</t>
  </si>
  <si>
    <t>2nd Quarter, 2024 Review (06.30.2024)</t>
  </si>
  <si>
    <t>Retirement Plan Assets (06.30.24)</t>
  </si>
  <si>
    <t>Vanguard Small Cap Index I</t>
  </si>
  <si>
    <t>VSCIX</t>
  </si>
  <si>
    <t>Foreign Large Blend</t>
  </si>
  <si>
    <t>Vanguard Total Intl Stock Index Admiral</t>
  </si>
  <si>
    <t>VTIAX</t>
  </si>
  <si>
    <t>American Funds New World R6</t>
  </si>
  <si>
    <t>RNWGX</t>
  </si>
  <si>
    <t>Intermediate Core Bond</t>
  </si>
  <si>
    <t>Vanguard Total Bond Market Index I</t>
  </si>
  <si>
    <t>VBTIX</t>
  </si>
  <si>
    <t>Vanguard Institutional Index Fund Inst Plus</t>
  </si>
  <si>
    <t>JPMorgan Large Cap Growth Fund R6</t>
  </si>
  <si>
    <t>Vanguard Windsor II Fund Admiral</t>
  </si>
  <si>
    <t>Vanguard Mid-Cap Index Fund Admiral</t>
  </si>
  <si>
    <t>Janus Henderson Enterprise Fund N</t>
  </si>
  <si>
    <t>Victory Sycamore Established Value Fund I</t>
  </si>
  <si>
    <t>Vanguard Small-Cap Index Fund Institutional</t>
  </si>
  <si>
    <t>T Rowe Price Small-Cap Stock Fund I</t>
  </si>
  <si>
    <t>Vanguard Total International Stock Index Fund Adm</t>
  </si>
  <si>
    <t>Vanguard International Growth Fund Admiral</t>
  </si>
  <si>
    <t>MFS International Intrinsic Value Fund R3</t>
  </si>
  <si>
    <t>American Funds New World Fund R6</t>
  </si>
  <si>
    <t>BlackRock Inflation Protected Bond Port K</t>
  </si>
  <si>
    <t>Vanguard Total Bond Market Index Fund Inst</t>
  </si>
  <si>
    <t>PGIM Total Return Bond Fund Z</t>
  </si>
  <si>
    <t>PIMCO Income Fund Institutional</t>
  </si>
  <si>
    <t>PIMCO Intl Bond Fund (US Dollar-Hedged) Inst</t>
  </si>
  <si>
    <t>Vanguard Cash Reserves Federal Money Market Fd Adm</t>
  </si>
  <si>
    <t>Principal Global Real Estate Securities Fund Inst</t>
  </si>
  <si>
    <t>PIMCO CommodityRealReturn Strategy Fund Inst</t>
  </si>
  <si>
    <t>IW3</t>
  </si>
  <si>
    <t>Vanguard Total International Stock Index Fund Inst</t>
  </si>
  <si>
    <t>VTSNX</t>
  </si>
  <si>
    <t>Vanguard Total Bond Market Index Fund Admiral</t>
  </si>
  <si>
    <t>VBTLX</t>
  </si>
  <si>
    <t>1st Quarter, 2025 Review (03.31.2025)</t>
  </si>
  <si>
    <t>Retirement Plan Assets (03.31.25)</t>
  </si>
  <si>
    <t>[Prepared for]</t>
  </si>
  <si>
    <t>[Report Date]</t>
  </si>
  <si>
    <t>[Target Retirement Funds]</t>
  </si>
  <si>
    <t>[ Retirement Savings Trust III]</t>
  </si>
  <si>
    <t>[Participant Loan Fund]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</si>
</sst>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&quot;$&quot;#,##0"/>
    <numFmt numFmtId="165" formatCode="[$-409]mmm\-yy;@"/>
    <numFmt numFmtId="166" formatCode="&quot;$&quot;#,##0.00"/>
    <numFmt numFmtId="167" formatCode="0.0%"/>
    <numFmt numFmtId="168" formatCode="&quot;$&quot;#,##0.000"/>
  </numFmts>
  <fonts count="71">
    <font>
      <sz val="10"/>
      <name val="Arial"/>
    </font>
    <font>
      <sz val="10"/>
      <name val="Arial"/>
      <family val="2"/>
    </font>
    <font>
      <b/>
      <sz val="32"/>
      <color rgb="FFFFFFFF"/>
      <name val="Calibri"/>
      <family val="2"/>
    </font>
    <font>
      <sz val="10"/>
      <name val="Arial"/>
      <family val="2"/>
    </font>
    <font>
      <b/>
      <sz val="24"/>
      <color rgb="FF000000"/>
      <name val="Arial"/>
      <family val="2"/>
    </font>
    <font>
      <b/>
      <sz val="20"/>
      <color rgb="FF000000"/>
      <name val="Calibri"/>
      <family val="2"/>
    </font>
    <font>
      <b/>
      <sz val="19"/>
      <color rgb="FF000000"/>
      <name val="Calibri"/>
      <family val="2"/>
    </font>
    <font>
      <b/>
      <sz val="16"/>
      <color rgb="FF000000"/>
      <name val="Calibri"/>
      <family val="2"/>
    </font>
    <font>
      <sz val="16"/>
      <name val="Calibri"/>
      <family val="2"/>
    </font>
    <font>
      <sz val="20"/>
      <color rgb="FF000000"/>
      <name val="Calibri"/>
      <family val="2"/>
    </font>
    <font>
      <i/>
      <sz val="20"/>
      <color rgb="FF000000"/>
      <name val="Calibri"/>
      <family val="2"/>
    </font>
    <font>
      <b/>
      <sz val="20"/>
      <color rgb="FF00FF00"/>
      <name val="Wingdings"/>
      <charset val="2"/>
    </font>
    <font>
      <sz val="16"/>
      <color rgb="FF000000"/>
      <name val="Calibri"/>
      <family val="2"/>
    </font>
    <font>
      <sz val="11"/>
      <color indexed="8"/>
      <name val="Calibri"/>
      <family val="2"/>
    </font>
    <font>
      <sz val="20"/>
      <color indexed="8"/>
      <name val="Calibri"/>
      <family val="2"/>
    </font>
    <font>
      <b/>
      <sz val="20"/>
      <color rgb="FFFF0000"/>
      <name val="Wingdings"/>
      <charset val="2"/>
    </font>
    <font>
      <sz val="18"/>
      <color rgb="FF000000"/>
      <name val="Calibri"/>
      <family val="2"/>
    </font>
    <font>
      <sz val="20"/>
      <color rgb="FF000000"/>
      <name val="Calibri"/>
      <family val="2"/>
      <scheme val="minor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sz val="25"/>
      <color rgb="FF000000"/>
      <name val="Arial"/>
      <family val="2"/>
    </font>
    <font>
      <sz val="14"/>
      <color rgb="FF000000"/>
      <name val="Calibri"/>
      <family val="2"/>
    </font>
    <font>
      <sz val="14"/>
      <name val="Arial"/>
      <family val="2"/>
    </font>
    <font>
      <b/>
      <sz val="24"/>
      <color rgb="FF000000"/>
      <name val="Calibri"/>
      <family val="2"/>
    </font>
    <font>
      <b/>
      <sz val="26"/>
      <color rgb="FF000000"/>
      <name val="Calibri"/>
      <family val="2"/>
    </font>
    <font>
      <sz val="16"/>
      <color rgb="FF000000"/>
      <name val="Cambria"/>
      <family val="1"/>
    </font>
    <font>
      <sz val="26"/>
      <color rgb="FF000000"/>
      <name val="Cambria"/>
      <family val="1"/>
    </font>
    <font>
      <sz val="16"/>
      <color rgb="FF000000"/>
      <name val="Arial"/>
      <family val="2"/>
    </font>
    <font>
      <b/>
      <sz val="14"/>
      <color rgb="FF000000"/>
      <name val="Arial"/>
      <family val="2"/>
    </font>
    <font>
      <sz val="20"/>
      <color rgb="FF000000"/>
      <name val="Arial"/>
      <family val="2"/>
    </font>
    <font>
      <b/>
      <sz val="18"/>
      <color rgb="FF66FF33"/>
      <name val="Wingdings"/>
      <charset val="2"/>
    </font>
    <font>
      <sz val="10"/>
      <color theme="1"/>
      <name val="Tahoma"/>
      <family val="2"/>
    </font>
    <font>
      <sz val="18"/>
      <color rgb="FF000000"/>
      <name val="Arial"/>
      <family val="2"/>
    </font>
    <font>
      <sz val="26"/>
      <color rgb="FF000000"/>
      <name val="Arial"/>
      <family val="2"/>
    </font>
    <font>
      <sz val="10"/>
      <name val="Arial"/>
      <family val="2"/>
    </font>
    <font>
      <sz val="30"/>
      <name val="Arial"/>
      <family val="2"/>
    </font>
    <font>
      <sz val="16"/>
      <name val="Arial"/>
      <family val="2"/>
    </font>
    <font>
      <b/>
      <sz val="18"/>
      <color theme="1"/>
      <name val="Wingdings"/>
      <charset val="2"/>
    </font>
    <font>
      <b/>
      <sz val="40"/>
      <name val="Arial"/>
      <family val="2"/>
    </font>
    <font>
      <sz val="45"/>
      <name val="Arial"/>
      <family val="2"/>
    </font>
    <font>
      <sz val="40"/>
      <name val="Arial"/>
      <family val="2"/>
    </font>
    <font>
      <b/>
      <sz val="18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30"/>
      <name val="Calibri"/>
      <family val="2"/>
    </font>
    <font>
      <b/>
      <sz val="18"/>
      <color theme="1"/>
      <name val="Calibri "/>
    </font>
    <font>
      <i/>
      <sz val="20"/>
      <color rgb="FF00000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32"/>
      <color rgb="FFFFFFFF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9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20"/>
      <color rgb="FF00FF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25"/>
      <color rgb="FF000000"/>
      <name val="Calibri"/>
      <family val="2"/>
      <scheme val="minor"/>
    </font>
    <font>
      <b/>
      <sz val="26"/>
      <color rgb="FF000000"/>
      <name val="Calibri"/>
      <family val="2"/>
      <scheme val="minor"/>
    </font>
    <font>
      <sz val="26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40"/>
      <name val="Calibri"/>
      <family val="2"/>
      <scheme val="minor"/>
    </font>
    <font>
      <sz val="16"/>
      <name val="Calibri"/>
      <family val="2"/>
      <scheme val="minor"/>
    </font>
    <font>
      <sz val="30"/>
      <name val="Calibri"/>
      <family val="2"/>
      <scheme val="minor"/>
    </font>
    <font>
      <sz val="20"/>
      <color indexed="8"/>
      <name val="Calibri"/>
      <family val="2"/>
      <scheme val="minor"/>
    </font>
    <font>
      <sz val="15"/>
      <color rgb="FF040C28"/>
      <name val="Calibri"/>
      <family val="2"/>
      <scheme val="minor"/>
    </font>
    <font>
      <sz val="15"/>
      <color rgb="FF202124"/>
      <name val="Calibri"/>
      <family val="2"/>
      <scheme val="minor"/>
    </font>
    <font>
      <sz val="40"/>
      <name val="Calibri"/>
      <family val="2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4E95"/>
        <bgColor indexed="64"/>
      </patternFill>
    </fill>
    <fill>
      <patternFill patternType="solid">
        <fgColor indexed="42"/>
      </patternFill>
    </fill>
    <fill>
      <patternFill patternType="solid">
        <fgColor rgb="FFE5F3FF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13" fillId="3" borderId="0" applyNumberFormat="0" applyBorder="0" applyAlignment="0" applyProtection="0"/>
    <xf numFmtId="0" fontId="3" fillId="0" borderId="0"/>
    <xf numFmtId="0" fontId="31" fillId="0" borderId="0"/>
    <xf numFmtId="0" fontId="1" fillId="0" borderId="0"/>
    <xf numFmtId="44" fontId="34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64" fontId="9" fillId="0" borderId="7" xfId="0" applyNumberFormat="1" applyFont="1" applyBorder="1" applyAlignment="1">
      <alignment horizontal="center" vertical="center"/>
    </xf>
    <xf numFmtId="165" fontId="10" fillId="0" borderId="10" xfId="0" applyNumberFormat="1" applyFont="1" applyBorder="1" applyAlignment="1">
      <alignment horizontal="center" vertical="center"/>
    </xf>
    <xf numFmtId="10" fontId="10" fillId="0" borderId="7" xfId="0" applyNumberFormat="1" applyFont="1" applyBorder="1" applyAlignment="1">
      <alignment horizontal="center" vertical="center"/>
    </xf>
    <xf numFmtId="165" fontId="10" fillId="0" borderId="8" xfId="0" applyNumberFormat="1" applyFont="1" applyBorder="1" applyAlignment="1">
      <alignment horizontal="center" vertical="center"/>
    </xf>
    <xf numFmtId="10" fontId="10" fillId="0" borderId="11" xfId="1" applyNumberFormat="1" applyFont="1" applyBorder="1" applyAlignment="1">
      <alignment horizontal="center" vertical="center"/>
    </xf>
    <xf numFmtId="165" fontId="10" fillId="0" borderId="12" xfId="0" applyNumberFormat="1" applyFont="1" applyBorder="1" applyAlignment="1">
      <alignment horizontal="center" vertical="center"/>
    </xf>
    <xf numFmtId="10" fontId="10" fillId="0" borderId="7" xfId="1" applyNumberFormat="1" applyFont="1" applyBorder="1" applyAlignment="1">
      <alignment horizontal="center" vertical="center"/>
    </xf>
    <xf numFmtId="4" fontId="9" fillId="0" borderId="10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7" fillId="0" borderId="2" xfId="0" applyFont="1" applyBorder="1"/>
    <xf numFmtId="164" fontId="9" fillId="0" borderId="13" xfId="0" applyNumberFormat="1" applyFont="1" applyBorder="1" applyAlignment="1">
      <alignment horizontal="center" vertical="center"/>
    </xf>
    <xf numFmtId="165" fontId="10" fillId="0" borderId="14" xfId="0" applyNumberFormat="1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10" fontId="4" fillId="0" borderId="2" xfId="1" applyNumberFormat="1" applyFont="1" applyBorder="1" applyAlignment="1">
      <alignment horizontal="center" vertical="center" wrapText="1"/>
    </xf>
    <xf numFmtId="10" fontId="5" fillId="0" borderId="1" xfId="1" applyNumberFormat="1" applyFont="1" applyBorder="1" applyAlignment="1">
      <alignment horizontal="center" vertical="center" wrapText="1"/>
    </xf>
    <xf numFmtId="0" fontId="17" fillId="0" borderId="0" xfId="0" applyFont="1"/>
    <xf numFmtId="0" fontId="9" fillId="4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Continuous" wrapText="1"/>
    </xf>
    <xf numFmtId="0" fontId="2" fillId="2" borderId="2" xfId="0" applyFont="1" applyFill="1" applyBorder="1" applyAlignment="1">
      <alignment horizontal="centerContinuous" vertical="center" wrapText="1"/>
    </xf>
    <xf numFmtId="44" fontId="2" fillId="2" borderId="2" xfId="6" applyFont="1" applyFill="1" applyBorder="1" applyAlignment="1">
      <alignment horizontal="centerContinuous" vertical="center" wrapText="1"/>
    </xf>
    <xf numFmtId="0" fontId="2" fillId="2" borderId="3" xfId="0" applyFont="1" applyFill="1" applyBorder="1" applyAlignment="1">
      <alignment horizontal="centerContinuous" vertical="center" wrapText="1"/>
    </xf>
    <xf numFmtId="0" fontId="2" fillId="2" borderId="4" xfId="0" applyFont="1" applyFill="1" applyBorder="1" applyAlignment="1">
      <alignment horizontal="centerContinuous" vertical="top" wrapText="1"/>
    </xf>
    <xf numFmtId="0" fontId="2" fillId="2" borderId="0" xfId="0" applyFont="1" applyFill="1" applyAlignment="1">
      <alignment horizontal="centerContinuous" vertical="center" wrapText="1"/>
    </xf>
    <xf numFmtId="44" fontId="2" fillId="2" borderId="0" xfId="6" applyFont="1" applyFill="1" applyAlignment="1">
      <alignment horizontal="centerContinuous" vertical="center" wrapText="1"/>
    </xf>
    <xf numFmtId="0" fontId="2" fillId="2" borderId="0" xfId="0" applyFont="1" applyFill="1" applyAlignment="1">
      <alignment horizontal="centerContinuous" vertical="center"/>
    </xf>
    <xf numFmtId="0" fontId="2" fillId="2" borderId="5" xfId="0" applyFont="1" applyFill="1" applyBorder="1" applyAlignment="1">
      <alignment horizontal="centerContinuous" vertical="center" wrapText="1"/>
    </xf>
    <xf numFmtId="4" fontId="9" fillId="0" borderId="8" xfId="0" applyNumberFormat="1" applyFont="1" applyBorder="1" applyAlignment="1">
      <alignment horizontal="center" vertical="center"/>
    </xf>
    <xf numFmtId="4" fontId="9" fillId="0" borderId="7" xfId="0" applyNumberFormat="1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165" fontId="10" fillId="0" borderId="7" xfId="0" applyNumberFormat="1" applyFont="1" applyBorder="1" applyAlignment="1">
      <alignment horizontal="center" vertical="center"/>
    </xf>
    <xf numFmtId="0" fontId="37" fillId="0" borderId="15" xfId="0" applyFont="1" applyBorder="1" applyAlignment="1">
      <alignment horizontal="center" vertical="center"/>
    </xf>
    <xf numFmtId="0" fontId="37" fillId="0" borderId="16" xfId="0" applyFont="1" applyBorder="1" applyAlignment="1">
      <alignment horizontal="center" vertical="center"/>
    </xf>
    <xf numFmtId="0" fontId="37" fillId="0" borderId="17" xfId="0" applyFont="1" applyBorder="1" applyAlignment="1">
      <alignment horizontal="center" vertical="center"/>
    </xf>
    <xf numFmtId="0" fontId="37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10" fontId="10" fillId="0" borderId="16" xfId="1" applyNumberFormat="1" applyFont="1" applyBorder="1" applyAlignment="1">
      <alignment horizontal="center" vertical="center"/>
    </xf>
    <xf numFmtId="0" fontId="30" fillId="0" borderId="7" xfId="0" applyFont="1" applyBorder="1" applyAlignment="1">
      <alignment horizontal="center" vertical="center"/>
    </xf>
    <xf numFmtId="0" fontId="37" fillId="0" borderId="13" xfId="0" applyFont="1" applyBorder="1" applyAlignment="1">
      <alignment horizontal="center" vertical="center"/>
    </xf>
    <xf numFmtId="0" fontId="41" fillId="0" borderId="7" xfId="0" applyFont="1" applyBorder="1" applyAlignment="1">
      <alignment horizontal="center" vertical="center"/>
    </xf>
    <xf numFmtId="0" fontId="42" fillId="5" borderId="7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4" fillId="0" borderId="7" xfId="0" applyFont="1" applyBorder="1" applyAlignment="1">
      <alignment horizontal="center" vertical="center"/>
    </xf>
    <xf numFmtId="0" fontId="44" fillId="0" borderId="17" xfId="0" applyFont="1" applyBorder="1" applyAlignment="1">
      <alignment horizontal="center" vertical="center"/>
    </xf>
    <xf numFmtId="10" fontId="10" fillId="0" borderId="13" xfId="1" applyNumberFormat="1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0" fillId="5" borderId="0" xfId="0" applyFill="1"/>
    <xf numFmtId="0" fontId="38" fillId="5" borderId="0" xfId="0" applyFont="1" applyFill="1" applyAlignment="1">
      <alignment horizontal="center"/>
    </xf>
    <xf numFmtId="0" fontId="8" fillId="5" borderId="0" xfId="0" applyFont="1" applyFill="1" applyAlignment="1">
      <alignment vertical="center"/>
    </xf>
    <xf numFmtId="0" fontId="35" fillId="5" borderId="0" xfId="0" applyFont="1" applyFill="1" applyAlignment="1">
      <alignment vertical="center"/>
    </xf>
    <xf numFmtId="0" fontId="36" fillId="5" borderId="0" xfId="0" applyFont="1" applyFill="1" applyAlignment="1">
      <alignment vertical="center"/>
    </xf>
    <xf numFmtId="0" fontId="15" fillId="5" borderId="0" xfId="0" applyFont="1" applyFill="1" applyAlignment="1">
      <alignment horizontal="center" vertical="center"/>
    </xf>
    <xf numFmtId="166" fontId="35" fillId="5" borderId="0" xfId="0" applyNumberFormat="1" applyFont="1" applyFill="1"/>
    <xf numFmtId="0" fontId="35" fillId="5" borderId="0" xfId="0" applyFont="1" applyFill="1"/>
    <xf numFmtId="0" fontId="1" fillId="5" borderId="0" xfId="0" applyFont="1" applyFill="1"/>
    <xf numFmtId="14" fontId="35" fillId="5" borderId="0" xfId="0" applyNumberFormat="1" applyFont="1" applyFill="1"/>
    <xf numFmtId="0" fontId="11" fillId="5" borderId="0" xfId="0" applyFont="1" applyFill="1" applyAlignment="1">
      <alignment horizontal="center" vertical="center"/>
    </xf>
    <xf numFmtId="0" fontId="39" fillId="5" borderId="0" xfId="0" applyFont="1" applyFill="1"/>
    <xf numFmtId="0" fontId="40" fillId="5" borderId="0" xfId="0" applyFont="1" applyFill="1"/>
    <xf numFmtId="0" fontId="22" fillId="5" borderId="0" xfId="0" applyFont="1" applyFill="1"/>
    <xf numFmtId="0" fontId="16" fillId="5" borderId="0" xfId="0" applyFont="1" applyFill="1" applyAlignment="1">
      <alignment horizontal="center" vertical="center"/>
    </xf>
    <xf numFmtId="164" fontId="16" fillId="5" borderId="0" xfId="0" applyNumberFormat="1" applyFont="1" applyFill="1" applyAlignment="1">
      <alignment horizontal="center" vertical="center"/>
    </xf>
    <xf numFmtId="4" fontId="9" fillId="5" borderId="12" xfId="0" applyNumberFormat="1" applyFont="1" applyFill="1" applyBorder="1" applyAlignment="1">
      <alignment horizontal="center" vertical="center"/>
    </xf>
    <xf numFmtId="4" fontId="9" fillId="5" borderId="0" xfId="0" applyNumberFormat="1" applyFont="1" applyFill="1" applyAlignment="1">
      <alignment horizontal="center" vertical="center"/>
    </xf>
    <xf numFmtId="167" fontId="9" fillId="5" borderId="0" xfId="1" applyNumberFormat="1" applyFont="1" applyFill="1" applyAlignment="1">
      <alignment horizontal="center" vertical="center"/>
    </xf>
    <xf numFmtId="10" fontId="9" fillId="5" borderId="0" xfId="1" applyNumberFormat="1" applyFont="1" applyFill="1" applyAlignment="1">
      <alignment horizontal="center" vertical="center"/>
    </xf>
    <xf numFmtId="165" fontId="9" fillId="5" borderId="0" xfId="0" applyNumberFormat="1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10" fontId="10" fillId="5" borderId="7" xfId="1" applyNumberFormat="1" applyFont="1" applyFill="1" applyBorder="1" applyAlignment="1">
      <alignment horizontal="center" vertical="center"/>
    </xf>
    <xf numFmtId="165" fontId="10" fillId="5" borderId="2" xfId="0" applyNumberFormat="1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164" fontId="19" fillId="5" borderId="0" xfId="0" applyNumberFormat="1" applyFont="1" applyFill="1"/>
    <xf numFmtId="10" fontId="19" fillId="5" borderId="0" xfId="1" applyNumberFormat="1" applyFont="1" applyFill="1"/>
    <xf numFmtId="164" fontId="19" fillId="5" borderId="2" xfId="0" applyNumberFormat="1" applyFont="1" applyFill="1" applyBorder="1"/>
    <xf numFmtId="0" fontId="19" fillId="5" borderId="0" xfId="0" applyFont="1" applyFill="1" applyAlignment="1">
      <alignment horizontal="left" indent="3"/>
    </xf>
    <xf numFmtId="0" fontId="18" fillId="5" borderId="0" xfId="0" applyFont="1" applyFill="1"/>
    <xf numFmtId="0" fontId="20" fillId="5" borderId="0" xfId="0" applyFont="1" applyFill="1" applyAlignment="1">
      <alignment horizontal="right" vertical="distributed" indent="3"/>
    </xf>
    <xf numFmtId="0" fontId="10" fillId="5" borderId="0" xfId="0" applyFont="1" applyFill="1" applyAlignment="1">
      <alignment vertical="center"/>
    </xf>
    <xf numFmtId="0" fontId="21" fillId="5" borderId="0" xfId="0" applyFont="1" applyFill="1" applyAlignment="1">
      <alignment horizontal="left"/>
    </xf>
    <xf numFmtId="0" fontId="18" fillId="5" borderId="2" xfId="0" applyFont="1" applyFill="1" applyBorder="1"/>
    <xf numFmtId="164" fontId="19" fillId="5" borderId="0" xfId="0" applyNumberFormat="1" applyFont="1" applyFill="1" applyAlignment="1">
      <alignment horizontal="left" indent="3"/>
    </xf>
    <xf numFmtId="164" fontId="24" fillId="5" borderId="0" xfId="0" applyNumberFormat="1" applyFont="1" applyFill="1" applyAlignment="1">
      <alignment horizontal="center" wrapText="1"/>
    </xf>
    <xf numFmtId="9" fontId="24" fillId="5" borderId="0" xfId="0" applyNumberFormat="1" applyFont="1" applyFill="1" applyAlignment="1">
      <alignment horizontal="center" wrapText="1"/>
    </xf>
    <xf numFmtId="0" fontId="25" fillId="5" borderId="0" xfId="5" applyFont="1" applyFill="1" applyAlignment="1">
      <alignment vertical="center"/>
    </xf>
    <xf numFmtId="10" fontId="25" fillId="5" borderId="0" xfId="1" applyNumberFormat="1" applyFont="1" applyFill="1" applyAlignment="1">
      <alignment vertical="center"/>
    </xf>
    <xf numFmtId="0" fontId="26" fillId="5" borderId="0" xfId="5" applyFont="1" applyFill="1" applyAlignment="1">
      <alignment vertical="center"/>
    </xf>
    <xf numFmtId="0" fontId="19" fillId="5" borderId="0" xfId="0" applyFont="1" applyFill="1"/>
    <xf numFmtId="164" fontId="33" fillId="5" borderId="0" xfId="0" applyNumberFormat="1" applyFont="1" applyFill="1" applyAlignment="1">
      <alignment horizontal="left"/>
    </xf>
    <xf numFmtId="10" fontId="32" fillId="5" borderId="0" xfId="1" applyNumberFormat="1" applyFont="1" applyFill="1"/>
    <xf numFmtId="0" fontId="18" fillId="5" borderId="0" xfId="0" applyFont="1" applyFill="1" applyAlignment="1">
      <alignment horizontal="left" indent="2"/>
    </xf>
    <xf numFmtId="0" fontId="19" fillId="5" borderId="0" xfId="0" applyFont="1" applyFill="1" applyAlignment="1">
      <alignment horizontal="center"/>
    </xf>
    <xf numFmtId="164" fontId="33" fillId="5" borderId="0" xfId="0" applyNumberFormat="1" applyFont="1" applyFill="1"/>
    <xf numFmtId="0" fontId="28" fillId="5" borderId="0" xfId="0" applyFont="1" applyFill="1" applyAlignment="1">
      <alignment horizontal="left" indent="1"/>
    </xf>
    <xf numFmtId="168" fontId="33" fillId="5" borderId="0" xfId="0" applyNumberFormat="1" applyFont="1" applyFill="1"/>
    <xf numFmtId="0" fontId="18" fillId="5" borderId="0" xfId="0" applyFont="1" applyFill="1" applyAlignment="1">
      <alignment horizontal="left" indent="1"/>
    </xf>
    <xf numFmtId="0" fontId="29" fillId="5" borderId="0" xfId="0" applyFont="1" applyFill="1"/>
    <xf numFmtId="164" fontId="0" fillId="5" borderId="0" xfId="0" applyNumberFormat="1" applyFill="1"/>
    <xf numFmtId="10" fontId="0" fillId="5" borderId="0" xfId="1" applyNumberFormat="1" applyFont="1" applyFill="1"/>
    <xf numFmtId="0" fontId="0" fillId="5" borderId="0" xfId="0" applyFill="1" applyAlignment="1">
      <alignment horizontal="center"/>
    </xf>
    <xf numFmtId="0" fontId="17" fillId="5" borderId="2" xfId="0" applyFont="1" applyFill="1" applyBorder="1"/>
    <xf numFmtId="0" fontId="23" fillId="5" borderId="0" xfId="0" applyFont="1" applyFill="1" applyAlignment="1">
      <alignment horizontal="left"/>
    </xf>
    <xf numFmtId="0" fontId="17" fillId="5" borderId="0" xfId="0" applyFont="1" applyFill="1"/>
    <xf numFmtId="0" fontId="27" fillId="5" borderId="0" xfId="0" applyFont="1" applyFill="1" applyAlignment="1">
      <alignment horizontal="left" indent="3"/>
    </xf>
    <xf numFmtId="0" fontId="43" fillId="5" borderId="0" xfId="0" applyFont="1" applyFill="1" applyAlignment="1">
      <alignment vertical="center"/>
    </xf>
    <xf numFmtId="0" fontId="9" fillId="4" borderId="20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4" fontId="9" fillId="0" borderId="13" xfId="0" applyNumberFormat="1" applyFont="1" applyBorder="1" applyAlignment="1">
      <alignment horizontal="center" vertical="center"/>
    </xf>
    <xf numFmtId="10" fontId="10" fillId="0" borderId="13" xfId="0" applyNumberFormat="1" applyFont="1" applyBorder="1" applyAlignment="1">
      <alignment horizontal="center" vertical="center"/>
    </xf>
    <xf numFmtId="10" fontId="10" fillId="0" borderId="7" xfId="7" applyNumberFormat="1" applyFont="1" applyBorder="1" applyAlignment="1">
      <alignment horizontal="center" vertical="center"/>
    </xf>
    <xf numFmtId="165" fontId="10" fillId="0" borderId="13" xfId="0" applyNumberFormat="1" applyFont="1" applyBorder="1" applyAlignment="1">
      <alignment horizontal="center" vertical="center"/>
    </xf>
    <xf numFmtId="0" fontId="41" fillId="0" borderId="13" xfId="0" applyFont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164" fontId="14" fillId="0" borderId="7" xfId="6" applyNumberFormat="1" applyFont="1" applyFill="1" applyBorder="1" applyAlignment="1">
      <alignment horizontal="center" vertical="center"/>
    </xf>
    <xf numFmtId="164" fontId="9" fillId="0" borderId="7" xfId="6" applyNumberFormat="1" applyFont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67" fontId="17" fillId="0" borderId="10" xfId="0" applyNumberFormat="1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10" fontId="45" fillId="0" borderId="9" xfId="0" applyNumberFormat="1" applyFont="1" applyBorder="1" applyAlignment="1">
      <alignment horizontal="center" vertical="center"/>
    </xf>
    <xf numFmtId="10" fontId="45" fillId="0" borderId="7" xfId="1" applyNumberFormat="1" applyFont="1" applyFill="1" applyBorder="1" applyAlignment="1">
      <alignment horizontal="center" vertical="center"/>
    </xf>
    <xf numFmtId="165" fontId="45" fillId="0" borderId="10" xfId="0" applyNumberFormat="1" applyFont="1" applyBorder="1" applyAlignment="1">
      <alignment horizontal="center" vertical="center"/>
    </xf>
    <xf numFmtId="0" fontId="41" fillId="0" borderId="22" xfId="0" applyFont="1" applyBorder="1" applyAlignment="1">
      <alignment horizontal="center" vertical="center"/>
    </xf>
    <xf numFmtId="0" fontId="41" fillId="0" borderId="15" xfId="0" applyFont="1" applyBorder="1" applyAlignment="1">
      <alignment horizontal="center" vertical="center"/>
    </xf>
    <xf numFmtId="0" fontId="46" fillId="0" borderId="2" xfId="0" applyFont="1" applyBorder="1" applyAlignment="1">
      <alignment horizontal="center" vertical="center" wrapText="1"/>
    </xf>
    <xf numFmtId="0" fontId="46" fillId="4" borderId="6" xfId="0" applyFont="1" applyFill="1" applyBorder="1" applyAlignment="1">
      <alignment horizontal="center" vertical="center" wrapText="1"/>
    </xf>
    <xf numFmtId="4" fontId="17" fillId="0" borderId="10" xfId="0" applyNumberFormat="1" applyFont="1" applyBorder="1" applyAlignment="1">
      <alignment horizontal="center" vertical="center"/>
    </xf>
    <xf numFmtId="165" fontId="45" fillId="0" borderId="8" xfId="0" applyNumberFormat="1" applyFont="1" applyBorder="1" applyAlignment="1">
      <alignment horizontal="center" vertical="center"/>
    </xf>
    <xf numFmtId="0" fontId="41" fillId="0" borderId="17" xfId="0" applyFont="1" applyBorder="1" applyAlignment="1">
      <alignment horizontal="center" vertical="center"/>
    </xf>
    <xf numFmtId="0" fontId="41" fillId="0" borderId="23" xfId="0" applyFont="1" applyBorder="1" applyAlignment="1">
      <alignment horizontal="center" vertical="center"/>
    </xf>
    <xf numFmtId="0" fontId="41" fillId="0" borderId="24" xfId="0" applyFont="1" applyBorder="1" applyAlignment="1">
      <alignment horizontal="center" vertical="center"/>
    </xf>
    <xf numFmtId="165" fontId="45" fillId="0" borderId="12" xfId="0" applyNumberFormat="1" applyFont="1" applyBorder="1" applyAlignment="1">
      <alignment horizontal="center" vertical="center"/>
    </xf>
    <xf numFmtId="10" fontId="45" fillId="0" borderId="11" xfId="1" applyNumberFormat="1" applyFont="1" applyFill="1" applyBorder="1" applyAlignment="1">
      <alignment horizontal="center" vertical="center"/>
    </xf>
    <xf numFmtId="0" fontId="41" fillId="0" borderId="25" xfId="0" applyFont="1" applyBorder="1" applyAlignment="1">
      <alignment horizontal="center" vertical="center"/>
    </xf>
    <xf numFmtId="0" fontId="47" fillId="2" borderId="2" xfId="0" applyFont="1" applyFill="1" applyBorder="1" applyAlignment="1">
      <alignment horizontal="centerContinuous" vertical="center" wrapText="1"/>
    </xf>
    <xf numFmtId="0" fontId="47" fillId="2" borderId="3" xfId="0" applyFont="1" applyFill="1" applyBorder="1" applyAlignment="1">
      <alignment horizontal="centerContinuous" vertical="center" wrapText="1"/>
    </xf>
    <xf numFmtId="0" fontId="47" fillId="2" borderId="0" xfId="0" applyFont="1" applyFill="1" applyAlignment="1">
      <alignment horizontal="centerContinuous" vertical="center" wrapText="1"/>
    </xf>
    <xf numFmtId="0" fontId="47" fillId="2" borderId="0" xfId="0" applyFont="1" applyFill="1" applyAlignment="1">
      <alignment horizontal="centerContinuous" vertical="center"/>
    </xf>
    <xf numFmtId="0" fontId="47" fillId="2" borderId="5" xfId="0" applyFont="1" applyFill="1" applyBorder="1" applyAlignment="1">
      <alignment horizontal="centerContinuous" vertical="center" wrapText="1"/>
    </xf>
    <xf numFmtId="164" fontId="48" fillId="0" borderId="2" xfId="0" applyNumberFormat="1" applyFont="1" applyBorder="1" applyAlignment="1">
      <alignment horizontal="center" vertical="center" wrapText="1"/>
    </xf>
    <xf numFmtId="10" fontId="48" fillId="0" borderId="2" xfId="1" applyNumberFormat="1" applyFont="1" applyBorder="1" applyAlignment="1">
      <alignment horizontal="center" vertical="center" wrapText="1"/>
    </xf>
    <xf numFmtId="0" fontId="48" fillId="0" borderId="2" xfId="0" applyFont="1" applyBorder="1" applyAlignment="1">
      <alignment horizontal="center" vertical="center" wrapText="1"/>
    </xf>
    <xf numFmtId="164" fontId="49" fillId="0" borderId="1" xfId="0" applyNumberFormat="1" applyFont="1" applyBorder="1" applyAlignment="1">
      <alignment horizontal="center" vertical="center" wrapText="1"/>
    </xf>
    <xf numFmtId="10" fontId="49" fillId="0" borderId="1" xfId="1" applyNumberFormat="1" applyFont="1" applyBorder="1" applyAlignment="1">
      <alignment horizontal="center" vertical="center" wrapText="1"/>
    </xf>
    <xf numFmtId="0" fontId="50" fillId="0" borderId="1" xfId="0" applyFont="1" applyBorder="1" applyAlignment="1">
      <alignment horizontal="center" vertical="center"/>
    </xf>
    <xf numFmtId="0" fontId="51" fillId="0" borderId="1" xfId="0" applyFont="1" applyBorder="1" applyAlignment="1">
      <alignment horizontal="center" vertical="center" wrapText="1"/>
    </xf>
    <xf numFmtId="0" fontId="51" fillId="4" borderId="6" xfId="0" applyFont="1" applyFill="1" applyBorder="1" applyAlignment="1">
      <alignment horizontal="center" vertical="center" wrapText="1"/>
    </xf>
    <xf numFmtId="10" fontId="45" fillId="0" borderId="7" xfId="1" applyNumberFormat="1" applyFont="1" applyBorder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165" fontId="45" fillId="0" borderId="2" xfId="0" applyNumberFormat="1" applyFont="1" applyBorder="1" applyAlignment="1">
      <alignment horizontal="center" vertical="center"/>
    </xf>
    <xf numFmtId="0" fontId="52" fillId="0" borderId="4" xfId="0" applyFont="1" applyBorder="1" applyAlignment="1">
      <alignment horizontal="center" vertical="center"/>
    </xf>
    <xf numFmtId="4" fontId="17" fillId="0" borderId="8" xfId="0" applyNumberFormat="1" applyFont="1" applyBorder="1" applyAlignment="1">
      <alignment horizontal="center" vertical="center"/>
    </xf>
    <xf numFmtId="164" fontId="55" fillId="0" borderId="0" xfId="0" applyNumberFormat="1" applyFont="1"/>
    <xf numFmtId="10" fontId="55" fillId="0" borderId="0" xfId="1" applyNumberFormat="1" applyFont="1"/>
    <xf numFmtId="164" fontId="55" fillId="0" borderId="2" xfId="0" applyNumberFormat="1" applyFont="1" applyBorder="1"/>
    <xf numFmtId="0" fontId="55" fillId="0" borderId="0" xfId="0" applyFont="1" applyAlignment="1">
      <alignment horizontal="left" indent="3"/>
    </xf>
    <xf numFmtId="0" fontId="56" fillId="0" borderId="0" xfId="0" applyFont="1"/>
    <xf numFmtId="0" fontId="57" fillId="0" borderId="0" xfId="0" applyFont="1" applyAlignment="1">
      <alignment horizontal="right" vertical="distributed" indent="3"/>
    </xf>
    <xf numFmtId="0" fontId="45" fillId="0" borderId="0" xfId="0" applyFont="1" applyAlignment="1">
      <alignment vertical="center"/>
    </xf>
    <xf numFmtId="0" fontId="56" fillId="0" borderId="0" xfId="0" applyFont="1" applyAlignment="1">
      <alignment horizontal="left"/>
    </xf>
    <xf numFmtId="0" fontId="56" fillId="0" borderId="0" xfId="0" applyFont="1" applyAlignment="1">
      <alignment horizontal="left" indent="3"/>
    </xf>
    <xf numFmtId="9" fontId="58" fillId="0" borderId="0" xfId="0" applyNumberFormat="1" applyFont="1" applyAlignment="1">
      <alignment horizontal="center" wrapText="1"/>
    </xf>
    <xf numFmtId="0" fontId="54" fillId="0" borderId="0" xfId="5" applyFont="1" applyAlignment="1">
      <alignment vertical="center"/>
    </xf>
    <xf numFmtId="10" fontId="54" fillId="0" borderId="0" xfId="1" applyNumberFormat="1" applyFont="1" applyAlignment="1">
      <alignment vertical="center"/>
    </xf>
    <xf numFmtId="0" fontId="59" fillId="0" borderId="0" xfId="5" applyFont="1" applyAlignment="1">
      <alignment vertical="center"/>
    </xf>
    <xf numFmtId="10" fontId="60" fillId="0" borderId="0" xfId="1" applyNumberFormat="1" applyFont="1"/>
    <xf numFmtId="0" fontId="56" fillId="0" borderId="0" xfId="0" applyFont="1" applyAlignment="1">
      <alignment horizontal="left" indent="2"/>
    </xf>
    <xf numFmtId="0" fontId="55" fillId="0" borderId="0" xfId="0" applyFont="1"/>
    <xf numFmtId="0" fontId="55" fillId="0" borderId="0" xfId="0" applyFont="1" applyAlignment="1">
      <alignment horizontal="center"/>
    </xf>
    <xf numFmtId="0" fontId="61" fillId="0" borderId="0" xfId="0" applyFont="1" applyAlignment="1">
      <alignment horizontal="left" indent="1"/>
    </xf>
    <xf numFmtId="0" fontId="56" fillId="0" borderId="0" xfId="0" applyFont="1" applyAlignment="1">
      <alignment horizontal="left" indent="1"/>
    </xf>
    <xf numFmtId="164" fontId="62" fillId="0" borderId="0" xfId="0" applyNumberFormat="1" applyFont="1"/>
    <xf numFmtId="10" fontId="62" fillId="0" borderId="0" xfId="1" applyNumberFormat="1" applyFont="1"/>
    <xf numFmtId="0" fontId="62" fillId="0" borderId="0" xfId="0" applyFont="1" applyAlignment="1">
      <alignment horizontal="center"/>
    </xf>
    <xf numFmtId="0" fontId="62" fillId="0" borderId="0" xfId="0" applyFont="1"/>
    <xf numFmtId="0" fontId="47" fillId="2" borderId="1" xfId="0" applyFont="1" applyFill="1" applyBorder="1" applyAlignment="1">
      <alignment horizontal="centerContinuous" wrapText="1"/>
    </xf>
    <xf numFmtId="44" fontId="47" fillId="2" borderId="2" xfId="6" applyFont="1" applyFill="1" applyBorder="1" applyAlignment="1">
      <alignment horizontal="centerContinuous" vertical="center" wrapText="1"/>
    </xf>
    <xf numFmtId="0" fontId="47" fillId="2" borderId="4" xfId="0" applyFont="1" applyFill="1" applyBorder="1" applyAlignment="1">
      <alignment horizontal="centerContinuous" vertical="top" wrapText="1"/>
    </xf>
    <xf numFmtId="44" fontId="47" fillId="2" borderId="0" xfId="6" applyFont="1" applyFill="1" applyAlignment="1">
      <alignment horizontal="centerContinuous" vertical="center" wrapText="1"/>
    </xf>
    <xf numFmtId="0" fontId="63" fillId="0" borderId="0" xfId="0" applyFont="1" applyAlignment="1">
      <alignment horizontal="center"/>
    </xf>
    <xf numFmtId="0" fontId="49" fillId="0" borderId="1" xfId="0" applyFont="1" applyBorder="1" applyAlignment="1">
      <alignment horizontal="center" vertical="center"/>
    </xf>
    <xf numFmtId="0" fontId="49" fillId="4" borderId="1" xfId="0" applyFont="1" applyFill="1" applyBorder="1" applyAlignment="1">
      <alignment horizontal="center" vertical="center"/>
    </xf>
    <xf numFmtId="0" fontId="64" fillId="0" borderId="0" xfId="0" applyFont="1" applyAlignment="1">
      <alignment vertical="center"/>
    </xf>
    <xf numFmtId="0" fontId="65" fillId="0" borderId="7" xfId="0" applyFont="1" applyBorder="1" applyAlignment="1">
      <alignment vertical="center"/>
    </xf>
    <xf numFmtId="0" fontId="17" fillId="0" borderId="1" xfId="0" applyFont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164" fontId="66" fillId="0" borderId="9" xfId="2" applyNumberFormat="1" applyFont="1" applyFill="1" applyBorder="1" applyAlignment="1">
      <alignment horizontal="center" vertical="center"/>
    </xf>
    <xf numFmtId="166" fontId="65" fillId="0" borderId="7" xfId="0" applyNumberFormat="1" applyFont="1" applyBorder="1"/>
    <xf numFmtId="0" fontId="65" fillId="0" borderId="7" xfId="0" applyFont="1" applyBorder="1"/>
    <xf numFmtId="164" fontId="17" fillId="0" borderId="7" xfId="0" applyNumberFormat="1" applyFont="1" applyBorder="1" applyAlignment="1">
      <alignment horizontal="center" vertical="center"/>
    </xf>
    <xf numFmtId="0" fontId="67" fillId="0" borderId="0" xfId="0" applyFont="1"/>
    <xf numFmtId="0" fontId="68" fillId="0" borderId="0" xfId="0" applyFont="1"/>
    <xf numFmtId="164" fontId="66" fillId="0" borderId="7" xfId="2" applyNumberFormat="1" applyFont="1" applyFill="1" applyBorder="1" applyAlignment="1">
      <alignment horizontal="center" vertical="center"/>
    </xf>
    <xf numFmtId="0" fontId="69" fillId="0" borderId="0" xfId="0" applyFont="1"/>
    <xf numFmtId="0" fontId="17" fillId="4" borderId="1" xfId="0" applyFont="1" applyFill="1" applyBorder="1" applyAlignment="1">
      <alignment horizontal="center" vertical="center" wrapText="1"/>
    </xf>
    <xf numFmtId="167" fontId="17" fillId="0" borderId="7" xfId="0" applyNumberFormat="1" applyFont="1" applyBorder="1" applyAlignment="1">
      <alignment horizontal="center" vertical="center"/>
    </xf>
    <xf numFmtId="0" fontId="56" fillId="0" borderId="2" xfId="0" applyFont="1" applyBorder="1"/>
    <xf numFmtId="164" fontId="55" fillId="0" borderId="0" xfId="0" applyNumberFormat="1" applyFont="1" applyAlignment="1">
      <alignment horizontal="left" indent="3"/>
    </xf>
    <xf numFmtId="0" fontId="70" fillId="0" borderId="0" xfId="0" applyFont="1"/>
    <xf numFmtId="0" fontId="48" fillId="0" borderId="0" xfId="0" applyFont="1" applyAlignment="1">
      <alignment horizontal="left"/>
    </xf>
    <xf numFmtId="164" fontId="58" fillId="0" borderId="0" xfId="0" applyNumberFormat="1" applyFont="1" applyAlignment="1">
      <alignment horizontal="center" wrapText="1"/>
    </xf>
    <xf numFmtId="0" fontId="54" fillId="0" borderId="0" xfId="0" applyFont="1" applyAlignment="1">
      <alignment horizontal="left" indent="3"/>
    </xf>
    <xf numFmtId="164" fontId="59" fillId="0" borderId="0" xfId="0" applyNumberFormat="1" applyFont="1" applyAlignment="1">
      <alignment horizontal="left"/>
    </xf>
    <xf numFmtId="164" fontId="59" fillId="0" borderId="0" xfId="0" applyNumberFormat="1" applyFont="1"/>
    <xf numFmtId="168" fontId="59" fillId="0" borderId="0" xfId="0" applyNumberFormat="1" applyFont="1"/>
    <xf numFmtId="0" fontId="41" fillId="0" borderId="16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17" fillId="4" borderId="22" xfId="0" applyFont="1" applyFill="1" applyBorder="1" applyAlignment="1">
      <alignment horizontal="center" vertical="center"/>
    </xf>
    <xf numFmtId="164" fontId="66" fillId="0" borderId="22" xfId="2" applyNumberFormat="1" applyFont="1" applyFill="1" applyBorder="1" applyAlignment="1">
      <alignment horizontal="center" vertical="center"/>
    </xf>
    <xf numFmtId="167" fontId="17" fillId="0" borderId="22" xfId="0" applyNumberFormat="1" applyFont="1" applyBorder="1" applyAlignment="1">
      <alignment horizontal="center" vertical="center"/>
    </xf>
    <xf numFmtId="4" fontId="17" fillId="0" borderId="22" xfId="0" applyNumberFormat="1" applyFont="1" applyBorder="1" applyAlignment="1">
      <alignment horizontal="center" vertical="center"/>
    </xf>
    <xf numFmtId="10" fontId="45" fillId="0" borderId="22" xfId="0" applyNumberFormat="1" applyFont="1" applyBorder="1" applyAlignment="1">
      <alignment horizontal="center" vertical="center"/>
    </xf>
    <xf numFmtId="10" fontId="45" fillId="0" borderId="22" xfId="1" applyNumberFormat="1" applyFont="1" applyFill="1" applyBorder="1" applyAlignment="1">
      <alignment horizontal="center" vertical="center"/>
    </xf>
    <xf numFmtId="165" fontId="45" fillId="0" borderId="22" xfId="0" applyNumberFormat="1" applyFont="1" applyBorder="1" applyAlignment="1">
      <alignment horizontal="center" vertical="center"/>
    </xf>
    <xf numFmtId="0" fontId="46" fillId="0" borderId="22" xfId="0" applyFont="1" applyBorder="1" applyAlignment="1">
      <alignment horizontal="center" vertical="center" wrapText="1"/>
    </xf>
    <xf numFmtId="0" fontId="46" fillId="4" borderId="22" xfId="0" applyFont="1" applyFill="1" applyBorder="1" applyAlignment="1">
      <alignment horizontal="center" vertical="center" wrapText="1"/>
    </xf>
    <xf numFmtId="164" fontId="17" fillId="0" borderId="22" xfId="0" applyNumberFormat="1" applyFont="1" applyBorder="1" applyAlignment="1">
      <alignment horizontal="center" vertical="center"/>
    </xf>
    <xf numFmtId="10" fontId="58" fillId="0" borderId="0" xfId="0" applyNumberFormat="1" applyFont="1" applyAlignment="1">
      <alignment horizontal="right"/>
    </xf>
    <xf numFmtId="10" fontId="58" fillId="0" borderId="0" xfId="0" applyNumberFormat="1" applyFont="1" applyAlignment="1">
      <alignment horizontal="center" wrapText="1"/>
    </xf>
    <xf numFmtId="10" fontId="58" fillId="0" borderId="0" xfId="0" applyNumberFormat="1" applyFont="1" applyAlignment="1">
      <alignment horizontal="center"/>
    </xf>
    <xf numFmtId="10" fontId="24" fillId="5" borderId="0" xfId="0" applyNumberFormat="1" applyFont="1" applyFill="1" applyAlignment="1">
      <alignment horizontal="right"/>
    </xf>
    <xf numFmtId="10" fontId="24" fillId="5" borderId="0" xfId="0" applyNumberFormat="1" applyFont="1" applyFill="1" applyAlignment="1">
      <alignment horizontal="center" wrapText="1"/>
    </xf>
    <xf numFmtId="10" fontId="24" fillId="5" borderId="0" xfId="0" applyNumberFormat="1" applyFont="1" applyFill="1" applyAlignment="1">
      <alignment horizontal="center"/>
    </xf>
    <xf numFmtId="14" fontId="65" fillId="0" borderId="7" xfId="0" applyNumberFormat="1" applyFont="1" applyBorder="1" applyAlignment="1">
      <alignment vertical="center"/>
    </xf>
  </cellXfs>
  <cellStyles count="8">
    <cellStyle name="20% - Accent3" xfId="2" builtinId="38"/>
    <cellStyle name="Currency" xfId="6" builtinId="4"/>
    <cellStyle name="Normal" xfId="0" builtinId="0"/>
    <cellStyle name="Normal 2" xfId="3" xr:uid="{00000000-0005-0000-0000-000003000000}"/>
    <cellStyle name="Normal 2 2" xfId="5" xr:uid="{9CFB59C4-7133-4B0A-BA14-8C0F1C0D9A7C}"/>
    <cellStyle name="Normal 3" xfId="4" xr:uid="{00000000-0005-0000-0000-000004000000}"/>
    <cellStyle name="Percent" xfId="1" builtinId="5"/>
    <cellStyle name="Percent 2" xfId="7" xr:uid="{E4C8374A-B5C8-4156-89CA-5A939A3F4618}"/>
  </cellStyles>
  <dxfs count="27">
    <dxf>
      <font>
        <color rgb="FF66FF33"/>
      </font>
    </dxf>
    <dxf>
      <font>
        <color rgb="FFFF0000"/>
      </font>
    </dxf>
    <dxf>
      <font>
        <color theme="1"/>
      </font>
    </dxf>
    <dxf>
      <font>
        <color rgb="FF66FF33"/>
      </font>
    </dxf>
    <dxf>
      <font>
        <color rgb="FFFF0000"/>
      </font>
    </dxf>
    <dxf>
      <font>
        <color theme="1"/>
      </font>
    </dxf>
    <dxf>
      <font>
        <color rgb="FF66FF33"/>
      </font>
    </dxf>
    <dxf>
      <font>
        <color rgb="FFFF0000"/>
      </font>
    </dxf>
    <dxf>
      <font>
        <color theme="1"/>
      </font>
    </dxf>
    <dxf>
      <font>
        <color rgb="FF66FF33"/>
      </font>
    </dxf>
    <dxf>
      <font>
        <color rgb="FFFF0000"/>
      </font>
    </dxf>
    <dxf>
      <font>
        <color theme="1"/>
      </font>
    </dxf>
    <dxf>
      <font>
        <color rgb="FF66FF33"/>
      </font>
    </dxf>
    <dxf>
      <font>
        <color rgb="FFFF0000"/>
      </font>
    </dxf>
    <dxf>
      <font>
        <color theme="1"/>
      </font>
    </dxf>
    <dxf>
      <font>
        <color rgb="FF66FF33"/>
      </font>
    </dxf>
    <dxf>
      <font>
        <color rgb="FFFF0000"/>
      </font>
    </dxf>
    <dxf>
      <font>
        <color theme="1"/>
      </font>
    </dxf>
    <dxf>
      <font>
        <color rgb="FF66FF33"/>
      </font>
    </dxf>
    <dxf>
      <font>
        <color rgb="FFFF0000"/>
      </font>
    </dxf>
    <dxf>
      <font>
        <color theme="1"/>
      </font>
    </dxf>
    <dxf>
      <font>
        <color rgb="FF66FF33"/>
      </font>
    </dxf>
    <dxf>
      <font>
        <color rgb="FFFF0000"/>
      </font>
    </dxf>
    <dxf>
      <font>
        <color theme="1"/>
      </font>
    </dxf>
    <dxf>
      <font>
        <color theme="1"/>
      </font>
    </dxf>
    <dxf>
      <font>
        <color rgb="FF66FF33"/>
      </font>
    </dxf>
    <dxf>
      <font>
        <color rgb="FFFF0000"/>
      </font>
    </dxf>
  </dxfs>
  <tableStyles count="0" defaultTableStyle="TableStyleMedium2" defaultPivotStyle="PivotStyleLight16"/>
  <colors>
    <mruColors>
      <color rgb="FFFF9900"/>
      <color rgb="FF66FF33"/>
      <color rgb="FFE5F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0ADF4-CD65-4CDE-BBC5-CA66EAC9D2F5}">
  <sheetPr codeName="Sheet1">
    <pageSetUpPr fitToPage="1"/>
  </sheetPr>
  <dimension ref="A1:AB201"/>
  <sheetViews>
    <sheetView showGridLines="0" tabSelected="1" topLeftCell="I1" zoomScale="25" zoomScaleNormal="83" workbookViewId="0">
      <selection activeCell="AB14" sqref="AB14"/>
    </sheetView>
  </sheetViews>
  <sheetFormatPr baseColWidth="10" defaultColWidth="8.83203125" defaultRowHeight="14"/>
  <cols>
    <col min="1" max="1" width="58.5" style="190" customWidth="1"/>
    <col min="2" max="2" width="89.33203125" style="190" customWidth="1"/>
    <col min="3" max="3" width="41.33203125" style="187" customWidth="1"/>
    <col min="4" max="6" width="14.83203125" style="187" customWidth="1"/>
    <col min="7" max="7" width="13.5" style="188" hidden="1" customWidth="1"/>
    <col min="8" max="8" width="14.6640625" style="187" hidden="1" customWidth="1"/>
    <col min="9" max="10" width="10.5" style="189" customWidth="1"/>
    <col min="11" max="11" width="10.5" style="190" customWidth="1"/>
    <col min="12" max="12" width="10.5" style="189" customWidth="1"/>
    <col min="13" max="19" width="10.5" style="190" customWidth="1"/>
    <col min="20" max="20" width="18.6640625" style="189" customWidth="1"/>
    <col min="21" max="21" width="18.6640625" style="190" customWidth="1"/>
    <col min="22" max="22" width="3.5" style="190" hidden="1" customWidth="1"/>
    <col min="23" max="23" width="21.1640625" style="190" customWidth="1"/>
    <col min="24" max="26" width="8.83203125" style="190"/>
    <col min="27" max="27" width="57.33203125" style="190" bestFit="1" customWidth="1"/>
    <col min="28" max="28" width="84.5" style="190" customWidth="1"/>
    <col min="29" max="16384" width="8.83203125" style="190"/>
  </cols>
  <sheetData>
    <row r="1" spans="1:28" ht="65.25" customHeight="1">
      <c r="A1" s="191" t="str">
        <f>CONCATENATE(AB4," Retirement Plans")</f>
        <v>[Prepared for] Retirement Plans</v>
      </c>
      <c r="B1" s="147"/>
      <c r="C1" s="192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8"/>
    </row>
    <row r="2" spans="1:28" ht="69.75" customHeight="1">
      <c r="A2" s="193" t="e" cm="1">
        <f t="array" ref="A2">_xlfn.IFS(AB5=1, "1st Quarter, ",AB5=2, "2nd Quarter, ",AB5=3, "3rd Quarter, ", AB5=4, "4th Quarter, ")&amp;TEXT(AB6,"yyyy ")&amp;"Review "&amp;TEXT(AB6,"(mm.dd.yyyy)")</f>
        <v>#N/A</v>
      </c>
      <c r="B2" s="149"/>
      <c r="C2" s="194"/>
      <c r="D2" s="149"/>
      <c r="E2" s="149"/>
      <c r="F2" s="150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51"/>
      <c r="AB2" s="195" t="s">
        <v>17</v>
      </c>
    </row>
    <row r="3" spans="1:28" ht="14.25" customHeight="1">
      <c r="A3" s="154"/>
      <c r="B3" s="154"/>
      <c r="C3" s="152"/>
      <c r="D3" s="152"/>
      <c r="E3" s="152"/>
      <c r="F3" s="152"/>
      <c r="G3" s="153"/>
      <c r="H3" s="152"/>
      <c r="I3" s="154"/>
      <c r="J3" s="154"/>
      <c r="K3" s="154"/>
      <c r="L3" s="154"/>
      <c r="M3" s="154"/>
      <c r="N3" s="154"/>
      <c r="O3" s="154"/>
      <c r="P3" s="154"/>
      <c r="Q3" s="154"/>
      <c r="R3" s="154"/>
      <c r="S3" s="154"/>
      <c r="T3" s="154"/>
      <c r="U3" s="154"/>
    </row>
    <row r="4" spans="1:28" s="198" customFormat="1" ht="57" customHeight="1">
      <c r="A4" s="196" t="s">
        <v>0</v>
      </c>
      <c r="B4" s="197" t="s">
        <v>1</v>
      </c>
      <c r="C4" s="155" t="str">
        <f>"Retirement Plan Assets "&amp;TEXT(AB6,"(mm.dd.yy)")</f>
        <v>Retirement Plan Assets [Report Date]</v>
      </c>
      <c r="D4" s="155" t="s">
        <v>2</v>
      </c>
      <c r="E4" s="155" t="s">
        <v>13</v>
      </c>
      <c r="F4" s="155" t="s">
        <v>3</v>
      </c>
      <c r="G4" s="156" t="s">
        <v>11</v>
      </c>
      <c r="H4" s="155" t="s">
        <v>4</v>
      </c>
      <c r="I4" s="157">
        <v>1</v>
      </c>
      <c r="J4" s="157">
        <v>2</v>
      </c>
      <c r="K4" s="157">
        <v>3</v>
      </c>
      <c r="L4" s="157">
        <v>4</v>
      </c>
      <c r="M4" s="157">
        <v>5</v>
      </c>
      <c r="N4" s="157">
        <v>6</v>
      </c>
      <c r="O4" s="157">
        <v>7</v>
      </c>
      <c r="P4" s="157">
        <v>8</v>
      </c>
      <c r="Q4" s="157">
        <v>9</v>
      </c>
      <c r="R4" s="157">
        <v>10</v>
      </c>
      <c r="S4" s="157">
        <v>11</v>
      </c>
      <c r="T4" s="158" t="s">
        <v>5</v>
      </c>
      <c r="U4" s="159" t="s">
        <v>6</v>
      </c>
      <c r="AA4" s="199" t="s">
        <v>16</v>
      </c>
      <c r="AB4" s="199" t="s">
        <v>163</v>
      </c>
    </row>
    <row r="5" spans="1:28" ht="57" customHeight="1">
      <c r="A5" s="200"/>
      <c r="B5" s="201"/>
      <c r="C5" s="202"/>
      <c r="D5" s="130"/>
      <c r="E5" s="131"/>
      <c r="F5" s="132"/>
      <c r="G5" s="133"/>
      <c r="H5" s="134"/>
      <c r="I5" s="135"/>
      <c r="J5" s="136"/>
      <c r="K5" s="48"/>
      <c r="L5" s="48"/>
      <c r="M5" s="48"/>
      <c r="N5" s="48"/>
      <c r="O5" s="48"/>
      <c r="P5" s="48"/>
      <c r="Q5" s="48"/>
      <c r="R5" s="48"/>
      <c r="S5" s="48"/>
      <c r="T5" s="137"/>
      <c r="U5" s="138"/>
      <c r="V5" s="190">
        <f t="shared" ref="V5:V7" si="0">IF(LEN(_xlfn.CONCAT(I5:S5))=0,15,LEN(_xlfn.CONCAT(I5:S5))-LEN(SUBSTITUTE(_xlfn.CONCAT(I5:S5),"û","")))</f>
        <v>15</v>
      </c>
      <c r="X5" s="162"/>
      <c r="Z5" s="162"/>
      <c r="AA5" s="203" t="s">
        <v>14</v>
      </c>
      <c r="AB5" s="199" t="s">
        <v>164</v>
      </c>
    </row>
    <row r="6" spans="1:28" ht="57" customHeight="1">
      <c r="A6" s="200"/>
      <c r="B6" s="201"/>
      <c r="C6" s="205"/>
      <c r="D6" s="130"/>
      <c r="E6" s="139"/>
      <c r="F6" s="132"/>
      <c r="G6" s="133"/>
      <c r="H6" s="140"/>
      <c r="I6" s="135"/>
      <c r="J6" s="141"/>
      <c r="K6" s="141"/>
      <c r="L6" s="141"/>
      <c r="M6" s="123"/>
      <c r="N6" s="141"/>
      <c r="O6" s="141"/>
      <c r="P6" s="141"/>
      <c r="Q6" s="141"/>
      <c r="R6" s="141"/>
      <c r="S6" s="141"/>
      <c r="T6" s="137"/>
      <c r="U6" s="138"/>
      <c r="V6" s="190">
        <f t="shared" si="0"/>
        <v>15</v>
      </c>
      <c r="AA6" s="204" t="s">
        <v>15</v>
      </c>
      <c r="AB6" s="239" t="s">
        <v>164</v>
      </c>
    </row>
    <row r="7" spans="1:28" ht="57" customHeight="1">
      <c r="A7" s="200"/>
      <c r="B7" s="201"/>
      <c r="C7" s="205"/>
      <c r="D7" s="130"/>
      <c r="E7" s="139"/>
      <c r="F7" s="132"/>
      <c r="G7" s="133"/>
      <c r="H7" s="140"/>
      <c r="I7" s="142"/>
      <c r="J7" s="136"/>
      <c r="K7" s="136"/>
      <c r="L7" s="136"/>
      <c r="M7" s="136"/>
      <c r="N7" s="136"/>
      <c r="O7" s="136"/>
      <c r="P7" s="136"/>
      <c r="Q7" s="136"/>
      <c r="R7" s="136"/>
      <c r="S7" s="136"/>
      <c r="T7" s="137"/>
      <c r="U7" s="138"/>
      <c r="V7" s="190">
        <f t="shared" si="0"/>
        <v>15</v>
      </c>
      <c r="X7" s="161"/>
      <c r="AB7" s="206"/>
    </row>
    <row r="8" spans="1:28" ht="57" customHeight="1">
      <c r="A8" s="200"/>
      <c r="B8" s="201"/>
      <c r="C8" s="205"/>
      <c r="D8" s="130"/>
      <c r="E8" s="139"/>
      <c r="F8" s="132"/>
      <c r="G8" s="133"/>
      <c r="H8" s="140"/>
      <c r="I8" s="143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7"/>
      <c r="U8" s="138"/>
      <c r="X8" s="161"/>
      <c r="AB8" s="207"/>
    </row>
    <row r="9" spans="1:28" ht="57" customHeight="1">
      <c r="A9" s="200"/>
      <c r="B9" s="201"/>
      <c r="C9" s="208"/>
      <c r="D9" s="130"/>
      <c r="E9" s="139"/>
      <c r="F9" s="132"/>
      <c r="G9" s="133"/>
      <c r="H9" s="140"/>
      <c r="I9" s="143"/>
      <c r="J9" s="136"/>
      <c r="K9" s="136"/>
      <c r="L9" s="136"/>
      <c r="M9" s="136"/>
      <c r="N9" s="136"/>
      <c r="O9" s="136"/>
      <c r="P9" s="136"/>
      <c r="Q9" s="136"/>
      <c r="R9" s="48"/>
      <c r="S9" s="136"/>
      <c r="T9" s="137"/>
      <c r="U9" s="138"/>
      <c r="AB9" s="209"/>
    </row>
    <row r="10" spans="1:28" ht="57" customHeight="1">
      <c r="A10" s="200"/>
      <c r="B10" s="201"/>
      <c r="C10" s="208"/>
      <c r="D10" s="130"/>
      <c r="E10" s="139"/>
      <c r="F10" s="132"/>
      <c r="G10" s="133"/>
      <c r="H10" s="140"/>
      <c r="I10" s="143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7"/>
      <c r="U10" s="138"/>
    </row>
    <row r="11" spans="1:28" ht="57" customHeight="1">
      <c r="A11" s="200"/>
      <c r="B11" s="201"/>
      <c r="C11" s="202"/>
      <c r="D11" s="130"/>
      <c r="E11" s="139"/>
      <c r="F11" s="132"/>
      <c r="G11" s="145"/>
      <c r="H11" s="144"/>
      <c r="I11" s="146"/>
      <c r="J11" s="221"/>
      <c r="K11" s="221"/>
      <c r="L11" s="221"/>
      <c r="M11" s="221"/>
      <c r="N11" s="221"/>
      <c r="O11" s="221"/>
      <c r="P11" s="221"/>
      <c r="Q11" s="221"/>
      <c r="R11" s="221"/>
      <c r="S11" s="221"/>
      <c r="T11" s="137"/>
      <c r="U11" s="138"/>
    </row>
    <row r="12" spans="1:28" ht="57" customHeight="1">
      <c r="A12" s="222"/>
      <c r="B12" s="223"/>
      <c r="C12" s="224"/>
      <c r="D12" s="225"/>
      <c r="E12" s="226"/>
      <c r="F12" s="227"/>
      <c r="G12" s="228"/>
      <c r="H12" s="229"/>
      <c r="I12" s="135"/>
      <c r="J12" s="135"/>
      <c r="K12" s="135"/>
      <c r="L12" s="135"/>
      <c r="M12" s="135"/>
      <c r="N12" s="135"/>
      <c r="O12" s="135"/>
      <c r="P12" s="135"/>
      <c r="Q12" s="135"/>
      <c r="R12" s="135"/>
      <c r="S12" s="135"/>
      <c r="T12" s="230"/>
      <c r="U12" s="231"/>
    </row>
    <row r="13" spans="1:28" ht="57" customHeight="1">
      <c r="A13" s="222"/>
      <c r="B13" s="223"/>
      <c r="C13" s="224"/>
      <c r="D13" s="225"/>
      <c r="E13" s="226"/>
      <c r="F13" s="227"/>
      <c r="G13" s="228"/>
      <c r="H13" s="229"/>
      <c r="I13" s="135"/>
      <c r="J13" s="135"/>
      <c r="K13" s="135"/>
      <c r="L13" s="135"/>
      <c r="M13" s="135"/>
      <c r="N13" s="135"/>
      <c r="O13" s="135"/>
      <c r="P13" s="135"/>
      <c r="Q13" s="135"/>
      <c r="R13" s="135"/>
      <c r="S13" s="135"/>
      <c r="T13" s="230"/>
      <c r="U13" s="231"/>
    </row>
    <row r="14" spans="1:28" ht="57" customHeight="1">
      <c r="A14" s="222"/>
      <c r="B14" s="223"/>
      <c r="C14" s="224"/>
      <c r="D14" s="225"/>
      <c r="E14" s="226"/>
      <c r="F14" s="227"/>
      <c r="G14" s="228"/>
      <c r="H14" s="229"/>
      <c r="I14" s="135"/>
      <c r="J14" s="135"/>
      <c r="K14" s="135"/>
      <c r="L14" s="135"/>
      <c r="M14" s="135"/>
      <c r="N14" s="135"/>
      <c r="O14" s="135"/>
      <c r="P14" s="135"/>
      <c r="Q14" s="135"/>
      <c r="R14" s="135"/>
      <c r="S14" s="135"/>
      <c r="T14" s="230"/>
      <c r="U14" s="231"/>
    </row>
    <row r="15" spans="1:28" ht="57" customHeight="1">
      <c r="A15" s="222"/>
      <c r="B15" s="223"/>
      <c r="C15" s="232"/>
      <c r="D15" s="225"/>
      <c r="E15" s="226"/>
      <c r="F15" s="227"/>
      <c r="G15" s="228"/>
      <c r="H15" s="229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230"/>
      <c r="U15" s="231"/>
    </row>
    <row r="16" spans="1:28" ht="57" customHeight="1">
      <c r="A16" s="222"/>
      <c r="B16" s="223"/>
      <c r="C16" s="232"/>
      <c r="D16" s="225"/>
      <c r="E16" s="226"/>
      <c r="F16" s="227"/>
      <c r="G16" s="228"/>
      <c r="H16" s="229"/>
      <c r="I16" s="135"/>
      <c r="J16" s="135"/>
      <c r="K16" s="135"/>
      <c r="L16" s="135"/>
      <c r="M16" s="135"/>
      <c r="N16" s="135"/>
      <c r="O16" s="135"/>
      <c r="P16" s="135"/>
      <c r="Q16" s="135"/>
      <c r="R16" s="135"/>
      <c r="S16" s="135"/>
      <c r="T16" s="230"/>
      <c r="U16" s="231"/>
    </row>
    <row r="17" spans="1:21" ht="57.75" customHeight="1">
      <c r="A17" s="222"/>
      <c r="B17" s="223"/>
      <c r="C17" s="232"/>
      <c r="D17" s="225"/>
      <c r="E17" s="226"/>
      <c r="F17" s="227"/>
      <c r="G17" s="228"/>
      <c r="H17" s="229"/>
      <c r="I17" s="135"/>
      <c r="J17" s="135"/>
      <c r="K17" s="135"/>
      <c r="L17" s="135"/>
      <c r="M17" s="135"/>
      <c r="N17" s="135"/>
      <c r="O17" s="135"/>
      <c r="P17" s="135"/>
      <c r="Q17" s="135"/>
      <c r="R17" s="135"/>
      <c r="S17" s="135"/>
      <c r="T17" s="230"/>
      <c r="U17" s="231"/>
    </row>
    <row r="18" spans="1:21" ht="57" customHeight="1">
      <c r="A18" s="222"/>
      <c r="B18" s="223"/>
      <c r="C18" s="232"/>
      <c r="D18" s="225"/>
      <c r="E18" s="226"/>
      <c r="F18" s="227"/>
      <c r="G18" s="228"/>
      <c r="H18" s="229"/>
      <c r="I18" s="135"/>
      <c r="J18" s="135"/>
      <c r="K18" s="135"/>
      <c r="L18" s="135"/>
      <c r="M18" s="135"/>
      <c r="N18" s="135"/>
      <c r="O18" s="135"/>
      <c r="P18" s="135"/>
      <c r="Q18" s="135"/>
      <c r="R18" s="135"/>
      <c r="S18" s="135"/>
      <c r="T18" s="230"/>
      <c r="U18" s="231"/>
    </row>
    <row r="19" spans="1:21" ht="57" customHeight="1">
      <c r="A19" s="222"/>
      <c r="B19" s="223"/>
      <c r="C19" s="224"/>
      <c r="D19" s="225"/>
      <c r="E19" s="226"/>
      <c r="F19" s="227"/>
      <c r="G19" s="228"/>
      <c r="H19" s="229"/>
      <c r="I19" s="135"/>
      <c r="J19" s="135"/>
      <c r="K19" s="135"/>
      <c r="L19" s="135"/>
      <c r="M19" s="135"/>
      <c r="N19" s="135"/>
      <c r="O19" s="135"/>
      <c r="P19" s="135"/>
      <c r="Q19" s="135"/>
      <c r="R19" s="135"/>
      <c r="S19" s="135"/>
      <c r="T19" s="230"/>
      <c r="U19" s="231"/>
    </row>
    <row r="20" spans="1:21" ht="57" customHeight="1">
      <c r="A20" s="222"/>
      <c r="B20" s="223"/>
      <c r="C20" s="224"/>
      <c r="D20" s="225"/>
      <c r="E20" s="226"/>
      <c r="F20" s="227"/>
      <c r="G20" s="228"/>
      <c r="H20" s="229"/>
      <c r="I20" s="135"/>
      <c r="J20" s="135"/>
      <c r="K20" s="135"/>
      <c r="L20" s="135"/>
      <c r="M20" s="135"/>
      <c r="N20" s="135"/>
      <c r="O20" s="135"/>
      <c r="P20" s="135"/>
      <c r="Q20" s="135"/>
      <c r="R20" s="135"/>
      <c r="S20" s="135"/>
      <c r="T20" s="230"/>
      <c r="U20" s="231"/>
    </row>
    <row r="21" spans="1:21" ht="57" customHeight="1">
      <c r="A21" s="222"/>
      <c r="B21" s="223"/>
      <c r="C21" s="224"/>
      <c r="D21" s="225"/>
      <c r="E21" s="226"/>
      <c r="F21" s="227"/>
      <c r="G21" s="228"/>
      <c r="H21" s="229"/>
      <c r="I21" s="135"/>
      <c r="J21" s="135"/>
      <c r="K21" s="135"/>
      <c r="L21" s="135"/>
      <c r="M21" s="135"/>
      <c r="N21" s="135"/>
      <c r="O21" s="135"/>
      <c r="P21" s="135"/>
      <c r="Q21" s="135"/>
      <c r="R21" s="135"/>
      <c r="S21" s="135"/>
      <c r="T21" s="230"/>
      <c r="U21" s="231"/>
    </row>
    <row r="22" spans="1:21" ht="57" customHeight="1">
      <c r="A22" s="222"/>
      <c r="B22" s="223"/>
      <c r="C22" s="224"/>
      <c r="D22" s="225"/>
      <c r="E22" s="226"/>
      <c r="F22" s="227"/>
      <c r="G22" s="228"/>
      <c r="H22" s="229"/>
      <c r="I22" s="135"/>
      <c r="J22" s="135"/>
      <c r="K22" s="135"/>
      <c r="L22" s="135"/>
      <c r="M22" s="135"/>
      <c r="N22" s="135"/>
      <c r="O22" s="135"/>
      <c r="P22" s="135"/>
      <c r="Q22" s="135"/>
      <c r="R22" s="135"/>
      <c r="S22" s="135"/>
      <c r="T22" s="230"/>
      <c r="U22" s="231"/>
    </row>
    <row r="23" spans="1:21" ht="57" customHeight="1">
      <c r="A23" s="222"/>
      <c r="B23" s="223"/>
      <c r="C23" s="224"/>
      <c r="D23" s="225"/>
      <c r="E23" s="226"/>
      <c r="F23" s="227"/>
      <c r="G23" s="228"/>
      <c r="H23" s="229"/>
      <c r="I23" s="135"/>
      <c r="J23" s="135"/>
      <c r="K23" s="135"/>
      <c r="L23" s="135"/>
      <c r="M23" s="135"/>
      <c r="N23" s="135"/>
      <c r="O23" s="135"/>
      <c r="P23" s="135"/>
      <c r="Q23" s="135"/>
      <c r="R23" s="135"/>
      <c r="S23" s="135"/>
      <c r="T23" s="230"/>
      <c r="U23" s="231"/>
    </row>
    <row r="24" spans="1:21" ht="57" customHeight="1">
      <c r="A24" s="222"/>
      <c r="B24" s="223"/>
      <c r="C24" s="224"/>
      <c r="D24" s="225"/>
      <c r="E24" s="226"/>
      <c r="F24" s="227"/>
      <c r="G24" s="228"/>
      <c r="H24" s="229"/>
      <c r="I24" s="135"/>
      <c r="J24" s="135"/>
      <c r="K24" s="135"/>
      <c r="L24" s="135"/>
      <c r="M24" s="135"/>
      <c r="N24" s="135"/>
      <c r="O24" s="135"/>
      <c r="P24" s="135"/>
      <c r="Q24" s="135"/>
      <c r="R24" s="135"/>
      <c r="S24" s="135"/>
      <c r="T24" s="230"/>
      <c r="U24" s="231"/>
    </row>
    <row r="25" spans="1:21" ht="57" customHeight="1">
      <c r="A25" s="222"/>
      <c r="B25" s="223"/>
      <c r="C25" s="224"/>
      <c r="D25" s="225"/>
      <c r="E25" s="226"/>
      <c r="F25" s="227"/>
      <c r="G25" s="228"/>
      <c r="H25" s="229"/>
      <c r="I25" s="135"/>
      <c r="J25" s="135"/>
      <c r="K25" s="135"/>
      <c r="L25" s="135"/>
      <c r="M25" s="135"/>
      <c r="N25" s="135"/>
      <c r="O25" s="135"/>
      <c r="P25" s="135"/>
      <c r="Q25" s="135"/>
      <c r="R25" s="135"/>
      <c r="S25" s="135"/>
      <c r="T25" s="230"/>
      <c r="U25" s="231"/>
    </row>
    <row r="26" spans="1:21" ht="57" customHeight="1">
      <c r="A26" s="222"/>
      <c r="B26" s="223"/>
      <c r="C26" s="224"/>
      <c r="D26" s="225"/>
      <c r="E26" s="226"/>
      <c r="F26" s="227"/>
      <c r="G26" s="228"/>
      <c r="H26" s="229"/>
      <c r="I26" s="135"/>
      <c r="J26" s="135"/>
      <c r="K26" s="135"/>
      <c r="L26" s="135"/>
      <c r="M26" s="135"/>
      <c r="N26" s="135"/>
      <c r="O26" s="135"/>
      <c r="P26" s="135"/>
      <c r="Q26" s="135"/>
      <c r="R26" s="135"/>
      <c r="S26" s="135"/>
      <c r="T26" s="230"/>
      <c r="U26" s="231"/>
    </row>
    <row r="27" spans="1:21" ht="57" customHeight="1">
      <c r="A27" s="222"/>
      <c r="B27" s="223"/>
      <c r="C27" s="224"/>
      <c r="D27" s="225"/>
      <c r="E27" s="226"/>
      <c r="F27" s="227"/>
      <c r="G27" s="228"/>
      <c r="H27" s="229"/>
      <c r="I27" s="135"/>
      <c r="J27" s="135"/>
      <c r="K27" s="135"/>
      <c r="L27" s="135"/>
      <c r="M27" s="135"/>
      <c r="N27" s="135"/>
      <c r="O27" s="135"/>
      <c r="P27" s="135"/>
      <c r="Q27" s="135"/>
      <c r="R27" s="135"/>
      <c r="S27" s="135"/>
      <c r="T27" s="230"/>
      <c r="U27" s="231"/>
    </row>
    <row r="28" spans="1:21" ht="57" customHeight="1">
      <c r="A28" s="222"/>
      <c r="B28" s="223"/>
      <c r="C28" s="224"/>
      <c r="D28" s="225"/>
      <c r="E28" s="226"/>
      <c r="F28" s="227"/>
      <c r="G28" s="228"/>
      <c r="H28" s="229"/>
      <c r="I28" s="135"/>
      <c r="J28" s="135"/>
      <c r="K28" s="135"/>
      <c r="L28" s="135"/>
      <c r="M28" s="135"/>
      <c r="N28" s="135"/>
      <c r="O28" s="135"/>
      <c r="P28" s="135"/>
      <c r="Q28" s="135"/>
      <c r="R28" s="135"/>
      <c r="S28" s="135"/>
      <c r="T28" s="230"/>
      <c r="U28" s="231"/>
    </row>
    <row r="29" spans="1:21" ht="57" customHeight="1">
      <c r="A29" s="222"/>
      <c r="B29" s="223"/>
      <c r="C29" s="232"/>
      <c r="D29" s="225"/>
      <c r="E29" s="226"/>
      <c r="F29" s="227"/>
      <c r="G29" s="228"/>
      <c r="H29" s="229"/>
      <c r="I29" s="135"/>
      <c r="J29" s="135"/>
      <c r="K29" s="135"/>
      <c r="L29" s="135"/>
      <c r="M29" s="135"/>
      <c r="N29" s="135"/>
      <c r="O29" s="135"/>
      <c r="P29" s="135"/>
      <c r="Q29" s="135"/>
      <c r="R29" s="135"/>
      <c r="S29" s="135"/>
      <c r="T29" s="230"/>
      <c r="U29" s="231"/>
    </row>
    <row r="30" spans="1:21" ht="57.75" customHeight="1">
      <c r="A30" s="222"/>
      <c r="B30" s="223"/>
      <c r="C30" s="232"/>
      <c r="D30" s="225"/>
      <c r="E30" s="226"/>
      <c r="F30" s="227"/>
      <c r="G30" s="228"/>
      <c r="H30" s="229"/>
      <c r="I30" s="135"/>
      <c r="J30" s="135"/>
      <c r="K30" s="135"/>
      <c r="L30" s="135"/>
      <c r="M30" s="135"/>
      <c r="N30" s="135"/>
      <c r="O30" s="135"/>
      <c r="P30" s="135"/>
      <c r="Q30" s="135"/>
      <c r="R30" s="135"/>
      <c r="S30" s="135"/>
      <c r="T30" s="230"/>
      <c r="U30" s="231"/>
    </row>
    <row r="31" spans="1:21" ht="57" customHeight="1">
      <c r="A31" s="222"/>
      <c r="B31" s="223"/>
      <c r="C31" s="232"/>
      <c r="D31" s="225"/>
      <c r="E31" s="226"/>
      <c r="F31" s="227"/>
      <c r="G31" s="228"/>
      <c r="H31" s="229"/>
      <c r="I31" s="135"/>
      <c r="J31" s="135"/>
      <c r="K31" s="135"/>
      <c r="L31" s="135"/>
      <c r="M31" s="135"/>
      <c r="N31" s="135"/>
      <c r="O31" s="135"/>
      <c r="P31" s="135"/>
      <c r="Q31" s="135"/>
      <c r="R31" s="135"/>
      <c r="S31" s="135"/>
      <c r="T31" s="230"/>
      <c r="U31" s="231"/>
    </row>
    <row r="32" spans="1:21" ht="57" customHeight="1">
      <c r="A32" s="222"/>
      <c r="B32" s="223"/>
      <c r="C32" s="224"/>
      <c r="D32" s="225"/>
      <c r="E32" s="226"/>
      <c r="F32" s="227"/>
      <c r="G32" s="228"/>
      <c r="H32" s="229"/>
      <c r="I32" s="135"/>
      <c r="J32" s="135"/>
      <c r="K32" s="135"/>
      <c r="L32" s="135"/>
      <c r="M32" s="135"/>
      <c r="N32" s="135"/>
      <c r="O32" s="135"/>
      <c r="P32" s="135"/>
      <c r="Q32" s="135"/>
      <c r="R32" s="135"/>
      <c r="S32" s="135"/>
      <c r="T32" s="230"/>
      <c r="U32" s="231"/>
    </row>
    <row r="33" spans="1:21" ht="57" customHeight="1">
      <c r="A33" s="222"/>
      <c r="B33" s="223"/>
      <c r="C33" s="224"/>
      <c r="D33" s="225"/>
      <c r="E33" s="226"/>
      <c r="F33" s="227"/>
      <c r="G33" s="228"/>
      <c r="H33" s="229"/>
      <c r="I33" s="135"/>
      <c r="J33" s="135"/>
      <c r="K33" s="135"/>
      <c r="L33" s="135"/>
      <c r="M33" s="135"/>
      <c r="N33" s="135"/>
      <c r="O33" s="135"/>
      <c r="P33" s="135"/>
      <c r="Q33" s="135"/>
      <c r="R33" s="135"/>
      <c r="S33" s="135"/>
      <c r="T33" s="230"/>
      <c r="U33" s="231"/>
    </row>
    <row r="34" spans="1:21" ht="57" customHeight="1">
      <c r="A34" s="222"/>
      <c r="B34" s="223"/>
      <c r="C34" s="232"/>
      <c r="D34" s="225"/>
      <c r="E34" s="226"/>
      <c r="F34" s="227"/>
      <c r="G34" s="228"/>
      <c r="H34" s="229"/>
      <c r="I34" s="135"/>
      <c r="J34" s="135"/>
      <c r="K34" s="135"/>
      <c r="L34" s="135"/>
      <c r="M34" s="135"/>
      <c r="N34" s="135"/>
      <c r="O34" s="135"/>
      <c r="P34" s="135"/>
      <c r="Q34" s="135"/>
      <c r="R34" s="135"/>
      <c r="S34" s="135"/>
      <c r="T34" s="230"/>
      <c r="U34" s="231"/>
    </row>
    <row r="35" spans="1:21" ht="57.75" customHeight="1">
      <c r="A35" s="222"/>
      <c r="B35" s="223"/>
      <c r="C35" s="232"/>
      <c r="D35" s="225"/>
      <c r="E35" s="226"/>
      <c r="F35" s="227"/>
      <c r="G35" s="228"/>
      <c r="H35" s="229"/>
      <c r="I35" s="135"/>
      <c r="J35" s="135"/>
      <c r="K35" s="135"/>
      <c r="L35" s="135"/>
      <c r="M35" s="135"/>
      <c r="N35" s="135"/>
      <c r="O35" s="135"/>
      <c r="P35" s="135"/>
      <c r="Q35" s="135"/>
      <c r="R35" s="135"/>
      <c r="S35" s="135"/>
      <c r="T35" s="230"/>
      <c r="U35" s="231"/>
    </row>
    <row r="36" spans="1:21" ht="57" customHeight="1">
      <c r="A36" s="222"/>
      <c r="B36" s="223"/>
      <c r="C36" s="232"/>
      <c r="D36" s="225"/>
      <c r="E36" s="226"/>
      <c r="F36" s="227"/>
      <c r="G36" s="228"/>
      <c r="H36" s="229"/>
      <c r="I36" s="135"/>
      <c r="J36" s="135"/>
      <c r="K36" s="135"/>
      <c r="L36" s="135"/>
      <c r="M36" s="135"/>
      <c r="N36" s="135"/>
      <c r="O36" s="135"/>
      <c r="P36" s="135"/>
      <c r="Q36" s="135"/>
      <c r="R36" s="135"/>
      <c r="S36" s="135"/>
      <c r="T36" s="230"/>
      <c r="U36" s="231"/>
    </row>
    <row r="37" spans="1:21" ht="57" customHeight="1">
      <c r="A37" s="222"/>
      <c r="B37" s="223"/>
      <c r="C37" s="232"/>
      <c r="D37" s="225"/>
      <c r="E37" s="226"/>
      <c r="F37" s="227"/>
      <c r="G37" s="228"/>
      <c r="H37" s="229"/>
      <c r="I37" s="135"/>
      <c r="J37" s="135"/>
      <c r="K37" s="135"/>
      <c r="L37" s="135"/>
      <c r="M37" s="135"/>
      <c r="N37" s="135"/>
      <c r="O37" s="135"/>
      <c r="P37" s="135"/>
      <c r="Q37" s="135"/>
      <c r="R37" s="135"/>
      <c r="S37" s="135"/>
      <c r="T37" s="230"/>
      <c r="U37" s="231"/>
    </row>
    <row r="38" spans="1:21" ht="57" customHeight="1">
      <c r="A38" s="222"/>
      <c r="B38" s="223"/>
      <c r="C38" s="224"/>
      <c r="D38" s="225"/>
      <c r="E38" s="226"/>
      <c r="F38" s="227"/>
      <c r="G38" s="228"/>
      <c r="H38" s="229"/>
      <c r="I38" s="135"/>
      <c r="J38" s="135"/>
      <c r="K38" s="135"/>
      <c r="L38" s="135"/>
      <c r="M38" s="135"/>
      <c r="N38" s="135"/>
      <c r="O38" s="135"/>
      <c r="P38" s="135"/>
      <c r="Q38" s="135"/>
      <c r="R38" s="135"/>
      <c r="S38" s="135"/>
      <c r="T38" s="230"/>
      <c r="U38" s="231"/>
    </row>
    <row r="39" spans="1:21" ht="57" customHeight="1">
      <c r="A39" s="222"/>
      <c r="B39" s="223"/>
      <c r="C39" s="224"/>
      <c r="D39" s="225"/>
      <c r="E39" s="226"/>
      <c r="F39" s="227"/>
      <c r="G39" s="228"/>
      <c r="H39" s="229"/>
      <c r="I39" s="135"/>
      <c r="J39" s="135"/>
      <c r="K39" s="135"/>
      <c r="L39" s="135"/>
      <c r="M39" s="135"/>
      <c r="N39" s="135"/>
      <c r="O39" s="135"/>
      <c r="P39" s="135"/>
      <c r="Q39" s="135"/>
      <c r="R39" s="135"/>
      <c r="S39" s="135"/>
      <c r="T39" s="230"/>
      <c r="U39" s="231"/>
    </row>
    <row r="40" spans="1:21" ht="57" customHeight="1">
      <c r="A40" s="222"/>
      <c r="B40" s="223"/>
      <c r="C40" s="224"/>
      <c r="D40" s="225"/>
      <c r="E40" s="226"/>
      <c r="F40" s="227"/>
      <c r="G40" s="228"/>
      <c r="H40" s="229"/>
      <c r="I40" s="135"/>
      <c r="J40" s="135"/>
      <c r="K40" s="135"/>
      <c r="L40" s="135"/>
      <c r="M40" s="135"/>
      <c r="N40" s="135"/>
      <c r="O40" s="135"/>
      <c r="P40" s="135"/>
      <c r="Q40" s="135"/>
      <c r="R40" s="135"/>
      <c r="S40" s="135"/>
      <c r="T40" s="230"/>
      <c r="U40" s="231"/>
    </row>
    <row r="41" spans="1:21" ht="57" customHeight="1">
      <c r="A41" s="222"/>
      <c r="B41" s="223"/>
      <c r="C41" s="224"/>
      <c r="D41" s="225"/>
      <c r="E41" s="226"/>
      <c r="F41" s="227"/>
      <c r="G41" s="228"/>
      <c r="H41" s="229"/>
      <c r="I41" s="135"/>
      <c r="J41" s="135"/>
      <c r="K41" s="135"/>
      <c r="L41" s="135"/>
      <c r="M41" s="135"/>
      <c r="N41" s="135"/>
      <c r="O41" s="135"/>
      <c r="P41" s="135"/>
      <c r="Q41" s="135"/>
      <c r="R41" s="135"/>
      <c r="S41" s="135"/>
      <c r="T41" s="230"/>
      <c r="U41" s="231"/>
    </row>
    <row r="42" spans="1:21" ht="57" customHeight="1">
      <c r="A42" s="222"/>
      <c r="B42" s="223"/>
      <c r="C42" s="232"/>
      <c r="D42" s="225"/>
      <c r="E42" s="226"/>
      <c r="F42" s="227"/>
      <c r="G42" s="228"/>
      <c r="H42" s="229"/>
      <c r="I42" s="135"/>
      <c r="J42" s="135"/>
      <c r="K42" s="135"/>
      <c r="L42" s="135"/>
      <c r="M42" s="135"/>
      <c r="N42" s="135"/>
      <c r="O42" s="135"/>
      <c r="P42" s="135"/>
      <c r="Q42" s="135"/>
      <c r="R42" s="135"/>
      <c r="S42" s="135"/>
      <c r="T42" s="230"/>
      <c r="U42" s="231"/>
    </row>
    <row r="43" spans="1:21" ht="57" customHeight="1">
      <c r="A43" s="222"/>
      <c r="B43" s="223"/>
      <c r="C43" s="224"/>
      <c r="D43" s="225"/>
      <c r="E43" s="226"/>
      <c r="F43" s="227"/>
      <c r="G43" s="228"/>
      <c r="H43" s="229"/>
      <c r="I43" s="135"/>
      <c r="J43" s="135"/>
      <c r="K43" s="135"/>
      <c r="L43" s="135"/>
      <c r="M43" s="135"/>
      <c r="N43" s="135"/>
      <c r="O43" s="135"/>
      <c r="P43" s="135"/>
      <c r="Q43" s="135"/>
      <c r="R43" s="135"/>
      <c r="S43" s="135"/>
      <c r="T43" s="230"/>
      <c r="U43" s="231"/>
    </row>
    <row r="44" spans="1:21" ht="57" customHeight="1">
      <c r="A44" s="222"/>
      <c r="B44" s="223"/>
      <c r="C44" s="224"/>
      <c r="D44" s="225"/>
      <c r="E44" s="226"/>
      <c r="F44" s="227"/>
      <c r="G44" s="228"/>
      <c r="H44" s="229"/>
      <c r="I44" s="135"/>
      <c r="J44" s="135"/>
      <c r="K44" s="135"/>
      <c r="L44" s="135"/>
      <c r="M44" s="135"/>
      <c r="N44" s="135"/>
      <c r="O44" s="135"/>
      <c r="P44" s="135"/>
      <c r="Q44" s="135"/>
      <c r="R44" s="135"/>
      <c r="S44" s="135"/>
      <c r="T44" s="230"/>
      <c r="U44" s="231"/>
    </row>
    <row r="45" spans="1:21" ht="57" customHeight="1">
      <c r="A45" s="222"/>
      <c r="B45" s="223"/>
      <c r="C45" s="224"/>
      <c r="D45" s="225"/>
      <c r="E45" s="226"/>
      <c r="F45" s="227"/>
      <c r="G45" s="228"/>
      <c r="H45" s="229"/>
      <c r="I45" s="135"/>
      <c r="J45" s="135"/>
      <c r="K45" s="135"/>
      <c r="L45" s="135"/>
      <c r="M45" s="135"/>
      <c r="N45" s="135"/>
      <c r="O45" s="135"/>
      <c r="P45" s="135"/>
      <c r="Q45" s="135"/>
      <c r="R45" s="135"/>
      <c r="S45" s="135"/>
      <c r="T45" s="230"/>
      <c r="U45" s="231"/>
    </row>
    <row r="46" spans="1:21" ht="57" customHeight="1">
      <c r="A46" s="222"/>
      <c r="B46" s="223"/>
      <c r="C46" s="224"/>
      <c r="D46" s="225"/>
      <c r="E46" s="226"/>
      <c r="F46" s="227"/>
      <c r="G46" s="228"/>
      <c r="H46" s="229"/>
      <c r="I46" s="135"/>
      <c r="J46" s="135"/>
      <c r="K46" s="135"/>
      <c r="L46" s="135"/>
      <c r="M46" s="135"/>
      <c r="N46" s="135"/>
      <c r="O46" s="135"/>
      <c r="P46" s="135"/>
      <c r="Q46" s="135"/>
      <c r="R46" s="135"/>
      <c r="S46" s="135"/>
      <c r="T46" s="230"/>
      <c r="U46" s="231"/>
    </row>
    <row r="47" spans="1:21" ht="57" customHeight="1">
      <c r="A47" s="222"/>
      <c r="B47" s="223"/>
      <c r="C47" s="224"/>
      <c r="D47" s="225"/>
      <c r="E47" s="226"/>
      <c r="F47" s="227"/>
      <c r="G47" s="228"/>
      <c r="H47" s="229"/>
      <c r="I47" s="135"/>
      <c r="J47" s="135"/>
      <c r="K47" s="135"/>
      <c r="L47" s="135"/>
      <c r="M47" s="135"/>
      <c r="N47" s="135"/>
      <c r="O47" s="135"/>
      <c r="P47" s="135"/>
      <c r="Q47" s="135"/>
      <c r="R47" s="135"/>
      <c r="S47" s="135"/>
      <c r="T47" s="230"/>
      <c r="U47" s="231"/>
    </row>
    <row r="48" spans="1:21" ht="57" customHeight="1">
      <c r="A48" s="222"/>
      <c r="B48" s="223"/>
      <c r="C48" s="224"/>
      <c r="D48" s="225"/>
      <c r="E48" s="226"/>
      <c r="F48" s="227"/>
      <c r="G48" s="228"/>
      <c r="H48" s="229"/>
      <c r="I48" s="135"/>
      <c r="J48" s="135"/>
      <c r="K48" s="135"/>
      <c r="L48" s="135"/>
      <c r="M48" s="135"/>
      <c r="N48" s="135"/>
      <c r="O48" s="135"/>
      <c r="P48" s="135"/>
      <c r="Q48" s="135"/>
      <c r="R48" s="135"/>
      <c r="S48" s="135"/>
      <c r="T48" s="230"/>
      <c r="U48" s="231"/>
    </row>
    <row r="49" spans="1:21" ht="57" customHeight="1">
      <c r="A49" s="222"/>
      <c r="B49" s="223"/>
      <c r="C49" s="224"/>
      <c r="D49" s="225"/>
      <c r="E49" s="226"/>
      <c r="F49" s="227"/>
      <c r="G49" s="228"/>
      <c r="H49" s="229"/>
      <c r="I49" s="135"/>
      <c r="J49" s="135"/>
      <c r="K49" s="135"/>
      <c r="L49" s="135"/>
      <c r="M49" s="135"/>
      <c r="N49" s="135"/>
      <c r="O49" s="135"/>
      <c r="P49" s="135"/>
      <c r="Q49" s="135"/>
      <c r="R49" s="135"/>
      <c r="S49" s="135"/>
      <c r="T49" s="230"/>
      <c r="U49" s="231"/>
    </row>
    <row r="50" spans="1:21" ht="57" customHeight="1">
      <c r="A50" s="222"/>
      <c r="B50" s="223"/>
      <c r="C50" s="224"/>
      <c r="D50" s="225"/>
      <c r="E50" s="226"/>
      <c r="F50" s="227"/>
      <c r="G50" s="228"/>
      <c r="H50" s="229"/>
      <c r="I50" s="135"/>
      <c r="J50" s="135"/>
      <c r="K50" s="135"/>
      <c r="L50" s="135"/>
      <c r="M50" s="135"/>
      <c r="N50" s="135"/>
      <c r="O50" s="135"/>
      <c r="P50" s="135"/>
      <c r="Q50" s="135"/>
      <c r="R50" s="135"/>
      <c r="S50" s="135"/>
      <c r="T50" s="230"/>
      <c r="U50" s="231"/>
    </row>
    <row r="51" spans="1:21" ht="57" customHeight="1">
      <c r="A51" s="222"/>
      <c r="B51" s="223"/>
      <c r="C51" s="224"/>
      <c r="D51" s="225"/>
      <c r="E51" s="226"/>
      <c r="F51" s="227"/>
      <c r="G51" s="228"/>
      <c r="H51" s="229"/>
      <c r="I51" s="135"/>
      <c r="J51" s="135"/>
      <c r="K51" s="135"/>
      <c r="L51" s="135"/>
      <c r="M51" s="135"/>
      <c r="N51" s="135"/>
      <c r="O51" s="135"/>
      <c r="P51" s="135"/>
      <c r="Q51" s="135"/>
      <c r="R51" s="135"/>
      <c r="S51" s="135"/>
      <c r="T51" s="230"/>
      <c r="U51" s="231"/>
    </row>
    <row r="52" spans="1:21" ht="57" customHeight="1">
      <c r="A52" s="222"/>
      <c r="B52" s="223"/>
      <c r="C52" s="224"/>
      <c r="D52" s="225"/>
      <c r="E52" s="226"/>
      <c r="F52" s="227"/>
      <c r="G52" s="228"/>
      <c r="H52" s="229"/>
      <c r="I52" s="135"/>
      <c r="J52" s="135"/>
      <c r="K52" s="135"/>
      <c r="L52" s="135"/>
      <c r="M52" s="135"/>
      <c r="N52" s="135"/>
      <c r="O52" s="135"/>
      <c r="P52" s="135"/>
      <c r="Q52" s="135"/>
      <c r="R52" s="135"/>
      <c r="S52" s="135"/>
      <c r="T52" s="230"/>
      <c r="U52" s="231"/>
    </row>
    <row r="53" spans="1:21" ht="57" customHeight="1">
      <c r="A53" s="222"/>
      <c r="B53" s="223"/>
      <c r="C53" s="232"/>
      <c r="D53" s="225"/>
      <c r="E53" s="226"/>
      <c r="F53" s="227"/>
      <c r="G53" s="228"/>
      <c r="H53" s="229"/>
      <c r="I53" s="135"/>
      <c r="J53" s="135"/>
      <c r="K53" s="135"/>
      <c r="L53" s="135"/>
      <c r="M53" s="135"/>
      <c r="N53" s="135"/>
      <c r="O53" s="135"/>
      <c r="P53" s="135"/>
      <c r="Q53" s="135"/>
      <c r="R53" s="135"/>
      <c r="S53" s="135"/>
      <c r="T53" s="230"/>
      <c r="U53" s="231"/>
    </row>
    <row r="54" spans="1:21" ht="57.75" customHeight="1">
      <c r="A54" s="222"/>
      <c r="B54" s="223"/>
      <c r="C54" s="232"/>
      <c r="D54" s="225"/>
      <c r="E54" s="226"/>
      <c r="F54" s="227"/>
      <c r="G54" s="228"/>
      <c r="H54" s="229"/>
      <c r="I54" s="135"/>
      <c r="J54" s="135"/>
      <c r="K54" s="135"/>
      <c r="L54" s="135"/>
      <c r="M54" s="135"/>
      <c r="N54" s="135"/>
      <c r="O54" s="135"/>
      <c r="P54" s="135"/>
      <c r="Q54" s="135"/>
      <c r="R54" s="135"/>
      <c r="S54" s="135"/>
      <c r="T54" s="230"/>
      <c r="U54" s="231"/>
    </row>
    <row r="55" spans="1:21" ht="57" customHeight="1">
      <c r="A55" s="222"/>
      <c r="B55" s="223"/>
      <c r="C55" s="232"/>
      <c r="D55" s="225"/>
      <c r="E55" s="226"/>
      <c r="F55" s="227"/>
      <c r="G55" s="228"/>
      <c r="H55" s="229"/>
      <c r="I55" s="135"/>
      <c r="J55" s="135"/>
      <c r="K55" s="135"/>
      <c r="L55" s="135"/>
      <c r="M55" s="135"/>
      <c r="N55" s="135"/>
      <c r="O55" s="135"/>
      <c r="P55" s="135"/>
      <c r="Q55" s="135"/>
      <c r="R55" s="135"/>
      <c r="S55" s="135"/>
      <c r="T55" s="230"/>
      <c r="U55" s="231"/>
    </row>
    <row r="56" spans="1:21" ht="57" customHeight="1">
      <c r="A56" s="222"/>
      <c r="B56" s="223"/>
      <c r="C56" s="224"/>
      <c r="D56" s="225"/>
      <c r="E56" s="226"/>
      <c r="F56" s="227"/>
      <c r="G56" s="228"/>
      <c r="H56" s="229"/>
      <c r="I56" s="135"/>
      <c r="J56" s="135"/>
      <c r="K56" s="135"/>
      <c r="L56" s="135"/>
      <c r="M56" s="135"/>
      <c r="N56" s="135"/>
      <c r="O56" s="135"/>
      <c r="P56" s="135"/>
      <c r="Q56" s="135"/>
      <c r="R56" s="135"/>
      <c r="S56" s="135"/>
      <c r="T56" s="230"/>
      <c r="U56" s="231"/>
    </row>
    <row r="57" spans="1:21" ht="57" customHeight="1">
      <c r="A57" s="222"/>
      <c r="B57" s="223"/>
      <c r="C57" s="224"/>
      <c r="D57" s="225"/>
      <c r="E57" s="226"/>
      <c r="F57" s="227"/>
      <c r="G57" s="228"/>
      <c r="H57" s="229"/>
      <c r="I57" s="135"/>
      <c r="J57" s="135"/>
      <c r="K57" s="135"/>
      <c r="L57" s="135"/>
      <c r="M57" s="135"/>
      <c r="N57" s="135"/>
      <c r="O57" s="135"/>
      <c r="P57" s="135"/>
      <c r="Q57" s="135"/>
      <c r="R57" s="135"/>
      <c r="S57" s="135"/>
      <c r="T57" s="230"/>
      <c r="U57" s="231"/>
    </row>
    <row r="58" spans="1:21" ht="57" customHeight="1">
      <c r="A58" s="222"/>
      <c r="B58" s="223"/>
      <c r="C58" s="232"/>
      <c r="D58" s="225"/>
      <c r="E58" s="226"/>
      <c r="F58" s="227"/>
      <c r="G58" s="228"/>
      <c r="H58" s="229"/>
      <c r="I58" s="135"/>
      <c r="J58" s="135"/>
      <c r="K58" s="135"/>
      <c r="L58" s="135"/>
      <c r="M58" s="135"/>
      <c r="N58" s="135"/>
      <c r="O58" s="135"/>
      <c r="P58" s="135"/>
      <c r="Q58" s="135"/>
      <c r="R58" s="135"/>
      <c r="S58" s="135"/>
      <c r="T58" s="230"/>
      <c r="U58" s="231"/>
    </row>
    <row r="59" spans="1:21" ht="57.75" customHeight="1">
      <c r="A59" s="222"/>
      <c r="B59" s="223"/>
      <c r="C59" s="232"/>
      <c r="D59" s="225"/>
      <c r="E59" s="226"/>
      <c r="F59" s="227"/>
      <c r="G59" s="228"/>
      <c r="H59" s="229"/>
      <c r="I59" s="135"/>
      <c r="J59" s="135"/>
      <c r="K59" s="135"/>
      <c r="L59" s="135"/>
      <c r="M59" s="135"/>
      <c r="N59" s="135"/>
      <c r="O59" s="135"/>
      <c r="P59" s="135"/>
      <c r="Q59" s="135"/>
      <c r="R59" s="135"/>
      <c r="S59" s="135"/>
      <c r="T59" s="230"/>
      <c r="U59" s="231"/>
    </row>
    <row r="60" spans="1:21" ht="57" customHeight="1">
      <c r="A60" s="222"/>
      <c r="B60" s="223"/>
      <c r="C60" s="232"/>
      <c r="D60" s="225"/>
      <c r="E60" s="226"/>
      <c r="F60" s="227"/>
      <c r="G60" s="228"/>
      <c r="H60" s="229"/>
      <c r="I60" s="135"/>
      <c r="J60" s="135"/>
      <c r="K60" s="135"/>
      <c r="L60" s="135"/>
      <c r="M60" s="135"/>
      <c r="N60" s="135"/>
      <c r="O60" s="135"/>
      <c r="P60" s="135"/>
      <c r="Q60" s="135"/>
      <c r="R60" s="135"/>
      <c r="S60" s="135"/>
      <c r="T60" s="230"/>
      <c r="U60" s="231"/>
    </row>
    <row r="61" spans="1:21" ht="57" customHeight="1">
      <c r="A61" s="222"/>
      <c r="B61" s="223"/>
      <c r="C61" s="232"/>
      <c r="D61" s="225"/>
      <c r="E61" s="226"/>
      <c r="F61" s="227"/>
      <c r="G61" s="228"/>
      <c r="H61" s="229"/>
      <c r="I61" s="135"/>
      <c r="J61" s="135"/>
      <c r="K61" s="135"/>
      <c r="L61" s="135"/>
      <c r="M61" s="135"/>
      <c r="N61" s="135"/>
      <c r="O61" s="135"/>
      <c r="P61" s="135"/>
      <c r="Q61" s="135"/>
      <c r="R61" s="135"/>
      <c r="S61" s="135"/>
      <c r="T61" s="230"/>
      <c r="U61" s="231"/>
    </row>
    <row r="62" spans="1:21" ht="57" customHeight="1">
      <c r="A62" s="222"/>
      <c r="B62" s="223"/>
      <c r="C62" s="224"/>
      <c r="D62" s="225"/>
      <c r="E62" s="226"/>
      <c r="F62" s="227"/>
      <c r="G62" s="228"/>
      <c r="H62" s="229"/>
      <c r="I62" s="135"/>
      <c r="J62" s="135"/>
      <c r="K62" s="135"/>
      <c r="L62" s="135"/>
      <c r="M62" s="135"/>
      <c r="N62" s="135"/>
      <c r="O62" s="135"/>
      <c r="P62" s="135"/>
      <c r="Q62" s="135"/>
      <c r="R62" s="135"/>
      <c r="S62" s="135"/>
      <c r="T62" s="230"/>
      <c r="U62" s="231"/>
    </row>
    <row r="63" spans="1:21" ht="57" customHeight="1">
      <c r="A63" s="222"/>
      <c r="B63" s="223"/>
      <c r="C63" s="224"/>
      <c r="D63" s="225"/>
      <c r="E63" s="226"/>
      <c r="F63" s="227"/>
      <c r="G63" s="228"/>
      <c r="H63" s="229"/>
      <c r="I63" s="135"/>
      <c r="J63" s="135"/>
      <c r="K63" s="135"/>
      <c r="L63" s="135"/>
      <c r="M63" s="135"/>
      <c r="N63" s="135"/>
      <c r="O63" s="135"/>
      <c r="P63" s="135"/>
      <c r="Q63" s="135"/>
      <c r="R63" s="135"/>
      <c r="S63" s="135"/>
      <c r="T63" s="230"/>
      <c r="U63" s="231"/>
    </row>
    <row r="64" spans="1:21" ht="57" customHeight="1">
      <c r="A64" s="222"/>
      <c r="B64" s="223"/>
      <c r="C64" s="224"/>
      <c r="D64" s="225"/>
      <c r="E64" s="226"/>
      <c r="F64" s="227"/>
      <c r="G64" s="228"/>
      <c r="H64" s="229"/>
      <c r="I64" s="135"/>
      <c r="J64" s="135"/>
      <c r="K64" s="135"/>
      <c r="L64" s="135"/>
      <c r="M64" s="135"/>
      <c r="N64" s="135"/>
      <c r="O64" s="135"/>
      <c r="P64" s="135"/>
      <c r="Q64" s="135"/>
      <c r="R64" s="135"/>
      <c r="S64" s="135"/>
      <c r="T64" s="230"/>
      <c r="U64" s="231"/>
    </row>
    <row r="65" spans="1:21" ht="57" customHeight="1">
      <c r="A65" s="222"/>
      <c r="B65" s="223"/>
      <c r="C65" s="224"/>
      <c r="D65" s="225"/>
      <c r="E65" s="226"/>
      <c r="F65" s="227"/>
      <c r="G65" s="228"/>
      <c r="H65" s="229"/>
      <c r="I65" s="135"/>
      <c r="J65" s="135"/>
      <c r="K65" s="135"/>
      <c r="L65" s="135"/>
      <c r="M65" s="135"/>
      <c r="N65" s="135"/>
      <c r="O65" s="135"/>
      <c r="P65" s="135"/>
      <c r="Q65" s="135"/>
      <c r="R65" s="135"/>
      <c r="S65" s="135"/>
      <c r="T65" s="230"/>
      <c r="U65" s="231"/>
    </row>
    <row r="66" spans="1:21" ht="57" customHeight="1">
      <c r="A66" s="222"/>
      <c r="B66" s="223"/>
      <c r="C66" s="224"/>
      <c r="D66" s="225"/>
      <c r="E66" s="226"/>
      <c r="F66" s="227"/>
      <c r="G66" s="228"/>
      <c r="H66" s="229"/>
      <c r="I66" s="135"/>
      <c r="J66" s="135"/>
      <c r="K66" s="135"/>
      <c r="L66" s="135"/>
      <c r="M66" s="135"/>
      <c r="N66" s="135"/>
      <c r="O66" s="135"/>
      <c r="P66" s="135"/>
      <c r="Q66" s="135"/>
      <c r="R66" s="135"/>
      <c r="S66" s="135"/>
      <c r="T66" s="230"/>
      <c r="U66" s="231"/>
    </row>
    <row r="67" spans="1:21" ht="57" customHeight="1">
      <c r="A67" s="222"/>
      <c r="B67" s="223"/>
      <c r="C67" s="224"/>
      <c r="D67" s="225"/>
      <c r="E67" s="226"/>
      <c r="F67" s="227"/>
      <c r="G67" s="228"/>
      <c r="H67" s="229"/>
      <c r="I67" s="135"/>
      <c r="J67" s="135"/>
      <c r="K67" s="135"/>
      <c r="L67" s="135"/>
      <c r="M67" s="135"/>
      <c r="N67" s="135"/>
      <c r="O67" s="135"/>
      <c r="P67" s="135"/>
      <c r="Q67" s="135"/>
      <c r="R67" s="135"/>
      <c r="S67" s="135"/>
      <c r="T67" s="230"/>
      <c r="U67" s="231"/>
    </row>
    <row r="68" spans="1:21" ht="57" customHeight="1">
      <c r="A68" s="222"/>
      <c r="B68" s="223"/>
      <c r="C68" s="224"/>
      <c r="D68" s="225"/>
      <c r="E68" s="226"/>
      <c r="F68" s="227"/>
      <c r="G68" s="228"/>
      <c r="H68" s="229"/>
      <c r="I68" s="135"/>
      <c r="J68" s="135"/>
      <c r="K68" s="135"/>
      <c r="L68" s="135"/>
      <c r="M68" s="135"/>
      <c r="N68" s="135"/>
      <c r="O68" s="135"/>
      <c r="P68" s="135"/>
      <c r="Q68" s="135"/>
      <c r="R68" s="135"/>
      <c r="S68" s="135"/>
      <c r="T68" s="230"/>
      <c r="U68" s="231"/>
    </row>
    <row r="69" spans="1:21" ht="57" customHeight="1">
      <c r="A69" s="222"/>
      <c r="B69" s="223"/>
      <c r="C69" s="224"/>
      <c r="D69" s="225"/>
      <c r="E69" s="226"/>
      <c r="F69" s="227"/>
      <c r="G69" s="228"/>
      <c r="H69" s="229"/>
      <c r="I69" s="135"/>
      <c r="J69" s="135"/>
      <c r="K69" s="135"/>
      <c r="L69" s="135"/>
      <c r="M69" s="135"/>
      <c r="N69" s="135"/>
      <c r="O69" s="135"/>
      <c r="P69" s="135"/>
      <c r="Q69" s="135"/>
      <c r="R69" s="135"/>
      <c r="S69" s="135"/>
      <c r="T69" s="230"/>
      <c r="U69" s="231"/>
    </row>
    <row r="70" spans="1:21" ht="57" customHeight="1">
      <c r="A70" s="222"/>
      <c r="B70" s="223"/>
      <c r="C70" s="224"/>
      <c r="D70" s="225"/>
      <c r="E70" s="226"/>
      <c r="F70" s="227"/>
      <c r="G70" s="228"/>
      <c r="H70" s="229"/>
      <c r="I70" s="135"/>
      <c r="J70" s="135"/>
      <c r="K70" s="135"/>
      <c r="L70" s="135"/>
      <c r="M70" s="135"/>
      <c r="N70" s="135"/>
      <c r="O70" s="135"/>
      <c r="P70" s="135"/>
      <c r="Q70" s="135"/>
      <c r="R70" s="135"/>
      <c r="S70" s="135"/>
      <c r="T70" s="230"/>
      <c r="U70" s="231"/>
    </row>
    <row r="71" spans="1:21" ht="57" customHeight="1">
      <c r="A71" s="222"/>
      <c r="B71" s="223"/>
      <c r="C71" s="224"/>
      <c r="D71" s="225"/>
      <c r="E71" s="226"/>
      <c r="F71" s="227"/>
      <c r="G71" s="228"/>
      <c r="H71" s="229"/>
      <c r="I71" s="135"/>
      <c r="J71" s="135"/>
      <c r="K71" s="135"/>
      <c r="L71" s="135"/>
      <c r="M71" s="135"/>
      <c r="N71" s="135"/>
      <c r="O71" s="135"/>
      <c r="P71" s="135"/>
      <c r="Q71" s="135"/>
      <c r="R71" s="135"/>
      <c r="S71" s="135"/>
      <c r="T71" s="230"/>
      <c r="U71" s="231"/>
    </row>
    <row r="72" spans="1:21" ht="57" customHeight="1">
      <c r="A72" s="222"/>
      <c r="B72" s="223"/>
      <c r="C72" s="224"/>
      <c r="D72" s="225"/>
      <c r="E72" s="226"/>
      <c r="F72" s="227"/>
      <c r="G72" s="228"/>
      <c r="H72" s="229"/>
      <c r="I72" s="135"/>
      <c r="J72" s="135"/>
      <c r="K72" s="135"/>
      <c r="L72" s="135"/>
      <c r="M72" s="135"/>
      <c r="N72" s="135"/>
      <c r="O72" s="135"/>
      <c r="P72" s="135"/>
      <c r="Q72" s="135"/>
      <c r="R72" s="135"/>
      <c r="S72" s="135"/>
      <c r="T72" s="230"/>
      <c r="U72" s="231"/>
    </row>
    <row r="73" spans="1:21" ht="57" customHeight="1">
      <c r="A73" s="222"/>
      <c r="B73" s="223"/>
      <c r="C73" s="224"/>
      <c r="D73" s="225"/>
      <c r="E73" s="226"/>
      <c r="F73" s="227"/>
      <c r="G73" s="228"/>
      <c r="H73" s="229"/>
      <c r="I73" s="135"/>
      <c r="J73" s="135"/>
      <c r="K73" s="135"/>
      <c r="L73" s="135"/>
      <c r="M73" s="135"/>
      <c r="N73" s="135"/>
      <c r="O73" s="135"/>
      <c r="P73" s="135"/>
      <c r="Q73" s="135"/>
      <c r="R73" s="135"/>
      <c r="S73" s="135"/>
      <c r="T73" s="230"/>
      <c r="U73" s="231"/>
    </row>
    <row r="74" spans="1:21" ht="57" customHeight="1">
      <c r="A74" s="222"/>
      <c r="B74" s="223"/>
      <c r="C74" s="224"/>
      <c r="D74" s="225"/>
      <c r="E74" s="226"/>
      <c r="F74" s="227"/>
      <c r="G74" s="228"/>
      <c r="H74" s="229"/>
      <c r="I74" s="135"/>
      <c r="J74" s="135"/>
      <c r="K74" s="135"/>
      <c r="L74" s="135"/>
      <c r="M74" s="135"/>
      <c r="N74" s="135"/>
      <c r="O74" s="135"/>
      <c r="P74" s="135"/>
      <c r="Q74" s="135"/>
      <c r="R74" s="135"/>
      <c r="S74" s="135"/>
      <c r="T74" s="230"/>
      <c r="U74" s="231"/>
    </row>
    <row r="75" spans="1:21" ht="57" customHeight="1">
      <c r="A75" s="222"/>
      <c r="B75" s="223"/>
      <c r="C75" s="232"/>
      <c r="D75" s="225"/>
      <c r="E75" s="226"/>
      <c r="F75" s="227"/>
      <c r="G75" s="228"/>
      <c r="H75" s="229"/>
      <c r="I75" s="135"/>
      <c r="J75" s="135"/>
      <c r="K75" s="135"/>
      <c r="L75" s="135"/>
      <c r="M75" s="135"/>
      <c r="N75" s="135"/>
      <c r="O75" s="135"/>
      <c r="P75" s="135"/>
      <c r="Q75" s="135"/>
      <c r="R75" s="135"/>
      <c r="S75" s="135"/>
      <c r="T75" s="230"/>
      <c r="U75" s="231"/>
    </row>
    <row r="76" spans="1:21" ht="57.75" customHeight="1">
      <c r="A76" s="222"/>
      <c r="B76" s="223"/>
      <c r="C76" s="232"/>
      <c r="D76" s="225"/>
      <c r="E76" s="226"/>
      <c r="F76" s="227"/>
      <c r="G76" s="228"/>
      <c r="H76" s="229"/>
      <c r="I76" s="135"/>
      <c r="J76" s="135"/>
      <c r="K76" s="135"/>
      <c r="L76" s="135"/>
      <c r="M76" s="135"/>
      <c r="N76" s="135"/>
      <c r="O76" s="135"/>
      <c r="P76" s="135"/>
      <c r="Q76" s="135"/>
      <c r="R76" s="135"/>
      <c r="S76" s="135"/>
      <c r="T76" s="230"/>
      <c r="U76" s="231"/>
    </row>
    <row r="77" spans="1:21" ht="57" customHeight="1">
      <c r="A77" s="222"/>
      <c r="B77" s="223"/>
      <c r="C77" s="232"/>
      <c r="D77" s="225"/>
      <c r="E77" s="226"/>
      <c r="F77" s="227"/>
      <c r="G77" s="228"/>
      <c r="H77" s="229"/>
      <c r="I77" s="135"/>
      <c r="J77" s="135"/>
      <c r="K77" s="135"/>
      <c r="L77" s="135"/>
      <c r="M77" s="135"/>
      <c r="N77" s="135"/>
      <c r="O77" s="135"/>
      <c r="P77" s="135"/>
      <c r="Q77" s="135"/>
      <c r="R77" s="135"/>
      <c r="S77" s="135"/>
      <c r="T77" s="230"/>
      <c r="U77" s="231"/>
    </row>
    <row r="78" spans="1:21" ht="57" customHeight="1">
      <c r="A78" s="222"/>
      <c r="B78" s="223"/>
      <c r="C78" s="224"/>
      <c r="D78" s="225"/>
      <c r="E78" s="226"/>
      <c r="F78" s="227"/>
      <c r="G78" s="228"/>
      <c r="H78" s="229"/>
      <c r="I78" s="135"/>
      <c r="J78" s="135"/>
      <c r="K78" s="135"/>
      <c r="L78" s="135"/>
      <c r="M78" s="135"/>
      <c r="N78" s="135"/>
      <c r="O78" s="135"/>
      <c r="P78" s="135"/>
      <c r="Q78" s="135"/>
      <c r="R78" s="135"/>
      <c r="S78" s="135"/>
      <c r="T78" s="230"/>
      <c r="U78" s="231"/>
    </row>
    <row r="79" spans="1:21" ht="57" customHeight="1">
      <c r="A79" s="222"/>
      <c r="B79" s="223"/>
      <c r="C79" s="224"/>
      <c r="D79" s="225"/>
      <c r="E79" s="226"/>
      <c r="F79" s="227"/>
      <c r="G79" s="228"/>
      <c r="H79" s="229"/>
      <c r="I79" s="135"/>
      <c r="J79" s="135"/>
      <c r="K79" s="135"/>
      <c r="L79" s="135"/>
      <c r="M79" s="135"/>
      <c r="N79" s="135"/>
      <c r="O79" s="135"/>
      <c r="P79" s="135"/>
      <c r="Q79" s="135"/>
      <c r="R79" s="135"/>
      <c r="S79" s="135"/>
      <c r="T79" s="230"/>
      <c r="U79" s="231"/>
    </row>
    <row r="80" spans="1:21" ht="57" customHeight="1">
      <c r="A80" s="222"/>
      <c r="B80" s="223"/>
      <c r="C80" s="232"/>
      <c r="D80" s="225"/>
      <c r="E80" s="226"/>
      <c r="F80" s="227"/>
      <c r="G80" s="228"/>
      <c r="H80" s="229"/>
      <c r="I80" s="135"/>
      <c r="J80" s="135"/>
      <c r="K80" s="135"/>
      <c r="L80" s="135"/>
      <c r="M80" s="135"/>
      <c r="N80" s="135"/>
      <c r="O80" s="135"/>
      <c r="P80" s="135"/>
      <c r="Q80" s="135"/>
      <c r="R80" s="135"/>
      <c r="S80" s="135"/>
      <c r="T80" s="230"/>
      <c r="U80" s="231"/>
    </row>
    <row r="81" spans="1:21" ht="57.75" customHeight="1">
      <c r="A81" s="222"/>
      <c r="B81" s="223"/>
      <c r="C81" s="232"/>
      <c r="D81" s="225"/>
      <c r="E81" s="226"/>
      <c r="F81" s="227"/>
      <c r="G81" s="228"/>
      <c r="H81" s="229"/>
      <c r="I81" s="135"/>
      <c r="J81" s="135"/>
      <c r="K81" s="135"/>
      <c r="L81" s="135"/>
      <c r="M81" s="135"/>
      <c r="N81" s="135"/>
      <c r="O81" s="135"/>
      <c r="P81" s="135"/>
      <c r="Q81" s="135"/>
      <c r="R81" s="135"/>
      <c r="S81" s="135"/>
      <c r="T81" s="230"/>
      <c r="U81" s="231"/>
    </row>
    <row r="82" spans="1:21" ht="57" customHeight="1">
      <c r="A82" s="222"/>
      <c r="B82" s="223"/>
      <c r="C82" s="232"/>
      <c r="D82" s="225"/>
      <c r="E82" s="226"/>
      <c r="F82" s="227"/>
      <c r="G82" s="228"/>
      <c r="H82" s="229"/>
      <c r="I82" s="135"/>
      <c r="J82" s="135"/>
      <c r="K82" s="135"/>
      <c r="L82" s="135"/>
      <c r="M82" s="135"/>
      <c r="N82" s="135"/>
      <c r="O82" s="135"/>
      <c r="P82" s="135"/>
      <c r="Q82" s="135"/>
      <c r="R82" s="135"/>
      <c r="S82" s="135"/>
      <c r="T82" s="230"/>
      <c r="U82" s="231"/>
    </row>
    <row r="83" spans="1:21" ht="57" customHeight="1">
      <c r="A83" s="222"/>
      <c r="B83" s="223"/>
      <c r="C83" s="232"/>
      <c r="D83" s="225"/>
      <c r="E83" s="226"/>
      <c r="F83" s="227"/>
      <c r="G83" s="228"/>
      <c r="H83" s="229"/>
      <c r="I83" s="135"/>
      <c r="J83" s="135"/>
      <c r="K83" s="135"/>
      <c r="L83" s="135"/>
      <c r="M83" s="135"/>
      <c r="N83" s="135"/>
      <c r="O83" s="135"/>
      <c r="P83" s="135"/>
      <c r="Q83" s="135"/>
      <c r="R83" s="135"/>
      <c r="S83" s="135"/>
      <c r="T83" s="230"/>
      <c r="U83" s="231"/>
    </row>
    <row r="84" spans="1:21" ht="57" customHeight="1">
      <c r="A84" s="222"/>
      <c r="B84" s="223"/>
      <c r="C84" s="224"/>
      <c r="D84" s="225"/>
      <c r="E84" s="226"/>
      <c r="F84" s="227"/>
      <c r="G84" s="228"/>
      <c r="H84" s="229"/>
      <c r="I84" s="135"/>
      <c r="J84" s="135"/>
      <c r="K84" s="135"/>
      <c r="L84" s="135"/>
      <c r="M84" s="135"/>
      <c r="N84" s="135"/>
      <c r="O84" s="135"/>
      <c r="P84" s="135"/>
      <c r="Q84" s="135"/>
      <c r="R84" s="135"/>
      <c r="S84" s="135"/>
      <c r="T84" s="230"/>
      <c r="U84" s="231"/>
    </row>
    <row r="85" spans="1:21" ht="57" customHeight="1">
      <c r="A85" s="222"/>
      <c r="B85" s="223"/>
      <c r="C85" s="224"/>
      <c r="D85" s="225"/>
      <c r="E85" s="226"/>
      <c r="F85" s="227"/>
      <c r="G85" s="228"/>
      <c r="H85" s="229"/>
      <c r="I85" s="135"/>
      <c r="J85" s="135"/>
      <c r="K85" s="135"/>
      <c r="L85" s="135"/>
      <c r="M85" s="135"/>
      <c r="N85" s="135"/>
      <c r="O85" s="135"/>
      <c r="P85" s="135"/>
      <c r="Q85" s="135"/>
      <c r="R85" s="135"/>
      <c r="S85" s="135"/>
      <c r="T85" s="230"/>
      <c r="U85" s="231"/>
    </row>
    <row r="86" spans="1:21" ht="57" customHeight="1">
      <c r="A86" s="222"/>
      <c r="B86" s="223"/>
      <c r="C86" s="224"/>
      <c r="D86" s="225"/>
      <c r="E86" s="226"/>
      <c r="F86" s="227"/>
      <c r="G86" s="228"/>
      <c r="H86" s="229"/>
      <c r="I86" s="135"/>
      <c r="J86" s="135"/>
      <c r="K86" s="135"/>
      <c r="L86" s="135"/>
      <c r="M86" s="135"/>
      <c r="N86" s="135"/>
      <c r="O86" s="135"/>
      <c r="P86" s="135"/>
      <c r="Q86" s="135"/>
      <c r="R86" s="135"/>
      <c r="S86" s="135"/>
      <c r="T86" s="230"/>
      <c r="U86" s="231"/>
    </row>
    <row r="87" spans="1:21" ht="57" customHeight="1">
      <c r="A87" s="222"/>
      <c r="B87" s="223"/>
      <c r="C87" s="224"/>
      <c r="D87" s="225"/>
      <c r="E87" s="226"/>
      <c r="F87" s="227"/>
      <c r="G87" s="228"/>
      <c r="H87" s="229"/>
      <c r="I87" s="135"/>
      <c r="J87" s="135"/>
      <c r="K87" s="135"/>
      <c r="L87" s="135"/>
      <c r="M87" s="135"/>
      <c r="N87" s="135"/>
      <c r="O87" s="135"/>
      <c r="P87" s="135"/>
      <c r="Q87" s="135"/>
      <c r="R87" s="135"/>
      <c r="S87" s="135"/>
      <c r="T87" s="230"/>
      <c r="U87" s="231"/>
    </row>
    <row r="88" spans="1:21" ht="57" customHeight="1">
      <c r="A88" s="222"/>
      <c r="B88" s="223"/>
      <c r="C88" s="224"/>
      <c r="D88" s="225"/>
      <c r="E88" s="226"/>
      <c r="F88" s="227"/>
      <c r="G88" s="228"/>
      <c r="H88" s="229"/>
      <c r="I88" s="135"/>
      <c r="J88" s="135"/>
      <c r="K88" s="135"/>
      <c r="L88" s="135"/>
      <c r="M88" s="135"/>
      <c r="N88" s="135"/>
      <c r="O88" s="135"/>
      <c r="P88" s="135"/>
      <c r="Q88" s="135"/>
      <c r="R88" s="135"/>
      <c r="S88" s="135"/>
      <c r="T88" s="230"/>
      <c r="U88" s="231"/>
    </row>
    <row r="89" spans="1:21" ht="57" customHeight="1">
      <c r="A89" s="222"/>
      <c r="B89" s="223"/>
      <c r="C89" s="224"/>
      <c r="D89" s="225"/>
      <c r="E89" s="226"/>
      <c r="F89" s="227"/>
      <c r="G89" s="228"/>
      <c r="H89" s="229"/>
      <c r="I89" s="135"/>
      <c r="J89" s="135"/>
      <c r="K89" s="135"/>
      <c r="L89" s="135"/>
      <c r="M89" s="135"/>
      <c r="N89" s="135"/>
      <c r="O89" s="135"/>
      <c r="P89" s="135"/>
      <c r="Q89" s="135"/>
      <c r="R89" s="135"/>
      <c r="S89" s="135"/>
      <c r="T89" s="230"/>
      <c r="U89" s="231"/>
    </row>
    <row r="90" spans="1:21" ht="57" customHeight="1">
      <c r="A90" s="222"/>
      <c r="B90" s="223"/>
      <c r="C90" s="224"/>
      <c r="D90" s="225"/>
      <c r="E90" s="226"/>
      <c r="F90" s="227"/>
      <c r="G90" s="228"/>
      <c r="H90" s="229"/>
      <c r="I90" s="135"/>
      <c r="J90" s="135"/>
      <c r="K90" s="135"/>
      <c r="L90" s="135"/>
      <c r="M90" s="135"/>
      <c r="N90" s="135"/>
      <c r="O90" s="135"/>
      <c r="P90" s="135"/>
      <c r="Q90" s="135"/>
      <c r="R90" s="135"/>
      <c r="S90" s="135"/>
      <c r="T90" s="230"/>
      <c r="U90" s="231"/>
    </row>
    <row r="91" spans="1:21" ht="57" customHeight="1">
      <c r="A91" s="222"/>
      <c r="B91" s="223"/>
      <c r="C91" s="224"/>
      <c r="D91" s="225"/>
      <c r="E91" s="226"/>
      <c r="F91" s="227"/>
      <c r="G91" s="228"/>
      <c r="H91" s="229"/>
      <c r="I91" s="135"/>
      <c r="J91" s="135"/>
      <c r="K91" s="135"/>
      <c r="L91" s="135"/>
      <c r="M91" s="135"/>
      <c r="N91" s="135"/>
      <c r="O91" s="135"/>
      <c r="P91" s="135"/>
      <c r="Q91" s="135"/>
      <c r="R91" s="135"/>
      <c r="S91" s="135"/>
      <c r="T91" s="230"/>
      <c r="U91" s="231"/>
    </row>
    <row r="92" spans="1:21" ht="57" customHeight="1">
      <c r="A92" s="222"/>
      <c r="B92" s="223"/>
      <c r="C92" s="224"/>
      <c r="D92" s="225"/>
      <c r="E92" s="226"/>
      <c r="F92" s="227"/>
      <c r="G92" s="228"/>
      <c r="H92" s="229"/>
      <c r="I92" s="135"/>
      <c r="J92" s="135"/>
      <c r="K92" s="135"/>
      <c r="L92" s="135"/>
      <c r="M92" s="135"/>
      <c r="N92" s="135"/>
      <c r="O92" s="135"/>
      <c r="P92" s="135"/>
      <c r="Q92" s="135"/>
      <c r="R92" s="135"/>
      <c r="S92" s="135"/>
      <c r="T92" s="230"/>
      <c r="U92" s="231"/>
    </row>
    <row r="93" spans="1:21" ht="57" customHeight="1">
      <c r="A93" s="222"/>
      <c r="B93" s="223"/>
      <c r="C93" s="224"/>
      <c r="D93" s="225"/>
      <c r="E93" s="226"/>
      <c r="F93" s="227"/>
      <c r="G93" s="228"/>
      <c r="H93" s="229"/>
      <c r="I93" s="135"/>
      <c r="J93" s="135"/>
      <c r="K93" s="135"/>
      <c r="L93" s="135"/>
      <c r="M93" s="135"/>
      <c r="N93" s="135"/>
      <c r="O93" s="135"/>
      <c r="P93" s="135"/>
      <c r="Q93" s="135"/>
      <c r="R93" s="135"/>
      <c r="S93" s="135"/>
      <c r="T93" s="230"/>
      <c r="U93" s="231"/>
    </row>
    <row r="94" spans="1:21" ht="57" customHeight="1">
      <c r="A94" s="222"/>
      <c r="B94" s="223"/>
      <c r="C94" s="224"/>
      <c r="D94" s="225"/>
      <c r="E94" s="226"/>
      <c r="F94" s="227"/>
      <c r="G94" s="228"/>
      <c r="H94" s="229"/>
      <c r="I94" s="135"/>
      <c r="J94" s="135"/>
      <c r="K94" s="135"/>
      <c r="L94" s="135"/>
      <c r="M94" s="135"/>
      <c r="N94" s="135"/>
      <c r="O94" s="135"/>
      <c r="P94" s="135"/>
      <c r="Q94" s="135"/>
      <c r="R94" s="135"/>
      <c r="S94" s="135"/>
      <c r="T94" s="230"/>
      <c r="U94" s="231"/>
    </row>
    <row r="95" spans="1:21" ht="57" customHeight="1">
      <c r="A95" s="222"/>
      <c r="B95" s="223"/>
      <c r="C95" s="224"/>
      <c r="D95" s="225"/>
      <c r="E95" s="226"/>
      <c r="F95" s="227"/>
      <c r="G95" s="228"/>
      <c r="H95" s="229"/>
      <c r="I95" s="135"/>
      <c r="J95" s="135"/>
      <c r="K95" s="135"/>
      <c r="L95" s="135"/>
      <c r="M95" s="135"/>
      <c r="N95" s="135"/>
      <c r="O95" s="135"/>
      <c r="P95" s="135"/>
      <c r="Q95" s="135"/>
      <c r="R95" s="135"/>
      <c r="S95" s="135"/>
      <c r="T95" s="230"/>
      <c r="U95" s="231"/>
    </row>
    <row r="96" spans="1:21" ht="57" customHeight="1">
      <c r="A96" s="222"/>
      <c r="B96" s="223"/>
      <c r="C96" s="224"/>
      <c r="D96" s="225"/>
      <c r="E96" s="226"/>
      <c r="F96" s="227"/>
      <c r="G96" s="228"/>
      <c r="H96" s="229"/>
      <c r="I96" s="135"/>
      <c r="J96" s="135"/>
      <c r="K96" s="135"/>
      <c r="L96" s="135"/>
      <c r="M96" s="135"/>
      <c r="N96" s="135"/>
      <c r="O96" s="135"/>
      <c r="P96" s="135"/>
      <c r="Q96" s="135"/>
      <c r="R96" s="135"/>
      <c r="S96" s="135"/>
      <c r="T96" s="230"/>
      <c r="U96" s="231"/>
    </row>
    <row r="97" spans="1:28" ht="57" customHeight="1">
      <c r="A97" s="222"/>
      <c r="B97" s="223"/>
      <c r="C97" s="232"/>
      <c r="D97" s="225"/>
      <c r="E97" s="226"/>
      <c r="F97" s="227"/>
      <c r="G97" s="228"/>
      <c r="H97" s="229"/>
      <c r="I97" s="135"/>
      <c r="J97" s="135"/>
      <c r="K97" s="135"/>
      <c r="L97" s="135"/>
      <c r="M97" s="135"/>
      <c r="N97" s="135"/>
      <c r="O97" s="135"/>
      <c r="P97" s="135"/>
      <c r="Q97" s="135"/>
      <c r="R97" s="135"/>
      <c r="S97" s="135"/>
      <c r="T97" s="230"/>
      <c r="U97" s="231"/>
    </row>
    <row r="98" spans="1:28" ht="57.75" customHeight="1">
      <c r="A98" s="222"/>
      <c r="B98" s="223"/>
      <c r="C98" s="232"/>
      <c r="D98" s="225"/>
      <c r="E98" s="226"/>
      <c r="F98" s="227"/>
      <c r="G98" s="228"/>
      <c r="H98" s="229"/>
      <c r="I98" s="135"/>
      <c r="J98" s="135"/>
      <c r="K98" s="135"/>
      <c r="L98" s="135"/>
      <c r="M98" s="135"/>
      <c r="N98" s="135"/>
      <c r="O98" s="135"/>
      <c r="P98" s="135"/>
      <c r="Q98" s="135"/>
      <c r="R98" s="135"/>
      <c r="S98" s="135"/>
      <c r="T98" s="230"/>
      <c r="U98" s="231"/>
    </row>
    <row r="99" spans="1:28" ht="57" customHeight="1">
      <c r="A99" s="222"/>
      <c r="B99" s="223"/>
      <c r="C99" s="232"/>
      <c r="D99" s="225"/>
      <c r="E99" s="226"/>
      <c r="F99" s="227"/>
      <c r="G99" s="228"/>
      <c r="H99" s="229"/>
      <c r="I99" s="135"/>
      <c r="J99" s="135"/>
      <c r="K99" s="135"/>
      <c r="L99" s="135"/>
      <c r="M99" s="135"/>
      <c r="N99" s="135"/>
      <c r="O99" s="135"/>
      <c r="P99" s="135"/>
      <c r="Q99" s="135"/>
      <c r="R99" s="135"/>
      <c r="S99" s="135"/>
      <c r="T99" s="230"/>
      <c r="U99" s="231"/>
    </row>
    <row r="100" spans="1:28" ht="57" customHeight="1">
      <c r="A100" s="222"/>
      <c r="B100" s="223"/>
      <c r="C100" s="224"/>
      <c r="D100" s="225"/>
      <c r="E100" s="226"/>
      <c r="F100" s="227"/>
      <c r="G100" s="228"/>
      <c r="H100" s="229"/>
      <c r="I100" s="135"/>
      <c r="J100" s="135"/>
      <c r="K100" s="135"/>
      <c r="L100" s="135"/>
      <c r="M100" s="135"/>
      <c r="N100" s="135"/>
      <c r="O100" s="135"/>
      <c r="P100" s="135"/>
      <c r="Q100" s="135"/>
      <c r="R100" s="135"/>
      <c r="S100" s="135"/>
      <c r="T100" s="230"/>
      <c r="U100" s="231"/>
    </row>
    <row r="101" spans="1:28" ht="57" customHeight="1">
      <c r="A101" s="222"/>
      <c r="B101" s="223"/>
      <c r="C101" s="224"/>
      <c r="D101" s="225"/>
      <c r="E101" s="226"/>
      <c r="F101" s="227"/>
      <c r="G101" s="228"/>
      <c r="H101" s="229"/>
      <c r="I101" s="135"/>
      <c r="J101" s="135"/>
      <c r="K101" s="135"/>
      <c r="L101" s="135"/>
      <c r="M101" s="135"/>
      <c r="N101" s="135"/>
      <c r="O101" s="135"/>
      <c r="P101" s="135"/>
      <c r="Q101" s="135"/>
      <c r="R101" s="135"/>
      <c r="S101" s="135"/>
      <c r="T101" s="230"/>
      <c r="U101" s="231"/>
    </row>
    <row r="102" spans="1:28" ht="57" customHeight="1">
      <c r="A102" s="222"/>
      <c r="B102" s="223"/>
      <c r="C102" s="232"/>
      <c r="D102" s="225"/>
      <c r="E102" s="226"/>
      <c r="F102" s="227"/>
      <c r="G102" s="228"/>
      <c r="H102" s="229"/>
      <c r="I102" s="135"/>
      <c r="J102" s="135"/>
      <c r="K102" s="135"/>
      <c r="L102" s="135"/>
      <c r="M102" s="135"/>
      <c r="N102" s="135"/>
      <c r="O102" s="135"/>
      <c r="P102" s="135"/>
      <c r="Q102" s="135"/>
      <c r="R102" s="135"/>
      <c r="S102" s="135"/>
      <c r="T102" s="230"/>
      <c r="U102" s="231"/>
    </row>
    <row r="103" spans="1:28" ht="57.75" customHeight="1">
      <c r="A103" s="222"/>
      <c r="B103" s="223"/>
      <c r="C103" s="232"/>
      <c r="D103" s="225"/>
      <c r="E103" s="226"/>
      <c r="F103" s="227"/>
      <c r="G103" s="228"/>
      <c r="H103" s="229"/>
      <c r="I103" s="135"/>
      <c r="J103" s="135"/>
      <c r="K103" s="135"/>
      <c r="L103" s="135"/>
      <c r="M103" s="135"/>
      <c r="N103" s="135"/>
      <c r="O103" s="135"/>
      <c r="P103" s="135"/>
      <c r="Q103" s="135"/>
      <c r="R103" s="135"/>
      <c r="S103" s="135"/>
      <c r="T103" s="230"/>
      <c r="U103" s="231"/>
    </row>
    <row r="104" spans="1:28" ht="57" customHeight="1">
      <c r="A104" s="222"/>
      <c r="B104" s="223"/>
      <c r="C104" s="232"/>
      <c r="D104" s="225"/>
      <c r="E104" s="226"/>
      <c r="F104" s="227"/>
      <c r="G104" s="228"/>
      <c r="H104" s="229"/>
      <c r="I104" s="135"/>
      <c r="J104" s="135"/>
      <c r="K104" s="135"/>
      <c r="L104" s="135"/>
      <c r="M104" s="135"/>
      <c r="N104" s="135"/>
      <c r="O104" s="135"/>
      <c r="P104" s="135"/>
      <c r="Q104" s="135"/>
      <c r="R104" s="135"/>
      <c r="S104" s="135"/>
      <c r="T104" s="230"/>
      <c r="U104" s="231"/>
    </row>
    <row r="105" spans="1:28" ht="57" customHeight="1">
      <c r="A105" s="222"/>
      <c r="B105" s="223"/>
      <c r="C105" s="232"/>
      <c r="D105" s="225"/>
      <c r="E105" s="226"/>
      <c r="F105" s="227"/>
      <c r="G105" s="228"/>
      <c r="H105" s="229"/>
      <c r="I105" s="135"/>
      <c r="J105" s="135"/>
      <c r="K105" s="135"/>
      <c r="L105" s="135"/>
      <c r="M105" s="135"/>
      <c r="N105" s="135"/>
      <c r="O105" s="135"/>
      <c r="P105" s="135"/>
      <c r="Q105" s="135"/>
      <c r="R105" s="135"/>
      <c r="S105" s="135"/>
      <c r="T105" s="230"/>
      <c r="U105" s="231"/>
    </row>
    <row r="106" spans="1:28" ht="57" customHeight="1">
      <c r="A106" s="222"/>
      <c r="B106" s="223"/>
      <c r="C106" s="224"/>
      <c r="D106" s="225"/>
      <c r="E106" s="226"/>
      <c r="F106" s="227"/>
      <c r="G106" s="228"/>
      <c r="H106" s="229"/>
      <c r="I106" s="135"/>
      <c r="J106" s="135"/>
      <c r="K106" s="135"/>
      <c r="L106" s="135"/>
      <c r="M106" s="135"/>
      <c r="N106" s="135"/>
      <c r="O106" s="135"/>
      <c r="P106" s="135"/>
      <c r="Q106" s="135"/>
      <c r="R106" s="135"/>
      <c r="S106" s="135"/>
      <c r="T106" s="230"/>
      <c r="U106" s="231"/>
    </row>
    <row r="107" spans="1:28" ht="57" customHeight="1">
      <c r="A107" s="222"/>
      <c r="B107" s="223"/>
      <c r="C107" s="224"/>
      <c r="D107" s="225"/>
      <c r="E107" s="226"/>
      <c r="F107" s="227"/>
      <c r="G107" s="228"/>
      <c r="H107" s="229"/>
      <c r="I107" s="135"/>
      <c r="J107" s="135"/>
      <c r="K107" s="135"/>
      <c r="L107" s="135"/>
      <c r="M107" s="135"/>
      <c r="N107" s="135"/>
      <c r="O107" s="135"/>
      <c r="P107" s="135"/>
      <c r="Q107" s="135"/>
      <c r="R107" s="135"/>
      <c r="S107" s="135"/>
      <c r="T107" s="230"/>
      <c r="U107" s="231"/>
    </row>
    <row r="108" spans="1:28" ht="57" customHeight="1">
      <c r="A108" s="200"/>
      <c r="B108" s="201"/>
      <c r="C108" s="205"/>
      <c r="D108" s="130"/>
      <c r="E108" s="139"/>
      <c r="F108" s="132"/>
      <c r="G108" s="133"/>
      <c r="H108" s="140"/>
      <c r="I108" s="142"/>
      <c r="J108" s="136"/>
      <c r="K108" s="136"/>
      <c r="L108" s="136"/>
      <c r="M108" s="136"/>
      <c r="N108" s="136"/>
      <c r="O108" s="136"/>
      <c r="P108" s="136"/>
      <c r="Q108" s="136"/>
      <c r="R108" s="136"/>
      <c r="S108" s="136"/>
      <c r="T108" s="137"/>
      <c r="U108" s="138"/>
      <c r="V108" s="190">
        <f t="shared" ref="V108" si="1">IF(LEN(_xlfn.CONCAT(I108:S108))=0,15,LEN(_xlfn.CONCAT(I108:S108))-LEN(SUBSTITUTE(_xlfn.CONCAT(I108:S108),"û","")))</f>
        <v>15</v>
      </c>
      <c r="X108" s="161"/>
      <c r="AB108" s="206"/>
    </row>
    <row r="109" spans="1:28" ht="57" customHeight="1">
      <c r="A109" s="200"/>
      <c r="B109" s="201"/>
      <c r="C109" s="205"/>
      <c r="D109" s="130"/>
      <c r="E109" s="139"/>
      <c r="F109" s="132"/>
      <c r="G109" s="133"/>
      <c r="H109" s="140"/>
      <c r="I109" s="143"/>
      <c r="J109" s="136"/>
      <c r="K109" s="136"/>
      <c r="L109" s="136"/>
      <c r="M109" s="136"/>
      <c r="N109" s="136"/>
      <c r="O109" s="136"/>
      <c r="P109" s="136"/>
      <c r="Q109" s="136"/>
      <c r="R109" s="136"/>
      <c r="S109" s="136"/>
      <c r="T109" s="137"/>
      <c r="U109" s="138"/>
      <c r="X109" s="161"/>
      <c r="AB109" s="207"/>
    </row>
    <row r="110" spans="1:28" ht="57" customHeight="1">
      <c r="A110" s="200"/>
      <c r="B110" s="201"/>
      <c r="C110" s="208"/>
      <c r="D110" s="130"/>
      <c r="E110" s="139"/>
      <c r="F110" s="132"/>
      <c r="G110" s="133"/>
      <c r="H110" s="140"/>
      <c r="I110" s="143"/>
      <c r="J110" s="136"/>
      <c r="K110" s="136"/>
      <c r="L110" s="136"/>
      <c r="M110" s="136"/>
      <c r="N110" s="136"/>
      <c r="O110" s="136"/>
      <c r="P110" s="136"/>
      <c r="Q110" s="136"/>
      <c r="R110" s="48"/>
      <c r="S110" s="136"/>
      <c r="T110" s="137"/>
      <c r="U110" s="138"/>
      <c r="AB110" s="209"/>
    </row>
    <row r="111" spans="1:28" ht="57" customHeight="1">
      <c r="A111" s="200"/>
      <c r="B111" s="201"/>
      <c r="C111" s="208"/>
      <c r="D111" s="130"/>
      <c r="E111" s="139"/>
      <c r="F111" s="132"/>
      <c r="G111" s="133"/>
      <c r="H111" s="140"/>
      <c r="I111" s="143"/>
      <c r="J111" s="136"/>
      <c r="K111" s="136"/>
      <c r="L111" s="136"/>
      <c r="M111" s="136"/>
      <c r="N111" s="136"/>
      <c r="O111" s="136"/>
      <c r="P111" s="136"/>
      <c r="Q111" s="136"/>
      <c r="R111" s="136"/>
      <c r="S111" s="136"/>
      <c r="T111" s="137"/>
      <c r="U111" s="138"/>
    </row>
    <row r="112" spans="1:28" ht="57" customHeight="1">
      <c r="A112" s="200"/>
      <c r="B112" s="201"/>
      <c r="C112" s="202"/>
      <c r="D112" s="130"/>
      <c r="E112" s="139"/>
      <c r="F112" s="132"/>
      <c r="G112" s="145"/>
      <c r="H112" s="144"/>
      <c r="I112" s="146"/>
      <c r="J112" s="221"/>
      <c r="K112" s="221"/>
      <c r="L112" s="221"/>
      <c r="M112" s="221"/>
      <c r="N112" s="221"/>
      <c r="O112" s="221"/>
      <c r="P112" s="221"/>
      <c r="Q112" s="221"/>
      <c r="R112" s="221"/>
      <c r="S112" s="221"/>
      <c r="T112" s="137"/>
      <c r="U112" s="138"/>
    </row>
    <row r="113" spans="1:21" ht="57" customHeight="1">
      <c r="A113" s="222"/>
      <c r="B113" s="223"/>
      <c r="C113" s="224"/>
      <c r="D113" s="225"/>
      <c r="E113" s="226"/>
      <c r="F113" s="227"/>
      <c r="G113" s="228"/>
      <c r="H113" s="229"/>
      <c r="I113" s="135"/>
      <c r="J113" s="135"/>
      <c r="K113" s="135"/>
      <c r="L113" s="135"/>
      <c r="M113" s="135"/>
      <c r="N113" s="135"/>
      <c r="O113" s="135"/>
      <c r="P113" s="135"/>
      <c r="Q113" s="135"/>
      <c r="R113" s="135"/>
      <c r="S113" s="135"/>
      <c r="T113" s="230"/>
      <c r="U113" s="231"/>
    </row>
    <row r="114" spans="1:21" ht="57" customHeight="1">
      <c r="A114" s="222"/>
      <c r="B114" s="223"/>
      <c r="C114" s="224"/>
      <c r="D114" s="225"/>
      <c r="E114" s="226"/>
      <c r="F114" s="227"/>
      <c r="G114" s="228"/>
      <c r="H114" s="229"/>
      <c r="I114" s="135"/>
      <c r="J114" s="135"/>
      <c r="K114" s="135"/>
      <c r="L114" s="135"/>
      <c r="M114" s="135"/>
      <c r="N114" s="135"/>
      <c r="O114" s="135"/>
      <c r="P114" s="135"/>
      <c r="Q114" s="135"/>
      <c r="R114" s="135"/>
      <c r="S114" s="135"/>
      <c r="T114" s="230"/>
      <c r="U114" s="231"/>
    </row>
    <row r="115" spans="1:21" ht="57" customHeight="1">
      <c r="A115" s="222"/>
      <c r="B115" s="223"/>
      <c r="C115" s="224"/>
      <c r="D115" s="225"/>
      <c r="E115" s="226"/>
      <c r="F115" s="227"/>
      <c r="G115" s="228"/>
      <c r="H115" s="229"/>
      <c r="I115" s="135"/>
      <c r="J115" s="135"/>
      <c r="K115" s="135"/>
      <c r="L115" s="135"/>
      <c r="M115" s="135"/>
      <c r="N115" s="135"/>
      <c r="O115" s="135"/>
      <c r="P115" s="135"/>
      <c r="Q115" s="135"/>
      <c r="R115" s="135"/>
      <c r="S115" s="135"/>
      <c r="T115" s="230"/>
      <c r="U115" s="231"/>
    </row>
    <row r="116" spans="1:21" ht="57" customHeight="1">
      <c r="A116" s="222"/>
      <c r="B116" s="223"/>
      <c r="C116" s="232"/>
      <c r="D116" s="225"/>
      <c r="E116" s="226"/>
      <c r="F116" s="227"/>
      <c r="G116" s="228"/>
      <c r="H116" s="229"/>
      <c r="I116" s="135"/>
      <c r="J116" s="135"/>
      <c r="K116" s="135"/>
      <c r="L116" s="135"/>
      <c r="M116" s="135"/>
      <c r="N116" s="135"/>
      <c r="O116" s="135"/>
      <c r="P116" s="135"/>
      <c r="Q116" s="135"/>
      <c r="R116" s="135"/>
      <c r="S116" s="135"/>
      <c r="T116" s="230"/>
      <c r="U116" s="231"/>
    </row>
    <row r="117" spans="1:21" ht="57" customHeight="1">
      <c r="A117" s="222"/>
      <c r="B117" s="223"/>
      <c r="C117" s="232"/>
      <c r="D117" s="225"/>
      <c r="E117" s="226"/>
      <c r="F117" s="227"/>
      <c r="G117" s="228"/>
      <c r="H117" s="229"/>
      <c r="I117" s="135"/>
      <c r="J117" s="135"/>
      <c r="K117" s="135"/>
      <c r="L117" s="135"/>
      <c r="M117" s="135"/>
      <c r="N117" s="135"/>
      <c r="O117" s="135"/>
      <c r="P117" s="135"/>
      <c r="Q117" s="135"/>
      <c r="R117" s="135"/>
      <c r="S117" s="135"/>
      <c r="T117" s="230"/>
      <c r="U117" s="231"/>
    </row>
    <row r="118" spans="1:21" ht="57.75" customHeight="1">
      <c r="A118" s="222"/>
      <c r="B118" s="223"/>
      <c r="C118" s="232"/>
      <c r="D118" s="225"/>
      <c r="E118" s="226"/>
      <c r="F118" s="227"/>
      <c r="G118" s="228"/>
      <c r="H118" s="229"/>
      <c r="I118" s="135"/>
      <c r="J118" s="135"/>
      <c r="K118" s="135"/>
      <c r="L118" s="135"/>
      <c r="M118" s="135"/>
      <c r="N118" s="135"/>
      <c r="O118" s="135"/>
      <c r="P118" s="135"/>
      <c r="Q118" s="135"/>
      <c r="R118" s="135"/>
      <c r="S118" s="135"/>
      <c r="T118" s="230"/>
      <c r="U118" s="231"/>
    </row>
    <row r="119" spans="1:21" ht="57" customHeight="1">
      <c r="A119" s="222"/>
      <c r="B119" s="223"/>
      <c r="C119" s="232"/>
      <c r="D119" s="225"/>
      <c r="E119" s="226"/>
      <c r="F119" s="227"/>
      <c r="G119" s="228"/>
      <c r="H119" s="229"/>
      <c r="I119" s="135"/>
      <c r="J119" s="135"/>
      <c r="K119" s="135"/>
      <c r="L119" s="135"/>
      <c r="M119" s="135"/>
      <c r="N119" s="135"/>
      <c r="O119" s="135"/>
      <c r="P119" s="135"/>
      <c r="Q119" s="135"/>
      <c r="R119" s="135"/>
      <c r="S119" s="135"/>
      <c r="T119" s="230"/>
      <c r="U119" s="231"/>
    </row>
    <row r="120" spans="1:21" ht="57" customHeight="1">
      <c r="A120" s="222"/>
      <c r="B120" s="223"/>
      <c r="C120" s="224"/>
      <c r="D120" s="225"/>
      <c r="E120" s="226"/>
      <c r="F120" s="227"/>
      <c r="G120" s="228"/>
      <c r="H120" s="229"/>
      <c r="I120" s="135"/>
      <c r="J120" s="135"/>
      <c r="K120" s="135"/>
      <c r="L120" s="135"/>
      <c r="M120" s="135"/>
      <c r="N120" s="135"/>
      <c r="O120" s="135"/>
      <c r="P120" s="135"/>
      <c r="Q120" s="135"/>
      <c r="R120" s="135"/>
      <c r="S120" s="135"/>
      <c r="T120" s="230"/>
      <c r="U120" s="231"/>
    </row>
    <row r="121" spans="1:21" ht="57" customHeight="1">
      <c r="A121" s="222"/>
      <c r="B121" s="223"/>
      <c r="C121" s="224"/>
      <c r="D121" s="225"/>
      <c r="E121" s="226"/>
      <c r="F121" s="227"/>
      <c r="G121" s="228"/>
      <c r="H121" s="229"/>
      <c r="I121" s="135"/>
      <c r="J121" s="135"/>
      <c r="K121" s="135"/>
      <c r="L121" s="135"/>
      <c r="M121" s="135"/>
      <c r="N121" s="135"/>
      <c r="O121" s="135"/>
      <c r="P121" s="135"/>
      <c r="Q121" s="135"/>
      <c r="R121" s="135"/>
      <c r="S121" s="135"/>
      <c r="T121" s="230"/>
      <c r="U121" s="231"/>
    </row>
    <row r="122" spans="1:21" ht="57" customHeight="1">
      <c r="A122" s="222"/>
      <c r="B122" s="223"/>
      <c r="C122" s="224"/>
      <c r="D122" s="225"/>
      <c r="E122" s="226"/>
      <c r="F122" s="227"/>
      <c r="G122" s="228"/>
      <c r="H122" s="229"/>
      <c r="I122" s="135"/>
      <c r="J122" s="135"/>
      <c r="K122" s="135"/>
      <c r="L122" s="135"/>
      <c r="M122" s="135"/>
      <c r="N122" s="135"/>
      <c r="O122" s="135"/>
      <c r="P122" s="135"/>
      <c r="Q122" s="135"/>
      <c r="R122" s="135"/>
      <c r="S122" s="135"/>
      <c r="T122" s="230"/>
      <c r="U122" s="231"/>
    </row>
    <row r="123" spans="1:21" ht="57" customHeight="1">
      <c r="A123" s="222"/>
      <c r="B123" s="223"/>
      <c r="C123" s="224"/>
      <c r="D123" s="225"/>
      <c r="E123" s="226"/>
      <c r="F123" s="227"/>
      <c r="G123" s="228"/>
      <c r="H123" s="229"/>
      <c r="I123" s="135"/>
      <c r="J123" s="135"/>
      <c r="K123" s="135"/>
      <c r="L123" s="135"/>
      <c r="M123" s="135"/>
      <c r="N123" s="135"/>
      <c r="O123" s="135"/>
      <c r="P123" s="135"/>
      <c r="Q123" s="135"/>
      <c r="R123" s="135"/>
      <c r="S123" s="135"/>
      <c r="T123" s="230"/>
      <c r="U123" s="231"/>
    </row>
    <row r="124" spans="1:21" ht="57" customHeight="1">
      <c r="A124" s="222"/>
      <c r="B124" s="223"/>
      <c r="C124" s="224"/>
      <c r="D124" s="225"/>
      <c r="E124" s="226"/>
      <c r="F124" s="227"/>
      <c r="G124" s="228"/>
      <c r="H124" s="229"/>
      <c r="I124" s="135"/>
      <c r="J124" s="135"/>
      <c r="K124" s="135"/>
      <c r="L124" s="135"/>
      <c r="M124" s="135"/>
      <c r="N124" s="135"/>
      <c r="O124" s="135"/>
      <c r="P124" s="135"/>
      <c r="Q124" s="135"/>
      <c r="R124" s="135"/>
      <c r="S124" s="135"/>
      <c r="T124" s="230"/>
      <c r="U124" s="231"/>
    </row>
    <row r="125" spans="1:21" ht="57" customHeight="1">
      <c r="A125" s="222"/>
      <c r="B125" s="223"/>
      <c r="C125" s="224"/>
      <c r="D125" s="225"/>
      <c r="E125" s="226"/>
      <c r="F125" s="227"/>
      <c r="G125" s="228"/>
      <c r="H125" s="229"/>
      <c r="I125" s="135"/>
      <c r="J125" s="135"/>
      <c r="K125" s="135"/>
      <c r="L125" s="135"/>
      <c r="M125" s="135"/>
      <c r="N125" s="135"/>
      <c r="O125" s="135"/>
      <c r="P125" s="135"/>
      <c r="Q125" s="135"/>
      <c r="R125" s="135"/>
      <c r="S125" s="135"/>
      <c r="T125" s="230"/>
      <c r="U125" s="231"/>
    </row>
    <row r="126" spans="1:21" ht="57" customHeight="1">
      <c r="A126" s="222"/>
      <c r="B126" s="223"/>
      <c r="C126" s="224"/>
      <c r="D126" s="225"/>
      <c r="E126" s="226"/>
      <c r="F126" s="227"/>
      <c r="G126" s="228"/>
      <c r="H126" s="229"/>
      <c r="I126" s="135"/>
      <c r="J126" s="135"/>
      <c r="K126" s="135"/>
      <c r="L126" s="135"/>
      <c r="M126" s="135"/>
      <c r="N126" s="135"/>
      <c r="O126" s="135"/>
      <c r="P126" s="135"/>
      <c r="Q126" s="135"/>
      <c r="R126" s="135"/>
      <c r="S126" s="135"/>
      <c r="T126" s="230"/>
      <c r="U126" s="231"/>
    </row>
    <row r="127" spans="1:21" ht="57" customHeight="1">
      <c r="A127" s="222"/>
      <c r="B127" s="223"/>
      <c r="C127" s="224"/>
      <c r="D127" s="225"/>
      <c r="E127" s="226"/>
      <c r="F127" s="227"/>
      <c r="G127" s="228"/>
      <c r="H127" s="229"/>
      <c r="I127" s="135"/>
      <c r="J127" s="135"/>
      <c r="K127" s="135"/>
      <c r="L127" s="135"/>
      <c r="M127" s="135"/>
      <c r="N127" s="135"/>
      <c r="O127" s="135"/>
      <c r="P127" s="135"/>
      <c r="Q127" s="135"/>
      <c r="R127" s="135"/>
      <c r="S127" s="135"/>
      <c r="T127" s="230"/>
      <c r="U127" s="231"/>
    </row>
    <row r="128" spans="1:21" ht="57" customHeight="1">
      <c r="A128" s="222"/>
      <c r="B128" s="223"/>
      <c r="C128" s="224"/>
      <c r="D128" s="225"/>
      <c r="E128" s="226"/>
      <c r="F128" s="227"/>
      <c r="G128" s="228"/>
      <c r="H128" s="229"/>
      <c r="I128" s="135"/>
      <c r="J128" s="135"/>
      <c r="K128" s="135"/>
      <c r="L128" s="135"/>
      <c r="M128" s="135"/>
      <c r="N128" s="135"/>
      <c r="O128" s="135"/>
      <c r="P128" s="135"/>
      <c r="Q128" s="135"/>
      <c r="R128" s="135"/>
      <c r="S128" s="135"/>
      <c r="T128" s="230"/>
      <c r="U128" s="231"/>
    </row>
    <row r="129" spans="1:28" ht="57" customHeight="1">
      <c r="A129" s="222"/>
      <c r="B129" s="223"/>
      <c r="C129" s="224"/>
      <c r="D129" s="225"/>
      <c r="E129" s="226"/>
      <c r="F129" s="227"/>
      <c r="G129" s="228"/>
      <c r="H129" s="229"/>
      <c r="I129" s="135"/>
      <c r="J129" s="135"/>
      <c r="K129" s="135"/>
      <c r="L129" s="135"/>
      <c r="M129" s="135"/>
      <c r="N129" s="135"/>
      <c r="O129" s="135"/>
      <c r="P129" s="135"/>
      <c r="Q129" s="135"/>
      <c r="R129" s="135"/>
      <c r="S129" s="135"/>
      <c r="T129" s="230"/>
      <c r="U129" s="231"/>
    </row>
    <row r="130" spans="1:28" ht="57" customHeight="1">
      <c r="A130" s="222"/>
      <c r="B130" s="223"/>
      <c r="C130" s="232"/>
      <c r="D130" s="225"/>
      <c r="E130" s="226"/>
      <c r="F130" s="227"/>
      <c r="G130" s="228"/>
      <c r="H130" s="229"/>
      <c r="I130" s="135"/>
      <c r="J130" s="135"/>
      <c r="K130" s="135"/>
      <c r="L130" s="135"/>
      <c r="M130" s="135"/>
      <c r="N130" s="135"/>
      <c r="O130" s="135"/>
      <c r="P130" s="135"/>
      <c r="Q130" s="135"/>
      <c r="R130" s="135"/>
      <c r="S130" s="135"/>
      <c r="T130" s="230"/>
      <c r="U130" s="231"/>
    </row>
    <row r="131" spans="1:28" ht="57.75" customHeight="1">
      <c r="A131" s="222"/>
      <c r="B131" s="223"/>
      <c r="C131" s="232"/>
      <c r="D131" s="225"/>
      <c r="E131" s="226"/>
      <c r="F131" s="227"/>
      <c r="G131" s="228"/>
      <c r="H131" s="229"/>
      <c r="I131" s="135"/>
      <c r="J131" s="135"/>
      <c r="K131" s="135"/>
      <c r="L131" s="135"/>
      <c r="M131" s="135"/>
      <c r="N131" s="135"/>
      <c r="O131" s="135"/>
      <c r="P131" s="135"/>
      <c r="Q131" s="135"/>
      <c r="R131" s="135"/>
      <c r="S131" s="135"/>
      <c r="T131" s="230"/>
      <c r="U131" s="231"/>
    </row>
    <row r="132" spans="1:28" ht="57" customHeight="1">
      <c r="A132" s="200"/>
      <c r="B132" s="201"/>
      <c r="C132" s="205"/>
      <c r="D132" s="130"/>
      <c r="E132" s="139"/>
      <c r="F132" s="132"/>
      <c r="G132" s="133"/>
      <c r="H132" s="140"/>
      <c r="I132" s="142"/>
      <c r="J132" s="136"/>
      <c r="K132" s="136"/>
      <c r="L132" s="136"/>
      <c r="M132" s="136"/>
      <c r="N132" s="136"/>
      <c r="O132" s="136"/>
      <c r="P132" s="136"/>
      <c r="Q132" s="136"/>
      <c r="R132" s="136"/>
      <c r="S132" s="136"/>
      <c r="T132" s="137"/>
      <c r="U132" s="138"/>
      <c r="V132" s="190">
        <f t="shared" ref="V132" si="2">IF(LEN(_xlfn.CONCAT(I132:S132))=0,15,LEN(_xlfn.CONCAT(I132:S132))-LEN(SUBSTITUTE(_xlfn.CONCAT(I132:S132),"û","")))</f>
        <v>15</v>
      </c>
      <c r="X132" s="161"/>
      <c r="AB132" s="206"/>
    </row>
    <row r="133" spans="1:28" ht="57" customHeight="1">
      <c r="A133" s="200"/>
      <c r="B133" s="201"/>
      <c r="C133" s="205"/>
      <c r="D133" s="130"/>
      <c r="E133" s="139"/>
      <c r="F133" s="132"/>
      <c r="G133" s="133"/>
      <c r="H133" s="140"/>
      <c r="I133" s="143"/>
      <c r="J133" s="136"/>
      <c r="K133" s="136"/>
      <c r="L133" s="136"/>
      <c r="M133" s="136"/>
      <c r="N133" s="136"/>
      <c r="O133" s="136"/>
      <c r="P133" s="136"/>
      <c r="Q133" s="136"/>
      <c r="R133" s="136"/>
      <c r="S133" s="136"/>
      <c r="T133" s="137"/>
      <c r="U133" s="138"/>
      <c r="X133" s="161"/>
      <c r="AB133" s="207"/>
    </row>
    <row r="134" spans="1:28" ht="57" customHeight="1">
      <c r="A134" s="200"/>
      <c r="B134" s="201"/>
      <c r="C134" s="208"/>
      <c r="D134" s="130"/>
      <c r="E134" s="139"/>
      <c r="F134" s="132"/>
      <c r="G134" s="133"/>
      <c r="H134" s="140"/>
      <c r="I134" s="143"/>
      <c r="J134" s="136"/>
      <c r="K134" s="136"/>
      <c r="L134" s="136"/>
      <c r="M134" s="136"/>
      <c r="N134" s="136"/>
      <c r="O134" s="136"/>
      <c r="P134" s="136"/>
      <c r="Q134" s="136"/>
      <c r="R134" s="48"/>
      <c r="S134" s="136"/>
      <c r="T134" s="137"/>
      <c r="U134" s="138"/>
      <c r="AB134" s="209"/>
    </row>
    <row r="135" spans="1:28" ht="57" customHeight="1">
      <c r="A135" s="200"/>
      <c r="B135" s="201"/>
      <c r="C135" s="208"/>
      <c r="D135" s="130"/>
      <c r="E135" s="139"/>
      <c r="F135" s="132"/>
      <c r="G135" s="133"/>
      <c r="H135" s="140"/>
      <c r="I135" s="143"/>
      <c r="J135" s="136"/>
      <c r="K135" s="136"/>
      <c r="L135" s="136"/>
      <c r="M135" s="136"/>
      <c r="N135" s="136"/>
      <c r="O135" s="136"/>
      <c r="P135" s="136"/>
      <c r="Q135" s="136"/>
      <c r="R135" s="136"/>
      <c r="S135" s="136"/>
      <c r="T135" s="137"/>
      <c r="U135" s="138"/>
    </row>
    <row r="136" spans="1:28" ht="57" customHeight="1">
      <c r="A136" s="200"/>
      <c r="B136" s="201"/>
      <c r="C136" s="202"/>
      <c r="D136" s="130"/>
      <c r="E136" s="139"/>
      <c r="F136" s="132"/>
      <c r="G136" s="145"/>
      <c r="H136" s="144"/>
      <c r="I136" s="146"/>
      <c r="J136" s="221"/>
      <c r="K136" s="221"/>
      <c r="L136" s="221"/>
      <c r="M136" s="221"/>
      <c r="N136" s="221"/>
      <c r="O136" s="221"/>
      <c r="P136" s="221"/>
      <c r="Q136" s="221"/>
      <c r="R136" s="221"/>
      <c r="S136" s="221"/>
      <c r="T136" s="137"/>
      <c r="U136" s="138"/>
    </row>
    <row r="137" spans="1:28" ht="57" customHeight="1">
      <c r="A137" s="222"/>
      <c r="B137" s="223"/>
      <c r="C137" s="224"/>
      <c r="D137" s="225"/>
      <c r="E137" s="226"/>
      <c r="F137" s="227"/>
      <c r="G137" s="228"/>
      <c r="H137" s="229"/>
      <c r="I137" s="135"/>
      <c r="J137" s="135"/>
      <c r="K137" s="135"/>
      <c r="L137" s="135"/>
      <c r="M137" s="135"/>
      <c r="N137" s="135"/>
      <c r="O137" s="135"/>
      <c r="P137" s="135"/>
      <c r="Q137" s="135"/>
      <c r="R137" s="135"/>
      <c r="S137" s="135"/>
      <c r="T137" s="230"/>
      <c r="U137" s="231"/>
    </row>
    <row r="138" spans="1:28" ht="57" customHeight="1">
      <c r="A138" s="222"/>
      <c r="B138" s="223"/>
      <c r="C138" s="224"/>
      <c r="D138" s="225"/>
      <c r="E138" s="226"/>
      <c r="F138" s="227"/>
      <c r="G138" s="228"/>
      <c r="H138" s="229"/>
      <c r="I138" s="135"/>
      <c r="J138" s="135"/>
      <c r="K138" s="135"/>
      <c r="L138" s="135"/>
      <c r="M138" s="135"/>
      <c r="N138" s="135"/>
      <c r="O138" s="135"/>
      <c r="P138" s="135"/>
      <c r="Q138" s="135"/>
      <c r="R138" s="135"/>
      <c r="S138" s="135"/>
      <c r="T138" s="230"/>
      <c r="U138" s="231"/>
    </row>
    <row r="139" spans="1:28" ht="57" customHeight="1">
      <c r="A139" s="222"/>
      <c r="B139" s="223"/>
      <c r="C139" s="224"/>
      <c r="D139" s="225"/>
      <c r="E139" s="226"/>
      <c r="F139" s="227"/>
      <c r="G139" s="228"/>
      <c r="H139" s="229"/>
      <c r="I139" s="135"/>
      <c r="J139" s="135"/>
      <c r="K139" s="135"/>
      <c r="L139" s="135"/>
      <c r="M139" s="135"/>
      <c r="N139" s="135"/>
      <c r="O139" s="135"/>
      <c r="P139" s="135"/>
      <c r="Q139" s="135"/>
      <c r="R139" s="135"/>
      <c r="S139" s="135"/>
      <c r="T139" s="230"/>
      <c r="U139" s="231"/>
    </row>
    <row r="140" spans="1:28" ht="57" customHeight="1">
      <c r="A140" s="222"/>
      <c r="B140" s="223"/>
      <c r="C140" s="232"/>
      <c r="D140" s="225"/>
      <c r="E140" s="226"/>
      <c r="F140" s="227"/>
      <c r="G140" s="228"/>
      <c r="H140" s="229"/>
      <c r="I140" s="135"/>
      <c r="J140" s="135"/>
      <c r="K140" s="135"/>
      <c r="L140" s="135"/>
      <c r="M140" s="135"/>
      <c r="N140" s="135"/>
      <c r="O140" s="135"/>
      <c r="P140" s="135"/>
      <c r="Q140" s="135"/>
      <c r="R140" s="135"/>
      <c r="S140" s="135"/>
      <c r="T140" s="230"/>
      <c r="U140" s="231"/>
    </row>
    <row r="141" spans="1:28" ht="57" customHeight="1">
      <c r="A141" s="222"/>
      <c r="B141" s="223"/>
      <c r="C141" s="232"/>
      <c r="D141" s="225"/>
      <c r="E141" s="226"/>
      <c r="F141" s="227"/>
      <c r="G141" s="228"/>
      <c r="H141" s="229"/>
      <c r="I141" s="135"/>
      <c r="J141" s="135"/>
      <c r="K141" s="135"/>
      <c r="L141" s="135"/>
      <c r="M141" s="135"/>
      <c r="N141" s="135"/>
      <c r="O141" s="135"/>
      <c r="P141" s="135"/>
      <c r="Q141" s="135"/>
      <c r="R141" s="135"/>
      <c r="S141" s="135"/>
      <c r="T141" s="230"/>
      <c r="U141" s="231"/>
    </row>
    <row r="142" spans="1:28" ht="57.75" customHeight="1">
      <c r="A142" s="222"/>
      <c r="B142" s="223"/>
      <c r="C142" s="232"/>
      <c r="D142" s="225"/>
      <c r="E142" s="226"/>
      <c r="F142" s="227"/>
      <c r="G142" s="228"/>
      <c r="H142" s="229"/>
      <c r="I142" s="135"/>
      <c r="J142" s="135"/>
      <c r="K142" s="135"/>
      <c r="L142" s="135"/>
      <c r="M142" s="135"/>
      <c r="N142" s="135"/>
      <c r="O142" s="135"/>
      <c r="P142" s="135"/>
      <c r="Q142" s="135"/>
      <c r="R142" s="135"/>
      <c r="S142" s="135"/>
      <c r="T142" s="230"/>
      <c r="U142" s="231"/>
    </row>
    <row r="143" spans="1:28" ht="57" customHeight="1">
      <c r="A143" s="222"/>
      <c r="B143" s="223"/>
      <c r="C143" s="232"/>
      <c r="D143" s="225"/>
      <c r="E143" s="226"/>
      <c r="F143" s="227"/>
      <c r="G143" s="228"/>
      <c r="H143" s="229"/>
      <c r="I143" s="135"/>
      <c r="J143" s="135"/>
      <c r="K143" s="135"/>
      <c r="L143" s="135"/>
      <c r="M143" s="135"/>
      <c r="N143" s="135"/>
      <c r="O143" s="135"/>
      <c r="P143" s="135"/>
      <c r="Q143" s="135"/>
      <c r="R143" s="135"/>
      <c r="S143" s="135"/>
      <c r="T143" s="230"/>
      <c r="U143" s="231"/>
    </row>
    <row r="144" spans="1:28" ht="57" customHeight="1">
      <c r="A144" s="222"/>
      <c r="B144" s="223"/>
      <c r="C144" s="224"/>
      <c r="D144" s="225"/>
      <c r="E144" s="226"/>
      <c r="F144" s="227"/>
      <c r="G144" s="228"/>
      <c r="H144" s="229"/>
      <c r="I144" s="135"/>
      <c r="J144" s="135"/>
      <c r="K144" s="135"/>
      <c r="L144" s="135"/>
      <c r="M144" s="135"/>
      <c r="N144" s="135"/>
      <c r="O144" s="135"/>
      <c r="P144" s="135"/>
      <c r="Q144" s="135"/>
      <c r="R144" s="135"/>
      <c r="S144" s="135"/>
      <c r="T144" s="230"/>
      <c r="U144" s="231"/>
    </row>
    <row r="145" spans="1:28" ht="57" customHeight="1">
      <c r="A145" s="222"/>
      <c r="B145" s="223"/>
      <c r="C145" s="224"/>
      <c r="D145" s="225"/>
      <c r="E145" s="226"/>
      <c r="F145" s="227"/>
      <c r="G145" s="228"/>
      <c r="H145" s="229"/>
      <c r="I145" s="135"/>
      <c r="J145" s="135"/>
      <c r="K145" s="135"/>
      <c r="L145" s="135"/>
      <c r="M145" s="135"/>
      <c r="N145" s="135"/>
      <c r="O145" s="135"/>
      <c r="P145" s="135"/>
      <c r="Q145" s="135"/>
      <c r="R145" s="135"/>
      <c r="S145" s="135"/>
      <c r="T145" s="230"/>
      <c r="U145" s="231"/>
    </row>
    <row r="146" spans="1:28" ht="57" customHeight="1">
      <c r="A146" s="222"/>
      <c r="B146" s="223"/>
      <c r="C146" s="224"/>
      <c r="D146" s="225"/>
      <c r="E146" s="226"/>
      <c r="F146" s="227"/>
      <c r="G146" s="228"/>
      <c r="H146" s="229"/>
      <c r="I146" s="135"/>
      <c r="J146" s="135"/>
      <c r="K146" s="135"/>
      <c r="L146" s="135"/>
      <c r="M146" s="135"/>
      <c r="N146" s="135"/>
      <c r="O146" s="135"/>
      <c r="P146" s="135"/>
      <c r="Q146" s="135"/>
      <c r="R146" s="135"/>
      <c r="S146" s="135"/>
      <c r="T146" s="230"/>
      <c r="U146" s="231"/>
    </row>
    <row r="147" spans="1:28" ht="57" customHeight="1">
      <c r="A147" s="222"/>
      <c r="B147" s="223"/>
      <c r="C147" s="224"/>
      <c r="D147" s="225"/>
      <c r="E147" s="226"/>
      <c r="F147" s="227"/>
      <c r="G147" s="228"/>
      <c r="H147" s="229"/>
      <c r="I147" s="135"/>
      <c r="J147" s="135"/>
      <c r="K147" s="135"/>
      <c r="L147" s="135"/>
      <c r="M147" s="135"/>
      <c r="N147" s="135"/>
      <c r="O147" s="135"/>
      <c r="P147" s="135"/>
      <c r="Q147" s="135"/>
      <c r="R147" s="135"/>
      <c r="S147" s="135"/>
      <c r="T147" s="230"/>
      <c r="U147" s="231"/>
    </row>
    <row r="148" spans="1:28" ht="57" customHeight="1">
      <c r="A148" s="222"/>
      <c r="B148" s="223"/>
      <c r="C148" s="224"/>
      <c r="D148" s="225"/>
      <c r="E148" s="226"/>
      <c r="F148" s="227"/>
      <c r="G148" s="228"/>
      <c r="H148" s="229"/>
      <c r="I148" s="135"/>
      <c r="J148" s="135"/>
      <c r="K148" s="135"/>
      <c r="L148" s="135"/>
      <c r="M148" s="135"/>
      <c r="N148" s="135"/>
      <c r="O148" s="135"/>
      <c r="P148" s="135"/>
      <c r="Q148" s="135"/>
      <c r="R148" s="135"/>
      <c r="S148" s="135"/>
      <c r="T148" s="230"/>
      <c r="U148" s="231"/>
    </row>
    <row r="149" spans="1:28" ht="57" customHeight="1">
      <c r="A149" s="222"/>
      <c r="B149" s="223"/>
      <c r="C149" s="224"/>
      <c r="D149" s="225"/>
      <c r="E149" s="226"/>
      <c r="F149" s="227"/>
      <c r="G149" s="228"/>
      <c r="H149" s="229"/>
      <c r="I149" s="135"/>
      <c r="J149" s="135"/>
      <c r="K149" s="135"/>
      <c r="L149" s="135"/>
      <c r="M149" s="135"/>
      <c r="N149" s="135"/>
      <c r="O149" s="135"/>
      <c r="P149" s="135"/>
      <c r="Q149" s="135"/>
      <c r="R149" s="135"/>
      <c r="S149" s="135"/>
      <c r="T149" s="230"/>
      <c r="U149" s="231"/>
    </row>
    <row r="150" spans="1:28" ht="57" customHeight="1">
      <c r="A150" s="222"/>
      <c r="B150" s="223"/>
      <c r="C150" s="224"/>
      <c r="D150" s="225"/>
      <c r="E150" s="226"/>
      <c r="F150" s="227"/>
      <c r="G150" s="228"/>
      <c r="H150" s="229"/>
      <c r="I150" s="135"/>
      <c r="J150" s="135"/>
      <c r="K150" s="135"/>
      <c r="L150" s="135"/>
      <c r="M150" s="135"/>
      <c r="N150" s="135"/>
      <c r="O150" s="135"/>
      <c r="P150" s="135"/>
      <c r="Q150" s="135"/>
      <c r="R150" s="135"/>
      <c r="S150" s="135"/>
      <c r="T150" s="230"/>
      <c r="U150" s="231"/>
    </row>
    <row r="151" spans="1:28" ht="57" customHeight="1">
      <c r="A151" s="222"/>
      <c r="B151" s="223"/>
      <c r="C151" s="224"/>
      <c r="D151" s="225"/>
      <c r="E151" s="226"/>
      <c r="F151" s="227"/>
      <c r="G151" s="228"/>
      <c r="H151" s="229"/>
      <c r="I151" s="135"/>
      <c r="J151" s="135"/>
      <c r="K151" s="135"/>
      <c r="L151" s="135"/>
      <c r="M151" s="135"/>
      <c r="N151" s="135"/>
      <c r="O151" s="135"/>
      <c r="P151" s="135"/>
      <c r="Q151" s="135"/>
      <c r="R151" s="135"/>
      <c r="S151" s="135"/>
      <c r="T151" s="230"/>
      <c r="U151" s="231"/>
    </row>
    <row r="152" spans="1:28" ht="57" customHeight="1">
      <c r="A152" s="222"/>
      <c r="B152" s="223"/>
      <c r="C152" s="224"/>
      <c r="D152" s="225"/>
      <c r="E152" s="226"/>
      <c r="F152" s="227"/>
      <c r="G152" s="228"/>
      <c r="H152" s="229"/>
      <c r="I152" s="135"/>
      <c r="J152" s="135"/>
      <c r="K152" s="135"/>
      <c r="L152" s="135"/>
      <c r="M152" s="135"/>
      <c r="N152" s="135"/>
      <c r="O152" s="135"/>
      <c r="P152" s="135"/>
      <c r="Q152" s="135"/>
      <c r="R152" s="135"/>
      <c r="S152" s="135"/>
      <c r="T152" s="230"/>
      <c r="U152" s="231"/>
    </row>
    <row r="153" spans="1:28" ht="57" customHeight="1">
      <c r="A153" s="222"/>
      <c r="B153" s="223"/>
      <c r="C153" s="224"/>
      <c r="D153" s="225"/>
      <c r="E153" s="226"/>
      <c r="F153" s="227"/>
      <c r="G153" s="228"/>
      <c r="H153" s="229"/>
      <c r="I153" s="135"/>
      <c r="J153" s="135"/>
      <c r="K153" s="135"/>
      <c r="L153" s="135"/>
      <c r="M153" s="135"/>
      <c r="N153" s="135"/>
      <c r="O153" s="135"/>
      <c r="P153" s="135"/>
      <c r="Q153" s="135"/>
      <c r="R153" s="135"/>
      <c r="S153" s="135"/>
      <c r="T153" s="230"/>
      <c r="U153" s="231"/>
    </row>
    <row r="154" spans="1:28" ht="57" customHeight="1">
      <c r="A154" s="222"/>
      <c r="B154" s="223"/>
      <c r="C154" s="232"/>
      <c r="D154" s="225"/>
      <c r="E154" s="226"/>
      <c r="F154" s="227"/>
      <c r="G154" s="228"/>
      <c r="H154" s="229"/>
      <c r="I154" s="135"/>
      <c r="J154" s="135"/>
      <c r="K154" s="135"/>
      <c r="L154" s="135"/>
      <c r="M154" s="135"/>
      <c r="N154" s="135"/>
      <c r="O154" s="135"/>
      <c r="P154" s="135"/>
      <c r="Q154" s="135"/>
      <c r="R154" s="135"/>
      <c r="S154" s="135"/>
      <c r="T154" s="230"/>
      <c r="U154" s="231"/>
    </row>
    <row r="155" spans="1:28" ht="57.75" customHeight="1">
      <c r="A155" s="222"/>
      <c r="B155" s="223"/>
      <c r="C155" s="232"/>
      <c r="D155" s="225"/>
      <c r="E155" s="226"/>
      <c r="F155" s="227"/>
      <c r="G155" s="228"/>
      <c r="H155" s="229"/>
      <c r="I155" s="135"/>
      <c r="J155" s="135"/>
      <c r="K155" s="135"/>
      <c r="L155" s="135"/>
      <c r="M155" s="135"/>
      <c r="N155" s="135"/>
      <c r="O155" s="135"/>
      <c r="P155" s="135"/>
      <c r="Q155" s="135"/>
      <c r="R155" s="135"/>
      <c r="S155" s="135"/>
      <c r="T155" s="230"/>
      <c r="U155" s="231"/>
    </row>
    <row r="156" spans="1:28" ht="57" customHeight="1">
      <c r="A156" s="200"/>
      <c r="B156" s="201"/>
      <c r="C156" s="205"/>
      <c r="D156" s="130"/>
      <c r="E156" s="139"/>
      <c r="F156" s="132"/>
      <c r="G156" s="133"/>
      <c r="H156" s="140"/>
      <c r="I156" s="142"/>
      <c r="J156" s="136"/>
      <c r="K156" s="136"/>
      <c r="L156" s="136"/>
      <c r="M156" s="136"/>
      <c r="N156" s="136"/>
      <c r="O156" s="136"/>
      <c r="P156" s="136"/>
      <c r="Q156" s="136"/>
      <c r="R156" s="136"/>
      <c r="S156" s="136"/>
      <c r="T156" s="137"/>
      <c r="U156" s="138"/>
      <c r="V156" s="190">
        <f t="shared" ref="V156" si="3">IF(LEN(_xlfn.CONCAT(I156:S156))=0,15,LEN(_xlfn.CONCAT(I156:S156))-LEN(SUBSTITUTE(_xlfn.CONCAT(I156:S156),"û","")))</f>
        <v>15</v>
      </c>
      <c r="X156" s="161"/>
      <c r="AB156" s="206"/>
    </row>
    <row r="157" spans="1:28" ht="57" customHeight="1">
      <c r="A157" s="200"/>
      <c r="B157" s="201"/>
      <c r="C157" s="205"/>
      <c r="D157" s="130"/>
      <c r="E157" s="139"/>
      <c r="F157" s="132"/>
      <c r="G157" s="133"/>
      <c r="H157" s="140"/>
      <c r="I157" s="143"/>
      <c r="J157" s="136"/>
      <c r="K157" s="136"/>
      <c r="L157" s="136"/>
      <c r="M157" s="136"/>
      <c r="N157" s="136"/>
      <c r="O157" s="136"/>
      <c r="P157" s="136"/>
      <c r="Q157" s="136"/>
      <c r="R157" s="136"/>
      <c r="S157" s="136"/>
      <c r="T157" s="137"/>
      <c r="U157" s="138"/>
      <c r="X157" s="161"/>
      <c r="AB157" s="207"/>
    </row>
    <row r="158" spans="1:28" ht="57" customHeight="1">
      <c r="A158" s="200"/>
      <c r="B158" s="201"/>
      <c r="C158" s="208"/>
      <c r="D158" s="130"/>
      <c r="E158" s="139"/>
      <c r="F158" s="132"/>
      <c r="G158" s="133"/>
      <c r="H158" s="140"/>
      <c r="I158" s="143"/>
      <c r="J158" s="136"/>
      <c r="K158" s="136"/>
      <c r="L158" s="136"/>
      <c r="M158" s="136"/>
      <c r="N158" s="136"/>
      <c r="O158" s="136"/>
      <c r="P158" s="136"/>
      <c r="Q158" s="136"/>
      <c r="R158" s="48"/>
      <c r="S158" s="136"/>
      <c r="T158" s="137"/>
      <c r="U158" s="138"/>
      <c r="AB158" s="209"/>
    </row>
    <row r="159" spans="1:28" ht="57" customHeight="1">
      <c r="A159" s="200"/>
      <c r="B159" s="201"/>
      <c r="C159" s="208"/>
      <c r="D159" s="130"/>
      <c r="E159" s="139"/>
      <c r="F159" s="132"/>
      <c r="G159" s="133"/>
      <c r="H159" s="140"/>
      <c r="I159" s="143"/>
      <c r="J159" s="136"/>
      <c r="K159" s="136"/>
      <c r="L159" s="136"/>
      <c r="M159" s="136"/>
      <c r="N159" s="136"/>
      <c r="O159" s="136"/>
      <c r="P159" s="136"/>
      <c r="Q159" s="136"/>
      <c r="R159" s="136"/>
      <c r="S159" s="136"/>
      <c r="T159" s="137"/>
      <c r="U159" s="138"/>
    </row>
    <row r="160" spans="1:28" ht="57" customHeight="1">
      <c r="A160" s="200"/>
      <c r="B160" s="201"/>
      <c r="C160" s="202"/>
      <c r="D160" s="130"/>
      <c r="E160" s="139"/>
      <c r="F160" s="132"/>
      <c r="G160" s="145"/>
      <c r="H160" s="144"/>
      <c r="I160" s="146"/>
      <c r="J160" s="221"/>
      <c r="K160" s="221"/>
      <c r="L160" s="221"/>
      <c r="M160" s="221"/>
      <c r="N160" s="221"/>
      <c r="O160" s="221"/>
      <c r="P160" s="221"/>
      <c r="Q160" s="221"/>
      <c r="R160" s="221"/>
      <c r="S160" s="221"/>
      <c r="T160" s="137"/>
      <c r="U160" s="138"/>
    </row>
    <row r="161" spans="1:21" ht="57" customHeight="1">
      <c r="A161" s="222"/>
      <c r="B161" s="223"/>
      <c r="C161" s="224"/>
      <c r="D161" s="225"/>
      <c r="E161" s="226"/>
      <c r="F161" s="227"/>
      <c r="G161" s="228"/>
      <c r="H161" s="229"/>
      <c r="I161" s="135"/>
      <c r="J161" s="135"/>
      <c r="K161" s="135"/>
      <c r="L161" s="135"/>
      <c r="M161" s="135"/>
      <c r="N161" s="135"/>
      <c r="O161" s="135"/>
      <c r="P161" s="135"/>
      <c r="Q161" s="135"/>
      <c r="R161" s="135"/>
      <c r="S161" s="135"/>
      <c r="T161" s="230"/>
      <c r="U161" s="231"/>
    </row>
    <row r="162" spans="1:21" ht="57" customHeight="1">
      <c r="A162" s="222"/>
      <c r="B162" s="223"/>
      <c r="C162" s="224"/>
      <c r="D162" s="225"/>
      <c r="E162" s="226"/>
      <c r="F162" s="227"/>
      <c r="G162" s="228"/>
      <c r="H162" s="229"/>
      <c r="I162" s="135"/>
      <c r="J162" s="135"/>
      <c r="K162" s="135"/>
      <c r="L162" s="135"/>
      <c r="M162" s="135"/>
      <c r="N162" s="135"/>
      <c r="O162" s="135"/>
      <c r="P162" s="135"/>
      <c r="Q162" s="135"/>
      <c r="R162" s="135"/>
      <c r="S162" s="135"/>
      <c r="T162" s="230"/>
      <c r="U162" s="231"/>
    </row>
    <row r="163" spans="1:21" ht="57" customHeight="1">
      <c r="A163" s="222"/>
      <c r="B163" s="223"/>
      <c r="C163" s="224"/>
      <c r="D163" s="225"/>
      <c r="E163" s="226"/>
      <c r="F163" s="227"/>
      <c r="G163" s="228"/>
      <c r="H163" s="229"/>
      <c r="I163" s="135"/>
      <c r="J163" s="135"/>
      <c r="K163" s="135"/>
      <c r="L163" s="135"/>
      <c r="M163" s="135"/>
      <c r="N163" s="135"/>
      <c r="O163" s="135"/>
      <c r="P163" s="135"/>
      <c r="Q163" s="135"/>
      <c r="R163" s="135"/>
      <c r="S163" s="135"/>
      <c r="T163" s="230"/>
      <c r="U163" s="231"/>
    </row>
    <row r="164" spans="1:21" ht="57" customHeight="1">
      <c r="A164" s="222"/>
      <c r="B164" s="223"/>
      <c r="C164" s="232"/>
      <c r="D164" s="225"/>
      <c r="E164" s="226"/>
      <c r="F164" s="227"/>
      <c r="G164" s="228"/>
      <c r="H164" s="229"/>
      <c r="I164" s="135"/>
      <c r="J164" s="135"/>
      <c r="K164" s="135"/>
      <c r="L164" s="135"/>
      <c r="M164" s="135"/>
      <c r="N164" s="135"/>
      <c r="O164" s="135"/>
      <c r="P164" s="135"/>
      <c r="Q164" s="135"/>
      <c r="R164" s="135"/>
      <c r="S164" s="135"/>
      <c r="T164" s="230"/>
      <c r="U164" s="231"/>
    </row>
    <row r="165" spans="1:21" ht="57" customHeight="1">
      <c r="A165" s="222"/>
      <c r="B165" s="223"/>
      <c r="C165" s="232"/>
      <c r="D165" s="225"/>
      <c r="E165" s="226"/>
      <c r="F165" s="227"/>
      <c r="G165" s="228"/>
      <c r="H165" s="229"/>
      <c r="I165" s="135"/>
      <c r="J165" s="135"/>
      <c r="K165" s="135"/>
      <c r="L165" s="135"/>
      <c r="M165" s="135"/>
      <c r="N165" s="135"/>
      <c r="O165" s="135"/>
      <c r="P165" s="135"/>
      <c r="Q165" s="135"/>
      <c r="R165" s="135"/>
      <c r="S165" s="135"/>
      <c r="T165" s="230"/>
      <c r="U165" s="231"/>
    </row>
    <row r="166" spans="1:21" ht="57.75" customHeight="1">
      <c r="A166" s="222"/>
      <c r="B166" s="223"/>
      <c r="C166" s="232"/>
      <c r="D166" s="225"/>
      <c r="E166" s="226"/>
      <c r="F166" s="227"/>
      <c r="G166" s="228"/>
      <c r="H166" s="229"/>
      <c r="I166" s="135"/>
      <c r="J166" s="135"/>
      <c r="K166" s="135"/>
      <c r="L166" s="135"/>
      <c r="M166" s="135"/>
      <c r="N166" s="135"/>
      <c r="O166" s="135"/>
      <c r="P166" s="135"/>
      <c r="Q166" s="135"/>
      <c r="R166" s="135"/>
      <c r="S166" s="135"/>
      <c r="T166" s="230"/>
      <c r="U166" s="231"/>
    </row>
    <row r="167" spans="1:21" ht="57" customHeight="1">
      <c r="A167" s="222"/>
      <c r="B167" s="223"/>
      <c r="C167" s="232"/>
      <c r="D167" s="225"/>
      <c r="E167" s="226"/>
      <c r="F167" s="227"/>
      <c r="G167" s="228"/>
      <c r="H167" s="229"/>
      <c r="I167" s="135"/>
      <c r="J167" s="135"/>
      <c r="K167" s="135"/>
      <c r="L167" s="135"/>
      <c r="M167" s="135"/>
      <c r="N167" s="135"/>
      <c r="O167" s="135"/>
      <c r="P167" s="135"/>
      <c r="Q167" s="135"/>
      <c r="R167" s="135"/>
      <c r="S167" s="135"/>
      <c r="T167" s="230"/>
      <c r="U167" s="231"/>
    </row>
    <row r="168" spans="1:21" ht="57" customHeight="1">
      <c r="A168" s="222"/>
      <c r="B168" s="223"/>
      <c r="C168" s="224"/>
      <c r="D168" s="225"/>
      <c r="E168" s="226"/>
      <c r="F168" s="227"/>
      <c r="G168" s="228"/>
      <c r="H168" s="229"/>
      <c r="I168" s="135"/>
      <c r="J168" s="135"/>
      <c r="K168" s="135"/>
      <c r="L168" s="135"/>
      <c r="M168" s="135"/>
      <c r="N168" s="135"/>
      <c r="O168" s="135"/>
      <c r="P168" s="135"/>
      <c r="Q168" s="135"/>
      <c r="R168" s="135"/>
      <c r="S168" s="135"/>
      <c r="T168" s="230"/>
      <c r="U168" s="231"/>
    </row>
    <row r="169" spans="1:21" ht="57" customHeight="1">
      <c r="A169" s="222"/>
      <c r="B169" s="223"/>
      <c r="C169" s="224"/>
      <c r="D169" s="225"/>
      <c r="E169" s="226"/>
      <c r="F169" s="227"/>
      <c r="G169" s="228"/>
      <c r="H169" s="229"/>
      <c r="I169" s="135"/>
      <c r="J169" s="135"/>
      <c r="K169" s="135"/>
      <c r="L169" s="135"/>
      <c r="M169" s="135"/>
      <c r="N169" s="135"/>
      <c r="O169" s="135"/>
      <c r="P169" s="135"/>
      <c r="Q169" s="135"/>
      <c r="R169" s="135"/>
      <c r="S169" s="135"/>
      <c r="T169" s="230"/>
      <c r="U169" s="231"/>
    </row>
    <row r="170" spans="1:21" ht="57" customHeight="1">
      <c r="A170" s="222"/>
      <c r="B170" s="223"/>
      <c r="C170" s="224"/>
      <c r="D170" s="225"/>
      <c r="E170" s="226"/>
      <c r="F170" s="227"/>
      <c r="G170" s="228"/>
      <c r="H170" s="229"/>
      <c r="I170" s="135"/>
      <c r="J170" s="135"/>
      <c r="K170" s="135"/>
      <c r="L170" s="135"/>
      <c r="M170" s="135"/>
      <c r="N170" s="135"/>
      <c r="O170" s="135"/>
      <c r="P170" s="135"/>
      <c r="Q170" s="135"/>
      <c r="R170" s="135"/>
      <c r="S170" s="135"/>
      <c r="T170" s="230"/>
      <c r="U170" s="231"/>
    </row>
    <row r="171" spans="1:21" ht="57" customHeight="1">
      <c r="A171" s="222"/>
      <c r="B171" s="223"/>
      <c r="C171" s="224"/>
      <c r="D171" s="225"/>
      <c r="E171" s="226"/>
      <c r="F171" s="227"/>
      <c r="G171" s="228"/>
      <c r="H171" s="229"/>
      <c r="I171" s="135"/>
      <c r="J171" s="135"/>
      <c r="K171" s="135"/>
      <c r="L171" s="135"/>
      <c r="M171" s="135"/>
      <c r="N171" s="135"/>
      <c r="O171" s="135"/>
      <c r="P171" s="135"/>
      <c r="Q171" s="135"/>
      <c r="R171" s="135"/>
      <c r="S171" s="135"/>
      <c r="T171" s="230"/>
      <c r="U171" s="231"/>
    </row>
    <row r="172" spans="1:21" ht="57" customHeight="1">
      <c r="A172" s="222"/>
      <c r="B172" s="223"/>
      <c r="C172" s="224"/>
      <c r="D172" s="225"/>
      <c r="E172" s="226"/>
      <c r="F172" s="227"/>
      <c r="G172" s="228"/>
      <c r="H172" s="229"/>
      <c r="I172" s="135"/>
      <c r="J172" s="135"/>
      <c r="K172" s="135"/>
      <c r="L172" s="135"/>
      <c r="M172" s="135"/>
      <c r="N172" s="135"/>
      <c r="O172" s="135"/>
      <c r="P172" s="135"/>
      <c r="Q172" s="135"/>
      <c r="R172" s="135"/>
      <c r="S172" s="135"/>
      <c r="T172" s="230"/>
      <c r="U172" s="231"/>
    </row>
    <row r="173" spans="1:21" ht="57" customHeight="1">
      <c r="A173" s="222"/>
      <c r="B173" s="223"/>
      <c r="C173" s="224"/>
      <c r="D173" s="225"/>
      <c r="E173" s="226"/>
      <c r="F173" s="227"/>
      <c r="G173" s="228"/>
      <c r="H173" s="229"/>
      <c r="I173" s="135"/>
      <c r="J173" s="135"/>
      <c r="K173" s="135"/>
      <c r="L173" s="135"/>
      <c r="M173" s="135"/>
      <c r="N173" s="135"/>
      <c r="O173" s="135"/>
      <c r="P173" s="135"/>
      <c r="Q173" s="135"/>
      <c r="R173" s="135"/>
      <c r="S173" s="135"/>
      <c r="T173" s="230"/>
      <c r="U173" s="231"/>
    </row>
    <row r="174" spans="1:21" ht="57" customHeight="1">
      <c r="A174" s="222"/>
      <c r="B174" s="223"/>
      <c r="C174" s="224"/>
      <c r="D174" s="225"/>
      <c r="E174" s="226"/>
      <c r="F174" s="227"/>
      <c r="G174" s="228"/>
      <c r="H174" s="229"/>
      <c r="I174" s="135"/>
      <c r="J174" s="135"/>
      <c r="K174" s="135"/>
      <c r="L174" s="135"/>
      <c r="M174" s="135"/>
      <c r="N174" s="135"/>
      <c r="O174" s="135"/>
      <c r="P174" s="135"/>
      <c r="Q174" s="135"/>
      <c r="R174" s="135"/>
      <c r="S174" s="135"/>
      <c r="T174" s="230"/>
      <c r="U174" s="231"/>
    </row>
    <row r="175" spans="1:21" ht="57" customHeight="1">
      <c r="A175" s="222"/>
      <c r="B175" s="223"/>
      <c r="C175" s="224"/>
      <c r="D175" s="225"/>
      <c r="E175" s="226"/>
      <c r="F175" s="227"/>
      <c r="G175" s="228"/>
      <c r="H175" s="229"/>
      <c r="I175" s="135"/>
      <c r="J175" s="135"/>
      <c r="K175" s="135"/>
      <c r="L175" s="135"/>
      <c r="M175" s="135"/>
      <c r="N175" s="135"/>
      <c r="O175" s="135"/>
      <c r="P175" s="135"/>
      <c r="Q175" s="135"/>
      <c r="R175" s="135"/>
      <c r="S175" s="135"/>
      <c r="T175" s="230"/>
      <c r="U175" s="231"/>
    </row>
    <row r="176" spans="1:21" ht="57" customHeight="1">
      <c r="A176" s="222"/>
      <c r="B176" s="223"/>
      <c r="C176" s="224"/>
      <c r="D176" s="225"/>
      <c r="E176" s="226"/>
      <c r="F176" s="227"/>
      <c r="G176" s="228"/>
      <c r="H176" s="229"/>
      <c r="I176" s="135"/>
      <c r="J176" s="135"/>
      <c r="K176" s="135"/>
      <c r="L176" s="135"/>
      <c r="M176" s="135"/>
      <c r="N176" s="135"/>
      <c r="O176" s="135"/>
      <c r="P176" s="135"/>
      <c r="Q176" s="135"/>
      <c r="R176" s="135"/>
      <c r="S176" s="135"/>
      <c r="T176" s="230"/>
      <c r="U176" s="231"/>
    </row>
    <row r="177" spans="1:21" ht="57" customHeight="1">
      <c r="A177" s="222"/>
      <c r="B177" s="223"/>
      <c r="C177" s="224"/>
      <c r="D177" s="225"/>
      <c r="E177" s="226"/>
      <c r="F177" s="227"/>
      <c r="G177" s="228"/>
      <c r="H177" s="229"/>
      <c r="I177" s="135"/>
      <c r="J177" s="135"/>
      <c r="K177" s="135"/>
      <c r="L177" s="135"/>
      <c r="M177" s="135"/>
      <c r="N177" s="135"/>
      <c r="O177" s="135"/>
      <c r="P177" s="135"/>
      <c r="Q177" s="135"/>
      <c r="R177" s="135"/>
      <c r="S177" s="135"/>
      <c r="T177" s="230"/>
      <c r="U177" s="231"/>
    </row>
    <row r="178" spans="1:21" ht="57" customHeight="1">
      <c r="A178" s="222"/>
      <c r="B178" s="223"/>
      <c r="C178" s="232"/>
      <c r="D178" s="225"/>
      <c r="E178" s="226"/>
      <c r="F178" s="227"/>
      <c r="G178" s="228"/>
      <c r="H178" s="229"/>
      <c r="I178" s="135"/>
      <c r="J178" s="135"/>
      <c r="K178" s="135"/>
      <c r="L178" s="135"/>
      <c r="M178" s="135"/>
      <c r="N178" s="135"/>
      <c r="O178" s="135"/>
      <c r="P178" s="135"/>
      <c r="Q178" s="135"/>
      <c r="R178" s="135"/>
      <c r="S178" s="135"/>
      <c r="T178" s="230"/>
      <c r="U178" s="231"/>
    </row>
    <row r="179" spans="1:21" ht="57.75" customHeight="1">
      <c r="A179" s="222"/>
      <c r="B179" s="223"/>
      <c r="C179" s="232"/>
      <c r="D179" s="225"/>
      <c r="E179" s="226"/>
      <c r="F179" s="227"/>
      <c r="G179" s="228"/>
      <c r="H179" s="229"/>
      <c r="I179" s="135"/>
      <c r="J179" s="135"/>
      <c r="K179" s="135"/>
      <c r="L179" s="135"/>
      <c r="M179" s="135"/>
      <c r="N179" s="135"/>
      <c r="O179" s="135"/>
      <c r="P179" s="135"/>
      <c r="Q179" s="135"/>
      <c r="R179" s="135"/>
      <c r="S179" s="135"/>
      <c r="T179" s="230"/>
      <c r="U179" s="231"/>
    </row>
    <row r="180" spans="1:21" ht="57" customHeight="1">
      <c r="A180" s="222"/>
      <c r="B180" s="223"/>
      <c r="C180" s="224"/>
      <c r="D180" s="225"/>
      <c r="E180" s="226"/>
      <c r="F180" s="227"/>
      <c r="G180" s="228"/>
      <c r="H180" s="229"/>
      <c r="I180" s="135"/>
      <c r="J180" s="135"/>
      <c r="K180" s="135"/>
      <c r="L180" s="135"/>
      <c r="M180" s="135"/>
      <c r="N180" s="135"/>
      <c r="O180" s="135"/>
      <c r="P180" s="135"/>
      <c r="Q180" s="135"/>
      <c r="R180" s="135"/>
      <c r="S180" s="135"/>
      <c r="T180" s="230"/>
      <c r="U180" s="231"/>
    </row>
    <row r="181" spans="1:21" ht="25" customHeight="1">
      <c r="A181" s="183"/>
      <c r="B181" s="183"/>
      <c r="C181" s="168"/>
      <c r="D181" s="168"/>
      <c r="E181" s="168"/>
      <c r="F181" s="168"/>
      <c r="G181" s="169"/>
      <c r="H181" s="168"/>
      <c r="I181" s="184"/>
      <c r="J181" s="184"/>
      <c r="K181" s="183"/>
      <c r="L181" s="184"/>
      <c r="M181" s="183"/>
      <c r="N181" s="183"/>
      <c r="O181" s="183"/>
      <c r="P181" s="183"/>
      <c r="Q181" s="183"/>
      <c r="R181" s="183"/>
      <c r="S181" s="183"/>
      <c r="T181" s="184"/>
      <c r="U181" s="183"/>
    </row>
    <row r="182" spans="1:21" ht="55.5" customHeight="1">
      <c r="A182" s="200"/>
      <c r="B182" s="210" t="s">
        <v>165</v>
      </c>
      <c r="C182" s="205"/>
      <c r="D182" s="130"/>
      <c r="E182" s="139"/>
      <c r="F182" s="160"/>
      <c r="G182" s="160">
        <v>5.0000000000000001E-3</v>
      </c>
      <c r="H182" s="165">
        <v>38717</v>
      </c>
      <c r="I182" s="166"/>
      <c r="J182" s="161"/>
      <c r="K182" s="162"/>
      <c r="L182" s="162"/>
      <c r="M182" s="162"/>
      <c r="N182" s="161"/>
      <c r="O182" s="161"/>
      <c r="P182" s="161"/>
      <c r="Q182" s="161"/>
      <c r="R182" s="161"/>
      <c r="S182" s="161"/>
      <c r="T182" s="163"/>
      <c r="U182" s="164"/>
    </row>
    <row r="183" spans="1:21" ht="57" customHeight="1">
      <c r="A183" s="200"/>
      <c r="B183" s="210" t="s">
        <v>166</v>
      </c>
      <c r="C183" s="205"/>
      <c r="D183" s="130"/>
      <c r="E183" s="139"/>
      <c r="F183" s="160"/>
      <c r="G183" s="160"/>
      <c r="H183" s="165"/>
      <c r="I183" s="166"/>
      <c r="J183" s="161"/>
      <c r="K183" s="162"/>
      <c r="L183" s="162"/>
      <c r="M183" s="162"/>
      <c r="N183" s="161"/>
      <c r="O183" s="161"/>
      <c r="P183" s="161"/>
      <c r="Q183" s="161"/>
      <c r="R183" s="161"/>
      <c r="S183" s="161"/>
      <c r="T183" s="163"/>
      <c r="U183" s="164"/>
    </row>
    <row r="184" spans="1:21" ht="57" customHeight="1">
      <c r="A184" s="200"/>
      <c r="B184" s="201" t="s">
        <v>167</v>
      </c>
      <c r="C184" s="205"/>
      <c r="D184" s="211"/>
      <c r="E184" s="167"/>
      <c r="F184" s="160"/>
      <c r="G184" s="160">
        <v>0</v>
      </c>
      <c r="H184" s="165" t="s">
        <v>10</v>
      </c>
      <c r="I184" s="166"/>
      <c r="J184" s="161"/>
      <c r="K184" s="162"/>
      <c r="L184" s="162"/>
      <c r="M184" s="162"/>
      <c r="N184" s="161"/>
      <c r="O184" s="161"/>
      <c r="P184" s="161"/>
      <c r="Q184" s="161"/>
      <c r="R184" s="161"/>
      <c r="S184" s="161"/>
      <c r="T184" s="163"/>
      <c r="U184" s="164"/>
    </row>
    <row r="185" spans="1:21" s="214" customFormat="1" ht="15" customHeight="1">
      <c r="A185" s="15"/>
      <c r="B185" s="212"/>
      <c r="C185" s="213"/>
      <c r="D185" s="168"/>
      <c r="E185" s="168"/>
      <c r="F185" s="168"/>
      <c r="G185" s="169"/>
      <c r="H185" s="170"/>
      <c r="I185" s="171"/>
      <c r="J185" s="171"/>
      <c r="K185" s="171"/>
      <c r="L185" s="172"/>
      <c r="M185" s="173"/>
      <c r="N185" s="174"/>
      <c r="O185" s="174"/>
      <c r="P185" s="175"/>
      <c r="Q185" s="172"/>
      <c r="R185" s="172"/>
      <c r="S185" s="172"/>
      <c r="T185" s="176"/>
      <c r="U185" s="172"/>
    </row>
    <row r="186" spans="1:21" s="214" customFormat="1" ht="30.75" customHeight="1">
      <c r="A186" s="215"/>
      <c r="B186" s="216" t="s">
        <v>7</v>
      </c>
      <c r="C186" s="216">
        <f>SUM(C5:C184)</f>
        <v>0</v>
      </c>
      <c r="D186" s="177">
        <f>SUM(D5:D184)</f>
        <v>0</v>
      </c>
      <c r="E186" s="177"/>
      <c r="F186" s="233" t="s">
        <v>8</v>
      </c>
      <c r="G186" s="233"/>
      <c r="H186" s="233"/>
      <c r="I186" s="233"/>
      <c r="J186" s="233"/>
      <c r="K186" s="233"/>
      <c r="L186" s="233"/>
      <c r="M186" s="233"/>
      <c r="N186" s="233"/>
      <c r="O186" s="234">
        <f>SUMPRODUCT(D5:D184,F5:F184)</f>
        <v>0</v>
      </c>
      <c r="P186" s="234"/>
      <c r="Q186" s="172"/>
      <c r="R186" s="172"/>
      <c r="S186" s="172"/>
      <c r="T186" s="176"/>
      <c r="U186" s="172"/>
    </row>
    <row r="187" spans="1:21" s="214" customFormat="1" ht="34">
      <c r="A187" s="25" t="str">
        <f>IF(I5='Current Period'!I5, "true")</f>
        <v>true</v>
      </c>
      <c r="B187" s="172"/>
      <c r="C187" s="213"/>
      <c r="D187" s="168"/>
      <c r="E187" s="168"/>
      <c r="F187" s="235"/>
      <c r="G187" s="235"/>
      <c r="H187" s="235"/>
      <c r="I187" s="235"/>
      <c r="J187" s="235"/>
      <c r="K187" s="235"/>
      <c r="L187" s="235"/>
      <c r="M187" s="235"/>
      <c r="N187" s="235"/>
      <c r="O187" s="234"/>
      <c r="P187" s="234"/>
      <c r="Q187" s="172"/>
      <c r="R187" s="172"/>
      <c r="S187" s="172"/>
      <c r="T187" s="176"/>
      <c r="U187" s="172"/>
    </row>
    <row r="188" spans="1:21" ht="25" customHeight="1">
      <c r="A188" s="217"/>
      <c r="B188" s="178"/>
      <c r="C188" s="178"/>
      <c r="D188" s="178"/>
      <c r="E188" s="178"/>
      <c r="F188" s="178"/>
      <c r="G188" s="179"/>
      <c r="H188" s="178"/>
      <c r="I188" s="178"/>
      <c r="J188" s="178"/>
      <c r="K188" s="178"/>
      <c r="L188" s="178"/>
      <c r="M188" s="178"/>
      <c r="N188" s="178"/>
      <c r="O188" s="178"/>
      <c r="P188" s="178"/>
      <c r="Q188" s="178"/>
      <c r="R188" s="178"/>
      <c r="S188" s="178"/>
      <c r="T188" s="180"/>
      <c r="U188" s="180"/>
    </row>
    <row r="189" spans="1:21" ht="25" customHeight="1">
      <c r="A189" s="217"/>
      <c r="B189" s="183" t="s">
        <v>12</v>
      </c>
      <c r="C189" s="218"/>
      <c r="D189" s="168"/>
      <c r="E189" s="168"/>
      <c r="F189" s="168"/>
      <c r="G189" s="169"/>
      <c r="H189" s="181"/>
      <c r="I189" s="171"/>
      <c r="J189" s="171"/>
      <c r="K189" s="171"/>
      <c r="L189" s="182"/>
      <c r="M189" s="182"/>
      <c r="N189" s="183"/>
      <c r="O189" s="183"/>
      <c r="P189" s="175"/>
      <c r="Q189" s="183"/>
      <c r="R189" s="183"/>
      <c r="S189" s="183"/>
      <c r="T189" s="182"/>
      <c r="U189" s="183"/>
    </row>
    <row r="190" spans="1:21" ht="25" customHeight="1">
      <c r="A190" s="217"/>
      <c r="B190" s="183"/>
      <c r="C190" s="218">
        <f>SUM(C5:C15)</f>
        <v>0</v>
      </c>
      <c r="D190" s="168"/>
      <c r="E190" s="168"/>
      <c r="F190" s="168"/>
      <c r="G190" s="169"/>
      <c r="H190" s="168"/>
      <c r="I190" s="184"/>
      <c r="J190" s="184"/>
      <c r="K190" s="183"/>
      <c r="L190" s="184"/>
      <c r="M190" s="183"/>
      <c r="N190" s="183"/>
      <c r="O190" s="183"/>
      <c r="P190" s="175"/>
      <c r="Q190" s="183"/>
      <c r="R190" s="183"/>
      <c r="S190" s="183"/>
      <c r="T190" s="184"/>
      <c r="U190" s="183"/>
    </row>
    <row r="191" spans="1:21" ht="25" customHeight="1">
      <c r="A191" s="183"/>
      <c r="B191" s="183"/>
      <c r="C191" s="218">
        <f>C182*0.65</f>
        <v>0</v>
      </c>
      <c r="D191" s="168"/>
      <c r="E191" s="168"/>
      <c r="F191" s="168"/>
      <c r="G191" s="169"/>
      <c r="H191" s="168"/>
      <c r="I191" s="184"/>
      <c r="J191" s="184"/>
      <c r="K191" s="183"/>
      <c r="L191" s="184"/>
      <c r="M191" s="183"/>
      <c r="N191" s="183"/>
      <c r="O191" s="183"/>
      <c r="P191" s="175"/>
      <c r="Q191" s="183"/>
      <c r="R191" s="183"/>
      <c r="S191" s="183"/>
      <c r="T191" s="184"/>
      <c r="U191" s="183"/>
    </row>
    <row r="192" spans="1:21" ht="47.25" customHeight="1">
      <c r="A192" s="183"/>
      <c r="B192" s="183"/>
      <c r="C192" s="219">
        <f>SUM(C190:C191)</f>
        <v>0</v>
      </c>
      <c r="D192" s="168"/>
      <c r="E192" s="168"/>
      <c r="F192" s="168"/>
      <c r="G192" s="169"/>
      <c r="H192" s="168"/>
      <c r="I192" s="184"/>
      <c r="J192" s="184"/>
      <c r="K192" s="183"/>
      <c r="L192" s="184"/>
      <c r="M192" s="183"/>
      <c r="N192" s="183"/>
      <c r="O192" s="183"/>
      <c r="P192" s="185"/>
      <c r="Q192" s="183"/>
      <c r="R192" s="183"/>
      <c r="S192" s="183"/>
      <c r="T192" s="184"/>
      <c r="U192" s="183"/>
    </row>
    <row r="193" spans="1:21" ht="25" customHeight="1">
      <c r="A193" s="183"/>
      <c r="B193" s="183"/>
      <c r="C193" s="220" t="e">
        <f>C192/C186</f>
        <v>#DIV/0!</v>
      </c>
      <c r="D193" s="168"/>
      <c r="E193" s="168"/>
      <c r="F193" s="168"/>
      <c r="G193" s="169"/>
      <c r="H193" s="168"/>
      <c r="I193" s="184"/>
      <c r="J193" s="184"/>
      <c r="K193" s="183"/>
      <c r="L193" s="184"/>
      <c r="M193" s="183"/>
      <c r="N193" s="183"/>
      <c r="O193" s="183"/>
      <c r="P193" s="185"/>
      <c r="Q193" s="183"/>
      <c r="R193" s="183"/>
      <c r="S193" s="183"/>
      <c r="T193" s="184"/>
      <c r="U193" s="183"/>
    </row>
    <row r="194" spans="1:21" ht="25" customHeight="1">
      <c r="A194" s="183"/>
      <c r="B194" s="183"/>
      <c r="C194" s="219"/>
      <c r="D194" s="168"/>
      <c r="E194" s="168"/>
      <c r="F194" s="168"/>
      <c r="G194" s="169"/>
      <c r="H194" s="168"/>
      <c r="I194" s="184"/>
      <c r="J194" s="184"/>
      <c r="K194" s="183"/>
      <c r="L194" s="184"/>
      <c r="M194" s="183"/>
      <c r="N194" s="183"/>
      <c r="O194" s="183"/>
      <c r="P194" s="185"/>
      <c r="Q194" s="183"/>
      <c r="R194" s="183"/>
      <c r="S194" s="183"/>
      <c r="T194" s="184"/>
      <c r="U194" s="183"/>
    </row>
    <row r="195" spans="1:21" ht="25" customHeight="1">
      <c r="A195" s="183"/>
      <c r="B195" s="183"/>
      <c r="C195" s="219"/>
      <c r="D195" s="168"/>
      <c r="E195" s="168"/>
      <c r="F195" s="168"/>
      <c r="G195" s="169"/>
      <c r="H195" s="168"/>
      <c r="I195" s="184"/>
      <c r="J195" s="184"/>
      <c r="K195" s="183"/>
      <c r="L195" s="184"/>
      <c r="M195" s="183"/>
      <c r="N195" s="183"/>
      <c r="O195" s="183"/>
      <c r="P195" s="186"/>
      <c r="Q195" s="183"/>
      <c r="R195" s="183"/>
      <c r="S195" s="183"/>
      <c r="T195" s="184"/>
      <c r="U195" s="183"/>
    </row>
    <row r="196" spans="1:21" ht="25" customHeight="1">
      <c r="A196" s="183"/>
      <c r="B196" s="183"/>
      <c r="C196" s="168"/>
      <c r="D196" s="168"/>
      <c r="E196" s="168"/>
      <c r="F196" s="168"/>
      <c r="G196" s="169"/>
      <c r="H196" s="168"/>
      <c r="I196" s="184"/>
      <c r="J196" s="184"/>
      <c r="K196" s="183"/>
      <c r="L196" s="184"/>
      <c r="M196" s="183"/>
      <c r="N196" s="183"/>
      <c r="O196" s="183"/>
      <c r="P196" s="186"/>
      <c r="Q196" s="183"/>
      <c r="R196" s="183"/>
      <c r="S196" s="183"/>
      <c r="T196" s="184"/>
      <c r="U196" s="183"/>
    </row>
    <row r="197" spans="1:21" ht="25" customHeight="1">
      <c r="A197" s="183"/>
      <c r="B197" s="183"/>
      <c r="C197" s="168"/>
      <c r="D197" s="168"/>
      <c r="E197" s="168"/>
      <c r="F197" s="168"/>
      <c r="G197" s="169"/>
      <c r="H197" s="168"/>
      <c r="I197" s="184"/>
      <c r="J197" s="184"/>
      <c r="K197" s="183"/>
      <c r="L197" s="184"/>
      <c r="M197" s="183"/>
      <c r="N197" s="183"/>
      <c r="O197" s="183"/>
      <c r="P197" s="183"/>
      <c r="Q197" s="183"/>
      <c r="R197" s="183"/>
      <c r="S197" s="183"/>
      <c r="T197" s="184"/>
      <c r="U197" s="183"/>
    </row>
    <row r="198" spans="1:21" ht="25" customHeight="1">
      <c r="A198" s="183"/>
      <c r="B198" s="25"/>
      <c r="C198" s="168"/>
      <c r="D198" s="168"/>
      <c r="E198" s="168"/>
      <c r="F198" s="168"/>
      <c r="G198" s="169"/>
      <c r="H198" s="168"/>
      <c r="I198" s="184"/>
      <c r="J198" s="184"/>
      <c r="K198" s="183"/>
      <c r="L198" s="184"/>
      <c r="M198" s="183"/>
      <c r="N198" s="183"/>
      <c r="O198" s="183"/>
      <c r="P198" s="183"/>
      <c r="Q198" s="183"/>
      <c r="R198" s="183"/>
      <c r="S198" s="183"/>
      <c r="T198" s="184"/>
      <c r="U198" s="183"/>
    </row>
    <row r="199" spans="1:21" ht="25" customHeight="1">
      <c r="A199" s="183"/>
      <c r="B199" s="183"/>
      <c r="C199" s="168"/>
      <c r="D199" s="168"/>
      <c r="E199" s="168"/>
      <c r="F199" s="168"/>
      <c r="G199" s="169"/>
      <c r="H199" s="168"/>
      <c r="I199" s="184"/>
      <c r="J199" s="184"/>
      <c r="K199" s="183"/>
      <c r="L199" s="184"/>
      <c r="M199" s="183"/>
      <c r="N199" s="183"/>
      <c r="O199" s="183"/>
      <c r="P199" s="183"/>
      <c r="Q199" s="183"/>
      <c r="R199" s="183"/>
      <c r="S199" s="183"/>
      <c r="T199" s="184"/>
      <c r="U199" s="183"/>
    </row>
    <row r="200" spans="1:21">
      <c r="A200" s="183"/>
      <c r="B200" s="183"/>
      <c r="C200" s="168"/>
      <c r="D200" s="168"/>
      <c r="E200" s="168"/>
      <c r="F200" s="168"/>
      <c r="G200" s="169"/>
      <c r="H200" s="168"/>
      <c r="I200" s="184"/>
      <c r="J200" s="184"/>
      <c r="K200" s="183"/>
      <c r="L200" s="184"/>
      <c r="M200" s="183"/>
      <c r="N200" s="183"/>
      <c r="O200" s="183"/>
      <c r="P200" s="183"/>
      <c r="Q200" s="183"/>
      <c r="R200" s="183"/>
      <c r="S200" s="183"/>
      <c r="T200" s="184"/>
      <c r="U200" s="183"/>
    </row>
    <row r="201" spans="1:21">
      <c r="A201" s="183"/>
      <c r="B201" s="183"/>
      <c r="C201" s="168"/>
      <c r="D201" s="168"/>
      <c r="E201" s="168"/>
      <c r="F201" s="168"/>
      <c r="G201" s="169"/>
      <c r="H201" s="168"/>
      <c r="I201" s="184"/>
      <c r="J201" s="184"/>
      <c r="K201" s="183"/>
      <c r="L201" s="184"/>
      <c r="M201" s="183"/>
      <c r="N201" s="183"/>
      <c r="O201" s="183"/>
      <c r="P201" s="183"/>
      <c r="Q201" s="183"/>
      <c r="R201" s="183"/>
      <c r="S201" s="183"/>
      <c r="T201" s="184"/>
      <c r="U201" s="183"/>
    </row>
  </sheetData>
  <mergeCells count="4">
    <mergeCell ref="F186:N186"/>
    <mergeCell ref="O186:P186"/>
    <mergeCell ref="F187:N187"/>
    <mergeCell ref="O187:P187"/>
  </mergeCells>
  <conditionalFormatting sqref="I5:S180">
    <cfRule type="expression" dxfId="26" priority="11">
      <formula>I5 = "û"</formula>
    </cfRule>
    <cfRule type="expression" dxfId="25" priority="12">
      <formula>I5 = "ü"</formula>
    </cfRule>
  </conditionalFormatting>
  <conditionalFormatting sqref="I5:T180">
    <cfRule type="expression" dxfId="24" priority="8">
      <formula>"Or(I5&lt;&gt;ü,I5&lt;&gt;û)"</formula>
    </cfRule>
  </conditionalFormatting>
  <printOptions horizontalCentered="1"/>
  <pageMargins left="0.3" right="0.3" top="0.7" bottom="0.3" header="0.3" footer="0.3"/>
  <pageSetup scale="2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1C23C-E509-4195-B0D3-7A7E7DD81CBB}">
  <sheetPr codeName="Sheet2"/>
  <dimension ref="A1:AC61"/>
  <sheetViews>
    <sheetView zoomScale="42" zoomScaleNormal="42" workbookViewId="0">
      <selection activeCell="A19" sqref="A19"/>
    </sheetView>
  </sheetViews>
  <sheetFormatPr baseColWidth="10" defaultColWidth="9.1640625" defaultRowHeight="37"/>
  <cols>
    <col min="1" max="1" width="50.5" style="57" customWidth="1"/>
    <col min="2" max="2" width="89.33203125" style="57" customWidth="1"/>
    <col min="3" max="3" width="41.33203125" style="107" customWidth="1"/>
    <col min="4" max="4" width="12.5" style="107" hidden="1" customWidth="1"/>
    <col min="5" max="5" width="14.5" style="107" bestFit="1" customWidth="1"/>
    <col min="6" max="6" width="15.5" style="107" customWidth="1"/>
    <col min="7" max="7" width="15.5" style="108" hidden="1" customWidth="1"/>
    <col min="8" max="8" width="15.1640625" style="107" hidden="1" customWidth="1"/>
    <col min="9" max="9" width="17.5" style="109" bestFit="1" customWidth="1"/>
    <col min="10" max="10" width="10.6640625" style="109" customWidth="1"/>
    <col min="11" max="11" width="10.6640625" style="57" customWidth="1"/>
    <col min="12" max="12" width="10.6640625" style="109" customWidth="1"/>
    <col min="13" max="19" width="10.6640625" style="57" customWidth="1"/>
    <col min="20" max="20" width="15.83203125" style="57" customWidth="1"/>
    <col min="21" max="21" width="18.6640625" style="57" customWidth="1"/>
    <col min="22" max="22" width="9" style="64" hidden="1" customWidth="1"/>
    <col min="23" max="23" width="8.83203125" style="57" customWidth="1"/>
    <col min="24" max="26" width="9.1640625" style="57"/>
    <col min="27" max="27" width="57.33203125" style="57" bestFit="1" customWidth="1"/>
    <col min="28" max="28" width="84.5" style="57" customWidth="1"/>
    <col min="29" max="16384" width="9.1640625" style="57"/>
  </cols>
  <sheetData>
    <row r="1" spans="1:29" ht="65.25" customHeight="1">
      <c r="A1" s="27" t="s">
        <v>123</v>
      </c>
      <c r="B1" s="28"/>
      <c r="C1" s="29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30"/>
    </row>
    <row r="2" spans="1:29" ht="69.75" customHeight="1">
      <c r="A2" s="31" t="s">
        <v>161</v>
      </c>
      <c r="B2" s="32"/>
      <c r="C2" s="33"/>
      <c r="D2" s="32"/>
      <c r="E2" s="32"/>
      <c r="F2" s="34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5"/>
      <c r="AB2" s="58"/>
    </row>
    <row r="3" spans="1:29" ht="14.25" customHeight="1">
      <c r="A3" s="1"/>
      <c r="B3" s="1"/>
      <c r="C3" s="2"/>
      <c r="D3" s="2"/>
      <c r="E3" s="2"/>
      <c r="F3" s="2"/>
      <c r="G3" s="23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9" s="59" customFormat="1" ht="57" customHeight="1">
      <c r="A4" s="3" t="s">
        <v>0</v>
      </c>
      <c r="B4" s="19" t="s">
        <v>1</v>
      </c>
      <c r="C4" s="4" t="s">
        <v>162</v>
      </c>
      <c r="D4" s="4" t="s">
        <v>2</v>
      </c>
      <c r="E4" s="4" t="s">
        <v>13</v>
      </c>
      <c r="F4" s="4" t="s">
        <v>3</v>
      </c>
      <c r="G4" s="24" t="s">
        <v>11</v>
      </c>
      <c r="H4" s="4" t="s">
        <v>4</v>
      </c>
      <c r="I4" s="51">
        <v>1</v>
      </c>
      <c r="J4" s="50">
        <v>2</v>
      </c>
      <c r="K4" s="5">
        <v>3</v>
      </c>
      <c r="L4" s="5">
        <v>4</v>
      </c>
      <c r="M4" s="5">
        <v>5</v>
      </c>
      <c r="N4" s="5">
        <v>6</v>
      </c>
      <c r="O4" s="5">
        <v>7</v>
      </c>
      <c r="P4" s="5">
        <v>8</v>
      </c>
      <c r="Q4" s="5">
        <v>9</v>
      </c>
      <c r="R4" s="5">
        <v>10</v>
      </c>
      <c r="S4" s="5">
        <v>11</v>
      </c>
      <c r="T4" s="21" t="s">
        <v>5</v>
      </c>
      <c r="U4" s="21" t="s">
        <v>6</v>
      </c>
      <c r="V4" s="114"/>
      <c r="AA4" s="60"/>
      <c r="AB4" s="60"/>
      <c r="AC4" s="61"/>
    </row>
    <row r="5" spans="1:29" ht="57" customHeight="1">
      <c r="A5" s="14" t="s">
        <v>67</v>
      </c>
      <c r="B5" s="18" t="s">
        <v>136</v>
      </c>
      <c r="C5" s="126">
        <v>196564517.86000001</v>
      </c>
      <c r="D5" s="13">
        <v>0.23664668713008963</v>
      </c>
      <c r="E5" s="38" t="s">
        <v>69</v>
      </c>
      <c r="F5" s="8">
        <v>2.0000000000000001E-4</v>
      </c>
      <c r="G5" s="12"/>
      <c r="H5" s="7"/>
      <c r="I5" s="52" t="s">
        <v>62</v>
      </c>
      <c r="J5" s="40" t="s">
        <v>63</v>
      </c>
      <c r="K5" s="43" t="s">
        <v>63</v>
      </c>
      <c r="L5" s="43" t="s">
        <v>63</v>
      </c>
      <c r="M5" s="43" t="s">
        <v>63</v>
      </c>
      <c r="N5" s="43" t="s">
        <v>63</v>
      </c>
      <c r="O5" s="43" t="s">
        <v>63</v>
      </c>
      <c r="P5" s="43" t="s">
        <v>63</v>
      </c>
      <c r="Q5" s="43" t="s">
        <v>63</v>
      </c>
      <c r="R5" s="43" t="s">
        <v>63</v>
      </c>
      <c r="S5" s="43" t="s">
        <v>63</v>
      </c>
      <c r="T5" s="21" t="s">
        <v>63</v>
      </c>
      <c r="U5" s="21" t="s">
        <v>63</v>
      </c>
      <c r="V5" s="64" t="s">
        <v>63</v>
      </c>
      <c r="X5" s="62"/>
      <c r="Z5" s="62"/>
      <c r="AA5" s="63"/>
      <c r="AB5" s="64"/>
      <c r="AC5" s="65"/>
    </row>
    <row r="6" spans="1:29" ht="57" customHeight="1">
      <c r="A6" s="14" t="s">
        <v>70</v>
      </c>
      <c r="B6" s="18" t="s">
        <v>137</v>
      </c>
      <c r="C6" s="126">
        <v>41523407.840000004</v>
      </c>
      <c r="D6" s="13">
        <v>4.9990593473671956E-2</v>
      </c>
      <c r="E6" s="13" t="s">
        <v>118</v>
      </c>
      <c r="F6" s="8">
        <v>4.4000000000000003E-3</v>
      </c>
      <c r="G6" s="12"/>
      <c r="H6" s="9"/>
      <c r="I6" s="52" t="s">
        <v>63</v>
      </c>
      <c r="J6" s="42" t="s">
        <v>63</v>
      </c>
      <c r="K6" s="42" t="s">
        <v>63</v>
      </c>
      <c r="L6" s="42" t="s">
        <v>63</v>
      </c>
      <c r="M6" s="47" t="s">
        <v>63</v>
      </c>
      <c r="N6" s="42" t="s">
        <v>63</v>
      </c>
      <c r="O6" s="42" t="s">
        <v>63</v>
      </c>
      <c r="P6" s="42" t="s">
        <v>63</v>
      </c>
      <c r="Q6" s="42" t="s">
        <v>63</v>
      </c>
      <c r="R6" s="42" t="s">
        <v>63</v>
      </c>
      <c r="S6" s="42" t="s">
        <v>63</v>
      </c>
      <c r="T6" s="21" t="s">
        <v>63</v>
      </c>
      <c r="U6" s="21" t="s">
        <v>63</v>
      </c>
      <c r="V6" s="64" t="s">
        <v>63</v>
      </c>
      <c r="AA6" s="64"/>
      <c r="AB6" s="66"/>
      <c r="AC6" s="65"/>
    </row>
    <row r="7" spans="1:29" ht="57" customHeight="1">
      <c r="A7" s="14" t="s">
        <v>73</v>
      </c>
      <c r="B7" s="18" t="s">
        <v>138</v>
      </c>
      <c r="C7" s="126">
        <v>27446256.52</v>
      </c>
      <c r="D7" s="13">
        <v>3.3042920209061487E-2</v>
      </c>
      <c r="E7" s="13" t="s">
        <v>75</v>
      </c>
      <c r="F7" s="121">
        <v>2.3E-3</v>
      </c>
      <c r="G7" s="12"/>
      <c r="H7" s="9"/>
      <c r="I7" s="53" t="s">
        <v>63</v>
      </c>
      <c r="J7" s="40" t="s">
        <v>63</v>
      </c>
      <c r="K7" s="42" t="s">
        <v>63</v>
      </c>
      <c r="L7" s="42" t="s">
        <v>63</v>
      </c>
      <c r="M7" s="40" t="s">
        <v>63</v>
      </c>
      <c r="N7" s="40" t="s">
        <v>63</v>
      </c>
      <c r="O7" s="42" t="s">
        <v>63</v>
      </c>
      <c r="P7" s="42" t="s">
        <v>63</v>
      </c>
      <c r="Q7" s="40" t="s">
        <v>63</v>
      </c>
      <c r="R7" s="40" t="s">
        <v>63</v>
      </c>
      <c r="S7" s="40" t="s">
        <v>63</v>
      </c>
      <c r="T7" s="21" t="s">
        <v>63</v>
      </c>
      <c r="U7" s="21" t="s">
        <v>63</v>
      </c>
      <c r="V7" s="64" t="s">
        <v>63</v>
      </c>
      <c r="X7" s="67"/>
      <c r="AB7" s="68"/>
    </row>
    <row r="8" spans="1:29" ht="57" customHeight="1">
      <c r="A8" s="14" t="s">
        <v>76</v>
      </c>
      <c r="B8" s="18" t="s">
        <v>139</v>
      </c>
      <c r="C8" s="126">
        <v>2813001.94</v>
      </c>
      <c r="D8" s="13">
        <v>3.3866111607469291E-3</v>
      </c>
      <c r="E8" s="13" t="s">
        <v>78</v>
      </c>
      <c r="F8" s="121">
        <v>5.0000000000000001E-4</v>
      </c>
      <c r="G8" s="12"/>
      <c r="H8" s="9"/>
      <c r="I8" s="53" t="s">
        <v>62</v>
      </c>
      <c r="J8" s="40" t="s">
        <v>63</v>
      </c>
      <c r="K8" s="42" t="s">
        <v>63</v>
      </c>
      <c r="L8" s="42" t="s">
        <v>63</v>
      </c>
      <c r="M8" s="42" t="s">
        <v>63</v>
      </c>
      <c r="N8" s="40" t="s">
        <v>63</v>
      </c>
      <c r="O8" s="40" t="s">
        <v>63</v>
      </c>
      <c r="P8" s="40" t="s">
        <v>63</v>
      </c>
      <c r="Q8" s="40" t="s">
        <v>63</v>
      </c>
      <c r="R8" s="40" t="s">
        <v>63</v>
      </c>
      <c r="S8" s="40" t="s">
        <v>63</v>
      </c>
      <c r="T8" s="21" t="s">
        <v>63</v>
      </c>
      <c r="U8" s="21" t="s">
        <v>63</v>
      </c>
      <c r="V8" s="64" t="s">
        <v>63</v>
      </c>
      <c r="X8" s="67"/>
      <c r="AA8" s="57" t="s">
        <v>9</v>
      </c>
      <c r="AB8" s="68"/>
    </row>
    <row r="9" spans="1:29" ht="57" customHeight="1">
      <c r="A9" s="14" t="s">
        <v>79</v>
      </c>
      <c r="B9" s="18" t="s">
        <v>140</v>
      </c>
      <c r="C9" s="126">
        <v>28433672.219999999</v>
      </c>
      <c r="D9" s="13">
        <v>3.423168335293502E-2</v>
      </c>
      <c r="E9" s="13" t="s">
        <v>81</v>
      </c>
      <c r="F9" s="121">
        <v>6.6E-3</v>
      </c>
      <c r="G9" s="12"/>
      <c r="H9" s="9"/>
      <c r="I9" s="53" t="s">
        <v>63</v>
      </c>
      <c r="J9" s="40" t="s">
        <v>9</v>
      </c>
      <c r="K9" s="40" t="s">
        <v>63</v>
      </c>
      <c r="L9" s="40" t="s">
        <v>63</v>
      </c>
      <c r="M9" s="40" t="s">
        <v>63</v>
      </c>
      <c r="N9" s="40" t="s">
        <v>63</v>
      </c>
      <c r="O9" s="40" t="s">
        <v>63</v>
      </c>
      <c r="P9" s="40" t="s">
        <v>63</v>
      </c>
      <c r="Q9" s="40" t="s">
        <v>63</v>
      </c>
      <c r="R9" s="43" t="s">
        <v>63</v>
      </c>
      <c r="S9" s="40" t="s">
        <v>63</v>
      </c>
      <c r="T9" s="21" t="s">
        <v>63</v>
      </c>
      <c r="U9" s="21" t="s">
        <v>63</v>
      </c>
      <c r="V9" s="64" t="s">
        <v>63</v>
      </c>
      <c r="AB9" s="69"/>
    </row>
    <row r="10" spans="1:29" ht="57" customHeight="1">
      <c r="A10" s="14" t="s">
        <v>82</v>
      </c>
      <c r="B10" s="18" t="s">
        <v>141</v>
      </c>
      <c r="C10" s="126">
        <v>28716621.670000002</v>
      </c>
      <c r="D10" s="13">
        <v>3.4572330030660813E-2</v>
      </c>
      <c r="E10" s="13" t="s">
        <v>84</v>
      </c>
      <c r="F10" s="121">
        <v>5.7999999999999996E-3</v>
      </c>
      <c r="G10" s="10"/>
      <c r="H10" s="17"/>
      <c r="I10" s="53" t="s">
        <v>63</v>
      </c>
      <c r="J10" s="40" t="s">
        <v>63</v>
      </c>
      <c r="K10" s="42" t="s">
        <v>63</v>
      </c>
      <c r="L10" s="42" t="s">
        <v>63</v>
      </c>
      <c r="M10" s="40" t="s">
        <v>63</v>
      </c>
      <c r="N10" s="40" t="s">
        <v>63</v>
      </c>
      <c r="O10" s="40" t="s">
        <v>63</v>
      </c>
      <c r="P10" s="40" t="s">
        <v>63</v>
      </c>
      <c r="Q10" s="40" t="s">
        <v>63</v>
      </c>
      <c r="R10" s="40" t="s">
        <v>63</v>
      </c>
      <c r="S10" s="40" t="s">
        <v>63</v>
      </c>
      <c r="T10" s="21" t="s">
        <v>63</v>
      </c>
      <c r="U10" s="21" t="s">
        <v>63</v>
      </c>
      <c r="V10" s="64" t="s">
        <v>63</v>
      </c>
      <c r="AB10" s="65"/>
    </row>
    <row r="11" spans="1:29" ht="57" customHeight="1">
      <c r="A11" s="14" t="s">
        <v>85</v>
      </c>
      <c r="B11" s="18" t="s">
        <v>142</v>
      </c>
      <c r="C11" s="126">
        <v>15626363.140000001</v>
      </c>
      <c r="D11" s="13">
        <v>1.8812790371487774E-2</v>
      </c>
      <c r="E11" s="13" t="s">
        <v>127</v>
      </c>
      <c r="F11" s="121">
        <v>4.0000000000000002E-4</v>
      </c>
      <c r="G11" s="10"/>
      <c r="H11" s="11"/>
      <c r="I11" s="53" t="s">
        <v>62</v>
      </c>
      <c r="J11" s="40" t="s">
        <v>63</v>
      </c>
      <c r="K11" s="42" t="s">
        <v>63</v>
      </c>
      <c r="L11" s="42" t="s">
        <v>63</v>
      </c>
      <c r="M11" s="40" t="s">
        <v>63</v>
      </c>
      <c r="N11" s="40" t="s">
        <v>63</v>
      </c>
      <c r="O11" s="42" t="s">
        <v>63</v>
      </c>
      <c r="P11" s="42" t="s">
        <v>63</v>
      </c>
      <c r="Q11" s="40" t="s">
        <v>63</v>
      </c>
      <c r="R11" s="40" t="s">
        <v>63</v>
      </c>
      <c r="S11" s="40" t="s">
        <v>63</v>
      </c>
      <c r="T11" s="21" t="s">
        <v>63</v>
      </c>
      <c r="U11" s="21" t="s">
        <v>63</v>
      </c>
      <c r="V11" s="64" t="s">
        <v>63</v>
      </c>
    </row>
    <row r="12" spans="1:29" ht="57" customHeight="1">
      <c r="A12" s="14" t="s">
        <v>88</v>
      </c>
      <c r="B12" s="18" t="s">
        <v>143</v>
      </c>
      <c r="C12" s="126">
        <v>3250483.95</v>
      </c>
      <c r="D12" s="13">
        <v>3.9133016818675799E-3</v>
      </c>
      <c r="E12" s="37" t="s">
        <v>90</v>
      </c>
      <c r="F12" s="121">
        <v>7.7000000000000002E-3</v>
      </c>
      <c r="G12" s="12"/>
      <c r="H12" s="9"/>
      <c r="I12" s="53" t="s">
        <v>9</v>
      </c>
      <c r="J12" s="40" t="s">
        <v>63</v>
      </c>
      <c r="K12" s="42" t="s">
        <v>63</v>
      </c>
      <c r="L12" s="42" t="s">
        <v>63</v>
      </c>
      <c r="M12" s="40" t="s">
        <v>63</v>
      </c>
      <c r="N12" s="40" t="s">
        <v>63</v>
      </c>
      <c r="O12" s="40" t="s">
        <v>63</v>
      </c>
      <c r="P12" s="42" t="s">
        <v>63</v>
      </c>
      <c r="Q12" s="40" t="s">
        <v>63</v>
      </c>
      <c r="R12" s="40" t="s">
        <v>63</v>
      </c>
      <c r="S12" s="40" t="s">
        <v>63</v>
      </c>
      <c r="T12" s="21" t="s">
        <v>63</v>
      </c>
      <c r="U12" s="21" t="s">
        <v>63</v>
      </c>
      <c r="V12" s="64" t="s">
        <v>63</v>
      </c>
    </row>
    <row r="13" spans="1:29" ht="57" customHeight="1">
      <c r="A13" s="14" t="s">
        <v>128</v>
      </c>
      <c r="B13" s="115" t="s">
        <v>157</v>
      </c>
      <c r="C13" s="126">
        <v>32344312.190000001</v>
      </c>
      <c r="D13" s="13">
        <v>3.8939755814507884E-2</v>
      </c>
      <c r="E13" s="37" t="s">
        <v>158</v>
      </c>
      <c r="F13" s="121">
        <v>5.9999999999999995E-4</v>
      </c>
      <c r="G13" s="10"/>
      <c r="H13" s="9"/>
      <c r="I13" s="53" t="s">
        <v>62</v>
      </c>
      <c r="J13" s="40" t="s">
        <v>63</v>
      </c>
      <c r="K13" s="40" t="s">
        <v>63</v>
      </c>
      <c r="L13" s="40" t="s">
        <v>9</v>
      </c>
      <c r="M13" s="40" t="s">
        <v>63</v>
      </c>
      <c r="N13" s="40" t="s">
        <v>63</v>
      </c>
      <c r="O13" s="40" t="s">
        <v>9</v>
      </c>
      <c r="P13" s="40" t="s">
        <v>9</v>
      </c>
      <c r="Q13" s="40" t="s">
        <v>63</v>
      </c>
      <c r="R13" s="40" t="s">
        <v>63</v>
      </c>
      <c r="S13" s="40" t="s">
        <v>63</v>
      </c>
      <c r="T13" s="21" t="s">
        <v>63</v>
      </c>
      <c r="U13" s="21" t="s">
        <v>63</v>
      </c>
      <c r="V13" s="64" t="s">
        <v>63</v>
      </c>
    </row>
    <row r="14" spans="1:29" ht="57" customHeight="1">
      <c r="A14" s="14" t="s">
        <v>36</v>
      </c>
      <c r="B14" s="18" t="s">
        <v>145</v>
      </c>
      <c r="C14" s="127">
        <v>15974381.51</v>
      </c>
      <c r="D14" s="13">
        <v>1.9231774403893721E-2</v>
      </c>
      <c r="E14" s="13" t="s">
        <v>92</v>
      </c>
      <c r="F14" s="121">
        <v>2.5000000000000001E-3</v>
      </c>
      <c r="G14" s="12"/>
      <c r="H14" s="9"/>
      <c r="I14" s="52" t="s">
        <v>63</v>
      </c>
      <c r="J14" s="40" t="s">
        <v>9</v>
      </c>
      <c r="K14" s="40" t="s">
        <v>9</v>
      </c>
      <c r="L14" s="40" t="s">
        <v>9</v>
      </c>
      <c r="M14" s="40" t="s">
        <v>9</v>
      </c>
      <c r="N14" s="40" t="s">
        <v>9</v>
      </c>
      <c r="O14" s="40" t="s">
        <v>63</v>
      </c>
      <c r="P14" s="40" t="s">
        <v>63</v>
      </c>
      <c r="Q14" s="40" t="s">
        <v>9</v>
      </c>
      <c r="R14" s="40" t="s">
        <v>63</v>
      </c>
      <c r="S14" s="40" t="s">
        <v>63</v>
      </c>
      <c r="T14" s="21" t="s">
        <v>63</v>
      </c>
      <c r="U14" s="21" t="s">
        <v>116</v>
      </c>
      <c r="V14" s="64" t="s">
        <v>63</v>
      </c>
    </row>
    <row r="15" spans="1:29" ht="57" customHeight="1">
      <c r="A15" s="14" t="s">
        <v>128</v>
      </c>
      <c r="B15" s="18" t="s">
        <v>146</v>
      </c>
      <c r="C15" s="127">
        <v>16848410.059999999</v>
      </c>
      <c r="D15" s="13">
        <v>2.0284029221123406E-2</v>
      </c>
      <c r="E15" s="13" t="s">
        <v>94</v>
      </c>
      <c r="F15" s="121">
        <v>1.0500000000000001E-2</v>
      </c>
      <c r="G15" s="12"/>
      <c r="H15" s="9"/>
      <c r="I15" s="43" t="s">
        <v>63</v>
      </c>
      <c r="J15" s="40" t="s">
        <v>63</v>
      </c>
      <c r="K15" s="40" t="s">
        <v>63</v>
      </c>
      <c r="L15" s="40" t="s">
        <v>63</v>
      </c>
      <c r="M15" s="40" t="s">
        <v>63</v>
      </c>
      <c r="N15" s="40" t="s">
        <v>9</v>
      </c>
      <c r="O15" s="40" t="s">
        <v>9</v>
      </c>
      <c r="P15" s="40" t="s">
        <v>9</v>
      </c>
      <c r="Q15" s="40" t="s">
        <v>9</v>
      </c>
      <c r="R15" s="40" t="s">
        <v>63</v>
      </c>
      <c r="S15" s="40" t="s">
        <v>63</v>
      </c>
      <c r="T15" s="21" t="s">
        <v>63</v>
      </c>
      <c r="U15" s="21" t="s">
        <v>63</v>
      </c>
      <c r="V15" s="64" t="s">
        <v>119</v>
      </c>
    </row>
    <row r="16" spans="1:29" ht="57" customHeight="1">
      <c r="A16" s="116" t="s">
        <v>40</v>
      </c>
      <c r="B16" s="56" t="s">
        <v>147</v>
      </c>
      <c r="C16" s="127">
        <v>1717289.82</v>
      </c>
      <c r="D16" s="13">
        <v>2.0674684890722417E-3</v>
      </c>
      <c r="E16" s="13" t="s">
        <v>132</v>
      </c>
      <c r="F16" s="121">
        <v>5.7000000000000002E-3</v>
      </c>
      <c r="G16" s="12"/>
      <c r="H16" s="9"/>
      <c r="I16" s="43" t="s">
        <v>63</v>
      </c>
      <c r="J16" s="40" t="s">
        <v>63</v>
      </c>
      <c r="K16" s="40" t="s">
        <v>63</v>
      </c>
      <c r="L16" s="40" t="s">
        <v>63</v>
      </c>
      <c r="M16" s="40" t="s">
        <v>63</v>
      </c>
      <c r="N16" s="40" t="s">
        <v>63</v>
      </c>
      <c r="O16" s="40" t="s">
        <v>63</v>
      </c>
      <c r="P16" s="40" t="s">
        <v>63</v>
      </c>
      <c r="Q16" s="40" t="s">
        <v>63</v>
      </c>
      <c r="R16" s="40" t="s">
        <v>63</v>
      </c>
      <c r="S16" s="40" t="s">
        <v>63</v>
      </c>
      <c r="T16" s="21" t="s">
        <v>63</v>
      </c>
      <c r="U16" s="21" t="s">
        <v>63</v>
      </c>
      <c r="V16" s="64" t="s">
        <v>63</v>
      </c>
    </row>
    <row r="17" spans="1:22" ht="57.75" customHeight="1">
      <c r="A17" s="14" t="s">
        <v>97</v>
      </c>
      <c r="B17" s="18" t="s">
        <v>148</v>
      </c>
      <c r="C17" s="127">
        <v>8039943.8499999996</v>
      </c>
      <c r="D17" s="13">
        <v>9.679397367990665E-3</v>
      </c>
      <c r="E17" s="13" t="s">
        <v>99</v>
      </c>
      <c r="F17" s="121">
        <v>1.04E-2</v>
      </c>
      <c r="G17" s="45"/>
      <c r="H17" s="7"/>
      <c r="I17" s="43" t="s">
        <v>63</v>
      </c>
      <c r="J17" s="41" t="s">
        <v>9</v>
      </c>
      <c r="K17" s="41" t="s">
        <v>63</v>
      </c>
      <c r="L17" s="41" t="s">
        <v>63</v>
      </c>
      <c r="M17" s="41" t="s">
        <v>63</v>
      </c>
      <c r="N17" s="41" t="s">
        <v>63</v>
      </c>
      <c r="O17" s="41" t="s">
        <v>63</v>
      </c>
      <c r="P17" s="41" t="s">
        <v>63</v>
      </c>
      <c r="Q17" s="41" t="s">
        <v>63</v>
      </c>
      <c r="R17" s="41" t="s">
        <v>9</v>
      </c>
      <c r="S17" s="41" t="s">
        <v>63</v>
      </c>
      <c r="T17" s="21" t="s">
        <v>63</v>
      </c>
      <c r="U17" s="21" t="s">
        <v>63</v>
      </c>
      <c r="V17" s="64" t="s">
        <v>63</v>
      </c>
    </row>
    <row r="18" spans="1:22" ht="57.75" customHeight="1">
      <c r="A18" s="14" t="s">
        <v>133</v>
      </c>
      <c r="B18" s="18" t="s">
        <v>149</v>
      </c>
      <c r="C18" s="127">
        <v>35811904.25</v>
      </c>
      <c r="D18" s="37">
        <v>4.3114436892514332E-2</v>
      </c>
      <c r="E18" s="37" t="s">
        <v>135</v>
      </c>
      <c r="F18" s="121">
        <v>2.5000000000000001E-4</v>
      </c>
      <c r="G18" s="12"/>
      <c r="H18" s="9"/>
      <c r="I18" s="43" t="s">
        <v>62</v>
      </c>
      <c r="J18" s="40" t="s">
        <v>63</v>
      </c>
      <c r="K18" s="43" t="s">
        <v>63</v>
      </c>
      <c r="L18" s="43" t="s">
        <v>63</v>
      </c>
      <c r="M18" s="43" t="s">
        <v>63</v>
      </c>
      <c r="N18" s="43" t="s">
        <v>63</v>
      </c>
      <c r="O18" s="43" t="s">
        <v>9</v>
      </c>
      <c r="P18" s="43" t="s">
        <v>9</v>
      </c>
      <c r="Q18" s="43" t="s">
        <v>63</v>
      </c>
      <c r="R18" s="43" t="s">
        <v>63</v>
      </c>
      <c r="S18" s="43" t="s">
        <v>63</v>
      </c>
      <c r="T18" s="21" t="s">
        <v>63</v>
      </c>
      <c r="U18" s="21" t="s">
        <v>63</v>
      </c>
      <c r="V18" s="64" t="s">
        <v>63</v>
      </c>
    </row>
    <row r="19" spans="1:22" ht="57.75" customHeight="1">
      <c r="A19" s="14" t="s">
        <v>100</v>
      </c>
      <c r="B19" s="18" t="s">
        <v>150</v>
      </c>
      <c r="C19" s="127">
        <v>16231510.43</v>
      </c>
      <c r="D19" s="37">
        <v>1.9541335395601676E-2</v>
      </c>
      <c r="E19" s="37" t="s">
        <v>102</v>
      </c>
      <c r="F19" s="121">
        <v>4.8999999999999998E-3</v>
      </c>
      <c r="G19" s="12"/>
      <c r="H19" s="39"/>
      <c r="I19" s="48" t="s">
        <v>63</v>
      </c>
      <c r="J19" s="43" t="s">
        <v>63</v>
      </c>
      <c r="K19" s="43" t="s">
        <v>63</v>
      </c>
      <c r="L19" s="43" t="s">
        <v>63</v>
      </c>
      <c r="M19" s="43" t="s">
        <v>63</v>
      </c>
      <c r="N19" s="43" t="s">
        <v>63</v>
      </c>
      <c r="O19" s="43" t="s">
        <v>63</v>
      </c>
      <c r="P19" s="43" t="s">
        <v>63</v>
      </c>
      <c r="Q19" s="43" t="s">
        <v>63</v>
      </c>
      <c r="R19" s="43" t="s">
        <v>63</v>
      </c>
      <c r="S19" s="43" t="s">
        <v>63</v>
      </c>
      <c r="T19" s="21" t="s">
        <v>63</v>
      </c>
      <c r="U19" s="21" t="s">
        <v>63</v>
      </c>
      <c r="V19" s="64" t="s">
        <v>63</v>
      </c>
    </row>
    <row r="20" spans="1:22" ht="57.75" customHeight="1">
      <c r="A20" s="14" t="s">
        <v>46</v>
      </c>
      <c r="B20" s="18" t="s">
        <v>151</v>
      </c>
      <c r="C20" s="127">
        <v>10870948.32</v>
      </c>
      <c r="D20" s="37">
        <v>1.3087682018596504E-2</v>
      </c>
      <c r="E20" s="37" t="s">
        <v>104</v>
      </c>
      <c r="F20" s="121">
        <v>5.0000000000000001E-3</v>
      </c>
      <c r="G20" s="12"/>
      <c r="H20" s="39"/>
      <c r="I20" s="48" t="s">
        <v>63</v>
      </c>
      <c r="J20" s="43" t="s">
        <v>63</v>
      </c>
      <c r="K20" s="43" t="s">
        <v>63</v>
      </c>
      <c r="L20" s="43" t="s">
        <v>63</v>
      </c>
      <c r="M20" s="43" t="s">
        <v>63</v>
      </c>
      <c r="N20" s="43" t="s">
        <v>63</v>
      </c>
      <c r="O20" s="43" t="s">
        <v>63</v>
      </c>
      <c r="P20" s="43" t="s">
        <v>63</v>
      </c>
      <c r="Q20" s="43" t="s">
        <v>63</v>
      </c>
      <c r="R20" s="43" t="s">
        <v>63</v>
      </c>
      <c r="S20" s="43" t="s">
        <v>63</v>
      </c>
      <c r="T20" s="21" t="s">
        <v>63</v>
      </c>
      <c r="U20" s="21" t="s">
        <v>63</v>
      </c>
      <c r="V20" s="64" t="s">
        <v>63</v>
      </c>
    </row>
    <row r="21" spans="1:22" ht="57.75" customHeight="1">
      <c r="A21" s="14" t="s">
        <v>105</v>
      </c>
      <c r="B21" s="18" t="s">
        <v>152</v>
      </c>
      <c r="C21" s="127">
        <v>2756452.41</v>
      </c>
      <c r="D21" s="37">
        <v>3.3185304151527781E-3</v>
      </c>
      <c r="E21" s="37" t="s">
        <v>107</v>
      </c>
      <c r="F21" s="121">
        <v>5.7000000000000002E-3</v>
      </c>
      <c r="G21" s="12"/>
      <c r="H21" s="39"/>
      <c r="I21" s="48" t="s">
        <v>63</v>
      </c>
      <c r="J21" s="43" t="s">
        <v>63</v>
      </c>
      <c r="K21" s="43" t="s">
        <v>63</v>
      </c>
      <c r="L21" s="43" t="s">
        <v>63</v>
      </c>
      <c r="M21" s="43" t="s">
        <v>63</v>
      </c>
      <c r="N21" s="43" t="s">
        <v>63</v>
      </c>
      <c r="O21" s="43" t="s">
        <v>63</v>
      </c>
      <c r="P21" s="43" t="s">
        <v>63</v>
      </c>
      <c r="Q21" s="43" t="s">
        <v>63</v>
      </c>
      <c r="R21" s="43" t="s">
        <v>9</v>
      </c>
      <c r="S21" s="43" t="s">
        <v>63</v>
      </c>
      <c r="T21" s="21" t="s">
        <v>63</v>
      </c>
      <c r="U21" s="21" t="s">
        <v>63</v>
      </c>
      <c r="V21" s="64" t="s">
        <v>116</v>
      </c>
    </row>
    <row r="22" spans="1:22" ht="57.75" customHeight="1">
      <c r="A22" s="55" t="s">
        <v>108</v>
      </c>
      <c r="B22" s="56" t="s">
        <v>153</v>
      </c>
      <c r="C22" s="127">
        <v>352891.91</v>
      </c>
      <c r="D22" s="37">
        <v>4.2485135326401544E-4</v>
      </c>
      <c r="E22" s="37" t="s">
        <v>110</v>
      </c>
      <c r="F22" s="121">
        <v>1E-3</v>
      </c>
      <c r="G22" s="12"/>
      <c r="H22" s="39"/>
      <c r="I22" s="48" t="s">
        <v>63</v>
      </c>
      <c r="J22" s="43" t="s">
        <v>63</v>
      </c>
      <c r="K22" s="43" t="s">
        <v>63</v>
      </c>
      <c r="L22" s="43" t="s">
        <v>63</v>
      </c>
      <c r="M22" s="43" t="s">
        <v>63</v>
      </c>
      <c r="N22" s="43" t="s">
        <v>63</v>
      </c>
      <c r="O22" s="43" t="s">
        <v>63</v>
      </c>
      <c r="P22" s="43" t="s">
        <v>63</v>
      </c>
      <c r="Q22" s="43" t="s">
        <v>63</v>
      </c>
      <c r="R22" s="43" t="s">
        <v>63</v>
      </c>
      <c r="S22" s="43" t="s">
        <v>63</v>
      </c>
      <c r="T22" s="125" t="s">
        <v>63</v>
      </c>
      <c r="U22" s="21" t="s">
        <v>63</v>
      </c>
      <c r="V22" s="64" t="s">
        <v>119</v>
      </c>
    </row>
    <row r="23" spans="1:22" ht="57.75" customHeight="1">
      <c r="A23" s="117" t="s">
        <v>52</v>
      </c>
      <c r="B23" s="118" t="s">
        <v>154</v>
      </c>
      <c r="C23" s="16">
        <v>1193623.23</v>
      </c>
      <c r="D23" s="119">
        <v>1.437019184012649E-3</v>
      </c>
      <c r="E23" s="119" t="s">
        <v>112</v>
      </c>
      <c r="F23" s="120">
        <v>9.4999999999999998E-3</v>
      </c>
      <c r="G23" s="54"/>
      <c r="H23" s="122"/>
      <c r="I23" s="123" t="s">
        <v>63</v>
      </c>
      <c r="J23" s="47" t="s">
        <v>63</v>
      </c>
      <c r="K23" s="47" t="s">
        <v>63</v>
      </c>
      <c r="L23" s="47" t="s">
        <v>63</v>
      </c>
      <c r="M23" s="47" t="s">
        <v>63</v>
      </c>
      <c r="N23" s="47" t="s">
        <v>9</v>
      </c>
      <c r="O23" s="47" t="s">
        <v>9</v>
      </c>
      <c r="P23" s="47" t="s">
        <v>9</v>
      </c>
      <c r="Q23" s="47" t="s">
        <v>9</v>
      </c>
      <c r="R23" s="47" t="s">
        <v>63</v>
      </c>
      <c r="S23" s="47" t="s">
        <v>63</v>
      </c>
      <c r="T23" s="128" t="s">
        <v>64</v>
      </c>
      <c r="U23" s="21" t="s">
        <v>63</v>
      </c>
      <c r="V23" s="64">
        <f t="shared" ref="V23:V40" si="0">IF(LEN(_xlfn.CONCAT(I23:S23))=0,15,LEN(_xlfn.CONCAT(I23:S23))-LEN(SUBSTITUTE(_xlfn.CONCAT(I23:S23),"û","")))</f>
        <v>4</v>
      </c>
    </row>
    <row r="24" spans="1:22" ht="57.75" customHeight="1">
      <c r="A24" s="44" t="s">
        <v>113</v>
      </c>
      <c r="B24" s="26" t="s">
        <v>155</v>
      </c>
      <c r="C24" s="6">
        <v>1482741.75</v>
      </c>
      <c r="D24" s="37">
        <v>1.7850928887220864E-3</v>
      </c>
      <c r="E24" s="37" t="s">
        <v>115</v>
      </c>
      <c r="F24" s="8">
        <v>8.2000000000000007E-3</v>
      </c>
      <c r="G24" s="12"/>
      <c r="H24" s="39"/>
      <c r="I24" s="48" t="s">
        <v>63</v>
      </c>
      <c r="J24" s="43" t="s">
        <v>9</v>
      </c>
      <c r="K24" s="43" t="s">
        <v>9</v>
      </c>
      <c r="L24" s="43" t="s">
        <v>9</v>
      </c>
      <c r="M24" s="43" t="s">
        <v>9</v>
      </c>
      <c r="N24" s="43" t="s">
        <v>63</v>
      </c>
      <c r="O24" s="43" t="s">
        <v>63</v>
      </c>
      <c r="P24" s="43" t="s">
        <v>63</v>
      </c>
      <c r="Q24" s="43" t="s">
        <v>9</v>
      </c>
      <c r="R24" s="43" t="s">
        <v>63</v>
      </c>
      <c r="S24" s="43" t="s">
        <v>63</v>
      </c>
      <c r="T24" s="128" t="s">
        <v>116</v>
      </c>
      <c r="U24" s="125" t="s">
        <v>122</v>
      </c>
      <c r="V24" s="64">
        <f t="shared" si="0"/>
        <v>5</v>
      </c>
    </row>
    <row r="25" spans="1:22" ht="57.75" customHeight="1">
      <c r="A25" s="44" t="s">
        <v>66</v>
      </c>
      <c r="B25" s="26" t="s">
        <v>66</v>
      </c>
      <c r="C25" s="6"/>
      <c r="D25" s="37">
        <v>0</v>
      </c>
      <c r="E25" s="37"/>
      <c r="F25" s="8" t="s">
        <v>66</v>
      </c>
      <c r="G25" s="12"/>
      <c r="H25" s="39"/>
      <c r="I25" s="48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128" t="s">
        <v>66</v>
      </c>
      <c r="U25" s="21" t="s">
        <v>66</v>
      </c>
      <c r="V25" s="64">
        <f t="shared" si="0"/>
        <v>15</v>
      </c>
    </row>
    <row r="26" spans="1:22" ht="57.75" customHeight="1">
      <c r="A26" s="44" t="s">
        <v>66</v>
      </c>
      <c r="B26" s="26" t="s">
        <v>66</v>
      </c>
      <c r="C26" s="6"/>
      <c r="D26" s="37">
        <v>0</v>
      </c>
      <c r="E26" s="37"/>
      <c r="F26" s="8" t="s">
        <v>66</v>
      </c>
      <c r="G26" s="12"/>
      <c r="H26" s="39"/>
      <c r="I26" s="48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128" t="s">
        <v>66</v>
      </c>
      <c r="U26" s="21" t="s">
        <v>66</v>
      </c>
      <c r="V26" s="64">
        <f t="shared" si="0"/>
        <v>15</v>
      </c>
    </row>
    <row r="27" spans="1:22" ht="57.75" customHeight="1">
      <c r="A27" s="44"/>
      <c r="B27" s="26"/>
      <c r="C27" s="6"/>
      <c r="D27" s="37">
        <v>0</v>
      </c>
      <c r="E27" s="37"/>
      <c r="F27" s="8"/>
      <c r="G27" s="12"/>
      <c r="H27" s="39"/>
      <c r="I27" s="48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128" t="s">
        <v>66</v>
      </c>
      <c r="U27" s="21" t="s">
        <v>66</v>
      </c>
      <c r="V27" s="64">
        <f t="shared" si="0"/>
        <v>15</v>
      </c>
    </row>
    <row r="28" spans="1:22" ht="57.75" customHeight="1">
      <c r="A28" s="44"/>
      <c r="B28" s="26"/>
      <c r="C28" s="6"/>
      <c r="D28" s="37">
        <v>0</v>
      </c>
      <c r="E28" s="37"/>
      <c r="F28" s="8"/>
      <c r="G28" s="12"/>
      <c r="H28" s="39"/>
      <c r="I28" s="48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128" t="s">
        <v>66</v>
      </c>
      <c r="U28" s="21" t="s">
        <v>66</v>
      </c>
      <c r="V28" s="64">
        <f t="shared" si="0"/>
        <v>15</v>
      </c>
    </row>
    <row r="29" spans="1:22" ht="57.75" customHeight="1">
      <c r="A29" s="44" t="s">
        <v>66</v>
      </c>
      <c r="B29" s="26" t="s">
        <v>66</v>
      </c>
      <c r="C29" s="6"/>
      <c r="D29" s="37">
        <v>0</v>
      </c>
      <c r="E29" s="37"/>
      <c r="F29" s="8" t="s">
        <v>66</v>
      </c>
      <c r="G29" s="12"/>
      <c r="H29" s="39"/>
      <c r="I29" s="48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128" t="s">
        <v>66</v>
      </c>
      <c r="U29" s="21" t="s">
        <v>66</v>
      </c>
      <c r="V29" s="64">
        <f t="shared" si="0"/>
        <v>15</v>
      </c>
    </row>
    <row r="30" spans="1:22" ht="57.75" customHeight="1">
      <c r="A30" s="44" t="s">
        <v>66</v>
      </c>
      <c r="B30" s="26" t="s">
        <v>66</v>
      </c>
      <c r="C30" s="6"/>
      <c r="D30" s="37">
        <v>0</v>
      </c>
      <c r="E30" s="37"/>
      <c r="F30" s="8" t="s">
        <v>66</v>
      </c>
      <c r="G30" s="12"/>
      <c r="H30" s="39"/>
      <c r="I30" s="48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128" t="s">
        <v>66</v>
      </c>
      <c r="U30" s="21" t="s">
        <v>66</v>
      </c>
      <c r="V30" s="64">
        <f t="shared" si="0"/>
        <v>15</v>
      </c>
    </row>
    <row r="31" spans="1:22" ht="57.75" customHeight="1">
      <c r="A31" s="44"/>
      <c r="B31" s="26"/>
      <c r="C31" s="6"/>
      <c r="D31" s="37">
        <v>0</v>
      </c>
      <c r="E31" s="37"/>
      <c r="F31" s="8"/>
      <c r="G31" s="12"/>
      <c r="H31" s="39"/>
      <c r="I31" s="48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128" t="s">
        <v>66</v>
      </c>
      <c r="U31" s="21" t="s">
        <v>66</v>
      </c>
      <c r="V31" s="64">
        <f t="shared" si="0"/>
        <v>15</v>
      </c>
    </row>
    <row r="32" spans="1:22" ht="57.75" customHeight="1">
      <c r="A32" s="44"/>
      <c r="B32" s="26"/>
      <c r="C32" s="6"/>
      <c r="D32" s="37">
        <v>0</v>
      </c>
      <c r="E32" s="37"/>
      <c r="F32" s="8"/>
      <c r="G32" s="12"/>
      <c r="H32" s="39"/>
      <c r="I32" s="48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128" t="s">
        <v>66</v>
      </c>
      <c r="U32" s="21" t="s">
        <v>66</v>
      </c>
      <c r="V32" s="64">
        <f t="shared" si="0"/>
        <v>15</v>
      </c>
    </row>
    <row r="33" spans="1:22" ht="57.75" customHeight="1">
      <c r="A33" s="44"/>
      <c r="B33" s="26"/>
      <c r="C33" s="6"/>
      <c r="D33" s="37">
        <v>0</v>
      </c>
      <c r="E33" s="37"/>
      <c r="F33" s="8"/>
      <c r="G33" s="12"/>
      <c r="H33" s="39"/>
      <c r="I33" s="48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128" t="s">
        <v>66</v>
      </c>
      <c r="U33" s="21" t="s">
        <v>66</v>
      </c>
      <c r="V33" s="64">
        <f t="shared" si="0"/>
        <v>15</v>
      </c>
    </row>
    <row r="34" spans="1:22" ht="57.75" customHeight="1">
      <c r="A34" s="44"/>
      <c r="B34" s="26"/>
      <c r="C34" s="6"/>
      <c r="D34" s="37">
        <v>0</v>
      </c>
      <c r="E34" s="37"/>
      <c r="F34" s="8"/>
      <c r="G34" s="12"/>
      <c r="H34" s="39"/>
      <c r="I34" s="48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128" t="s">
        <v>66</v>
      </c>
      <c r="U34" s="21" t="s">
        <v>66</v>
      </c>
      <c r="V34" s="64">
        <f t="shared" si="0"/>
        <v>15</v>
      </c>
    </row>
    <row r="35" spans="1:22" ht="57.75" customHeight="1">
      <c r="A35" s="44"/>
      <c r="B35" s="26"/>
      <c r="C35" s="6"/>
      <c r="D35" s="37">
        <v>0</v>
      </c>
      <c r="E35" s="37"/>
      <c r="F35" s="8"/>
      <c r="G35" s="12"/>
      <c r="H35" s="39"/>
      <c r="I35" s="48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128" t="s">
        <v>66</v>
      </c>
      <c r="U35" s="21" t="s">
        <v>66</v>
      </c>
      <c r="V35" s="64">
        <f t="shared" si="0"/>
        <v>15</v>
      </c>
    </row>
    <row r="36" spans="1:22" ht="57.75" customHeight="1">
      <c r="A36" s="44"/>
      <c r="B36" s="26"/>
      <c r="C36" s="6"/>
      <c r="D36" s="37">
        <v>0</v>
      </c>
      <c r="E36" s="37"/>
      <c r="F36" s="8"/>
      <c r="G36" s="12"/>
      <c r="H36" s="39"/>
      <c r="I36" s="48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128" t="s">
        <v>66</v>
      </c>
      <c r="U36" s="21" t="s">
        <v>66</v>
      </c>
      <c r="V36" s="64">
        <f t="shared" si="0"/>
        <v>15</v>
      </c>
    </row>
    <row r="37" spans="1:22" ht="57.75" customHeight="1">
      <c r="A37" s="44"/>
      <c r="B37" s="26"/>
      <c r="C37" s="6"/>
      <c r="D37" s="37">
        <v>0</v>
      </c>
      <c r="E37" s="37"/>
      <c r="F37" s="8"/>
      <c r="G37" s="12"/>
      <c r="H37" s="39"/>
      <c r="I37" s="48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128" t="s">
        <v>66</v>
      </c>
      <c r="U37" s="21" t="s">
        <v>66</v>
      </c>
      <c r="V37" s="64">
        <f t="shared" si="0"/>
        <v>15</v>
      </c>
    </row>
    <row r="38" spans="1:22" ht="57.75" customHeight="1">
      <c r="A38" s="44"/>
      <c r="B38" s="26"/>
      <c r="C38" s="6"/>
      <c r="D38" s="37">
        <v>0</v>
      </c>
      <c r="E38" s="37"/>
      <c r="F38" s="8"/>
      <c r="G38" s="12"/>
      <c r="H38" s="39"/>
      <c r="I38" s="48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128" t="s">
        <v>66</v>
      </c>
      <c r="U38" s="21" t="s">
        <v>66</v>
      </c>
      <c r="V38" s="64">
        <f t="shared" si="0"/>
        <v>15</v>
      </c>
    </row>
    <row r="39" spans="1:22" ht="57.75" customHeight="1">
      <c r="A39" s="44"/>
      <c r="B39" s="26"/>
      <c r="C39" s="6"/>
      <c r="D39" s="37">
        <v>0</v>
      </c>
      <c r="E39" s="37"/>
      <c r="F39" s="8"/>
      <c r="G39" s="12"/>
      <c r="H39" s="39"/>
      <c r="I39" s="48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128" t="s">
        <v>66</v>
      </c>
      <c r="U39" s="21" t="s">
        <v>66</v>
      </c>
      <c r="V39" s="64">
        <f t="shared" si="0"/>
        <v>15</v>
      </c>
    </row>
    <row r="40" spans="1:22" ht="51" customHeight="1">
      <c r="A40" s="44" t="s">
        <v>66</v>
      </c>
      <c r="B40" s="26" t="s">
        <v>66</v>
      </c>
      <c r="C40" s="6"/>
      <c r="D40" s="37">
        <v>0</v>
      </c>
      <c r="E40" s="37"/>
      <c r="F40" s="8" t="s">
        <v>66</v>
      </c>
      <c r="G40" s="12"/>
      <c r="H40" s="39"/>
      <c r="I40" s="49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129" t="s">
        <v>66</v>
      </c>
      <c r="U40" s="21" t="s">
        <v>66</v>
      </c>
      <c r="V40" s="64">
        <f t="shared" si="0"/>
        <v>15</v>
      </c>
    </row>
    <row r="41" spans="1:22">
      <c r="A41" s="22"/>
      <c r="B41" s="71"/>
      <c r="C41" s="72"/>
      <c r="D41" s="73"/>
      <c r="E41" s="74"/>
      <c r="F41" s="75"/>
      <c r="G41" s="76"/>
      <c r="H41" s="77"/>
      <c r="I41" s="67"/>
      <c r="J41" s="67"/>
      <c r="K41" s="62"/>
      <c r="L41" s="62"/>
      <c r="M41" s="62"/>
      <c r="N41" s="67"/>
      <c r="O41" s="67"/>
      <c r="P41" s="67"/>
      <c r="Q41" s="67"/>
      <c r="R41" s="67"/>
      <c r="S41" s="67"/>
      <c r="T41" s="67"/>
      <c r="U41" s="78"/>
    </row>
    <row r="42" spans="1:22" ht="55.5" customHeight="1">
      <c r="A42" s="14" t="s">
        <v>56</v>
      </c>
      <c r="B42" s="20" t="s">
        <v>57</v>
      </c>
      <c r="C42" s="127">
        <v>292101619.31999999</v>
      </c>
      <c r="D42" s="13">
        <v>0.3516650984113302</v>
      </c>
      <c r="E42" s="13" t="s">
        <v>10</v>
      </c>
      <c r="F42" s="121">
        <v>8.0000000000000004E-4</v>
      </c>
      <c r="G42" s="79">
        <v>5.0000000000000001E-3</v>
      </c>
      <c r="H42" s="80">
        <v>38717</v>
      </c>
      <c r="I42" s="81"/>
      <c r="J42" s="67"/>
      <c r="K42" s="62"/>
      <c r="L42" s="62"/>
      <c r="M42" s="62"/>
      <c r="N42" s="67"/>
      <c r="O42" s="67"/>
      <c r="P42" s="67"/>
      <c r="Q42" s="67"/>
      <c r="R42" s="67"/>
      <c r="S42" s="67"/>
      <c r="T42" s="67"/>
      <c r="U42" s="78"/>
    </row>
    <row r="43" spans="1:22" ht="57" customHeight="1">
      <c r="A43" s="14" t="s">
        <v>58</v>
      </c>
      <c r="B43" s="20" t="s">
        <v>59</v>
      </c>
      <c r="C43" s="127">
        <v>48403730.789999999</v>
      </c>
      <c r="D43" s="13">
        <v>5.8273907523577383E-2</v>
      </c>
      <c r="E43" s="13" t="s">
        <v>10</v>
      </c>
      <c r="F43" s="121">
        <v>3.0000000000000001E-3</v>
      </c>
      <c r="G43" s="79"/>
      <c r="H43" s="80"/>
      <c r="I43" s="81"/>
      <c r="J43" s="67"/>
      <c r="K43" s="62"/>
      <c r="L43" s="62"/>
      <c r="M43" s="62"/>
      <c r="N43" s="67"/>
      <c r="O43" s="67"/>
      <c r="P43" s="67"/>
      <c r="Q43" s="67"/>
      <c r="R43" s="67"/>
      <c r="S43" s="67"/>
      <c r="T43" s="67"/>
      <c r="U43" s="78"/>
    </row>
    <row r="44" spans="1:22" ht="55.5" customHeight="1">
      <c r="A44" s="14" t="s">
        <v>60</v>
      </c>
      <c r="B44" s="18" t="s">
        <v>61</v>
      </c>
      <c r="C44" s="127">
        <v>2120337.63</v>
      </c>
      <c r="D44" s="13">
        <v>2.5527032101192552E-3</v>
      </c>
      <c r="E44" s="36" t="s">
        <v>10</v>
      </c>
      <c r="F44" s="121">
        <v>0</v>
      </c>
      <c r="G44" s="79">
        <v>0</v>
      </c>
      <c r="H44" s="80" t="s">
        <v>10</v>
      </c>
      <c r="I44" s="81"/>
      <c r="J44" s="67"/>
      <c r="K44" s="62"/>
      <c r="L44" s="62"/>
      <c r="M44" s="62"/>
      <c r="N44" s="67"/>
      <c r="O44" s="67"/>
      <c r="P44" s="67"/>
      <c r="Q44" s="67"/>
      <c r="R44" s="67"/>
      <c r="S44" s="67"/>
      <c r="T44" s="67"/>
      <c r="U44" s="78"/>
    </row>
    <row r="45" spans="1:22" s="70" customFormat="1" ht="15" customHeight="1">
      <c r="A45" s="110"/>
      <c r="B45" s="90"/>
      <c r="C45" s="91"/>
      <c r="D45" s="82"/>
      <c r="E45" s="82"/>
      <c r="F45" s="82"/>
      <c r="G45" s="83"/>
      <c r="H45" s="84"/>
      <c r="I45" s="85"/>
      <c r="J45" s="85"/>
      <c r="K45" s="85"/>
      <c r="L45" s="86"/>
      <c r="M45" s="87"/>
      <c r="N45" s="88"/>
      <c r="O45" s="88"/>
      <c r="P45" s="89"/>
      <c r="Q45" s="86"/>
      <c r="R45" s="86"/>
      <c r="S45" s="86"/>
      <c r="T45" s="86"/>
      <c r="U45" s="86"/>
      <c r="V45" s="64"/>
    </row>
    <row r="46" spans="1:22" s="70" customFormat="1" ht="30.75" customHeight="1">
      <c r="A46" s="111"/>
      <c r="B46" s="92" t="s">
        <v>7</v>
      </c>
      <c r="C46" s="92">
        <f>SUM(C5:C44)</f>
        <v>830624422.61000001</v>
      </c>
      <c r="D46" s="93">
        <f>SUM(D7:D44)</f>
        <v>0.71336271939623841</v>
      </c>
      <c r="E46" s="93"/>
      <c r="F46" s="236" t="s">
        <v>8</v>
      </c>
      <c r="G46" s="236"/>
      <c r="H46" s="236"/>
      <c r="I46" s="236"/>
      <c r="J46" s="236"/>
      <c r="K46" s="236"/>
      <c r="L46" s="236"/>
      <c r="M46" s="236"/>
      <c r="N46" s="236"/>
      <c r="O46" s="237">
        <f>SUMPRODUCT(D5:D44,F5:F44)</f>
        <v>1.8817153162222499E-3</v>
      </c>
      <c r="P46" s="237"/>
      <c r="Q46" s="86"/>
      <c r="R46" s="86"/>
      <c r="S46" s="86"/>
      <c r="T46" s="86"/>
      <c r="U46" s="86"/>
      <c r="V46" s="64"/>
    </row>
    <row r="47" spans="1:22" s="70" customFormat="1" ht="38">
      <c r="A47" s="112"/>
      <c r="B47" s="86"/>
      <c r="C47" s="91"/>
      <c r="D47" s="82"/>
      <c r="E47" s="82"/>
      <c r="F47" s="238"/>
      <c r="G47" s="238"/>
      <c r="H47" s="238"/>
      <c r="I47" s="238"/>
      <c r="J47" s="238"/>
      <c r="K47" s="238"/>
      <c r="L47" s="238"/>
      <c r="M47" s="238"/>
      <c r="N47" s="238"/>
      <c r="O47" s="237"/>
      <c r="P47" s="237"/>
      <c r="Q47" s="86"/>
      <c r="R47" s="86"/>
      <c r="S47" s="86"/>
      <c r="T47" s="86"/>
      <c r="U47" s="86"/>
      <c r="V47" s="64"/>
    </row>
    <row r="48" spans="1:22" ht="25" customHeight="1">
      <c r="A48" s="113"/>
      <c r="B48" s="94"/>
      <c r="C48" s="94"/>
      <c r="D48" s="94"/>
      <c r="E48" s="94"/>
      <c r="F48" s="94"/>
      <c r="G48" s="95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6"/>
    </row>
    <row r="49" spans="1:21" ht="25" customHeight="1">
      <c r="A49" s="113"/>
      <c r="B49" s="97" t="s">
        <v>12</v>
      </c>
      <c r="C49" s="98"/>
      <c r="D49" s="82"/>
      <c r="E49" s="82"/>
      <c r="F49" s="82"/>
      <c r="G49" s="83"/>
      <c r="H49" s="99"/>
      <c r="I49" s="85"/>
      <c r="J49" s="85"/>
      <c r="K49" s="85"/>
      <c r="L49" s="100"/>
      <c r="M49" s="100"/>
      <c r="N49" s="97"/>
      <c r="O49" s="97"/>
      <c r="P49" s="89"/>
      <c r="Q49" s="97"/>
      <c r="R49" s="97"/>
      <c r="S49" s="97"/>
      <c r="T49" s="97"/>
      <c r="U49" s="97"/>
    </row>
    <row r="50" spans="1:21" ht="25" customHeight="1">
      <c r="A50" s="113"/>
      <c r="B50" s="97"/>
      <c r="C50" s="98">
        <f>SUM(C5:C15)</f>
        <v>409541428.89999998</v>
      </c>
      <c r="D50" s="82"/>
      <c r="E50" s="82"/>
      <c r="F50" s="82"/>
      <c r="G50" s="83"/>
      <c r="H50" s="82"/>
      <c r="I50" s="101"/>
      <c r="J50" s="101"/>
      <c r="K50" s="97"/>
      <c r="L50" s="101"/>
      <c r="M50" s="97"/>
      <c r="N50" s="97"/>
      <c r="O50" s="97"/>
      <c r="P50" s="89"/>
      <c r="Q50" s="97"/>
      <c r="R50" s="97"/>
      <c r="S50" s="97"/>
      <c r="T50" s="97"/>
      <c r="U50" s="97"/>
    </row>
    <row r="51" spans="1:21" ht="25" customHeight="1">
      <c r="A51" s="97"/>
      <c r="B51" s="97"/>
      <c r="C51" s="98">
        <f>C42*0.65</f>
        <v>189866052.558</v>
      </c>
      <c r="D51" s="82"/>
      <c r="E51" s="82"/>
      <c r="F51" s="82"/>
      <c r="G51" s="83"/>
      <c r="H51" s="82"/>
      <c r="I51" s="101"/>
      <c r="J51" s="101"/>
      <c r="K51" s="97"/>
      <c r="L51" s="101"/>
      <c r="M51" s="97"/>
      <c r="N51" s="97"/>
      <c r="O51" s="97"/>
      <c r="P51" s="89"/>
      <c r="Q51" s="97"/>
      <c r="R51" s="97"/>
      <c r="S51" s="97"/>
      <c r="T51" s="97"/>
      <c r="U51" s="97"/>
    </row>
    <row r="52" spans="1:21" ht="47.25" customHeight="1">
      <c r="A52" s="97"/>
      <c r="B52" s="97"/>
      <c r="C52" s="102">
        <f>SUM(C50:C51)</f>
        <v>599407481.45799994</v>
      </c>
      <c r="D52" s="82"/>
      <c r="E52" s="82"/>
      <c r="F52" s="82"/>
      <c r="G52" s="83"/>
      <c r="H52" s="82"/>
      <c r="I52" s="101"/>
      <c r="J52" s="101"/>
      <c r="K52" s="97"/>
      <c r="L52" s="101"/>
      <c r="M52" s="97"/>
      <c r="N52" s="97"/>
      <c r="O52" s="97"/>
      <c r="P52" s="103"/>
      <c r="Q52" s="97"/>
      <c r="R52" s="97"/>
      <c r="S52" s="97"/>
      <c r="T52" s="97"/>
      <c r="U52" s="97"/>
    </row>
    <row r="53" spans="1:21" ht="25" customHeight="1">
      <c r="A53" s="97"/>
      <c r="B53" s="97"/>
      <c r="C53" s="104">
        <f>C52/C46</f>
        <v>0.72163479081741078</v>
      </c>
      <c r="D53" s="82"/>
      <c r="E53" s="82"/>
      <c r="F53" s="82"/>
      <c r="G53" s="83"/>
      <c r="H53" s="82"/>
      <c r="I53" s="101"/>
      <c r="J53" s="101"/>
      <c r="K53" s="97"/>
      <c r="L53" s="101"/>
      <c r="M53" s="97"/>
      <c r="N53" s="97"/>
      <c r="O53" s="97"/>
      <c r="P53" s="103"/>
      <c r="Q53" s="97"/>
      <c r="R53" s="97"/>
      <c r="S53" s="97"/>
      <c r="T53" s="97"/>
      <c r="U53" s="97"/>
    </row>
    <row r="54" spans="1:21" ht="25" customHeight="1">
      <c r="A54" s="97"/>
      <c r="B54" s="97"/>
      <c r="C54" s="102"/>
      <c r="D54" s="82"/>
      <c r="E54" s="82"/>
      <c r="F54" s="82"/>
      <c r="G54" s="83"/>
      <c r="H54" s="82"/>
      <c r="I54" s="101"/>
      <c r="J54" s="101"/>
      <c r="K54" s="97"/>
      <c r="L54" s="101"/>
      <c r="M54" s="97"/>
      <c r="N54" s="97"/>
      <c r="O54" s="97"/>
      <c r="P54" s="103"/>
      <c r="Q54" s="97"/>
      <c r="R54" s="97"/>
      <c r="S54" s="97"/>
      <c r="T54" s="97"/>
      <c r="U54" s="97"/>
    </row>
    <row r="55" spans="1:21" ht="25" customHeight="1">
      <c r="A55" s="97"/>
      <c r="B55" s="97"/>
      <c r="C55" s="102"/>
      <c r="D55" s="82"/>
      <c r="E55" s="82"/>
      <c r="F55" s="82"/>
      <c r="G55" s="83"/>
      <c r="H55" s="82"/>
      <c r="I55" s="101"/>
      <c r="J55" s="101"/>
      <c r="K55" s="97"/>
      <c r="L55" s="101"/>
      <c r="M55" s="97"/>
      <c r="N55" s="97"/>
      <c r="O55" s="97"/>
      <c r="P55" s="105"/>
      <c r="Q55" s="97"/>
      <c r="R55" s="97"/>
      <c r="S55" s="97"/>
      <c r="T55" s="97"/>
      <c r="U55" s="97"/>
    </row>
    <row r="56" spans="1:21" ht="25" customHeight="1">
      <c r="A56" s="97"/>
      <c r="B56" s="97"/>
      <c r="C56" s="82"/>
      <c r="D56" s="82"/>
      <c r="E56" s="82"/>
      <c r="F56" s="82"/>
      <c r="G56" s="83"/>
      <c r="H56" s="82"/>
      <c r="I56" s="101"/>
      <c r="J56" s="101"/>
      <c r="K56" s="97"/>
      <c r="L56" s="101"/>
      <c r="M56" s="97"/>
      <c r="N56" s="97"/>
      <c r="O56" s="97"/>
      <c r="P56" s="105"/>
      <c r="Q56" s="97"/>
      <c r="R56" s="97"/>
      <c r="S56" s="97"/>
      <c r="T56" s="97"/>
      <c r="U56" s="97"/>
    </row>
    <row r="57" spans="1:21" ht="25" customHeight="1">
      <c r="A57" s="97"/>
      <c r="B57" s="97"/>
      <c r="C57" s="82"/>
      <c r="D57" s="82"/>
      <c r="E57" s="82"/>
      <c r="F57" s="82"/>
      <c r="G57" s="83"/>
      <c r="H57" s="82"/>
      <c r="I57" s="101"/>
      <c r="J57" s="101"/>
      <c r="K57" s="97"/>
      <c r="L57" s="101"/>
      <c r="M57" s="97"/>
      <c r="N57" s="97"/>
      <c r="O57" s="97"/>
      <c r="P57" s="97"/>
      <c r="Q57" s="97"/>
      <c r="R57" s="97"/>
      <c r="S57" s="97"/>
      <c r="T57" s="97"/>
      <c r="U57" s="97"/>
    </row>
    <row r="58" spans="1:21" ht="25" customHeight="1">
      <c r="A58" s="97"/>
      <c r="B58" s="106"/>
      <c r="C58" s="82"/>
      <c r="D58" s="82"/>
      <c r="E58" s="82"/>
      <c r="F58" s="82"/>
      <c r="G58" s="83"/>
      <c r="H58" s="82"/>
      <c r="I58" s="101"/>
      <c r="J58" s="101"/>
      <c r="K58" s="97"/>
      <c r="L58" s="101"/>
      <c r="M58" s="97"/>
      <c r="N58" s="97"/>
      <c r="O58" s="97"/>
      <c r="P58" s="97"/>
      <c r="Q58" s="97"/>
      <c r="R58" s="97"/>
      <c r="S58" s="97"/>
      <c r="T58" s="97"/>
      <c r="U58" s="97"/>
    </row>
    <row r="59" spans="1:21" ht="25" customHeight="1">
      <c r="A59" s="97"/>
      <c r="B59" s="97"/>
      <c r="C59" s="82"/>
      <c r="D59" s="82"/>
      <c r="E59" s="82"/>
      <c r="F59" s="82"/>
      <c r="G59" s="83"/>
      <c r="H59" s="82"/>
      <c r="I59" s="101"/>
      <c r="J59" s="101"/>
      <c r="K59" s="97"/>
      <c r="L59" s="101"/>
      <c r="M59" s="97"/>
      <c r="N59" s="97"/>
      <c r="O59" s="97"/>
      <c r="P59" s="97"/>
      <c r="Q59" s="97"/>
      <c r="R59" s="97"/>
      <c r="S59" s="97"/>
      <c r="T59" s="97"/>
      <c r="U59" s="97"/>
    </row>
    <row r="60" spans="1:21">
      <c r="A60" s="97"/>
      <c r="B60" s="97"/>
      <c r="C60" s="82"/>
      <c r="D60" s="82"/>
      <c r="E60" s="82"/>
      <c r="F60" s="82"/>
      <c r="G60" s="83"/>
      <c r="H60" s="82"/>
      <c r="I60" s="101"/>
      <c r="J60" s="101"/>
      <c r="K60" s="97"/>
      <c r="L60" s="101"/>
      <c r="M60" s="97"/>
      <c r="N60" s="97"/>
      <c r="O60" s="97"/>
      <c r="P60" s="97"/>
      <c r="Q60" s="97"/>
      <c r="R60" s="97"/>
      <c r="S60" s="97"/>
      <c r="T60" s="97"/>
      <c r="U60" s="97"/>
    </row>
    <row r="61" spans="1:21">
      <c r="A61" s="97"/>
      <c r="B61" s="97"/>
      <c r="C61" s="82"/>
      <c r="D61" s="82"/>
      <c r="E61" s="82"/>
      <c r="F61" s="82"/>
      <c r="G61" s="83"/>
      <c r="H61" s="82"/>
      <c r="I61" s="101"/>
      <c r="J61" s="101"/>
      <c r="K61" s="97"/>
      <c r="L61" s="101"/>
      <c r="M61" s="97"/>
      <c r="N61" s="97"/>
      <c r="O61" s="97"/>
      <c r="P61" s="97"/>
      <c r="Q61" s="97"/>
      <c r="R61" s="97"/>
      <c r="S61" s="97"/>
      <c r="T61" s="97"/>
      <c r="U61" s="97"/>
    </row>
  </sheetData>
  <mergeCells count="4">
    <mergeCell ref="F46:N46"/>
    <mergeCell ref="O46:P46"/>
    <mergeCell ref="F47:N47"/>
    <mergeCell ref="O47:P47"/>
  </mergeCells>
  <conditionalFormatting sqref="I5:S22 I23:T40">
    <cfRule type="expression" dxfId="23" priority="1">
      <formula>"Or(I5&lt;&gt;ü,I5&lt;&gt;û)"</formula>
    </cfRule>
    <cfRule type="expression" dxfId="22" priority="2">
      <formula>I5 = "û"</formula>
    </cfRule>
    <cfRule type="expression" dxfId="21" priority="3">
      <formula>I5 = "ü"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809E-8815-424E-BF18-35AA58B0A647}">
  <dimension ref="A1:AC61"/>
  <sheetViews>
    <sheetView topLeftCell="A10" zoomScale="42" zoomScaleNormal="42" workbookViewId="0">
      <selection activeCell="A5" sqref="A5:U44"/>
    </sheetView>
  </sheetViews>
  <sheetFormatPr baseColWidth="10" defaultColWidth="9.1640625" defaultRowHeight="37"/>
  <cols>
    <col min="1" max="1" width="50.5" style="57" customWidth="1"/>
    <col min="2" max="2" width="89.33203125" style="57" customWidth="1"/>
    <col min="3" max="3" width="41.33203125" style="107" customWidth="1"/>
    <col min="4" max="4" width="12.5" style="107" hidden="1" customWidth="1"/>
    <col min="5" max="5" width="14.5" style="107" bestFit="1" customWidth="1"/>
    <col min="6" max="6" width="15.5" style="107" customWidth="1"/>
    <col min="7" max="7" width="15.5" style="108" hidden="1" customWidth="1"/>
    <col min="8" max="8" width="15.1640625" style="107" hidden="1" customWidth="1"/>
    <col min="9" max="9" width="17.5" style="109" bestFit="1" customWidth="1"/>
    <col min="10" max="10" width="10.6640625" style="109" customWidth="1"/>
    <col min="11" max="11" width="10.6640625" style="57" customWidth="1"/>
    <col min="12" max="12" width="10.6640625" style="109" customWidth="1"/>
    <col min="13" max="19" width="10.6640625" style="57" customWidth="1"/>
    <col min="20" max="20" width="15.83203125" style="57" customWidth="1"/>
    <col min="21" max="21" width="18.6640625" style="57" customWidth="1"/>
    <col min="22" max="22" width="9" style="64" hidden="1" customWidth="1"/>
    <col min="23" max="23" width="8.83203125" style="57" customWidth="1"/>
    <col min="24" max="26" width="9.1640625" style="57"/>
    <col min="27" max="27" width="57.33203125" style="57" bestFit="1" customWidth="1"/>
    <col min="28" max="28" width="84.5" style="57" customWidth="1"/>
    <col min="29" max="16384" width="9.1640625" style="57"/>
  </cols>
  <sheetData>
    <row r="1" spans="1:29" ht="65.25" customHeight="1">
      <c r="A1" s="27" t="s">
        <v>123</v>
      </c>
      <c r="B1" s="28"/>
      <c r="C1" s="29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30"/>
    </row>
    <row r="2" spans="1:29" ht="69.75" customHeight="1">
      <c r="A2" s="31" t="s">
        <v>124</v>
      </c>
      <c r="B2" s="32"/>
      <c r="C2" s="33"/>
      <c r="D2" s="32"/>
      <c r="E2" s="32"/>
      <c r="F2" s="34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5"/>
      <c r="AB2" s="58"/>
    </row>
    <row r="3" spans="1:29" ht="14.25" customHeight="1">
      <c r="A3" s="1"/>
      <c r="B3" s="1"/>
      <c r="C3" s="2"/>
      <c r="D3" s="2"/>
      <c r="E3" s="2"/>
      <c r="F3" s="2"/>
      <c r="G3" s="23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9" s="59" customFormat="1" ht="57" customHeight="1">
      <c r="A4" s="3" t="s">
        <v>0</v>
      </c>
      <c r="B4" s="19" t="s">
        <v>1</v>
      </c>
      <c r="C4" s="4" t="s">
        <v>125</v>
      </c>
      <c r="D4" s="4" t="s">
        <v>2</v>
      </c>
      <c r="E4" s="4" t="s">
        <v>13</v>
      </c>
      <c r="F4" s="4" t="s">
        <v>3</v>
      </c>
      <c r="G4" s="24" t="s">
        <v>11</v>
      </c>
      <c r="H4" s="4" t="s">
        <v>4</v>
      </c>
      <c r="I4" s="51">
        <v>1</v>
      </c>
      <c r="J4" s="50">
        <v>2</v>
      </c>
      <c r="K4" s="5">
        <v>3</v>
      </c>
      <c r="L4" s="5">
        <v>4</v>
      </c>
      <c r="M4" s="5">
        <v>5</v>
      </c>
      <c r="N4" s="5">
        <v>6</v>
      </c>
      <c r="O4" s="5">
        <v>7</v>
      </c>
      <c r="P4" s="5">
        <v>8</v>
      </c>
      <c r="Q4" s="5">
        <v>9</v>
      </c>
      <c r="R4" s="5">
        <v>10</v>
      </c>
      <c r="S4" s="5">
        <v>11</v>
      </c>
      <c r="T4" s="21" t="s">
        <v>5</v>
      </c>
      <c r="U4" s="21" t="s">
        <v>6</v>
      </c>
      <c r="V4" s="114"/>
      <c r="AA4" s="60"/>
      <c r="AB4" s="60"/>
      <c r="AC4" s="61"/>
    </row>
    <row r="5" spans="1:29" ht="57" customHeight="1">
      <c r="A5" s="14" t="s">
        <v>67</v>
      </c>
      <c r="B5" s="18" t="s">
        <v>136</v>
      </c>
      <c r="C5" s="126">
        <v>225101401.86000001</v>
      </c>
      <c r="D5" s="13">
        <v>0.2559771332874764</v>
      </c>
      <c r="E5" s="38" t="s">
        <v>69</v>
      </c>
      <c r="F5" s="8">
        <v>2.0000000000000001E-4</v>
      </c>
      <c r="G5" s="12"/>
      <c r="H5" s="7"/>
      <c r="I5" s="52" t="s">
        <v>62</v>
      </c>
      <c r="J5" s="40" t="s">
        <v>63</v>
      </c>
      <c r="K5" s="43" t="s">
        <v>63</v>
      </c>
      <c r="L5" s="43" t="s">
        <v>63</v>
      </c>
      <c r="M5" s="43" t="s">
        <v>63</v>
      </c>
      <c r="N5" s="43" t="s">
        <v>63</v>
      </c>
      <c r="O5" s="43" t="s">
        <v>63</v>
      </c>
      <c r="P5" s="43" t="s">
        <v>63</v>
      </c>
      <c r="Q5" s="43" t="s">
        <v>63</v>
      </c>
      <c r="R5" s="43" t="s">
        <v>63</v>
      </c>
      <c r="S5" s="43" t="s">
        <v>63</v>
      </c>
      <c r="T5" s="21" t="s">
        <v>63</v>
      </c>
      <c r="U5" s="21" t="s">
        <v>63</v>
      </c>
      <c r="V5" s="64" t="s">
        <v>63</v>
      </c>
      <c r="X5" s="62"/>
      <c r="Z5" s="62"/>
      <c r="AA5" s="63"/>
      <c r="AB5" s="64"/>
      <c r="AC5" s="65"/>
    </row>
    <row r="6" spans="1:29" ht="57" customHeight="1">
      <c r="A6" s="14" t="s">
        <v>70</v>
      </c>
      <c r="B6" s="18" t="s">
        <v>137</v>
      </c>
      <c r="C6" s="126">
        <v>49061209.890000001</v>
      </c>
      <c r="D6" s="13">
        <v>5.5790624845011287E-2</v>
      </c>
      <c r="E6" s="13" t="s">
        <v>118</v>
      </c>
      <c r="F6" s="8">
        <v>4.4000000000000003E-3</v>
      </c>
      <c r="G6" s="12"/>
      <c r="H6" s="9"/>
      <c r="I6" s="52" t="s">
        <v>63</v>
      </c>
      <c r="J6" s="42" t="s">
        <v>63</v>
      </c>
      <c r="K6" s="42" t="s">
        <v>63</v>
      </c>
      <c r="L6" s="42" t="s">
        <v>63</v>
      </c>
      <c r="M6" s="47" t="s">
        <v>63</v>
      </c>
      <c r="N6" s="42" t="s">
        <v>63</v>
      </c>
      <c r="O6" s="42" t="s">
        <v>63</v>
      </c>
      <c r="P6" s="42" t="s">
        <v>63</v>
      </c>
      <c r="Q6" s="42" t="s">
        <v>63</v>
      </c>
      <c r="R6" s="42" t="s">
        <v>63</v>
      </c>
      <c r="S6" s="42" t="s">
        <v>63</v>
      </c>
      <c r="T6" s="21" t="s">
        <v>63</v>
      </c>
      <c r="U6" s="21" t="s">
        <v>63</v>
      </c>
      <c r="V6" s="64" t="s">
        <v>63</v>
      </c>
      <c r="AA6" s="64"/>
      <c r="AB6" s="66"/>
      <c r="AC6" s="65"/>
    </row>
    <row r="7" spans="1:29" ht="57" customHeight="1">
      <c r="A7" s="14" t="s">
        <v>73</v>
      </c>
      <c r="B7" s="18" t="s">
        <v>138</v>
      </c>
      <c r="C7" s="126">
        <v>29068492.030000001</v>
      </c>
      <c r="D7" s="13">
        <v>3.3055632694180395E-2</v>
      </c>
      <c r="E7" s="13" t="s">
        <v>75</v>
      </c>
      <c r="F7" s="121">
        <v>2.3E-3</v>
      </c>
      <c r="G7" s="12"/>
      <c r="H7" s="9"/>
      <c r="I7" s="53" t="s">
        <v>63</v>
      </c>
      <c r="J7" s="40" t="s">
        <v>63</v>
      </c>
      <c r="K7" s="42" t="s">
        <v>63</v>
      </c>
      <c r="L7" s="42" t="s">
        <v>9</v>
      </c>
      <c r="M7" s="40" t="s">
        <v>9</v>
      </c>
      <c r="N7" s="40" t="s">
        <v>63</v>
      </c>
      <c r="O7" s="42" t="s">
        <v>63</v>
      </c>
      <c r="P7" s="42" t="s">
        <v>63</v>
      </c>
      <c r="Q7" s="40" t="s">
        <v>63</v>
      </c>
      <c r="R7" s="40" t="s">
        <v>63</v>
      </c>
      <c r="S7" s="40" t="s">
        <v>63</v>
      </c>
      <c r="T7" s="21" t="s">
        <v>63</v>
      </c>
      <c r="U7" s="21" t="s">
        <v>63</v>
      </c>
      <c r="V7" s="64" t="s">
        <v>63</v>
      </c>
      <c r="X7" s="67"/>
      <c r="AB7" s="68"/>
    </row>
    <row r="8" spans="1:29" ht="57" customHeight="1">
      <c r="A8" s="14" t="s">
        <v>76</v>
      </c>
      <c r="B8" s="18" t="s">
        <v>139</v>
      </c>
      <c r="C8" s="126">
        <v>3370976.66</v>
      </c>
      <c r="D8" s="13">
        <v>3.8333521456363978E-3</v>
      </c>
      <c r="E8" s="13" t="s">
        <v>78</v>
      </c>
      <c r="F8" s="121">
        <v>5.0000000000000001E-4</v>
      </c>
      <c r="G8" s="12"/>
      <c r="H8" s="9"/>
      <c r="I8" s="53" t="s">
        <v>62</v>
      </c>
      <c r="J8" s="40" t="s">
        <v>63</v>
      </c>
      <c r="K8" s="42" t="s">
        <v>9</v>
      </c>
      <c r="L8" s="42" t="s">
        <v>9</v>
      </c>
      <c r="M8" s="42" t="s">
        <v>63</v>
      </c>
      <c r="N8" s="40" t="s">
        <v>63</v>
      </c>
      <c r="O8" s="40" t="s">
        <v>63</v>
      </c>
      <c r="P8" s="40" t="s">
        <v>63</v>
      </c>
      <c r="Q8" s="40" t="s">
        <v>63</v>
      </c>
      <c r="R8" s="40" t="s">
        <v>63</v>
      </c>
      <c r="S8" s="40" t="s">
        <v>63</v>
      </c>
      <c r="T8" s="21" t="s">
        <v>63</v>
      </c>
      <c r="U8" s="21" t="s">
        <v>63</v>
      </c>
      <c r="V8" s="64" t="s">
        <v>63</v>
      </c>
      <c r="X8" s="67"/>
      <c r="AA8" s="57" t="s">
        <v>9</v>
      </c>
      <c r="AB8" s="68"/>
    </row>
    <row r="9" spans="1:29" ht="57" customHeight="1">
      <c r="A9" s="14" t="s">
        <v>79</v>
      </c>
      <c r="B9" s="18" t="s">
        <v>140</v>
      </c>
      <c r="C9" s="126">
        <v>31815149.32</v>
      </c>
      <c r="D9" s="13">
        <v>3.6179031542023309E-2</v>
      </c>
      <c r="E9" s="13" t="s">
        <v>81</v>
      </c>
      <c r="F9" s="121">
        <v>6.6E-3</v>
      </c>
      <c r="G9" s="12"/>
      <c r="H9" s="9"/>
      <c r="I9" s="53" t="s">
        <v>63</v>
      </c>
      <c r="J9" s="40" t="s">
        <v>63</v>
      </c>
      <c r="K9" s="40" t="s">
        <v>63</v>
      </c>
      <c r="L9" s="40" t="s">
        <v>63</v>
      </c>
      <c r="M9" s="40" t="s">
        <v>63</v>
      </c>
      <c r="N9" s="40" t="s">
        <v>9</v>
      </c>
      <c r="O9" s="40" t="s">
        <v>63</v>
      </c>
      <c r="P9" s="40" t="s">
        <v>63</v>
      </c>
      <c r="Q9" s="40" t="s">
        <v>63</v>
      </c>
      <c r="R9" s="43" t="s">
        <v>63</v>
      </c>
      <c r="S9" s="40" t="s">
        <v>63</v>
      </c>
      <c r="T9" s="21" t="s">
        <v>63</v>
      </c>
      <c r="U9" s="21" t="s">
        <v>63</v>
      </c>
      <c r="V9" s="64" t="s">
        <v>63</v>
      </c>
      <c r="AB9" s="69"/>
    </row>
    <row r="10" spans="1:29" ht="57" customHeight="1">
      <c r="A10" s="14" t="s">
        <v>82</v>
      </c>
      <c r="B10" s="18" t="s">
        <v>141</v>
      </c>
      <c r="C10" s="126">
        <v>31880204.949999999</v>
      </c>
      <c r="D10" s="13">
        <v>3.6253010440128824E-2</v>
      </c>
      <c r="E10" s="13" t="s">
        <v>84</v>
      </c>
      <c r="F10" s="121">
        <v>5.7999999999999996E-3</v>
      </c>
      <c r="G10" s="10"/>
      <c r="H10" s="17"/>
      <c r="I10" s="53" t="s">
        <v>63</v>
      </c>
      <c r="J10" s="40" t="s">
        <v>63</v>
      </c>
      <c r="K10" s="42" t="s">
        <v>63</v>
      </c>
      <c r="L10" s="42" t="s">
        <v>63</v>
      </c>
      <c r="M10" s="40" t="s">
        <v>63</v>
      </c>
      <c r="N10" s="40" t="s">
        <v>63</v>
      </c>
      <c r="O10" s="40" t="s">
        <v>63</v>
      </c>
      <c r="P10" s="40" t="s">
        <v>63</v>
      </c>
      <c r="Q10" s="40" t="s">
        <v>63</v>
      </c>
      <c r="R10" s="40" t="s">
        <v>63</v>
      </c>
      <c r="S10" s="40" t="s">
        <v>63</v>
      </c>
      <c r="T10" s="21" t="s">
        <v>63</v>
      </c>
      <c r="U10" s="21" t="s">
        <v>63</v>
      </c>
      <c r="V10" s="64" t="s">
        <v>63</v>
      </c>
      <c r="AB10" s="65"/>
    </row>
    <row r="11" spans="1:29" ht="57" customHeight="1">
      <c r="A11" s="14" t="s">
        <v>85</v>
      </c>
      <c r="B11" s="18" t="s">
        <v>142</v>
      </c>
      <c r="C11" s="126">
        <v>17637466.399999999</v>
      </c>
      <c r="D11" s="13">
        <v>2.0056685787919359E-2</v>
      </c>
      <c r="E11" s="13" t="s">
        <v>127</v>
      </c>
      <c r="F11" s="121">
        <v>4.0000000000000002E-4</v>
      </c>
      <c r="G11" s="10"/>
      <c r="H11" s="11"/>
      <c r="I11" s="53" t="s">
        <v>62</v>
      </c>
      <c r="J11" s="40" t="s">
        <v>63</v>
      </c>
      <c r="K11" s="42" t="s">
        <v>63</v>
      </c>
      <c r="L11" s="42" t="s">
        <v>63</v>
      </c>
      <c r="M11" s="40" t="s">
        <v>63</v>
      </c>
      <c r="N11" s="40" t="s">
        <v>63</v>
      </c>
      <c r="O11" s="42" t="s">
        <v>63</v>
      </c>
      <c r="P11" s="42" t="s">
        <v>63</v>
      </c>
      <c r="Q11" s="40" t="s">
        <v>63</v>
      </c>
      <c r="R11" s="40" t="s">
        <v>63</v>
      </c>
      <c r="S11" s="40" t="s">
        <v>63</v>
      </c>
      <c r="T11" s="21" t="s">
        <v>63</v>
      </c>
      <c r="U11" s="21" t="s">
        <v>63</v>
      </c>
      <c r="V11" s="64" t="s">
        <v>63</v>
      </c>
    </row>
    <row r="12" spans="1:29" ht="57" customHeight="1">
      <c r="A12" s="14" t="s">
        <v>88</v>
      </c>
      <c r="B12" s="18" t="s">
        <v>143</v>
      </c>
      <c r="C12" s="126">
        <v>3596450.45</v>
      </c>
      <c r="D12" s="13">
        <v>4.0897527451829018E-3</v>
      </c>
      <c r="E12" s="37" t="s">
        <v>90</v>
      </c>
      <c r="F12" s="121">
        <v>7.7000000000000002E-3</v>
      </c>
      <c r="G12" s="12"/>
      <c r="H12" s="9"/>
      <c r="I12" s="53" t="s">
        <v>9</v>
      </c>
      <c r="J12" s="40" t="s">
        <v>63</v>
      </c>
      <c r="K12" s="42" t="s">
        <v>63</v>
      </c>
      <c r="L12" s="42" t="s">
        <v>63</v>
      </c>
      <c r="M12" s="40" t="s">
        <v>63</v>
      </c>
      <c r="N12" s="40" t="s">
        <v>63</v>
      </c>
      <c r="O12" s="40" t="s">
        <v>63</v>
      </c>
      <c r="P12" s="42" t="s">
        <v>63</v>
      </c>
      <c r="Q12" s="40" t="s">
        <v>63</v>
      </c>
      <c r="R12" s="40" t="s">
        <v>63</v>
      </c>
      <c r="S12" s="40" t="s">
        <v>63</v>
      </c>
      <c r="T12" s="21" t="s">
        <v>63</v>
      </c>
      <c r="U12" s="21" t="s">
        <v>63</v>
      </c>
      <c r="V12" s="64" t="s">
        <v>63</v>
      </c>
    </row>
    <row r="13" spans="1:29" ht="57" customHeight="1">
      <c r="A13" s="14" t="s">
        <v>128</v>
      </c>
      <c r="B13" s="115" t="s">
        <v>157</v>
      </c>
      <c r="C13" s="126">
        <v>30608446.760000002</v>
      </c>
      <c r="D13" s="13">
        <v>3.4806813246236912E-2</v>
      </c>
      <c r="E13" s="37" t="s">
        <v>158</v>
      </c>
      <c r="F13" s="121">
        <v>5.9999999999999995E-4</v>
      </c>
      <c r="G13" s="10"/>
      <c r="H13" s="9"/>
      <c r="I13" s="53" t="s">
        <v>62</v>
      </c>
      <c r="J13" s="40" t="s">
        <v>63</v>
      </c>
      <c r="K13" s="40" t="s">
        <v>63</v>
      </c>
      <c r="L13" s="40" t="s">
        <v>9</v>
      </c>
      <c r="M13" s="40" t="s">
        <v>63</v>
      </c>
      <c r="N13" s="40" t="s">
        <v>63</v>
      </c>
      <c r="O13" s="40" t="s">
        <v>9</v>
      </c>
      <c r="P13" s="40" t="s">
        <v>9</v>
      </c>
      <c r="Q13" s="40" t="s">
        <v>63</v>
      </c>
      <c r="R13" s="40" t="s">
        <v>63</v>
      </c>
      <c r="S13" s="40" t="s">
        <v>63</v>
      </c>
      <c r="T13" s="21" t="s">
        <v>63</v>
      </c>
      <c r="U13" s="21" t="s">
        <v>63</v>
      </c>
      <c r="V13" s="64" t="s">
        <v>63</v>
      </c>
    </row>
    <row r="14" spans="1:29" ht="57" customHeight="1">
      <c r="A14" s="14" t="s">
        <v>36</v>
      </c>
      <c r="B14" s="18" t="s">
        <v>145</v>
      </c>
      <c r="C14" s="127">
        <v>18173589.140000001</v>
      </c>
      <c r="D14" s="13">
        <v>2.0666345083425568E-2</v>
      </c>
      <c r="E14" s="13" t="s">
        <v>92</v>
      </c>
      <c r="F14" s="121">
        <v>2.5000000000000001E-3</v>
      </c>
      <c r="G14" s="12"/>
      <c r="H14" s="9"/>
      <c r="I14" s="52" t="s">
        <v>63</v>
      </c>
      <c r="J14" s="40" t="s">
        <v>9</v>
      </c>
      <c r="K14" s="40" t="s">
        <v>9</v>
      </c>
      <c r="L14" s="40" t="s">
        <v>9</v>
      </c>
      <c r="M14" s="40" t="s">
        <v>9</v>
      </c>
      <c r="N14" s="40" t="s">
        <v>63</v>
      </c>
      <c r="O14" s="40" t="s">
        <v>63</v>
      </c>
      <c r="P14" s="40" t="s">
        <v>63</v>
      </c>
      <c r="Q14" s="40" t="s">
        <v>63</v>
      </c>
      <c r="R14" s="40" t="s">
        <v>63</v>
      </c>
      <c r="S14" s="40" t="s">
        <v>63</v>
      </c>
      <c r="T14" s="21" t="s">
        <v>63</v>
      </c>
      <c r="U14" s="21" t="s">
        <v>63</v>
      </c>
      <c r="V14" s="64" t="s">
        <v>63</v>
      </c>
    </row>
    <row r="15" spans="1:29" ht="57" customHeight="1">
      <c r="A15" s="14" t="s">
        <v>128</v>
      </c>
      <c r="B15" s="18" t="s">
        <v>146</v>
      </c>
      <c r="C15" s="127">
        <v>16467445.76</v>
      </c>
      <c r="D15" s="13">
        <v>1.8726180838418205E-2</v>
      </c>
      <c r="E15" s="13" t="s">
        <v>94</v>
      </c>
      <c r="F15" s="121">
        <v>1.0500000000000001E-2</v>
      </c>
      <c r="G15" s="12"/>
      <c r="H15" s="9"/>
      <c r="I15" s="43" t="s">
        <v>63</v>
      </c>
      <c r="J15" s="40" t="s">
        <v>9</v>
      </c>
      <c r="K15" s="40" t="s">
        <v>9</v>
      </c>
      <c r="L15" s="40" t="s">
        <v>9</v>
      </c>
      <c r="M15" s="40" t="s">
        <v>9</v>
      </c>
      <c r="N15" s="40" t="s">
        <v>63</v>
      </c>
      <c r="O15" s="40" t="s">
        <v>63</v>
      </c>
      <c r="P15" s="40" t="s">
        <v>63</v>
      </c>
      <c r="Q15" s="40" t="s">
        <v>63</v>
      </c>
      <c r="R15" s="40" t="s">
        <v>63</v>
      </c>
      <c r="S15" s="40" t="s">
        <v>63</v>
      </c>
      <c r="T15" s="21" t="s">
        <v>63</v>
      </c>
      <c r="U15" s="21" t="s">
        <v>63</v>
      </c>
      <c r="V15" s="64" t="s">
        <v>119</v>
      </c>
    </row>
    <row r="16" spans="1:29" ht="57" customHeight="1">
      <c r="A16" s="116" t="s">
        <v>40</v>
      </c>
      <c r="B16" s="56" t="s">
        <v>147</v>
      </c>
      <c r="C16" s="127">
        <v>1848903.37</v>
      </c>
      <c r="D16" s="13">
        <v>2.1025057172789404E-3</v>
      </c>
      <c r="E16" s="13" t="s">
        <v>132</v>
      </c>
      <c r="F16" s="121">
        <v>5.7000000000000002E-3</v>
      </c>
      <c r="G16" s="12"/>
      <c r="H16" s="9"/>
      <c r="I16" s="43" t="s">
        <v>63</v>
      </c>
      <c r="J16" s="40" t="s">
        <v>63</v>
      </c>
      <c r="K16" s="40" t="s">
        <v>63</v>
      </c>
      <c r="L16" s="40" t="s">
        <v>63</v>
      </c>
      <c r="M16" s="40" t="s">
        <v>63</v>
      </c>
      <c r="N16" s="40" t="s">
        <v>63</v>
      </c>
      <c r="O16" s="40" t="s">
        <v>63</v>
      </c>
      <c r="P16" s="40" t="s">
        <v>63</v>
      </c>
      <c r="Q16" s="40" t="s">
        <v>63</v>
      </c>
      <c r="R16" s="40" t="s">
        <v>63</v>
      </c>
      <c r="S16" s="40" t="s">
        <v>63</v>
      </c>
      <c r="T16" s="21" t="s">
        <v>63</v>
      </c>
      <c r="U16" s="21" t="s">
        <v>63</v>
      </c>
      <c r="V16" s="64" t="s">
        <v>63</v>
      </c>
    </row>
    <row r="17" spans="1:22" ht="57.75" customHeight="1">
      <c r="A17" s="14" t="s">
        <v>97</v>
      </c>
      <c r="B17" s="18" t="s">
        <v>148</v>
      </c>
      <c r="C17" s="127">
        <v>8581832.9199999999</v>
      </c>
      <c r="D17" s="13">
        <v>9.7589485052605122E-3</v>
      </c>
      <c r="E17" s="13" t="s">
        <v>99</v>
      </c>
      <c r="F17" s="121">
        <v>1.04E-2</v>
      </c>
      <c r="G17" s="45"/>
      <c r="H17" s="7"/>
      <c r="I17" s="43" t="s">
        <v>63</v>
      </c>
      <c r="J17" s="41" t="s">
        <v>63</v>
      </c>
      <c r="K17" s="41" t="s">
        <v>63</v>
      </c>
      <c r="L17" s="41" t="s">
        <v>63</v>
      </c>
      <c r="M17" s="41" t="s">
        <v>63</v>
      </c>
      <c r="N17" s="41" t="s">
        <v>63</v>
      </c>
      <c r="O17" s="41" t="s">
        <v>63</v>
      </c>
      <c r="P17" s="41" t="s">
        <v>63</v>
      </c>
      <c r="Q17" s="41" t="s">
        <v>63</v>
      </c>
      <c r="R17" s="41" t="s">
        <v>9</v>
      </c>
      <c r="S17" s="41" t="s">
        <v>63</v>
      </c>
      <c r="T17" s="21" t="s">
        <v>63</v>
      </c>
      <c r="U17" s="21" t="s">
        <v>63</v>
      </c>
      <c r="V17" s="64" t="s">
        <v>63</v>
      </c>
    </row>
    <row r="18" spans="1:22" ht="57.75" customHeight="1">
      <c r="A18" s="14" t="s">
        <v>133</v>
      </c>
      <c r="B18" s="18" t="s">
        <v>159</v>
      </c>
      <c r="C18" s="127">
        <v>34200214.149999999</v>
      </c>
      <c r="D18" s="37">
        <v>3.8891240585785247E-2</v>
      </c>
      <c r="E18" s="37" t="s">
        <v>160</v>
      </c>
      <c r="F18" s="121">
        <v>5.0000000000000001E-4</v>
      </c>
      <c r="G18" s="12"/>
      <c r="H18" s="9"/>
      <c r="I18" s="43" t="s">
        <v>62</v>
      </c>
      <c r="J18" s="40" t="s">
        <v>63</v>
      </c>
      <c r="K18" s="43" t="s">
        <v>63</v>
      </c>
      <c r="L18" s="43" t="s">
        <v>9</v>
      </c>
      <c r="M18" s="43" t="s">
        <v>63</v>
      </c>
      <c r="N18" s="43" t="s">
        <v>63</v>
      </c>
      <c r="O18" s="43" t="s">
        <v>9</v>
      </c>
      <c r="P18" s="43" t="s">
        <v>9</v>
      </c>
      <c r="Q18" s="43" t="s">
        <v>63</v>
      </c>
      <c r="R18" s="43" t="s">
        <v>63</v>
      </c>
      <c r="S18" s="43" t="s">
        <v>63</v>
      </c>
      <c r="T18" s="21" t="s">
        <v>63</v>
      </c>
      <c r="U18" s="21" t="s">
        <v>63</v>
      </c>
      <c r="V18" s="64" t="s">
        <v>63</v>
      </c>
    </row>
    <row r="19" spans="1:22" ht="57.75" customHeight="1">
      <c r="A19" s="14" t="s">
        <v>100</v>
      </c>
      <c r="B19" s="18" t="s">
        <v>150</v>
      </c>
      <c r="C19" s="127">
        <v>16815579.420000002</v>
      </c>
      <c r="D19" s="37">
        <v>1.9122065784275191E-2</v>
      </c>
      <c r="E19" s="37" t="s">
        <v>102</v>
      </c>
      <c r="F19" s="121">
        <v>4.8999999999999998E-3</v>
      </c>
      <c r="G19" s="12"/>
      <c r="H19" s="39"/>
      <c r="I19" s="48" t="s">
        <v>63</v>
      </c>
      <c r="J19" s="43" t="s">
        <v>63</v>
      </c>
      <c r="K19" s="43" t="s">
        <v>63</v>
      </c>
      <c r="L19" s="43" t="s">
        <v>63</v>
      </c>
      <c r="M19" s="43" t="s">
        <v>63</v>
      </c>
      <c r="N19" s="43" t="s">
        <v>63</v>
      </c>
      <c r="O19" s="43" t="s">
        <v>63</v>
      </c>
      <c r="P19" s="43" t="s">
        <v>63</v>
      </c>
      <c r="Q19" s="43" t="s">
        <v>63</v>
      </c>
      <c r="R19" s="43" t="s">
        <v>63</v>
      </c>
      <c r="S19" s="43" t="s">
        <v>63</v>
      </c>
      <c r="T19" s="21" t="s">
        <v>63</v>
      </c>
      <c r="U19" s="21" t="s">
        <v>63</v>
      </c>
      <c r="V19" s="64" t="s">
        <v>63</v>
      </c>
    </row>
    <row r="20" spans="1:22" ht="57.75" customHeight="1">
      <c r="A20" s="14" t="s">
        <v>46</v>
      </c>
      <c r="B20" s="18" t="s">
        <v>151</v>
      </c>
      <c r="C20" s="127">
        <v>9649117.0700000003</v>
      </c>
      <c r="D20" s="37">
        <v>1.0972625252107588E-2</v>
      </c>
      <c r="E20" s="37" t="s">
        <v>104</v>
      </c>
      <c r="F20" s="121">
        <v>8.3000000000000001E-3</v>
      </c>
      <c r="G20" s="12"/>
      <c r="H20" s="39"/>
      <c r="I20" s="48" t="s">
        <v>63</v>
      </c>
      <c r="J20" s="43" t="s">
        <v>63</v>
      </c>
      <c r="K20" s="43" t="s">
        <v>63</v>
      </c>
      <c r="L20" s="43" t="s">
        <v>63</v>
      </c>
      <c r="M20" s="43" t="s">
        <v>63</v>
      </c>
      <c r="N20" s="43" t="s">
        <v>63</v>
      </c>
      <c r="O20" s="43" t="s">
        <v>63</v>
      </c>
      <c r="P20" s="43" t="s">
        <v>63</v>
      </c>
      <c r="Q20" s="43" t="s">
        <v>63</v>
      </c>
      <c r="R20" s="43" t="s">
        <v>63</v>
      </c>
      <c r="S20" s="43" t="s">
        <v>63</v>
      </c>
      <c r="T20" s="21" t="s">
        <v>63</v>
      </c>
      <c r="U20" s="21" t="s">
        <v>63</v>
      </c>
      <c r="V20" s="64" t="s">
        <v>63</v>
      </c>
    </row>
    <row r="21" spans="1:22" ht="57.75" customHeight="1">
      <c r="A21" s="14" t="s">
        <v>105</v>
      </c>
      <c r="B21" s="18" t="s">
        <v>152</v>
      </c>
      <c r="C21" s="127">
        <v>2784610.27</v>
      </c>
      <c r="D21" s="37">
        <v>3.1665575973657584E-3</v>
      </c>
      <c r="E21" s="37" t="s">
        <v>107</v>
      </c>
      <c r="F21" s="121">
        <v>7.4999999999999997E-3</v>
      </c>
      <c r="G21" s="12"/>
      <c r="H21" s="39"/>
      <c r="I21" s="48" t="s">
        <v>63</v>
      </c>
      <c r="J21" s="43" t="s">
        <v>63</v>
      </c>
      <c r="K21" s="43" t="s">
        <v>63</v>
      </c>
      <c r="L21" s="43" t="s">
        <v>63</v>
      </c>
      <c r="M21" s="43" t="s">
        <v>63</v>
      </c>
      <c r="N21" s="43" t="s">
        <v>63</v>
      </c>
      <c r="O21" s="43" t="s">
        <v>63</v>
      </c>
      <c r="P21" s="43" t="s">
        <v>63</v>
      </c>
      <c r="Q21" s="43" t="s">
        <v>63</v>
      </c>
      <c r="R21" s="43" t="s">
        <v>9</v>
      </c>
      <c r="S21" s="43" t="s">
        <v>63</v>
      </c>
      <c r="T21" s="21" t="s">
        <v>63</v>
      </c>
      <c r="U21" s="21" t="s">
        <v>63</v>
      </c>
      <c r="V21" s="64" t="s">
        <v>116</v>
      </c>
    </row>
    <row r="22" spans="1:22" ht="57.75" customHeight="1">
      <c r="A22" s="55" t="s">
        <v>108</v>
      </c>
      <c r="B22" s="56" t="s">
        <v>153</v>
      </c>
      <c r="C22" s="127">
        <v>332231</v>
      </c>
      <c r="D22" s="37">
        <v>3.7780101885870847E-4</v>
      </c>
      <c r="E22" s="37" t="s">
        <v>110</v>
      </c>
      <c r="F22" s="121">
        <v>1E-3</v>
      </c>
      <c r="G22" s="12"/>
      <c r="H22" s="39"/>
      <c r="I22" s="48" t="s">
        <v>63</v>
      </c>
      <c r="J22" s="43" t="s">
        <v>63</v>
      </c>
      <c r="K22" s="43" t="s">
        <v>63</v>
      </c>
      <c r="L22" s="43" t="s">
        <v>63</v>
      </c>
      <c r="M22" s="43" t="s">
        <v>63</v>
      </c>
      <c r="N22" s="43" t="s">
        <v>63</v>
      </c>
      <c r="O22" s="43" t="s">
        <v>63</v>
      </c>
      <c r="P22" s="43" t="s">
        <v>63</v>
      </c>
      <c r="Q22" s="43" t="s">
        <v>63</v>
      </c>
      <c r="R22" s="43" t="s">
        <v>63</v>
      </c>
      <c r="S22" s="43" t="s">
        <v>63</v>
      </c>
      <c r="T22" s="125" t="s">
        <v>63</v>
      </c>
      <c r="U22" s="21" t="s">
        <v>63</v>
      </c>
      <c r="V22" s="64" t="s">
        <v>119</v>
      </c>
    </row>
    <row r="23" spans="1:22" ht="57.75" customHeight="1">
      <c r="A23" s="117" t="s">
        <v>52</v>
      </c>
      <c r="B23" s="118" t="s">
        <v>154</v>
      </c>
      <c r="C23" s="16">
        <v>1295530.93</v>
      </c>
      <c r="D23" s="119">
        <v>1.4732306898422186E-3</v>
      </c>
      <c r="E23" s="119" t="s">
        <v>112</v>
      </c>
      <c r="F23" s="120">
        <v>9.4999999999999998E-3</v>
      </c>
      <c r="G23" s="54"/>
      <c r="H23" s="122"/>
      <c r="I23" s="123" t="s">
        <v>63</v>
      </c>
      <c r="J23" s="47" t="s">
        <v>9</v>
      </c>
      <c r="K23" s="47" t="s">
        <v>9</v>
      </c>
      <c r="L23" s="47" t="s">
        <v>9</v>
      </c>
      <c r="M23" s="47" t="s">
        <v>9</v>
      </c>
      <c r="N23" s="47" t="s">
        <v>63</v>
      </c>
      <c r="O23" s="47" t="s">
        <v>9</v>
      </c>
      <c r="P23" s="47" t="s">
        <v>9</v>
      </c>
      <c r="Q23" s="47" t="s">
        <v>9</v>
      </c>
      <c r="R23" s="47" t="s">
        <v>63</v>
      </c>
      <c r="S23" s="47" t="s">
        <v>63</v>
      </c>
      <c r="T23" s="128" t="s">
        <v>121</v>
      </c>
      <c r="U23" s="21" t="s">
        <v>64</v>
      </c>
      <c r="V23" s="64">
        <f t="shared" ref="V23:V40" si="0">IF(LEN(_xlfn.CONCAT(I23:S23))=0,15,LEN(_xlfn.CONCAT(I23:S23))-LEN(SUBSTITUTE(_xlfn.CONCAT(I23:S23),"û","")))</f>
        <v>7</v>
      </c>
    </row>
    <row r="24" spans="1:22" ht="57.75" customHeight="1">
      <c r="A24" s="44" t="s">
        <v>113</v>
      </c>
      <c r="B24" s="26" t="s">
        <v>155</v>
      </c>
      <c r="C24" s="6">
        <v>1220920.29</v>
      </c>
      <c r="D24" s="37">
        <v>1.3883861816244415E-3</v>
      </c>
      <c r="E24" s="37" t="s">
        <v>115</v>
      </c>
      <c r="F24" s="8">
        <v>0.01</v>
      </c>
      <c r="G24" s="12"/>
      <c r="H24" s="39"/>
      <c r="I24" s="48" t="s">
        <v>63</v>
      </c>
      <c r="J24" s="43" t="s">
        <v>9</v>
      </c>
      <c r="K24" s="43" t="s">
        <v>9</v>
      </c>
      <c r="L24" s="43" t="s">
        <v>9</v>
      </c>
      <c r="M24" s="43" t="s">
        <v>9</v>
      </c>
      <c r="N24" s="43" t="s">
        <v>63</v>
      </c>
      <c r="O24" s="43" t="s">
        <v>63</v>
      </c>
      <c r="P24" s="43" t="s">
        <v>9</v>
      </c>
      <c r="Q24" s="43" t="s">
        <v>9</v>
      </c>
      <c r="R24" s="43" t="s">
        <v>63</v>
      </c>
      <c r="S24" s="43" t="s">
        <v>63</v>
      </c>
      <c r="T24" s="128" t="s">
        <v>156</v>
      </c>
      <c r="U24" s="125" t="s">
        <v>116</v>
      </c>
      <c r="V24" s="64">
        <f t="shared" si="0"/>
        <v>6</v>
      </c>
    </row>
    <row r="25" spans="1:22" ht="57.75" customHeight="1">
      <c r="A25" s="44" t="s">
        <v>66</v>
      </c>
      <c r="B25" s="26" t="s">
        <v>66</v>
      </c>
      <c r="C25" s="6"/>
      <c r="D25" s="37">
        <v>0</v>
      </c>
      <c r="E25" s="37"/>
      <c r="F25" s="8" t="s">
        <v>66</v>
      </c>
      <c r="G25" s="12"/>
      <c r="H25" s="39"/>
      <c r="I25" s="48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128" t="s">
        <v>66</v>
      </c>
      <c r="U25" s="21" t="s">
        <v>66</v>
      </c>
      <c r="V25" s="64">
        <f t="shared" si="0"/>
        <v>15</v>
      </c>
    </row>
    <row r="26" spans="1:22" ht="57.75" customHeight="1">
      <c r="A26" s="44" t="s">
        <v>66</v>
      </c>
      <c r="B26" s="26" t="s">
        <v>66</v>
      </c>
      <c r="C26" s="6"/>
      <c r="D26" s="37">
        <v>0</v>
      </c>
      <c r="E26" s="37"/>
      <c r="F26" s="8" t="s">
        <v>66</v>
      </c>
      <c r="G26" s="12"/>
      <c r="H26" s="39"/>
      <c r="I26" s="48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128" t="s">
        <v>66</v>
      </c>
      <c r="U26" s="21" t="s">
        <v>66</v>
      </c>
      <c r="V26" s="64">
        <f t="shared" si="0"/>
        <v>15</v>
      </c>
    </row>
    <row r="27" spans="1:22" ht="57.75" customHeight="1">
      <c r="A27" s="44"/>
      <c r="B27" s="26"/>
      <c r="C27" s="6"/>
      <c r="D27" s="37">
        <v>0</v>
      </c>
      <c r="E27" s="37"/>
      <c r="F27" s="8"/>
      <c r="G27" s="12"/>
      <c r="H27" s="39"/>
      <c r="I27" s="48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128" t="s">
        <v>66</v>
      </c>
      <c r="U27" s="21" t="s">
        <v>66</v>
      </c>
      <c r="V27" s="64">
        <f t="shared" si="0"/>
        <v>15</v>
      </c>
    </row>
    <row r="28" spans="1:22" ht="57.75" customHeight="1">
      <c r="A28" s="44"/>
      <c r="B28" s="26"/>
      <c r="C28" s="6"/>
      <c r="D28" s="37">
        <v>0</v>
      </c>
      <c r="E28" s="37"/>
      <c r="F28" s="8"/>
      <c r="G28" s="12"/>
      <c r="H28" s="39"/>
      <c r="I28" s="48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128" t="s">
        <v>66</v>
      </c>
      <c r="U28" s="21" t="s">
        <v>66</v>
      </c>
      <c r="V28" s="64">
        <f t="shared" si="0"/>
        <v>15</v>
      </c>
    </row>
    <row r="29" spans="1:22" ht="57.75" customHeight="1">
      <c r="A29" s="44" t="s">
        <v>66</v>
      </c>
      <c r="B29" s="26" t="s">
        <v>66</v>
      </c>
      <c r="C29" s="6"/>
      <c r="D29" s="37">
        <v>0</v>
      </c>
      <c r="E29" s="37"/>
      <c r="F29" s="8" t="s">
        <v>66</v>
      </c>
      <c r="G29" s="12"/>
      <c r="H29" s="39"/>
      <c r="I29" s="48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128" t="s">
        <v>66</v>
      </c>
      <c r="U29" s="21" t="s">
        <v>66</v>
      </c>
      <c r="V29" s="64">
        <f t="shared" si="0"/>
        <v>15</v>
      </c>
    </row>
    <row r="30" spans="1:22" ht="57.75" customHeight="1">
      <c r="A30" s="44" t="s">
        <v>66</v>
      </c>
      <c r="B30" s="26" t="s">
        <v>66</v>
      </c>
      <c r="C30" s="6"/>
      <c r="D30" s="37">
        <v>0</v>
      </c>
      <c r="E30" s="37"/>
      <c r="F30" s="8" t="s">
        <v>66</v>
      </c>
      <c r="G30" s="12"/>
      <c r="H30" s="39"/>
      <c r="I30" s="48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128" t="s">
        <v>66</v>
      </c>
      <c r="U30" s="21" t="s">
        <v>66</v>
      </c>
      <c r="V30" s="64">
        <f t="shared" si="0"/>
        <v>15</v>
      </c>
    </row>
    <row r="31" spans="1:22" ht="57.75" customHeight="1">
      <c r="A31" s="44"/>
      <c r="B31" s="26"/>
      <c r="C31" s="6"/>
      <c r="D31" s="37">
        <v>0</v>
      </c>
      <c r="E31" s="37"/>
      <c r="F31" s="8"/>
      <c r="G31" s="12"/>
      <c r="H31" s="39"/>
      <c r="I31" s="48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128" t="s">
        <v>66</v>
      </c>
      <c r="U31" s="21" t="s">
        <v>66</v>
      </c>
      <c r="V31" s="64">
        <f t="shared" si="0"/>
        <v>15</v>
      </c>
    </row>
    <row r="32" spans="1:22" ht="57.75" customHeight="1">
      <c r="A32" s="44"/>
      <c r="B32" s="26"/>
      <c r="C32" s="6"/>
      <c r="D32" s="37">
        <v>0</v>
      </c>
      <c r="E32" s="37"/>
      <c r="F32" s="8"/>
      <c r="G32" s="12"/>
      <c r="H32" s="39"/>
      <c r="I32" s="48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128" t="s">
        <v>66</v>
      </c>
      <c r="U32" s="21" t="s">
        <v>66</v>
      </c>
      <c r="V32" s="64">
        <f t="shared" si="0"/>
        <v>15</v>
      </c>
    </row>
    <row r="33" spans="1:22" ht="57.75" customHeight="1">
      <c r="A33" s="44"/>
      <c r="B33" s="26"/>
      <c r="C33" s="6"/>
      <c r="D33" s="37">
        <v>0</v>
      </c>
      <c r="E33" s="37"/>
      <c r="F33" s="8"/>
      <c r="G33" s="12"/>
      <c r="H33" s="39"/>
      <c r="I33" s="48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128" t="s">
        <v>66</v>
      </c>
      <c r="U33" s="21" t="s">
        <v>66</v>
      </c>
      <c r="V33" s="64">
        <f t="shared" si="0"/>
        <v>15</v>
      </c>
    </row>
    <row r="34" spans="1:22" ht="57.75" customHeight="1">
      <c r="A34" s="44"/>
      <c r="B34" s="26"/>
      <c r="C34" s="6"/>
      <c r="D34" s="37">
        <v>0</v>
      </c>
      <c r="E34" s="37"/>
      <c r="F34" s="8"/>
      <c r="G34" s="12"/>
      <c r="H34" s="39"/>
      <c r="I34" s="48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128" t="s">
        <v>66</v>
      </c>
      <c r="U34" s="21" t="s">
        <v>66</v>
      </c>
      <c r="V34" s="64">
        <f t="shared" si="0"/>
        <v>15</v>
      </c>
    </row>
    <row r="35" spans="1:22" ht="57.75" customHeight="1">
      <c r="A35" s="44"/>
      <c r="B35" s="26"/>
      <c r="C35" s="6"/>
      <c r="D35" s="37">
        <v>0</v>
      </c>
      <c r="E35" s="37"/>
      <c r="F35" s="8"/>
      <c r="G35" s="12"/>
      <c r="H35" s="39"/>
      <c r="I35" s="48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128" t="s">
        <v>66</v>
      </c>
      <c r="U35" s="21" t="s">
        <v>66</v>
      </c>
      <c r="V35" s="64">
        <f t="shared" si="0"/>
        <v>15</v>
      </c>
    </row>
    <row r="36" spans="1:22" ht="57.75" customHeight="1">
      <c r="A36" s="44"/>
      <c r="B36" s="26"/>
      <c r="C36" s="6"/>
      <c r="D36" s="37">
        <v>0</v>
      </c>
      <c r="E36" s="37"/>
      <c r="F36" s="8"/>
      <c r="G36" s="12"/>
      <c r="H36" s="39"/>
      <c r="I36" s="48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128" t="s">
        <v>66</v>
      </c>
      <c r="U36" s="21" t="s">
        <v>66</v>
      </c>
      <c r="V36" s="64">
        <f t="shared" si="0"/>
        <v>15</v>
      </c>
    </row>
    <row r="37" spans="1:22" ht="57.75" customHeight="1">
      <c r="A37" s="44"/>
      <c r="B37" s="26"/>
      <c r="C37" s="6"/>
      <c r="D37" s="37">
        <v>0</v>
      </c>
      <c r="E37" s="37"/>
      <c r="F37" s="8"/>
      <c r="G37" s="12"/>
      <c r="H37" s="39"/>
      <c r="I37" s="48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128" t="s">
        <v>66</v>
      </c>
      <c r="U37" s="21" t="s">
        <v>66</v>
      </c>
      <c r="V37" s="64">
        <f t="shared" si="0"/>
        <v>15</v>
      </c>
    </row>
    <row r="38" spans="1:22" ht="57.75" customHeight="1">
      <c r="A38" s="44"/>
      <c r="B38" s="26"/>
      <c r="C38" s="6"/>
      <c r="D38" s="37">
        <v>0</v>
      </c>
      <c r="E38" s="37"/>
      <c r="F38" s="8"/>
      <c r="G38" s="12"/>
      <c r="H38" s="39"/>
      <c r="I38" s="48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128" t="s">
        <v>66</v>
      </c>
      <c r="U38" s="21" t="s">
        <v>66</v>
      </c>
      <c r="V38" s="64">
        <f t="shared" si="0"/>
        <v>15</v>
      </c>
    </row>
    <row r="39" spans="1:22" ht="57.75" customHeight="1">
      <c r="A39" s="44"/>
      <c r="B39" s="26"/>
      <c r="C39" s="6"/>
      <c r="D39" s="37">
        <v>0</v>
      </c>
      <c r="E39" s="37"/>
      <c r="F39" s="8"/>
      <c r="G39" s="12"/>
      <c r="H39" s="39"/>
      <c r="I39" s="48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128" t="s">
        <v>66</v>
      </c>
      <c r="U39" s="21" t="s">
        <v>66</v>
      </c>
      <c r="V39" s="64">
        <f t="shared" si="0"/>
        <v>15</v>
      </c>
    </row>
    <row r="40" spans="1:22" ht="51" customHeight="1">
      <c r="A40" s="44" t="s">
        <v>66</v>
      </c>
      <c r="B40" s="26" t="s">
        <v>66</v>
      </c>
      <c r="C40" s="6"/>
      <c r="D40" s="37">
        <v>0</v>
      </c>
      <c r="E40" s="37"/>
      <c r="F40" s="8" t="s">
        <v>66</v>
      </c>
      <c r="G40" s="12"/>
      <c r="H40" s="39"/>
      <c r="I40" s="49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129" t="s">
        <v>66</v>
      </c>
      <c r="U40" s="21" t="s">
        <v>66</v>
      </c>
      <c r="V40" s="64">
        <f t="shared" si="0"/>
        <v>15</v>
      </c>
    </row>
    <row r="41" spans="1:22">
      <c r="A41" s="22"/>
      <c r="B41" s="71"/>
      <c r="C41" s="72"/>
      <c r="D41" s="73"/>
      <c r="E41" s="74"/>
      <c r="F41" s="75"/>
      <c r="G41" s="76"/>
      <c r="H41" s="77"/>
      <c r="I41" s="67"/>
      <c r="J41" s="67"/>
      <c r="K41" s="62"/>
      <c r="L41" s="62"/>
      <c r="M41" s="62"/>
      <c r="N41" s="67"/>
      <c r="O41" s="67"/>
      <c r="P41" s="67"/>
      <c r="Q41" s="67"/>
      <c r="R41" s="67"/>
      <c r="S41" s="67"/>
      <c r="T41" s="67"/>
      <c r="U41" s="78"/>
    </row>
    <row r="42" spans="1:22" ht="55.5" customHeight="1">
      <c r="A42" s="14" t="s">
        <v>56</v>
      </c>
      <c r="B42" s="20" t="s">
        <v>57</v>
      </c>
      <c r="C42" s="127">
        <v>302864979.64999992</v>
      </c>
      <c r="D42" s="13">
        <v>0.34440704777215847</v>
      </c>
      <c r="E42" s="13" t="s">
        <v>10</v>
      </c>
      <c r="F42" s="121">
        <v>8.0000000000000004E-4</v>
      </c>
      <c r="G42" s="79">
        <v>5.0000000000000001E-3</v>
      </c>
      <c r="H42" s="80">
        <v>38717</v>
      </c>
      <c r="I42" s="81"/>
      <c r="J42" s="67"/>
      <c r="K42" s="62"/>
      <c r="L42" s="62"/>
      <c r="M42" s="62"/>
      <c r="N42" s="67"/>
      <c r="O42" s="67"/>
      <c r="P42" s="67"/>
      <c r="Q42" s="67"/>
      <c r="R42" s="67"/>
      <c r="S42" s="67"/>
      <c r="T42" s="67"/>
      <c r="U42" s="78"/>
    </row>
    <row r="43" spans="1:22" ht="57" customHeight="1">
      <c r="A43" s="14" t="s">
        <v>58</v>
      </c>
      <c r="B43" s="20" t="s">
        <v>59</v>
      </c>
      <c r="C43" s="127">
        <v>40684645.210000001</v>
      </c>
      <c r="D43" s="13">
        <v>4.6265099922171843E-2</v>
      </c>
      <c r="E43" s="13" t="s">
        <v>10</v>
      </c>
      <c r="F43" s="121">
        <v>3.0000000000000001E-3</v>
      </c>
      <c r="G43" s="79"/>
      <c r="H43" s="80"/>
      <c r="I43" s="81"/>
      <c r="J43" s="67"/>
      <c r="K43" s="62"/>
      <c r="L43" s="62"/>
      <c r="M43" s="62"/>
      <c r="N43" s="67"/>
      <c r="O43" s="67"/>
      <c r="P43" s="67"/>
      <c r="Q43" s="67"/>
      <c r="R43" s="67"/>
      <c r="S43" s="67"/>
      <c r="T43" s="67"/>
      <c r="U43" s="78"/>
    </row>
    <row r="44" spans="1:22" ht="55.5" customHeight="1">
      <c r="A44" s="14" t="s">
        <v>60</v>
      </c>
      <c r="B44" s="18" t="s">
        <v>61</v>
      </c>
      <c r="C44" s="127">
        <v>2321502.54</v>
      </c>
      <c r="D44" s="13">
        <v>2.6399283176316468E-3</v>
      </c>
      <c r="E44" s="36" t="s">
        <v>10</v>
      </c>
      <c r="F44" s="121">
        <v>0</v>
      </c>
      <c r="G44" s="79">
        <v>0</v>
      </c>
      <c r="H44" s="80" t="s">
        <v>10</v>
      </c>
      <c r="I44" s="81"/>
      <c r="J44" s="67"/>
      <c r="K44" s="62"/>
      <c r="L44" s="62"/>
      <c r="M44" s="62"/>
      <c r="N44" s="67"/>
      <c r="O44" s="67"/>
      <c r="P44" s="67"/>
      <c r="Q44" s="67"/>
      <c r="R44" s="67"/>
      <c r="S44" s="67"/>
      <c r="T44" s="67"/>
      <c r="U44" s="78"/>
    </row>
    <row r="45" spans="1:22" s="70" customFormat="1" ht="15" customHeight="1">
      <c r="A45" s="110"/>
      <c r="B45" s="90"/>
      <c r="C45" s="91"/>
      <c r="D45" s="82"/>
      <c r="E45" s="82"/>
      <c r="F45" s="82"/>
      <c r="G45" s="83"/>
      <c r="H45" s="84"/>
      <c r="I45" s="85"/>
      <c r="J45" s="85"/>
      <c r="K45" s="85"/>
      <c r="L45" s="86"/>
      <c r="M45" s="87"/>
      <c r="N45" s="88"/>
      <c r="O45" s="88"/>
      <c r="P45" s="89"/>
      <c r="Q45" s="86"/>
      <c r="R45" s="86"/>
      <c r="S45" s="86"/>
      <c r="T45" s="86"/>
      <c r="U45" s="86"/>
      <c r="V45" s="64"/>
    </row>
    <row r="46" spans="1:22" s="70" customFormat="1" ht="30.75" customHeight="1">
      <c r="A46" s="111"/>
      <c r="B46" s="92" t="s">
        <v>7</v>
      </c>
      <c r="C46" s="92">
        <f>SUM(C5:C44)</f>
        <v>879380900.03999984</v>
      </c>
      <c r="D46" s="93">
        <f>SUM(D7:D44)</f>
        <v>0.68823224186751242</v>
      </c>
      <c r="E46" s="93"/>
      <c r="F46" s="236" t="s">
        <v>8</v>
      </c>
      <c r="G46" s="236"/>
      <c r="H46" s="236"/>
      <c r="I46" s="236"/>
      <c r="J46" s="236"/>
      <c r="K46" s="236"/>
      <c r="L46" s="236"/>
      <c r="M46" s="236"/>
      <c r="N46" s="236"/>
      <c r="O46" s="237">
        <f>SUMPRODUCT(D5:D44,F5:F44)</f>
        <v>1.9163778495124755E-3</v>
      </c>
      <c r="P46" s="237"/>
      <c r="Q46" s="86"/>
      <c r="R46" s="86"/>
      <c r="S46" s="86"/>
      <c r="T46" s="86"/>
      <c r="U46" s="86"/>
      <c r="V46" s="64"/>
    </row>
    <row r="47" spans="1:22" s="70" customFormat="1" ht="38">
      <c r="A47" s="112"/>
      <c r="B47" s="86"/>
      <c r="C47" s="91"/>
      <c r="D47" s="82"/>
      <c r="E47" s="82"/>
      <c r="F47" s="238"/>
      <c r="G47" s="238"/>
      <c r="H47" s="238"/>
      <c r="I47" s="238"/>
      <c r="J47" s="238"/>
      <c r="K47" s="238"/>
      <c r="L47" s="238"/>
      <c r="M47" s="238"/>
      <c r="N47" s="238"/>
      <c r="O47" s="237"/>
      <c r="P47" s="237"/>
      <c r="Q47" s="86"/>
      <c r="R47" s="86"/>
      <c r="S47" s="86"/>
      <c r="T47" s="86"/>
      <c r="U47" s="86"/>
      <c r="V47" s="64"/>
    </row>
    <row r="48" spans="1:22" ht="25" customHeight="1">
      <c r="A48" s="113"/>
      <c r="B48" s="94"/>
      <c r="C48" s="94"/>
      <c r="D48" s="94"/>
      <c r="E48" s="94"/>
      <c r="F48" s="94"/>
      <c r="G48" s="95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6"/>
    </row>
    <row r="49" spans="1:21" ht="25" customHeight="1">
      <c r="A49" s="113"/>
      <c r="B49" s="97" t="s">
        <v>12</v>
      </c>
      <c r="C49" s="98"/>
      <c r="D49" s="82"/>
      <c r="E49" s="82"/>
      <c r="F49" s="82"/>
      <c r="G49" s="83"/>
      <c r="H49" s="99"/>
      <c r="I49" s="85"/>
      <c r="J49" s="85"/>
      <c r="K49" s="85"/>
      <c r="L49" s="100"/>
      <c r="M49" s="100"/>
      <c r="N49" s="97"/>
      <c r="O49" s="97"/>
      <c r="P49" s="89"/>
      <c r="Q49" s="97"/>
      <c r="R49" s="97"/>
      <c r="S49" s="97"/>
      <c r="T49" s="97"/>
      <c r="U49" s="97"/>
    </row>
    <row r="50" spans="1:21" ht="25" customHeight="1">
      <c r="A50" s="113"/>
      <c r="B50" s="97"/>
      <c r="C50" s="98">
        <f>SUM(C5:C15)</f>
        <v>456780833.21999991</v>
      </c>
      <c r="D50" s="82"/>
      <c r="E50" s="82"/>
      <c r="F50" s="82"/>
      <c r="G50" s="83"/>
      <c r="H50" s="82"/>
      <c r="I50" s="101"/>
      <c r="J50" s="101"/>
      <c r="K50" s="97"/>
      <c r="L50" s="101"/>
      <c r="M50" s="97"/>
      <c r="N50" s="97"/>
      <c r="O50" s="97"/>
      <c r="P50" s="89"/>
      <c r="Q50" s="97"/>
      <c r="R50" s="97"/>
      <c r="S50" s="97"/>
      <c r="T50" s="97"/>
      <c r="U50" s="97"/>
    </row>
    <row r="51" spans="1:21" ht="25" customHeight="1">
      <c r="A51" s="97"/>
      <c r="B51" s="97"/>
      <c r="C51" s="98">
        <f>C42*0.65</f>
        <v>196862236.77249995</v>
      </c>
      <c r="D51" s="82"/>
      <c r="E51" s="82"/>
      <c r="F51" s="82"/>
      <c r="G51" s="83"/>
      <c r="H51" s="82"/>
      <c r="I51" s="101"/>
      <c r="J51" s="101"/>
      <c r="K51" s="97"/>
      <c r="L51" s="101"/>
      <c r="M51" s="97"/>
      <c r="N51" s="97"/>
      <c r="O51" s="97"/>
      <c r="P51" s="89"/>
      <c r="Q51" s="97"/>
      <c r="R51" s="97"/>
      <c r="S51" s="97"/>
      <c r="T51" s="97"/>
      <c r="U51" s="97"/>
    </row>
    <row r="52" spans="1:21" ht="47.25" customHeight="1">
      <c r="A52" s="97"/>
      <c r="B52" s="97"/>
      <c r="C52" s="102">
        <f>SUM(C50:C51)</f>
        <v>653643069.99249983</v>
      </c>
      <c r="D52" s="82"/>
      <c r="E52" s="82"/>
      <c r="F52" s="82"/>
      <c r="G52" s="83"/>
      <c r="H52" s="82"/>
      <c r="I52" s="101"/>
      <c r="J52" s="101"/>
      <c r="K52" s="97"/>
      <c r="L52" s="101"/>
      <c r="M52" s="97"/>
      <c r="N52" s="97"/>
      <c r="O52" s="97"/>
      <c r="P52" s="103"/>
      <c r="Q52" s="97"/>
      <c r="R52" s="97"/>
      <c r="S52" s="97"/>
      <c r="T52" s="97"/>
      <c r="U52" s="97"/>
    </row>
    <row r="53" spans="1:21" ht="25" customHeight="1">
      <c r="A53" s="97"/>
      <c r="B53" s="97"/>
      <c r="C53" s="104">
        <f>C52/C46</f>
        <v>0.74329914370754235</v>
      </c>
      <c r="D53" s="82"/>
      <c r="E53" s="82"/>
      <c r="F53" s="82"/>
      <c r="G53" s="83"/>
      <c r="H53" s="82"/>
      <c r="I53" s="101"/>
      <c r="J53" s="101"/>
      <c r="K53" s="97"/>
      <c r="L53" s="101"/>
      <c r="M53" s="97"/>
      <c r="N53" s="97"/>
      <c r="O53" s="97"/>
      <c r="P53" s="103"/>
      <c r="Q53" s="97"/>
      <c r="R53" s="97"/>
      <c r="S53" s="97"/>
      <c r="T53" s="97"/>
      <c r="U53" s="97"/>
    </row>
    <row r="54" spans="1:21" ht="25" customHeight="1">
      <c r="A54" s="97"/>
      <c r="B54" s="97"/>
      <c r="C54" s="102"/>
      <c r="D54" s="82"/>
      <c r="E54" s="82"/>
      <c r="F54" s="82"/>
      <c r="G54" s="83"/>
      <c r="H54" s="82"/>
      <c r="I54" s="101"/>
      <c r="J54" s="101"/>
      <c r="K54" s="97"/>
      <c r="L54" s="101"/>
      <c r="M54" s="97"/>
      <c r="N54" s="97"/>
      <c r="O54" s="97"/>
      <c r="P54" s="103"/>
      <c r="Q54" s="97"/>
      <c r="R54" s="97"/>
      <c r="S54" s="97"/>
      <c r="T54" s="97"/>
      <c r="U54" s="97"/>
    </row>
    <row r="55" spans="1:21" ht="25" customHeight="1">
      <c r="A55" s="97"/>
      <c r="B55" s="97"/>
      <c r="C55" s="102"/>
      <c r="D55" s="82"/>
      <c r="E55" s="82"/>
      <c r="F55" s="82"/>
      <c r="G55" s="83"/>
      <c r="H55" s="82"/>
      <c r="I55" s="101"/>
      <c r="J55" s="101"/>
      <c r="K55" s="97"/>
      <c r="L55" s="101"/>
      <c r="M55" s="97"/>
      <c r="N55" s="97"/>
      <c r="O55" s="97"/>
      <c r="P55" s="105"/>
      <c r="Q55" s="97"/>
      <c r="R55" s="97"/>
      <c r="S55" s="97"/>
      <c r="T55" s="97"/>
      <c r="U55" s="97"/>
    </row>
    <row r="56" spans="1:21" ht="25" customHeight="1">
      <c r="A56" s="97"/>
      <c r="B56" s="97"/>
      <c r="C56" s="82"/>
      <c r="D56" s="82"/>
      <c r="E56" s="82"/>
      <c r="F56" s="82"/>
      <c r="G56" s="83"/>
      <c r="H56" s="82"/>
      <c r="I56" s="101"/>
      <c r="J56" s="101"/>
      <c r="K56" s="97"/>
      <c r="L56" s="101"/>
      <c r="M56" s="97"/>
      <c r="N56" s="97"/>
      <c r="O56" s="97"/>
      <c r="P56" s="105"/>
      <c r="Q56" s="97"/>
      <c r="R56" s="97"/>
      <c r="S56" s="97"/>
      <c r="T56" s="97"/>
      <c r="U56" s="97"/>
    </row>
    <row r="57" spans="1:21" ht="25" customHeight="1">
      <c r="A57" s="97"/>
      <c r="B57" s="97"/>
      <c r="C57" s="82"/>
      <c r="D57" s="82"/>
      <c r="E57" s="82"/>
      <c r="F57" s="82"/>
      <c r="G57" s="83"/>
      <c r="H57" s="82"/>
      <c r="I57" s="101"/>
      <c r="J57" s="101"/>
      <c r="K57" s="97"/>
      <c r="L57" s="101"/>
      <c r="M57" s="97"/>
      <c r="N57" s="97"/>
      <c r="O57" s="97"/>
      <c r="P57" s="97"/>
      <c r="Q57" s="97"/>
      <c r="R57" s="97"/>
      <c r="S57" s="97"/>
      <c r="T57" s="97"/>
      <c r="U57" s="97"/>
    </row>
    <row r="58" spans="1:21" ht="25" customHeight="1">
      <c r="A58" s="97"/>
      <c r="B58" s="106"/>
      <c r="C58" s="82"/>
      <c r="D58" s="82"/>
      <c r="E58" s="82"/>
      <c r="F58" s="82"/>
      <c r="G58" s="83"/>
      <c r="H58" s="82"/>
      <c r="I58" s="101"/>
      <c r="J58" s="101"/>
      <c r="K58" s="97"/>
      <c r="L58" s="101"/>
      <c r="M58" s="97"/>
      <c r="N58" s="97"/>
      <c r="O58" s="97"/>
      <c r="P58" s="97"/>
      <c r="Q58" s="97"/>
      <c r="R58" s="97"/>
      <c r="S58" s="97"/>
      <c r="T58" s="97"/>
      <c r="U58" s="97"/>
    </row>
    <row r="59" spans="1:21" ht="25" customHeight="1">
      <c r="A59" s="97"/>
      <c r="B59" s="97"/>
      <c r="C59" s="82"/>
      <c r="D59" s="82"/>
      <c r="E59" s="82"/>
      <c r="F59" s="82"/>
      <c r="G59" s="83"/>
      <c r="H59" s="82"/>
      <c r="I59" s="101"/>
      <c r="J59" s="101"/>
      <c r="K59" s="97"/>
      <c r="L59" s="101"/>
      <c r="M59" s="97"/>
      <c r="N59" s="97"/>
      <c r="O59" s="97"/>
      <c r="P59" s="97"/>
      <c r="Q59" s="97"/>
      <c r="R59" s="97"/>
      <c r="S59" s="97"/>
      <c r="T59" s="97"/>
      <c r="U59" s="97"/>
    </row>
    <row r="60" spans="1:21">
      <c r="A60" s="97"/>
      <c r="B60" s="97"/>
      <c r="C60" s="82"/>
      <c r="D60" s="82"/>
      <c r="E60" s="82"/>
      <c r="F60" s="82"/>
      <c r="G60" s="83"/>
      <c r="H60" s="82"/>
      <c r="I60" s="101"/>
      <c r="J60" s="101"/>
      <c r="K60" s="97"/>
      <c r="L60" s="101"/>
      <c r="M60" s="97"/>
      <c r="N60" s="97"/>
      <c r="O60" s="97"/>
      <c r="P60" s="97"/>
      <c r="Q60" s="97"/>
      <c r="R60" s="97"/>
      <c r="S60" s="97"/>
      <c r="T60" s="97"/>
      <c r="U60" s="97"/>
    </row>
    <row r="61" spans="1:21">
      <c r="A61" s="97"/>
      <c r="B61" s="97"/>
      <c r="C61" s="82"/>
      <c r="D61" s="82"/>
      <c r="E61" s="82"/>
      <c r="F61" s="82"/>
      <c r="G61" s="83"/>
      <c r="H61" s="82"/>
      <c r="I61" s="101"/>
      <c r="J61" s="101"/>
      <c r="K61" s="97"/>
      <c r="L61" s="101"/>
      <c r="M61" s="97"/>
      <c r="N61" s="97"/>
      <c r="O61" s="97"/>
      <c r="P61" s="97"/>
      <c r="Q61" s="97"/>
      <c r="R61" s="97"/>
      <c r="S61" s="97"/>
      <c r="T61" s="97"/>
      <c r="U61" s="97"/>
    </row>
  </sheetData>
  <mergeCells count="4">
    <mergeCell ref="F46:N46"/>
    <mergeCell ref="O46:P46"/>
    <mergeCell ref="F47:N47"/>
    <mergeCell ref="O47:P47"/>
  </mergeCells>
  <conditionalFormatting sqref="I5:S22 I23:T40">
    <cfRule type="expression" dxfId="20" priority="1">
      <formula>"Or(I5&lt;&gt;ü,I5&lt;&gt;û)"</formula>
    </cfRule>
    <cfRule type="expression" dxfId="19" priority="2">
      <formula>I5 = "û"</formula>
    </cfRule>
    <cfRule type="expression" dxfId="18" priority="3">
      <formula>I5 = "ü"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41C8-7353-4FF0-9E11-B40D45DBEA1C}">
  <dimension ref="A1:AC61"/>
  <sheetViews>
    <sheetView topLeftCell="A9" zoomScale="42" zoomScaleNormal="42" workbookViewId="0">
      <selection activeCell="A5" sqref="A5:U44"/>
    </sheetView>
  </sheetViews>
  <sheetFormatPr baseColWidth="10" defaultColWidth="9.1640625" defaultRowHeight="37"/>
  <cols>
    <col min="1" max="1" width="50.5" style="57" customWidth="1"/>
    <col min="2" max="2" width="89.33203125" style="57" customWidth="1"/>
    <col min="3" max="3" width="41.33203125" style="107" customWidth="1"/>
    <col min="4" max="4" width="12.5" style="107" hidden="1" customWidth="1"/>
    <col min="5" max="5" width="14.5" style="107" bestFit="1" customWidth="1"/>
    <col min="6" max="6" width="15.5" style="107" customWidth="1"/>
    <col min="7" max="7" width="15.5" style="108" hidden="1" customWidth="1"/>
    <col min="8" max="8" width="15.1640625" style="107" hidden="1" customWidth="1"/>
    <col min="9" max="9" width="17.5" style="109" bestFit="1" customWidth="1"/>
    <col min="10" max="10" width="10.6640625" style="109" customWidth="1"/>
    <col min="11" max="11" width="10.6640625" style="57" customWidth="1"/>
    <col min="12" max="12" width="10.6640625" style="109" customWidth="1"/>
    <col min="13" max="19" width="10.6640625" style="57" customWidth="1"/>
    <col min="20" max="20" width="15.83203125" style="57" customWidth="1"/>
    <col min="21" max="21" width="18.6640625" style="57" customWidth="1"/>
    <col min="22" max="22" width="9" style="64" hidden="1" customWidth="1"/>
    <col min="23" max="23" width="8.83203125" style="57" customWidth="1"/>
    <col min="24" max="26" width="9.1640625" style="57"/>
    <col min="27" max="27" width="57.33203125" style="57" bestFit="1" customWidth="1"/>
    <col min="28" max="28" width="84.5" style="57" customWidth="1"/>
    <col min="29" max="16384" width="9.1640625" style="57"/>
  </cols>
  <sheetData>
    <row r="1" spans="1:29" ht="65.25" customHeight="1">
      <c r="A1" s="27" t="s">
        <v>123</v>
      </c>
      <c r="B1" s="28"/>
      <c r="C1" s="29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30"/>
    </row>
    <row r="2" spans="1:29" ht="69.75" customHeight="1">
      <c r="A2" s="31" t="s">
        <v>124</v>
      </c>
      <c r="B2" s="32"/>
      <c r="C2" s="33"/>
      <c r="D2" s="32"/>
      <c r="E2" s="32"/>
      <c r="F2" s="34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5"/>
      <c r="AB2" s="58"/>
    </row>
    <row r="3" spans="1:29" ht="14.25" customHeight="1">
      <c r="A3" s="1"/>
      <c r="B3" s="1"/>
      <c r="C3" s="2"/>
      <c r="D3" s="2"/>
      <c r="E3" s="2"/>
      <c r="F3" s="2"/>
      <c r="G3" s="23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9" s="59" customFormat="1" ht="57" customHeight="1">
      <c r="A4" s="3" t="s">
        <v>0</v>
      </c>
      <c r="B4" s="19" t="s">
        <v>1</v>
      </c>
      <c r="C4" s="4" t="s">
        <v>125</v>
      </c>
      <c r="D4" s="4" t="s">
        <v>2</v>
      </c>
      <c r="E4" s="4" t="s">
        <v>13</v>
      </c>
      <c r="F4" s="4" t="s">
        <v>3</v>
      </c>
      <c r="G4" s="24" t="s">
        <v>11</v>
      </c>
      <c r="H4" s="4" t="s">
        <v>4</v>
      </c>
      <c r="I4" s="51">
        <v>1</v>
      </c>
      <c r="J4" s="50">
        <v>2</v>
      </c>
      <c r="K4" s="5">
        <v>3</v>
      </c>
      <c r="L4" s="5">
        <v>4</v>
      </c>
      <c r="M4" s="5">
        <v>5</v>
      </c>
      <c r="N4" s="5">
        <v>6</v>
      </c>
      <c r="O4" s="5">
        <v>7</v>
      </c>
      <c r="P4" s="5">
        <v>8</v>
      </c>
      <c r="Q4" s="5">
        <v>9</v>
      </c>
      <c r="R4" s="5">
        <v>10</v>
      </c>
      <c r="S4" s="5">
        <v>11</v>
      </c>
      <c r="T4" s="21" t="s">
        <v>5</v>
      </c>
      <c r="U4" s="21" t="s">
        <v>6</v>
      </c>
      <c r="V4" s="114"/>
      <c r="AA4" s="60"/>
      <c r="AB4" s="60"/>
      <c r="AC4" s="61"/>
    </row>
    <row r="5" spans="1:29" ht="57" customHeight="1">
      <c r="A5" s="14" t="s">
        <v>67</v>
      </c>
      <c r="B5" s="18" t="s">
        <v>136</v>
      </c>
      <c r="C5" s="126">
        <v>223363981.11000001</v>
      </c>
      <c r="D5" s="13">
        <v>0.26112827009884371</v>
      </c>
      <c r="E5" s="38" t="s">
        <v>69</v>
      </c>
      <c r="F5" s="8">
        <v>2.0000000000000001E-4</v>
      </c>
      <c r="G5" s="12"/>
      <c r="H5" s="7"/>
      <c r="I5" s="52" t="s">
        <v>62</v>
      </c>
      <c r="J5" s="40" t="s">
        <v>63</v>
      </c>
      <c r="K5" s="43" t="s">
        <v>63</v>
      </c>
      <c r="L5" s="43" t="s">
        <v>63</v>
      </c>
      <c r="M5" s="43" t="s">
        <v>63</v>
      </c>
      <c r="N5" s="43" t="s">
        <v>63</v>
      </c>
      <c r="O5" s="43" t="s">
        <v>63</v>
      </c>
      <c r="P5" s="43" t="s">
        <v>63</v>
      </c>
      <c r="Q5" s="43" t="s">
        <v>63</v>
      </c>
      <c r="R5" s="43" t="s">
        <v>63</v>
      </c>
      <c r="S5" s="43" t="s">
        <v>63</v>
      </c>
      <c r="T5" s="21" t="s">
        <v>63</v>
      </c>
      <c r="U5" s="21" t="s">
        <v>63</v>
      </c>
      <c r="V5" s="64" t="s">
        <v>63</v>
      </c>
      <c r="X5" s="62"/>
      <c r="Z5" s="62"/>
      <c r="AA5" s="63"/>
      <c r="AB5" s="64"/>
      <c r="AC5" s="65"/>
    </row>
    <row r="6" spans="1:29" ht="57" customHeight="1">
      <c r="A6" s="14" t="s">
        <v>70</v>
      </c>
      <c r="B6" s="18" t="s">
        <v>137</v>
      </c>
      <c r="C6" s="126">
        <v>47647824.479999997</v>
      </c>
      <c r="D6" s="13">
        <v>5.5703672179393746E-2</v>
      </c>
      <c r="E6" s="13" t="s">
        <v>118</v>
      </c>
      <c r="F6" s="8">
        <v>4.4000000000000003E-3</v>
      </c>
      <c r="G6" s="12"/>
      <c r="H6" s="9"/>
      <c r="I6" s="52" t="s">
        <v>63</v>
      </c>
      <c r="J6" s="42" t="s">
        <v>9</v>
      </c>
      <c r="K6" s="42" t="s">
        <v>63</v>
      </c>
      <c r="L6" s="42" t="s">
        <v>63</v>
      </c>
      <c r="M6" s="47" t="s">
        <v>63</v>
      </c>
      <c r="N6" s="42" t="s">
        <v>63</v>
      </c>
      <c r="O6" s="42" t="s">
        <v>63</v>
      </c>
      <c r="P6" s="42" t="s">
        <v>63</v>
      </c>
      <c r="Q6" s="42" t="s">
        <v>63</v>
      </c>
      <c r="R6" s="42" t="s">
        <v>63</v>
      </c>
      <c r="S6" s="42" t="s">
        <v>63</v>
      </c>
      <c r="T6" s="21" t="s">
        <v>63</v>
      </c>
      <c r="U6" s="21" t="s">
        <v>63</v>
      </c>
      <c r="V6" s="64" t="s">
        <v>63</v>
      </c>
      <c r="AA6" s="64"/>
      <c r="AB6" s="66"/>
      <c r="AC6" s="65"/>
    </row>
    <row r="7" spans="1:29" ht="57" customHeight="1">
      <c r="A7" s="14" t="s">
        <v>73</v>
      </c>
      <c r="B7" s="18" t="s">
        <v>138</v>
      </c>
      <c r="C7" s="126">
        <v>30188981.73</v>
      </c>
      <c r="D7" s="13">
        <v>3.5293051887888151E-2</v>
      </c>
      <c r="E7" s="13" t="s">
        <v>75</v>
      </c>
      <c r="F7" s="121">
        <v>2.5999999999999999E-3</v>
      </c>
      <c r="G7" s="12"/>
      <c r="H7" s="9"/>
      <c r="I7" s="53" t="s">
        <v>63</v>
      </c>
      <c r="J7" s="40" t="s">
        <v>63</v>
      </c>
      <c r="K7" s="42" t="s">
        <v>63</v>
      </c>
      <c r="L7" s="42" t="s">
        <v>9</v>
      </c>
      <c r="M7" s="40" t="s">
        <v>9</v>
      </c>
      <c r="N7" s="40" t="s">
        <v>63</v>
      </c>
      <c r="O7" s="42" t="s">
        <v>63</v>
      </c>
      <c r="P7" s="42" t="s">
        <v>63</v>
      </c>
      <c r="Q7" s="40" t="s">
        <v>63</v>
      </c>
      <c r="R7" s="40" t="s">
        <v>63</v>
      </c>
      <c r="S7" s="40" t="s">
        <v>63</v>
      </c>
      <c r="T7" s="21" t="s">
        <v>63</v>
      </c>
      <c r="U7" s="21" t="s">
        <v>63</v>
      </c>
      <c r="V7" s="64" t="s">
        <v>63</v>
      </c>
      <c r="X7" s="67"/>
      <c r="AB7" s="68"/>
    </row>
    <row r="8" spans="1:29" ht="57" customHeight="1">
      <c r="A8" s="14" t="s">
        <v>76</v>
      </c>
      <c r="B8" s="18" t="s">
        <v>139</v>
      </c>
      <c r="C8" s="126">
        <v>3245381.04</v>
      </c>
      <c r="D8" s="13">
        <v>3.7940796567797453E-3</v>
      </c>
      <c r="E8" s="13" t="s">
        <v>78</v>
      </c>
      <c r="F8" s="121">
        <v>5.0000000000000001E-4</v>
      </c>
      <c r="G8" s="12"/>
      <c r="H8" s="9"/>
      <c r="I8" s="53" t="s">
        <v>62</v>
      </c>
      <c r="J8" s="40" t="s">
        <v>63</v>
      </c>
      <c r="K8" s="42" t="s">
        <v>9</v>
      </c>
      <c r="L8" s="42" t="s">
        <v>9</v>
      </c>
      <c r="M8" s="42" t="s">
        <v>63</v>
      </c>
      <c r="N8" s="40" t="s">
        <v>63</v>
      </c>
      <c r="O8" s="40" t="s">
        <v>63</v>
      </c>
      <c r="P8" s="40" t="s">
        <v>63</v>
      </c>
      <c r="Q8" s="40" t="s">
        <v>63</v>
      </c>
      <c r="R8" s="40" t="s">
        <v>63</v>
      </c>
      <c r="S8" s="40" t="s">
        <v>63</v>
      </c>
      <c r="T8" s="21" t="s">
        <v>63</v>
      </c>
      <c r="U8" s="21" t="s">
        <v>63</v>
      </c>
      <c r="V8" s="64" t="s">
        <v>63</v>
      </c>
      <c r="X8" s="67"/>
      <c r="AA8" s="57" t="s">
        <v>9</v>
      </c>
      <c r="AB8" s="68"/>
    </row>
    <row r="9" spans="1:29" ht="57" customHeight="1">
      <c r="A9" s="14" t="s">
        <v>79</v>
      </c>
      <c r="B9" s="18" t="s">
        <v>140</v>
      </c>
      <c r="C9" s="126">
        <v>32403660.93</v>
      </c>
      <c r="D9" s="13">
        <v>3.7882168295314142E-2</v>
      </c>
      <c r="E9" s="13" t="s">
        <v>81</v>
      </c>
      <c r="F9" s="121">
        <v>6.6E-3</v>
      </c>
      <c r="G9" s="12"/>
      <c r="H9" s="9"/>
      <c r="I9" s="53" t="s">
        <v>63</v>
      </c>
      <c r="J9" s="40" t="s">
        <v>63</v>
      </c>
      <c r="K9" s="40" t="s">
        <v>63</v>
      </c>
      <c r="L9" s="40" t="s">
        <v>63</v>
      </c>
      <c r="M9" s="40" t="s">
        <v>63</v>
      </c>
      <c r="N9" s="40" t="s">
        <v>9</v>
      </c>
      <c r="O9" s="40" t="s">
        <v>63</v>
      </c>
      <c r="P9" s="40" t="s">
        <v>63</v>
      </c>
      <c r="Q9" s="40" t="s">
        <v>63</v>
      </c>
      <c r="R9" s="43" t="s">
        <v>63</v>
      </c>
      <c r="S9" s="40" t="s">
        <v>63</v>
      </c>
      <c r="T9" s="21" t="s">
        <v>63</v>
      </c>
      <c r="U9" s="21" t="s">
        <v>63</v>
      </c>
      <c r="V9" s="64" t="s">
        <v>63</v>
      </c>
      <c r="AB9" s="69"/>
    </row>
    <row r="10" spans="1:29" ht="57" customHeight="1">
      <c r="A10" s="14" t="s">
        <v>82</v>
      </c>
      <c r="B10" s="18" t="s">
        <v>141</v>
      </c>
      <c r="C10" s="126">
        <v>33702749.469999999</v>
      </c>
      <c r="D10" s="13">
        <v>3.9400894553100405E-2</v>
      </c>
      <c r="E10" s="13" t="s">
        <v>84</v>
      </c>
      <c r="F10" s="121">
        <v>5.7999999999999996E-3</v>
      </c>
      <c r="G10" s="10"/>
      <c r="H10" s="17"/>
      <c r="I10" s="53" t="s">
        <v>63</v>
      </c>
      <c r="J10" s="40" t="s">
        <v>63</v>
      </c>
      <c r="K10" s="42" t="s">
        <v>63</v>
      </c>
      <c r="L10" s="42" t="s">
        <v>63</v>
      </c>
      <c r="M10" s="40" t="s">
        <v>63</v>
      </c>
      <c r="N10" s="40" t="s">
        <v>63</v>
      </c>
      <c r="O10" s="40" t="s">
        <v>63</v>
      </c>
      <c r="P10" s="40" t="s">
        <v>63</v>
      </c>
      <c r="Q10" s="40" t="s">
        <v>63</v>
      </c>
      <c r="R10" s="40" t="s">
        <v>63</v>
      </c>
      <c r="S10" s="40" t="s">
        <v>63</v>
      </c>
      <c r="T10" s="21" t="s">
        <v>63</v>
      </c>
      <c r="U10" s="21" t="s">
        <v>63</v>
      </c>
      <c r="V10" s="64" t="s">
        <v>63</v>
      </c>
      <c r="AB10" s="65"/>
    </row>
    <row r="11" spans="1:29" ht="57" customHeight="1">
      <c r="A11" s="14" t="s">
        <v>85</v>
      </c>
      <c r="B11" s="18" t="s">
        <v>142</v>
      </c>
      <c r="C11" s="126">
        <v>17789792.219999999</v>
      </c>
      <c r="D11" s="13">
        <v>2.0797523596871873E-2</v>
      </c>
      <c r="E11" s="13" t="s">
        <v>127</v>
      </c>
      <c r="F11" s="121">
        <v>4.0000000000000002E-4</v>
      </c>
      <c r="G11" s="10"/>
      <c r="H11" s="11"/>
      <c r="I11" s="53" t="s">
        <v>62</v>
      </c>
      <c r="J11" s="40" t="s">
        <v>63</v>
      </c>
      <c r="K11" s="42" t="s">
        <v>63</v>
      </c>
      <c r="L11" s="42" t="s">
        <v>63</v>
      </c>
      <c r="M11" s="40" t="s">
        <v>63</v>
      </c>
      <c r="N11" s="40" t="s">
        <v>63</v>
      </c>
      <c r="O11" s="42" t="s">
        <v>63</v>
      </c>
      <c r="P11" s="42" t="s">
        <v>63</v>
      </c>
      <c r="Q11" s="40" t="s">
        <v>63</v>
      </c>
      <c r="R11" s="40" t="s">
        <v>63</v>
      </c>
      <c r="S11" s="40" t="s">
        <v>63</v>
      </c>
      <c r="T11" s="21" t="s">
        <v>63</v>
      </c>
      <c r="U11" s="21" t="s">
        <v>63</v>
      </c>
      <c r="V11" s="64" t="s">
        <v>63</v>
      </c>
    </row>
    <row r="12" spans="1:29" ht="57" customHeight="1">
      <c r="A12" s="14" t="s">
        <v>88</v>
      </c>
      <c r="B12" s="18" t="s">
        <v>143</v>
      </c>
      <c r="C12" s="126">
        <v>4067415.57</v>
      </c>
      <c r="D12" s="13">
        <v>4.7550960825870209E-3</v>
      </c>
      <c r="E12" s="37" t="s">
        <v>90</v>
      </c>
      <c r="F12" s="121">
        <v>7.7999999999999996E-3</v>
      </c>
      <c r="G12" s="12"/>
      <c r="H12" s="9"/>
      <c r="I12" s="53" t="s">
        <v>9</v>
      </c>
      <c r="J12" s="40" t="s">
        <v>63</v>
      </c>
      <c r="K12" s="42" t="s">
        <v>63</v>
      </c>
      <c r="L12" s="42" t="s">
        <v>63</v>
      </c>
      <c r="M12" s="40" t="s">
        <v>63</v>
      </c>
      <c r="N12" s="40" t="s">
        <v>63</v>
      </c>
      <c r="O12" s="40" t="s">
        <v>9</v>
      </c>
      <c r="P12" s="42" t="s">
        <v>63</v>
      </c>
      <c r="Q12" s="40" t="s">
        <v>63</v>
      </c>
      <c r="R12" s="40" t="s">
        <v>63</v>
      </c>
      <c r="S12" s="40" t="s">
        <v>63</v>
      </c>
      <c r="T12" s="21" t="s">
        <v>63</v>
      </c>
      <c r="U12" s="21" t="s">
        <v>63</v>
      </c>
      <c r="V12" s="64" t="s">
        <v>63</v>
      </c>
    </row>
    <row r="13" spans="1:29" ht="57" customHeight="1">
      <c r="A13" s="14" t="s">
        <v>128</v>
      </c>
      <c r="B13" s="115" t="s">
        <v>144</v>
      </c>
      <c r="C13" s="126">
        <v>32235378.489999998</v>
      </c>
      <c r="D13" s="13">
        <v>3.768543423717801E-2</v>
      </c>
      <c r="E13" s="37" t="s">
        <v>130</v>
      </c>
      <c r="F13" s="121">
        <v>1.1000000000000001E-3</v>
      </c>
      <c r="G13" s="10"/>
      <c r="H13" s="9"/>
      <c r="I13" s="53" t="s">
        <v>62</v>
      </c>
      <c r="J13" s="40" t="s">
        <v>63</v>
      </c>
      <c r="K13" s="40" t="s">
        <v>9</v>
      </c>
      <c r="L13" s="40" t="s">
        <v>9</v>
      </c>
      <c r="M13" s="40" t="s">
        <v>63</v>
      </c>
      <c r="N13" s="40" t="s">
        <v>63</v>
      </c>
      <c r="O13" s="40" t="s">
        <v>9</v>
      </c>
      <c r="P13" s="40" t="s">
        <v>9</v>
      </c>
      <c r="Q13" s="40" t="s">
        <v>63</v>
      </c>
      <c r="R13" s="40" t="s">
        <v>63</v>
      </c>
      <c r="S13" s="40" t="s">
        <v>63</v>
      </c>
      <c r="T13" s="21" t="s">
        <v>63</v>
      </c>
      <c r="U13" s="21" t="s">
        <v>63</v>
      </c>
      <c r="V13" s="64" t="s">
        <v>63</v>
      </c>
    </row>
    <row r="14" spans="1:29" ht="57" customHeight="1">
      <c r="A14" s="14" t="s">
        <v>36</v>
      </c>
      <c r="B14" s="18" t="s">
        <v>145</v>
      </c>
      <c r="C14" s="127">
        <v>18468789.579999998</v>
      </c>
      <c r="D14" s="13">
        <v>2.1591319468244545E-2</v>
      </c>
      <c r="E14" s="13" t="s">
        <v>92</v>
      </c>
      <c r="F14" s="121">
        <v>2.5999999999999999E-3</v>
      </c>
      <c r="G14" s="12"/>
      <c r="H14" s="9"/>
      <c r="I14" s="52" t="s">
        <v>63</v>
      </c>
      <c r="J14" s="40" t="s">
        <v>9</v>
      </c>
      <c r="K14" s="40" t="s">
        <v>9</v>
      </c>
      <c r="L14" s="40" t="s">
        <v>9</v>
      </c>
      <c r="M14" s="40" t="s">
        <v>9</v>
      </c>
      <c r="N14" s="40" t="s">
        <v>63</v>
      </c>
      <c r="O14" s="40" t="s">
        <v>63</v>
      </c>
      <c r="P14" s="40" t="s">
        <v>63</v>
      </c>
      <c r="Q14" s="40" t="s">
        <v>63</v>
      </c>
      <c r="R14" s="40" t="s">
        <v>63</v>
      </c>
      <c r="S14" s="40" t="s">
        <v>63</v>
      </c>
      <c r="T14" s="21" t="s">
        <v>63</v>
      </c>
      <c r="U14" s="21" t="s">
        <v>63</v>
      </c>
      <c r="V14" s="64" t="s">
        <v>63</v>
      </c>
    </row>
    <row r="15" spans="1:29" ht="57" customHeight="1">
      <c r="A15" s="14" t="s">
        <v>128</v>
      </c>
      <c r="B15" s="18" t="s">
        <v>146</v>
      </c>
      <c r="C15" s="127">
        <v>18433310.09</v>
      </c>
      <c r="D15" s="13">
        <v>2.1549841438520827E-2</v>
      </c>
      <c r="E15" s="13" t="s">
        <v>94</v>
      </c>
      <c r="F15" s="121">
        <v>1.0500000000000001E-2</v>
      </c>
      <c r="G15" s="12"/>
      <c r="H15" s="9"/>
      <c r="I15" s="43" t="s">
        <v>63</v>
      </c>
      <c r="J15" s="40" t="s">
        <v>9</v>
      </c>
      <c r="K15" s="40" t="s">
        <v>63</v>
      </c>
      <c r="L15" s="40" t="s">
        <v>63</v>
      </c>
      <c r="M15" s="40" t="s">
        <v>63</v>
      </c>
      <c r="N15" s="40" t="s">
        <v>63</v>
      </c>
      <c r="O15" s="40" t="s">
        <v>63</v>
      </c>
      <c r="P15" s="40" t="s">
        <v>63</v>
      </c>
      <c r="Q15" s="40" t="s">
        <v>63</v>
      </c>
      <c r="R15" s="40" t="s">
        <v>63</v>
      </c>
      <c r="S15" s="40" t="s">
        <v>63</v>
      </c>
      <c r="T15" s="21" t="s">
        <v>63</v>
      </c>
      <c r="U15" s="21" t="s">
        <v>63</v>
      </c>
      <c r="V15" s="64" t="s">
        <v>119</v>
      </c>
    </row>
    <row r="16" spans="1:29" ht="57" customHeight="1">
      <c r="A16" s="116" t="s">
        <v>40</v>
      </c>
      <c r="B16" s="56" t="s">
        <v>147</v>
      </c>
      <c r="C16" s="127">
        <v>1844641.79</v>
      </c>
      <c r="D16" s="13">
        <v>2.1565165394214466E-3</v>
      </c>
      <c r="E16" s="13" t="s">
        <v>132</v>
      </c>
      <c r="F16" s="121">
        <v>5.7000000000000002E-3</v>
      </c>
      <c r="G16" s="12"/>
      <c r="H16" s="9"/>
      <c r="I16" s="43" t="s">
        <v>63</v>
      </c>
      <c r="J16" s="40" t="s">
        <v>63</v>
      </c>
      <c r="K16" s="40" t="s">
        <v>63</v>
      </c>
      <c r="L16" s="40" t="s">
        <v>63</v>
      </c>
      <c r="M16" s="40" t="s">
        <v>63</v>
      </c>
      <c r="N16" s="40" t="s">
        <v>63</v>
      </c>
      <c r="O16" s="40" t="s">
        <v>63</v>
      </c>
      <c r="P16" s="40" t="s">
        <v>63</v>
      </c>
      <c r="Q16" s="40" t="s">
        <v>63</v>
      </c>
      <c r="R16" s="40" t="s">
        <v>63</v>
      </c>
      <c r="S16" s="40" t="s">
        <v>63</v>
      </c>
      <c r="T16" s="21" t="s">
        <v>63</v>
      </c>
      <c r="U16" s="21" t="s">
        <v>63</v>
      </c>
      <c r="V16" s="64" t="s">
        <v>63</v>
      </c>
    </row>
    <row r="17" spans="1:22" ht="57.75" customHeight="1">
      <c r="A17" s="14" t="s">
        <v>97</v>
      </c>
      <c r="B17" s="18" t="s">
        <v>148</v>
      </c>
      <c r="C17" s="127">
        <v>8798385.3900000006</v>
      </c>
      <c r="D17" s="13">
        <v>1.0285933950211013E-2</v>
      </c>
      <c r="E17" s="13" t="s">
        <v>99</v>
      </c>
      <c r="F17" s="121">
        <v>7.9000000000000008E-3</v>
      </c>
      <c r="G17" s="45"/>
      <c r="H17" s="7"/>
      <c r="I17" s="43" t="s">
        <v>63</v>
      </c>
      <c r="J17" s="41" t="s">
        <v>63</v>
      </c>
      <c r="K17" s="41" t="s">
        <v>63</v>
      </c>
      <c r="L17" s="41" t="s">
        <v>63</v>
      </c>
      <c r="M17" s="41" t="s">
        <v>63</v>
      </c>
      <c r="N17" s="41" t="s">
        <v>63</v>
      </c>
      <c r="O17" s="41" t="s">
        <v>63</v>
      </c>
      <c r="P17" s="41" t="s">
        <v>63</v>
      </c>
      <c r="Q17" s="41" t="s">
        <v>63</v>
      </c>
      <c r="R17" s="41" t="s">
        <v>9</v>
      </c>
      <c r="S17" s="41" t="s">
        <v>63</v>
      </c>
      <c r="T17" s="21" t="s">
        <v>63</v>
      </c>
      <c r="U17" s="21" t="s">
        <v>63</v>
      </c>
      <c r="V17" s="64" t="s">
        <v>63</v>
      </c>
    </row>
    <row r="18" spans="1:22" ht="57.75" customHeight="1">
      <c r="A18" s="14" t="s">
        <v>133</v>
      </c>
      <c r="B18" s="18" t="s">
        <v>149</v>
      </c>
      <c r="C18" s="127">
        <v>0</v>
      </c>
      <c r="D18" s="37">
        <v>0</v>
      </c>
      <c r="E18" s="37" t="s">
        <v>135</v>
      </c>
      <c r="F18" s="121">
        <v>3.5E-4</v>
      </c>
      <c r="G18" s="12"/>
      <c r="H18" s="9"/>
      <c r="I18" s="43" t="s">
        <v>62</v>
      </c>
      <c r="J18" s="40" t="s">
        <v>63</v>
      </c>
      <c r="K18" s="43" t="s">
        <v>63</v>
      </c>
      <c r="L18" s="43" t="s">
        <v>63</v>
      </c>
      <c r="M18" s="43" t="s">
        <v>63</v>
      </c>
      <c r="N18" s="43" t="s">
        <v>63</v>
      </c>
      <c r="O18" s="43" t="s">
        <v>9</v>
      </c>
      <c r="P18" s="43" t="s">
        <v>63</v>
      </c>
      <c r="Q18" s="43" t="s">
        <v>63</v>
      </c>
      <c r="R18" s="43" t="s">
        <v>63</v>
      </c>
      <c r="S18" s="43" t="s">
        <v>63</v>
      </c>
      <c r="T18" s="21" t="s">
        <v>63</v>
      </c>
      <c r="U18" s="21" t="s">
        <v>63</v>
      </c>
      <c r="V18" s="64" t="s">
        <v>63</v>
      </c>
    </row>
    <row r="19" spans="1:22" ht="57.75" customHeight="1">
      <c r="A19" s="14" t="s">
        <v>100</v>
      </c>
      <c r="B19" s="18" t="s">
        <v>150</v>
      </c>
      <c r="C19" s="127">
        <v>16877220.010000002</v>
      </c>
      <c r="D19" s="37">
        <v>1.9730662228475044E-2</v>
      </c>
      <c r="E19" s="37" t="s">
        <v>102</v>
      </c>
      <c r="F19" s="121">
        <v>4.8999999999999998E-3</v>
      </c>
      <c r="G19" s="12"/>
      <c r="H19" s="39"/>
      <c r="I19" s="48" t="s">
        <v>63</v>
      </c>
      <c r="J19" s="43" t="s">
        <v>63</v>
      </c>
      <c r="K19" s="43" t="s">
        <v>63</v>
      </c>
      <c r="L19" s="43" t="s">
        <v>63</v>
      </c>
      <c r="M19" s="43" t="s">
        <v>63</v>
      </c>
      <c r="N19" s="43" t="s">
        <v>63</v>
      </c>
      <c r="O19" s="43" t="s">
        <v>63</v>
      </c>
      <c r="P19" s="43" t="s">
        <v>63</v>
      </c>
      <c r="Q19" s="43" t="s">
        <v>9</v>
      </c>
      <c r="R19" s="43" t="s">
        <v>63</v>
      </c>
      <c r="S19" s="43" t="s">
        <v>63</v>
      </c>
      <c r="T19" s="21" t="s">
        <v>63</v>
      </c>
      <c r="U19" s="21" t="s">
        <v>63</v>
      </c>
      <c r="V19" s="64" t="s">
        <v>63</v>
      </c>
    </row>
    <row r="20" spans="1:22" ht="57.75" customHeight="1">
      <c r="A20" s="14" t="s">
        <v>46</v>
      </c>
      <c r="B20" s="18" t="s">
        <v>151</v>
      </c>
      <c r="C20" s="127">
        <v>9521315.75</v>
      </c>
      <c r="D20" s="37">
        <v>1.1131090601568186E-2</v>
      </c>
      <c r="E20" s="37" t="s">
        <v>104</v>
      </c>
      <c r="F20" s="121">
        <v>8.3000000000000001E-3</v>
      </c>
      <c r="G20" s="12"/>
      <c r="H20" s="39"/>
      <c r="I20" s="48" t="s">
        <v>63</v>
      </c>
      <c r="J20" s="43" t="s">
        <v>63</v>
      </c>
      <c r="K20" s="43" t="s">
        <v>63</v>
      </c>
      <c r="L20" s="43" t="s">
        <v>63</v>
      </c>
      <c r="M20" s="43" t="s">
        <v>63</v>
      </c>
      <c r="N20" s="43" t="s">
        <v>63</v>
      </c>
      <c r="O20" s="43" t="s">
        <v>63</v>
      </c>
      <c r="P20" s="43" t="s">
        <v>63</v>
      </c>
      <c r="Q20" s="43" t="s">
        <v>63</v>
      </c>
      <c r="R20" s="43" t="s">
        <v>63</v>
      </c>
      <c r="S20" s="43" t="s">
        <v>63</v>
      </c>
      <c r="T20" s="21" t="s">
        <v>63</v>
      </c>
      <c r="U20" s="21" t="s">
        <v>63</v>
      </c>
      <c r="V20" s="64" t="s">
        <v>63</v>
      </c>
    </row>
    <row r="21" spans="1:22" ht="57.75" customHeight="1">
      <c r="A21" s="14" t="s">
        <v>105</v>
      </c>
      <c r="B21" s="18" t="s">
        <v>152</v>
      </c>
      <c r="C21" s="127">
        <v>2515020.8199999998</v>
      </c>
      <c r="D21" s="37">
        <v>2.9402369743121172E-3</v>
      </c>
      <c r="E21" s="37" t="s">
        <v>107</v>
      </c>
      <c r="F21" s="121">
        <v>7.4999999999999997E-3</v>
      </c>
      <c r="G21" s="12"/>
      <c r="H21" s="39"/>
      <c r="I21" s="48" t="s">
        <v>63</v>
      </c>
      <c r="J21" s="43" t="s">
        <v>63</v>
      </c>
      <c r="K21" s="43" t="s">
        <v>63</v>
      </c>
      <c r="L21" s="43" t="s">
        <v>63</v>
      </c>
      <c r="M21" s="43" t="s">
        <v>63</v>
      </c>
      <c r="N21" s="43" t="s">
        <v>63</v>
      </c>
      <c r="O21" s="43" t="s">
        <v>63</v>
      </c>
      <c r="P21" s="43" t="s">
        <v>63</v>
      </c>
      <c r="Q21" s="43" t="s">
        <v>63</v>
      </c>
      <c r="R21" s="43" t="s">
        <v>63</v>
      </c>
      <c r="S21" s="43" t="s">
        <v>63</v>
      </c>
      <c r="T21" s="21" t="s">
        <v>63</v>
      </c>
      <c r="U21" s="21" t="s">
        <v>63</v>
      </c>
      <c r="V21" s="64" t="s">
        <v>116</v>
      </c>
    </row>
    <row r="22" spans="1:22" ht="57.75" customHeight="1">
      <c r="A22" s="55" t="s">
        <v>108</v>
      </c>
      <c r="B22" s="56" t="s">
        <v>153</v>
      </c>
      <c r="C22" s="127">
        <v>283460.3</v>
      </c>
      <c r="D22" s="37">
        <v>3.3138511147975513E-4</v>
      </c>
      <c r="E22" s="37" t="s">
        <v>110</v>
      </c>
      <c r="F22" s="121">
        <v>1E-3</v>
      </c>
      <c r="G22" s="12"/>
      <c r="H22" s="39"/>
      <c r="I22" s="48" t="s">
        <v>63</v>
      </c>
      <c r="J22" s="43" t="s">
        <v>63</v>
      </c>
      <c r="K22" s="43" t="s">
        <v>63</v>
      </c>
      <c r="L22" s="43" t="s">
        <v>63</v>
      </c>
      <c r="M22" s="43" t="s">
        <v>63</v>
      </c>
      <c r="N22" s="43" t="s">
        <v>63</v>
      </c>
      <c r="O22" s="43" t="s">
        <v>63</v>
      </c>
      <c r="P22" s="43" t="s">
        <v>63</v>
      </c>
      <c r="Q22" s="43" t="s">
        <v>63</v>
      </c>
      <c r="R22" s="43" t="s">
        <v>63</v>
      </c>
      <c r="S22" s="43" t="s">
        <v>63</v>
      </c>
      <c r="T22" s="125" t="s">
        <v>63</v>
      </c>
      <c r="U22" s="21" t="s">
        <v>63</v>
      </c>
      <c r="V22" s="64" t="s">
        <v>119</v>
      </c>
    </row>
    <row r="23" spans="1:22" ht="57.75" customHeight="1">
      <c r="A23" s="117" t="s">
        <v>52</v>
      </c>
      <c r="B23" s="118" t="s">
        <v>154</v>
      </c>
      <c r="C23" s="16">
        <v>1494233.43</v>
      </c>
      <c r="D23" s="119">
        <v>1.7468644172652285E-3</v>
      </c>
      <c r="E23" s="119" t="s">
        <v>112</v>
      </c>
      <c r="F23" s="120">
        <v>9.4999999999999998E-3</v>
      </c>
      <c r="G23" s="54"/>
      <c r="H23" s="122"/>
      <c r="I23" s="123" t="s">
        <v>63</v>
      </c>
      <c r="J23" s="47" t="s">
        <v>9</v>
      </c>
      <c r="K23" s="47" t="s">
        <v>9</v>
      </c>
      <c r="L23" s="47" t="s">
        <v>9</v>
      </c>
      <c r="M23" s="47" t="s">
        <v>9</v>
      </c>
      <c r="N23" s="47" t="s">
        <v>63</v>
      </c>
      <c r="O23" s="47" t="s">
        <v>9</v>
      </c>
      <c r="P23" s="47" t="s">
        <v>9</v>
      </c>
      <c r="Q23" s="47" t="s">
        <v>9</v>
      </c>
      <c r="R23" s="47" t="s">
        <v>63</v>
      </c>
      <c r="S23" s="47" t="s">
        <v>63</v>
      </c>
      <c r="T23" s="128" t="s">
        <v>119</v>
      </c>
      <c r="U23" s="21" t="s">
        <v>121</v>
      </c>
      <c r="V23" s="64">
        <f t="shared" ref="V23:V40" si="0">IF(LEN(_xlfn.CONCAT(I23:S23))=0,15,LEN(_xlfn.CONCAT(I23:S23))-LEN(SUBSTITUTE(_xlfn.CONCAT(I23:S23),"û","")))</f>
        <v>7</v>
      </c>
    </row>
    <row r="24" spans="1:22" ht="57.75" customHeight="1">
      <c r="A24" s="44" t="s">
        <v>113</v>
      </c>
      <c r="B24" s="26" t="s">
        <v>155</v>
      </c>
      <c r="C24" s="6">
        <v>1157122.3899999999</v>
      </c>
      <c r="D24" s="37">
        <v>1.3527578013777261E-3</v>
      </c>
      <c r="E24" s="37" t="s">
        <v>115</v>
      </c>
      <c r="F24" s="8">
        <v>0.01</v>
      </c>
      <c r="G24" s="12"/>
      <c r="H24" s="39"/>
      <c r="I24" s="48" t="s">
        <v>63</v>
      </c>
      <c r="J24" s="43" t="s">
        <v>9</v>
      </c>
      <c r="K24" s="43" t="s">
        <v>9</v>
      </c>
      <c r="L24" s="43" t="s">
        <v>9</v>
      </c>
      <c r="M24" s="43" t="s">
        <v>9</v>
      </c>
      <c r="N24" s="43" t="s">
        <v>63</v>
      </c>
      <c r="O24" s="43" t="s">
        <v>63</v>
      </c>
      <c r="P24" s="43" t="s">
        <v>63</v>
      </c>
      <c r="Q24" s="43" t="s">
        <v>9</v>
      </c>
      <c r="R24" s="43" t="s">
        <v>63</v>
      </c>
      <c r="S24" s="43" t="s">
        <v>63</v>
      </c>
      <c r="T24" s="128" t="s">
        <v>119</v>
      </c>
      <c r="U24" s="125" t="s">
        <v>156</v>
      </c>
      <c r="V24" s="64">
        <f t="shared" si="0"/>
        <v>5</v>
      </c>
    </row>
    <row r="25" spans="1:22" ht="57.75" customHeight="1">
      <c r="A25" s="44" t="s">
        <v>66</v>
      </c>
      <c r="B25" s="26" t="s">
        <v>66</v>
      </c>
      <c r="C25" s="6"/>
      <c r="D25" s="37">
        <v>0</v>
      </c>
      <c r="E25" s="37"/>
      <c r="F25" s="8" t="s">
        <v>66</v>
      </c>
      <c r="G25" s="12"/>
      <c r="H25" s="39"/>
      <c r="I25" s="48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128" t="s">
        <v>66</v>
      </c>
      <c r="U25" s="21" t="s">
        <v>66</v>
      </c>
      <c r="V25" s="64">
        <f t="shared" si="0"/>
        <v>15</v>
      </c>
    </row>
    <row r="26" spans="1:22" ht="57.75" customHeight="1">
      <c r="A26" s="44" t="s">
        <v>66</v>
      </c>
      <c r="B26" s="26" t="s">
        <v>66</v>
      </c>
      <c r="C26" s="6"/>
      <c r="D26" s="37">
        <v>0</v>
      </c>
      <c r="E26" s="37"/>
      <c r="F26" s="8" t="s">
        <v>66</v>
      </c>
      <c r="G26" s="12"/>
      <c r="H26" s="39"/>
      <c r="I26" s="48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128" t="s">
        <v>66</v>
      </c>
      <c r="U26" s="21" t="s">
        <v>66</v>
      </c>
      <c r="V26" s="64">
        <f t="shared" si="0"/>
        <v>15</v>
      </c>
    </row>
    <row r="27" spans="1:22" ht="57.75" customHeight="1">
      <c r="A27" s="44"/>
      <c r="B27" s="26"/>
      <c r="C27" s="6"/>
      <c r="D27" s="37">
        <v>0</v>
      </c>
      <c r="E27" s="37"/>
      <c r="F27" s="8"/>
      <c r="G27" s="12"/>
      <c r="H27" s="39"/>
      <c r="I27" s="48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128" t="s">
        <v>66</v>
      </c>
      <c r="U27" s="21" t="s">
        <v>66</v>
      </c>
      <c r="V27" s="64">
        <f t="shared" si="0"/>
        <v>15</v>
      </c>
    </row>
    <row r="28" spans="1:22" ht="57.75" customHeight="1">
      <c r="A28" s="44"/>
      <c r="B28" s="26"/>
      <c r="C28" s="6"/>
      <c r="D28" s="37">
        <v>0</v>
      </c>
      <c r="E28" s="37"/>
      <c r="F28" s="8"/>
      <c r="G28" s="12"/>
      <c r="H28" s="39"/>
      <c r="I28" s="48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128" t="s">
        <v>66</v>
      </c>
      <c r="U28" s="21" t="s">
        <v>66</v>
      </c>
      <c r="V28" s="64">
        <f t="shared" si="0"/>
        <v>15</v>
      </c>
    </row>
    <row r="29" spans="1:22" ht="57.75" customHeight="1">
      <c r="A29" s="44" t="s">
        <v>66</v>
      </c>
      <c r="B29" s="26" t="s">
        <v>66</v>
      </c>
      <c r="C29" s="6"/>
      <c r="D29" s="37">
        <v>0</v>
      </c>
      <c r="E29" s="37"/>
      <c r="F29" s="8" t="s">
        <v>66</v>
      </c>
      <c r="G29" s="12"/>
      <c r="H29" s="39"/>
      <c r="I29" s="48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128" t="s">
        <v>66</v>
      </c>
      <c r="U29" s="21" t="s">
        <v>66</v>
      </c>
      <c r="V29" s="64">
        <f t="shared" si="0"/>
        <v>15</v>
      </c>
    </row>
    <row r="30" spans="1:22" ht="57.75" customHeight="1">
      <c r="A30" s="44" t="s">
        <v>66</v>
      </c>
      <c r="B30" s="26" t="s">
        <v>66</v>
      </c>
      <c r="C30" s="6"/>
      <c r="D30" s="37">
        <v>0</v>
      </c>
      <c r="E30" s="37"/>
      <c r="F30" s="8" t="s">
        <v>66</v>
      </c>
      <c r="G30" s="12"/>
      <c r="H30" s="39"/>
      <c r="I30" s="48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128" t="s">
        <v>66</v>
      </c>
      <c r="U30" s="21" t="s">
        <v>66</v>
      </c>
      <c r="V30" s="64">
        <f t="shared" si="0"/>
        <v>15</v>
      </c>
    </row>
    <row r="31" spans="1:22" ht="57.75" customHeight="1">
      <c r="A31" s="44"/>
      <c r="B31" s="26"/>
      <c r="C31" s="6"/>
      <c r="D31" s="37">
        <v>0</v>
      </c>
      <c r="E31" s="37"/>
      <c r="F31" s="8"/>
      <c r="G31" s="12"/>
      <c r="H31" s="39"/>
      <c r="I31" s="48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128" t="s">
        <v>66</v>
      </c>
      <c r="U31" s="21" t="s">
        <v>66</v>
      </c>
      <c r="V31" s="64">
        <f t="shared" si="0"/>
        <v>15</v>
      </c>
    </row>
    <row r="32" spans="1:22" ht="57.75" customHeight="1">
      <c r="A32" s="44"/>
      <c r="B32" s="26"/>
      <c r="C32" s="6"/>
      <c r="D32" s="37">
        <v>0</v>
      </c>
      <c r="E32" s="37"/>
      <c r="F32" s="8"/>
      <c r="G32" s="12"/>
      <c r="H32" s="39"/>
      <c r="I32" s="48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128" t="s">
        <v>66</v>
      </c>
      <c r="U32" s="21" t="s">
        <v>66</v>
      </c>
      <c r="V32" s="64">
        <f t="shared" si="0"/>
        <v>15</v>
      </c>
    </row>
    <row r="33" spans="1:22" ht="57.75" customHeight="1">
      <c r="A33" s="44"/>
      <c r="B33" s="26"/>
      <c r="C33" s="6"/>
      <c r="D33" s="37">
        <v>0</v>
      </c>
      <c r="E33" s="37"/>
      <c r="F33" s="8"/>
      <c r="G33" s="12"/>
      <c r="H33" s="39"/>
      <c r="I33" s="48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128" t="s">
        <v>66</v>
      </c>
      <c r="U33" s="21" t="s">
        <v>66</v>
      </c>
      <c r="V33" s="64">
        <f t="shared" si="0"/>
        <v>15</v>
      </c>
    </row>
    <row r="34" spans="1:22" ht="57.75" customHeight="1">
      <c r="A34" s="44"/>
      <c r="B34" s="26"/>
      <c r="C34" s="6"/>
      <c r="D34" s="37">
        <v>0</v>
      </c>
      <c r="E34" s="37"/>
      <c r="F34" s="8"/>
      <c r="G34" s="12"/>
      <c r="H34" s="39"/>
      <c r="I34" s="48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128" t="s">
        <v>66</v>
      </c>
      <c r="U34" s="21" t="s">
        <v>66</v>
      </c>
      <c r="V34" s="64">
        <f t="shared" si="0"/>
        <v>15</v>
      </c>
    </row>
    <row r="35" spans="1:22" ht="57.75" customHeight="1">
      <c r="A35" s="44"/>
      <c r="B35" s="26"/>
      <c r="C35" s="6"/>
      <c r="D35" s="37">
        <v>0</v>
      </c>
      <c r="E35" s="37"/>
      <c r="F35" s="8"/>
      <c r="G35" s="12"/>
      <c r="H35" s="39"/>
      <c r="I35" s="48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128" t="s">
        <v>66</v>
      </c>
      <c r="U35" s="21" t="s">
        <v>66</v>
      </c>
      <c r="V35" s="64">
        <f t="shared" si="0"/>
        <v>15</v>
      </c>
    </row>
    <row r="36" spans="1:22" ht="57.75" customHeight="1">
      <c r="A36" s="44"/>
      <c r="B36" s="26"/>
      <c r="C36" s="6"/>
      <c r="D36" s="37">
        <v>0</v>
      </c>
      <c r="E36" s="37"/>
      <c r="F36" s="8"/>
      <c r="G36" s="12"/>
      <c r="H36" s="39"/>
      <c r="I36" s="48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128" t="s">
        <v>66</v>
      </c>
      <c r="U36" s="21" t="s">
        <v>66</v>
      </c>
      <c r="V36" s="64">
        <f t="shared" si="0"/>
        <v>15</v>
      </c>
    </row>
    <row r="37" spans="1:22" ht="57.75" customHeight="1">
      <c r="A37" s="44"/>
      <c r="B37" s="26"/>
      <c r="C37" s="6"/>
      <c r="D37" s="37">
        <v>0</v>
      </c>
      <c r="E37" s="37"/>
      <c r="F37" s="8"/>
      <c r="G37" s="12"/>
      <c r="H37" s="39"/>
      <c r="I37" s="48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128" t="s">
        <v>66</v>
      </c>
      <c r="U37" s="21" t="s">
        <v>66</v>
      </c>
      <c r="V37" s="64">
        <f t="shared" si="0"/>
        <v>15</v>
      </c>
    </row>
    <row r="38" spans="1:22" ht="57.75" customHeight="1">
      <c r="A38" s="44"/>
      <c r="B38" s="26"/>
      <c r="C38" s="6"/>
      <c r="D38" s="37">
        <v>0</v>
      </c>
      <c r="E38" s="37"/>
      <c r="F38" s="8"/>
      <c r="G38" s="12"/>
      <c r="H38" s="39"/>
      <c r="I38" s="48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128" t="s">
        <v>66</v>
      </c>
      <c r="U38" s="21" t="s">
        <v>66</v>
      </c>
      <c r="V38" s="64">
        <f t="shared" si="0"/>
        <v>15</v>
      </c>
    </row>
    <row r="39" spans="1:22" ht="57.75" customHeight="1">
      <c r="A39" s="44"/>
      <c r="B39" s="26"/>
      <c r="C39" s="6"/>
      <c r="D39" s="37">
        <v>0</v>
      </c>
      <c r="E39" s="37"/>
      <c r="F39" s="8"/>
      <c r="G39" s="12"/>
      <c r="H39" s="39"/>
      <c r="I39" s="48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128" t="s">
        <v>66</v>
      </c>
      <c r="U39" s="21" t="s">
        <v>66</v>
      </c>
      <c r="V39" s="64">
        <f t="shared" si="0"/>
        <v>15</v>
      </c>
    </row>
    <row r="40" spans="1:22" ht="51" customHeight="1">
      <c r="A40" s="44" t="s">
        <v>66</v>
      </c>
      <c r="B40" s="26" t="s">
        <v>66</v>
      </c>
      <c r="C40" s="6"/>
      <c r="D40" s="37">
        <v>0</v>
      </c>
      <c r="E40" s="37"/>
      <c r="F40" s="8" t="s">
        <v>66</v>
      </c>
      <c r="G40" s="12"/>
      <c r="H40" s="39"/>
      <c r="I40" s="49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129" t="s">
        <v>66</v>
      </c>
      <c r="U40" s="21" t="s">
        <v>66</v>
      </c>
      <c r="V40" s="64">
        <f t="shared" si="0"/>
        <v>15</v>
      </c>
    </row>
    <row r="41" spans="1:22">
      <c r="A41" s="22"/>
      <c r="B41" s="71"/>
      <c r="C41" s="72"/>
      <c r="D41" s="73"/>
      <c r="E41" s="74"/>
      <c r="F41" s="75"/>
      <c r="G41" s="76"/>
      <c r="H41" s="77"/>
      <c r="I41" s="67"/>
      <c r="J41" s="67"/>
      <c r="K41" s="62"/>
      <c r="L41" s="62"/>
      <c r="M41" s="62"/>
      <c r="N41" s="67"/>
      <c r="O41" s="67"/>
      <c r="P41" s="67"/>
      <c r="Q41" s="67"/>
      <c r="R41" s="67"/>
      <c r="S41" s="67"/>
      <c r="T41" s="67"/>
      <c r="U41" s="78"/>
    </row>
    <row r="42" spans="1:22" ht="55.5" customHeight="1">
      <c r="A42" s="14" t="s">
        <v>56</v>
      </c>
      <c r="B42" s="20" t="s">
        <v>57</v>
      </c>
      <c r="C42" s="127">
        <v>309437884.75000006</v>
      </c>
      <c r="D42" s="13">
        <v>0.36175474284737014</v>
      </c>
      <c r="E42" s="13" t="s">
        <v>10</v>
      </c>
      <c r="F42" s="121">
        <v>8.0000000000000004E-4</v>
      </c>
      <c r="G42" s="79">
        <v>5.0000000000000001E-3</v>
      </c>
      <c r="H42" s="80">
        <v>38717</v>
      </c>
      <c r="I42" s="81"/>
      <c r="J42" s="67"/>
      <c r="K42" s="62"/>
      <c r="L42" s="62"/>
      <c r="M42" s="62"/>
      <c r="N42" s="67"/>
      <c r="O42" s="67"/>
      <c r="P42" s="67"/>
      <c r="Q42" s="67"/>
      <c r="R42" s="67"/>
      <c r="S42" s="67"/>
      <c r="T42" s="67"/>
      <c r="U42" s="78"/>
    </row>
    <row r="43" spans="1:22" ht="57" customHeight="1">
      <c r="A43" s="14" t="s">
        <v>58</v>
      </c>
      <c r="B43" s="20" t="s">
        <v>59</v>
      </c>
      <c r="C43" s="127">
        <v>39607066.600000001</v>
      </c>
      <c r="D43" s="13">
        <v>4.6303458299547011E-2</v>
      </c>
      <c r="E43" s="13" t="s">
        <v>10</v>
      </c>
      <c r="F43" s="121">
        <v>3.0000000000000001E-3</v>
      </c>
      <c r="G43" s="79"/>
      <c r="H43" s="80"/>
      <c r="I43" s="81"/>
      <c r="J43" s="67"/>
      <c r="K43" s="62"/>
      <c r="L43" s="62"/>
      <c r="M43" s="62"/>
      <c r="N43" s="67"/>
      <c r="O43" s="67"/>
      <c r="P43" s="67"/>
      <c r="Q43" s="67"/>
      <c r="R43" s="67"/>
      <c r="S43" s="67"/>
      <c r="T43" s="67"/>
      <c r="U43" s="78"/>
    </row>
    <row r="44" spans="1:22" ht="55.5" customHeight="1">
      <c r="A44" s="14" t="s">
        <v>60</v>
      </c>
      <c r="B44" s="18" t="s">
        <v>61</v>
      </c>
      <c r="C44" s="127">
        <v>2296695.91</v>
      </c>
      <c r="D44" s="13">
        <v>2.6849997342500791E-3</v>
      </c>
      <c r="E44" s="36" t="s">
        <v>10</v>
      </c>
      <c r="F44" s="121">
        <v>0</v>
      </c>
      <c r="G44" s="79">
        <v>0</v>
      </c>
      <c r="H44" s="80" t="s">
        <v>10</v>
      </c>
      <c r="I44" s="81"/>
      <c r="J44" s="67"/>
      <c r="K44" s="62"/>
      <c r="L44" s="62"/>
      <c r="M44" s="62"/>
      <c r="N44" s="67"/>
      <c r="O44" s="67"/>
      <c r="P44" s="67"/>
      <c r="Q44" s="67"/>
      <c r="R44" s="67"/>
      <c r="S44" s="67"/>
      <c r="T44" s="67"/>
      <c r="U44" s="78"/>
    </row>
    <row r="45" spans="1:22" s="70" customFormat="1" ht="15" customHeight="1">
      <c r="A45" s="110"/>
      <c r="B45" s="90"/>
      <c r="C45" s="91"/>
      <c r="D45" s="82"/>
      <c r="E45" s="82"/>
      <c r="F45" s="82"/>
      <c r="G45" s="83"/>
      <c r="H45" s="84"/>
      <c r="I45" s="85"/>
      <c r="J45" s="85"/>
      <c r="K45" s="85"/>
      <c r="L45" s="86"/>
      <c r="M45" s="87"/>
      <c r="N45" s="88"/>
      <c r="O45" s="88"/>
      <c r="P45" s="89"/>
      <c r="Q45" s="86"/>
      <c r="R45" s="86"/>
      <c r="S45" s="86"/>
      <c r="T45" s="86"/>
      <c r="U45" s="86"/>
      <c r="V45" s="64"/>
    </row>
    <row r="46" spans="1:22" s="70" customFormat="1" ht="30.75" customHeight="1">
      <c r="A46" s="111"/>
      <c r="B46" s="92" t="s">
        <v>7</v>
      </c>
      <c r="C46" s="92">
        <f>SUM(C5:C44)</f>
        <v>855380311.85000014</v>
      </c>
      <c r="D46" s="93">
        <f>SUM(D7:D44)</f>
        <v>0.68316805772176237</v>
      </c>
      <c r="E46" s="93"/>
      <c r="F46" s="236" t="s">
        <v>8</v>
      </c>
      <c r="G46" s="236"/>
      <c r="H46" s="236"/>
      <c r="I46" s="236"/>
      <c r="J46" s="236"/>
      <c r="K46" s="236"/>
      <c r="L46" s="236"/>
      <c r="M46" s="236"/>
      <c r="N46" s="236"/>
      <c r="O46" s="237">
        <f>SUMPRODUCT(D5:D44,F5:F44)</f>
        <v>2.0022412287358511E-3</v>
      </c>
      <c r="P46" s="237"/>
      <c r="Q46" s="86"/>
      <c r="R46" s="86"/>
      <c r="S46" s="86"/>
      <c r="T46" s="86"/>
      <c r="U46" s="86"/>
      <c r="V46" s="64"/>
    </row>
    <row r="47" spans="1:22" s="70" customFormat="1" ht="38">
      <c r="A47" s="112"/>
      <c r="B47" s="86"/>
      <c r="C47" s="91"/>
      <c r="D47" s="82"/>
      <c r="E47" s="82"/>
      <c r="F47" s="238"/>
      <c r="G47" s="238"/>
      <c r="H47" s="238"/>
      <c r="I47" s="238"/>
      <c r="J47" s="238"/>
      <c r="K47" s="238"/>
      <c r="L47" s="238"/>
      <c r="M47" s="238"/>
      <c r="N47" s="238"/>
      <c r="O47" s="237"/>
      <c r="P47" s="237"/>
      <c r="Q47" s="86"/>
      <c r="R47" s="86"/>
      <c r="S47" s="86"/>
      <c r="T47" s="86"/>
      <c r="U47" s="86"/>
      <c r="V47" s="64"/>
    </row>
    <row r="48" spans="1:22" ht="25" customHeight="1">
      <c r="A48" s="113"/>
      <c r="B48" s="94"/>
      <c r="C48" s="94"/>
      <c r="D48" s="94"/>
      <c r="E48" s="94"/>
      <c r="F48" s="94"/>
      <c r="G48" s="95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6"/>
    </row>
    <row r="49" spans="1:21" ht="25" customHeight="1">
      <c r="A49" s="113"/>
      <c r="B49" s="97" t="s">
        <v>12</v>
      </c>
      <c r="C49" s="98"/>
      <c r="D49" s="82"/>
      <c r="E49" s="82"/>
      <c r="F49" s="82"/>
      <c r="G49" s="83"/>
      <c r="H49" s="99"/>
      <c r="I49" s="85"/>
      <c r="J49" s="85"/>
      <c r="K49" s="85"/>
      <c r="L49" s="100"/>
      <c r="M49" s="100"/>
      <c r="N49" s="97"/>
      <c r="O49" s="97"/>
      <c r="P49" s="89"/>
      <c r="Q49" s="97"/>
      <c r="R49" s="97"/>
      <c r="S49" s="97"/>
      <c r="T49" s="97"/>
      <c r="U49" s="97"/>
    </row>
    <row r="50" spans="1:21" ht="25" customHeight="1">
      <c r="A50" s="113"/>
      <c r="B50" s="97"/>
      <c r="C50" s="98">
        <f>SUM(C5:C15)</f>
        <v>461547264.7100001</v>
      </c>
      <c r="D50" s="82"/>
      <c r="E50" s="82"/>
      <c r="F50" s="82"/>
      <c r="G50" s="83"/>
      <c r="H50" s="82"/>
      <c r="I50" s="101"/>
      <c r="J50" s="101"/>
      <c r="K50" s="97"/>
      <c r="L50" s="101"/>
      <c r="M50" s="97"/>
      <c r="N50" s="97"/>
      <c r="O50" s="97"/>
      <c r="P50" s="89"/>
      <c r="Q50" s="97"/>
      <c r="R50" s="97"/>
      <c r="S50" s="97"/>
      <c r="T50" s="97"/>
      <c r="U50" s="97"/>
    </row>
    <row r="51" spans="1:21" ht="25" customHeight="1">
      <c r="A51" s="97"/>
      <c r="B51" s="97"/>
      <c r="C51" s="98">
        <f>C42*0.65</f>
        <v>201134625.08750004</v>
      </c>
      <c r="D51" s="82"/>
      <c r="E51" s="82"/>
      <c r="F51" s="82"/>
      <c r="G51" s="83"/>
      <c r="H51" s="82"/>
      <c r="I51" s="101"/>
      <c r="J51" s="101"/>
      <c r="K51" s="97"/>
      <c r="L51" s="101"/>
      <c r="M51" s="97"/>
      <c r="N51" s="97"/>
      <c r="O51" s="97"/>
      <c r="P51" s="89"/>
      <c r="Q51" s="97"/>
      <c r="R51" s="97"/>
      <c r="S51" s="97"/>
      <c r="T51" s="97"/>
      <c r="U51" s="97"/>
    </row>
    <row r="52" spans="1:21" ht="47.25" customHeight="1">
      <c r="A52" s="97"/>
      <c r="B52" s="97"/>
      <c r="C52" s="102">
        <f>SUM(C50:C51)</f>
        <v>662681889.79750013</v>
      </c>
      <c r="D52" s="82"/>
      <c r="E52" s="82"/>
      <c r="F52" s="82"/>
      <c r="G52" s="83"/>
      <c r="H52" s="82"/>
      <c r="I52" s="101"/>
      <c r="J52" s="101"/>
      <c r="K52" s="97"/>
      <c r="L52" s="101"/>
      <c r="M52" s="97"/>
      <c r="N52" s="97"/>
      <c r="O52" s="97"/>
      <c r="P52" s="103"/>
      <c r="Q52" s="97"/>
      <c r="R52" s="97"/>
      <c r="S52" s="97"/>
      <c r="T52" s="97"/>
      <c r="U52" s="97"/>
    </row>
    <row r="53" spans="1:21" ht="25" customHeight="1">
      <c r="A53" s="97"/>
      <c r="B53" s="97"/>
      <c r="C53" s="104">
        <f>C52/C46</f>
        <v>0.77472193434551284</v>
      </c>
      <c r="D53" s="82"/>
      <c r="E53" s="82"/>
      <c r="F53" s="82"/>
      <c r="G53" s="83"/>
      <c r="H53" s="82"/>
      <c r="I53" s="101"/>
      <c r="J53" s="101"/>
      <c r="K53" s="97"/>
      <c r="L53" s="101"/>
      <c r="M53" s="97"/>
      <c r="N53" s="97"/>
      <c r="O53" s="97"/>
      <c r="P53" s="103"/>
      <c r="Q53" s="97"/>
      <c r="R53" s="97"/>
      <c r="S53" s="97"/>
      <c r="T53" s="97"/>
      <c r="U53" s="97"/>
    </row>
    <row r="54" spans="1:21" ht="25" customHeight="1">
      <c r="A54" s="97"/>
      <c r="B54" s="97"/>
      <c r="C54" s="102"/>
      <c r="D54" s="82"/>
      <c r="E54" s="82"/>
      <c r="F54" s="82"/>
      <c r="G54" s="83"/>
      <c r="H54" s="82"/>
      <c r="I54" s="101"/>
      <c r="J54" s="101"/>
      <c r="K54" s="97"/>
      <c r="L54" s="101"/>
      <c r="M54" s="97"/>
      <c r="N54" s="97"/>
      <c r="O54" s="97"/>
      <c r="P54" s="103"/>
      <c r="Q54" s="97"/>
      <c r="R54" s="97"/>
      <c r="S54" s="97"/>
      <c r="T54" s="97"/>
      <c r="U54" s="97"/>
    </row>
    <row r="55" spans="1:21" ht="25" customHeight="1">
      <c r="A55" s="97"/>
      <c r="B55" s="97"/>
      <c r="C55" s="102"/>
      <c r="D55" s="82"/>
      <c r="E55" s="82"/>
      <c r="F55" s="82"/>
      <c r="G55" s="83"/>
      <c r="H55" s="82"/>
      <c r="I55" s="101"/>
      <c r="J55" s="101"/>
      <c r="K55" s="97"/>
      <c r="L55" s="101"/>
      <c r="M55" s="97"/>
      <c r="N55" s="97"/>
      <c r="O55" s="97"/>
      <c r="P55" s="105"/>
      <c r="Q55" s="97"/>
      <c r="R55" s="97"/>
      <c r="S55" s="97"/>
      <c r="T55" s="97"/>
      <c r="U55" s="97"/>
    </row>
    <row r="56" spans="1:21" ht="25" customHeight="1">
      <c r="A56" s="97"/>
      <c r="B56" s="97"/>
      <c r="C56" s="82"/>
      <c r="D56" s="82"/>
      <c r="E56" s="82"/>
      <c r="F56" s="82"/>
      <c r="G56" s="83"/>
      <c r="H56" s="82"/>
      <c r="I56" s="101"/>
      <c r="J56" s="101"/>
      <c r="K56" s="97"/>
      <c r="L56" s="101"/>
      <c r="M56" s="97"/>
      <c r="N56" s="97"/>
      <c r="O56" s="97"/>
      <c r="P56" s="105"/>
      <c r="Q56" s="97"/>
      <c r="R56" s="97"/>
      <c r="S56" s="97"/>
      <c r="T56" s="97"/>
      <c r="U56" s="97"/>
    </row>
    <row r="57" spans="1:21" ht="25" customHeight="1">
      <c r="A57" s="97"/>
      <c r="B57" s="97"/>
      <c r="C57" s="82"/>
      <c r="D57" s="82"/>
      <c r="E57" s="82"/>
      <c r="F57" s="82"/>
      <c r="G57" s="83"/>
      <c r="H57" s="82"/>
      <c r="I57" s="101"/>
      <c r="J57" s="101"/>
      <c r="K57" s="97"/>
      <c r="L57" s="101"/>
      <c r="M57" s="97"/>
      <c r="N57" s="97"/>
      <c r="O57" s="97"/>
      <c r="P57" s="97"/>
      <c r="Q57" s="97"/>
      <c r="R57" s="97"/>
      <c r="S57" s="97"/>
      <c r="T57" s="97"/>
      <c r="U57" s="97"/>
    </row>
    <row r="58" spans="1:21" ht="25" customHeight="1">
      <c r="A58" s="97"/>
      <c r="B58" s="106"/>
      <c r="C58" s="82"/>
      <c r="D58" s="82"/>
      <c r="E58" s="82"/>
      <c r="F58" s="82"/>
      <c r="G58" s="83"/>
      <c r="H58" s="82"/>
      <c r="I58" s="101"/>
      <c r="J58" s="101"/>
      <c r="K58" s="97"/>
      <c r="L58" s="101"/>
      <c r="M58" s="97"/>
      <c r="N58" s="97"/>
      <c r="O58" s="97"/>
      <c r="P58" s="97"/>
      <c r="Q58" s="97"/>
      <c r="R58" s="97"/>
      <c r="S58" s="97"/>
      <c r="T58" s="97"/>
      <c r="U58" s="97"/>
    </row>
    <row r="59" spans="1:21" ht="25" customHeight="1">
      <c r="A59" s="97"/>
      <c r="B59" s="97"/>
      <c r="C59" s="82"/>
      <c r="D59" s="82"/>
      <c r="E59" s="82"/>
      <c r="F59" s="82"/>
      <c r="G59" s="83"/>
      <c r="H59" s="82"/>
      <c r="I59" s="101"/>
      <c r="J59" s="101"/>
      <c r="K59" s="97"/>
      <c r="L59" s="101"/>
      <c r="M59" s="97"/>
      <c r="N59" s="97"/>
      <c r="O59" s="97"/>
      <c r="P59" s="97"/>
      <c r="Q59" s="97"/>
      <c r="R59" s="97"/>
      <c r="S59" s="97"/>
      <c r="T59" s="97"/>
      <c r="U59" s="97"/>
    </row>
    <row r="60" spans="1:21">
      <c r="A60" s="97"/>
      <c r="B60" s="97"/>
      <c r="C60" s="82"/>
      <c r="D60" s="82"/>
      <c r="E60" s="82"/>
      <c r="F60" s="82"/>
      <c r="G60" s="83"/>
      <c r="H60" s="82"/>
      <c r="I60" s="101"/>
      <c r="J60" s="101"/>
      <c r="K60" s="97"/>
      <c r="L60" s="101"/>
      <c r="M60" s="97"/>
      <c r="N60" s="97"/>
      <c r="O60" s="97"/>
      <c r="P60" s="97"/>
      <c r="Q60" s="97"/>
      <c r="R60" s="97"/>
      <c r="S60" s="97"/>
      <c r="T60" s="97"/>
      <c r="U60" s="97"/>
    </row>
    <row r="61" spans="1:21">
      <c r="A61" s="97"/>
      <c r="B61" s="97"/>
      <c r="C61" s="82"/>
      <c r="D61" s="82"/>
      <c r="E61" s="82"/>
      <c r="F61" s="82"/>
      <c r="G61" s="83"/>
      <c r="H61" s="82"/>
      <c r="I61" s="101"/>
      <c r="J61" s="101"/>
      <c r="K61" s="97"/>
      <c r="L61" s="101"/>
      <c r="M61" s="97"/>
      <c r="N61" s="97"/>
      <c r="O61" s="97"/>
      <c r="P61" s="97"/>
      <c r="Q61" s="97"/>
      <c r="R61" s="97"/>
      <c r="S61" s="97"/>
      <c r="T61" s="97"/>
      <c r="U61" s="97"/>
    </row>
  </sheetData>
  <mergeCells count="4">
    <mergeCell ref="F46:N46"/>
    <mergeCell ref="O46:P46"/>
    <mergeCell ref="F47:N47"/>
    <mergeCell ref="O47:P47"/>
  </mergeCells>
  <conditionalFormatting sqref="I5:S22 I23:T40">
    <cfRule type="expression" dxfId="17" priority="1">
      <formula>"Or(I5&lt;&gt;ü,I5&lt;&gt;û)"</formula>
    </cfRule>
    <cfRule type="expression" dxfId="16" priority="2">
      <formula>I5 = "û"</formula>
    </cfRule>
    <cfRule type="expression" dxfId="15" priority="3">
      <formula>I5 = "ü"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672C6-4269-4C06-A00C-E524DAFEDDF7}">
  <dimension ref="A1:AC61"/>
  <sheetViews>
    <sheetView zoomScale="42" zoomScaleNormal="42" workbookViewId="0">
      <selection sqref="A1:U44"/>
    </sheetView>
  </sheetViews>
  <sheetFormatPr baseColWidth="10" defaultColWidth="9.1640625" defaultRowHeight="37"/>
  <cols>
    <col min="1" max="1" width="50.5" style="57" customWidth="1"/>
    <col min="2" max="2" width="89.33203125" style="57" customWidth="1"/>
    <col min="3" max="3" width="41.33203125" style="107" customWidth="1"/>
    <col min="4" max="4" width="12.5" style="107" hidden="1" customWidth="1"/>
    <col min="5" max="5" width="14.5" style="107" bestFit="1" customWidth="1"/>
    <col min="6" max="6" width="15.5" style="107" customWidth="1"/>
    <col min="7" max="7" width="15.5" style="108" hidden="1" customWidth="1"/>
    <col min="8" max="8" width="15.1640625" style="107" hidden="1" customWidth="1"/>
    <col min="9" max="9" width="17.5" style="109" bestFit="1" customWidth="1"/>
    <col min="10" max="10" width="10.6640625" style="109" customWidth="1"/>
    <col min="11" max="11" width="10.6640625" style="57" customWidth="1"/>
    <col min="12" max="12" width="10.6640625" style="109" customWidth="1"/>
    <col min="13" max="19" width="10.6640625" style="57" customWidth="1"/>
    <col min="20" max="20" width="15.83203125" style="57" customWidth="1"/>
    <col min="21" max="21" width="18.6640625" style="57" customWidth="1"/>
    <col min="22" max="22" width="9" style="64" hidden="1" customWidth="1"/>
    <col min="23" max="23" width="8.83203125" style="57" customWidth="1"/>
    <col min="24" max="26" width="9.1640625" style="57"/>
    <col min="27" max="27" width="57.33203125" style="57" bestFit="1" customWidth="1"/>
    <col min="28" max="28" width="84.5" style="57" customWidth="1"/>
    <col min="29" max="16384" width="9.1640625" style="57"/>
  </cols>
  <sheetData>
    <row r="1" spans="1:29" ht="65.25" customHeight="1">
      <c r="A1" s="27" t="s">
        <v>123</v>
      </c>
      <c r="B1" s="28"/>
      <c r="C1" s="29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30"/>
    </row>
    <row r="2" spans="1:29" ht="69.75" customHeight="1">
      <c r="A2" s="31" t="s">
        <v>124</v>
      </c>
      <c r="B2" s="32"/>
      <c r="C2" s="33"/>
      <c r="D2" s="32"/>
      <c r="E2" s="32"/>
      <c r="F2" s="34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5"/>
      <c r="AB2" s="58"/>
    </row>
    <row r="3" spans="1:29" ht="14.25" customHeight="1">
      <c r="A3" s="1"/>
      <c r="B3" s="1"/>
      <c r="C3" s="2"/>
      <c r="D3" s="2"/>
      <c r="E3" s="2"/>
      <c r="F3" s="2"/>
      <c r="G3" s="23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9" s="59" customFormat="1" ht="57" customHeight="1">
      <c r="A4" s="3" t="s">
        <v>0</v>
      </c>
      <c r="B4" s="19" t="s">
        <v>1</v>
      </c>
      <c r="C4" s="4" t="s">
        <v>125</v>
      </c>
      <c r="D4" s="4" t="s">
        <v>2</v>
      </c>
      <c r="E4" s="4" t="s">
        <v>13</v>
      </c>
      <c r="F4" s="4" t="s">
        <v>3</v>
      </c>
      <c r="G4" s="24" t="s">
        <v>11</v>
      </c>
      <c r="H4" s="4" t="s">
        <v>4</v>
      </c>
      <c r="I4" s="51">
        <v>1</v>
      </c>
      <c r="J4" s="50">
        <v>2</v>
      </c>
      <c r="K4" s="5">
        <v>3</v>
      </c>
      <c r="L4" s="5">
        <v>4</v>
      </c>
      <c r="M4" s="5">
        <v>5</v>
      </c>
      <c r="N4" s="5">
        <v>6</v>
      </c>
      <c r="O4" s="5">
        <v>7</v>
      </c>
      <c r="P4" s="5">
        <v>8</v>
      </c>
      <c r="Q4" s="5">
        <v>9</v>
      </c>
      <c r="R4" s="5">
        <v>10</v>
      </c>
      <c r="S4" s="5">
        <v>11</v>
      </c>
      <c r="T4" s="21" t="s">
        <v>5</v>
      </c>
      <c r="U4" s="21" t="s">
        <v>6</v>
      </c>
      <c r="V4" s="114"/>
      <c r="AA4" s="60"/>
      <c r="AB4" s="60"/>
      <c r="AC4" s="61"/>
    </row>
    <row r="5" spans="1:29" ht="57" customHeight="1">
      <c r="A5" s="14" t="s">
        <v>67</v>
      </c>
      <c r="B5" s="18" t="s">
        <v>68</v>
      </c>
      <c r="C5" s="126">
        <v>217203178.71000001</v>
      </c>
      <c r="D5" s="13">
        <v>0.27034267844262055</v>
      </c>
      <c r="E5" s="38" t="s">
        <v>69</v>
      </c>
      <c r="F5" s="8">
        <v>2.0000000000000001E-4</v>
      </c>
      <c r="G5" s="12"/>
      <c r="H5" s="7"/>
      <c r="I5" s="52" t="s">
        <v>62</v>
      </c>
      <c r="J5" s="40" t="s">
        <v>63</v>
      </c>
      <c r="K5" s="43" t="s">
        <v>63</v>
      </c>
      <c r="L5" s="43" t="s">
        <v>63</v>
      </c>
      <c r="M5" s="43" t="s">
        <v>63</v>
      </c>
      <c r="N5" s="43" t="s">
        <v>63</v>
      </c>
      <c r="O5" s="43" t="s">
        <v>63</v>
      </c>
      <c r="P5" s="43" t="s">
        <v>63</v>
      </c>
      <c r="Q5" s="43" t="s">
        <v>63</v>
      </c>
      <c r="R5" s="43" t="s">
        <v>63</v>
      </c>
      <c r="S5" s="43" t="s">
        <v>63</v>
      </c>
      <c r="T5" s="21" t="s">
        <v>63</v>
      </c>
      <c r="U5" s="21" t="s">
        <v>63</v>
      </c>
      <c r="V5" s="64" t="s">
        <v>63</v>
      </c>
      <c r="X5" s="62"/>
      <c r="Z5" s="62"/>
      <c r="AA5" s="63"/>
      <c r="AB5" s="64"/>
      <c r="AC5" s="65"/>
    </row>
    <row r="6" spans="1:29" ht="57" customHeight="1">
      <c r="A6" s="14" t="s">
        <v>70</v>
      </c>
      <c r="B6" s="18" t="s">
        <v>117</v>
      </c>
      <c r="C6" s="126">
        <v>47336534.590000004</v>
      </c>
      <c r="D6" s="13">
        <v>5.8917579499784635E-2</v>
      </c>
      <c r="E6" s="13" t="s">
        <v>118</v>
      </c>
      <c r="F6" s="8">
        <v>4.4000000000000003E-3</v>
      </c>
      <c r="G6" s="12"/>
      <c r="H6" s="9"/>
      <c r="I6" s="52" t="s">
        <v>63</v>
      </c>
      <c r="J6" s="42" t="s">
        <v>9</v>
      </c>
      <c r="K6" s="42" t="s">
        <v>63</v>
      </c>
      <c r="L6" s="42" t="s">
        <v>63</v>
      </c>
      <c r="M6" s="47" t="s">
        <v>63</v>
      </c>
      <c r="N6" s="42" t="s">
        <v>63</v>
      </c>
      <c r="O6" s="42" t="s">
        <v>63</v>
      </c>
      <c r="P6" s="42" t="s">
        <v>63</v>
      </c>
      <c r="Q6" s="42" t="s">
        <v>63</v>
      </c>
      <c r="R6" s="42" t="s">
        <v>63</v>
      </c>
      <c r="S6" s="42" t="s">
        <v>63</v>
      </c>
      <c r="T6" s="21" t="s">
        <v>63</v>
      </c>
      <c r="U6" s="21" t="s">
        <v>63</v>
      </c>
      <c r="V6" s="64" t="s">
        <v>63</v>
      </c>
      <c r="AA6" s="64"/>
      <c r="AB6" s="66"/>
      <c r="AC6" s="65"/>
    </row>
    <row r="7" spans="1:29" ht="57" customHeight="1">
      <c r="A7" s="14" t="s">
        <v>73</v>
      </c>
      <c r="B7" s="18" t="s">
        <v>74</v>
      </c>
      <c r="C7" s="126">
        <v>31562939.190000001</v>
      </c>
      <c r="D7" s="13">
        <v>3.9284920095662056E-2</v>
      </c>
      <c r="E7" s="13" t="s">
        <v>75</v>
      </c>
      <c r="F7" s="121">
        <v>2.5999999999999999E-3</v>
      </c>
      <c r="G7" s="12"/>
      <c r="H7" s="9"/>
      <c r="I7" s="53" t="s">
        <v>63</v>
      </c>
      <c r="J7" s="40" t="s">
        <v>63</v>
      </c>
      <c r="K7" s="42" t="s">
        <v>63</v>
      </c>
      <c r="L7" s="42" t="s">
        <v>63</v>
      </c>
      <c r="M7" s="40" t="s">
        <v>63</v>
      </c>
      <c r="N7" s="40" t="s">
        <v>63</v>
      </c>
      <c r="O7" s="42" t="s">
        <v>63</v>
      </c>
      <c r="P7" s="42" t="s">
        <v>63</v>
      </c>
      <c r="Q7" s="40" t="s">
        <v>63</v>
      </c>
      <c r="R7" s="40" t="s">
        <v>63</v>
      </c>
      <c r="S7" s="40" t="s">
        <v>63</v>
      </c>
      <c r="T7" s="21" t="s">
        <v>63</v>
      </c>
      <c r="U7" s="21" t="s">
        <v>63</v>
      </c>
      <c r="V7" s="64" t="s">
        <v>63</v>
      </c>
      <c r="X7" s="67"/>
      <c r="AB7" s="68"/>
    </row>
    <row r="8" spans="1:29" ht="57" customHeight="1">
      <c r="A8" s="14" t="s">
        <v>76</v>
      </c>
      <c r="B8" s="18" t="s">
        <v>77</v>
      </c>
      <c r="C8" s="126">
        <v>3359660.19</v>
      </c>
      <c r="D8" s="13">
        <v>4.1816125335546357E-3</v>
      </c>
      <c r="E8" s="13" t="s">
        <v>78</v>
      </c>
      <c r="F8" s="121">
        <v>5.0000000000000001E-4</v>
      </c>
      <c r="G8" s="12"/>
      <c r="H8" s="9"/>
      <c r="I8" s="53" t="s">
        <v>62</v>
      </c>
      <c r="J8" s="40" t="s">
        <v>63</v>
      </c>
      <c r="K8" s="42" t="s">
        <v>9</v>
      </c>
      <c r="L8" s="42" t="s">
        <v>9</v>
      </c>
      <c r="M8" s="42" t="s">
        <v>63</v>
      </c>
      <c r="N8" s="40" t="s">
        <v>63</v>
      </c>
      <c r="O8" s="40" t="s">
        <v>63</v>
      </c>
      <c r="P8" s="40" t="s">
        <v>63</v>
      </c>
      <c r="Q8" s="40" t="s">
        <v>63</v>
      </c>
      <c r="R8" s="40" t="s">
        <v>63</v>
      </c>
      <c r="S8" s="40" t="s">
        <v>63</v>
      </c>
      <c r="T8" s="21" t="s">
        <v>63</v>
      </c>
      <c r="U8" s="21" t="s">
        <v>63</v>
      </c>
      <c r="V8" s="64" t="s">
        <v>63</v>
      </c>
      <c r="X8" s="67"/>
      <c r="AA8" s="57" t="s">
        <v>9</v>
      </c>
      <c r="AB8" s="68"/>
    </row>
    <row r="9" spans="1:29" ht="57" customHeight="1">
      <c r="A9" s="14" t="s">
        <v>79</v>
      </c>
      <c r="B9" s="18" t="s">
        <v>80</v>
      </c>
      <c r="C9" s="126">
        <v>30504400.370000001</v>
      </c>
      <c r="D9" s="13">
        <v>3.7967406136916682E-2</v>
      </c>
      <c r="E9" s="13" t="s">
        <v>81</v>
      </c>
      <c r="F9" s="121">
        <v>6.6E-3</v>
      </c>
      <c r="G9" s="12"/>
      <c r="H9" s="9"/>
      <c r="I9" s="53" t="s">
        <v>63</v>
      </c>
      <c r="J9" s="40" t="s">
        <v>63</v>
      </c>
      <c r="K9" s="40" t="s">
        <v>63</v>
      </c>
      <c r="L9" s="40" t="s">
        <v>63</v>
      </c>
      <c r="M9" s="40" t="s">
        <v>63</v>
      </c>
      <c r="N9" s="40" t="s">
        <v>9</v>
      </c>
      <c r="O9" s="40" t="s">
        <v>63</v>
      </c>
      <c r="P9" s="40" t="s">
        <v>63</v>
      </c>
      <c r="Q9" s="40" t="s">
        <v>63</v>
      </c>
      <c r="R9" s="43" t="s">
        <v>63</v>
      </c>
      <c r="S9" s="40" t="s">
        <v>63</v>
      </c>
      <c r="T9" s="21" t="s">
        <v>63</v>
      </c>
      <c r="U9" s="21" t="s">
        <v>63</v>
      </c>
      <c r="V9" s="64" t="s">
        <v>63</v>
      </c>
      <c r="AB9" s="69"/>
    </row>
    <row r="10" spans="1:29" ht="57" customHeight="1">
      <c r="A10" s="14" t="s">
        <v>82</v>
      </c>
      <c r="B10" s="18" t="s">
        <v>83</v>
      </c>
      <c r="C10" s="126">
        <v>32034840.48</v>
      </c>
      <c r="D10" s="13">
        <v>3.9872273648482108E-2</v>
      </c>
      <c r="E10" s="13" t="s">
        <v>84</v>
      </c>
      <c r="F10" s="121">
        <v>5.7999999999999996E-3</v>
      </c>
      <c r="G10" s="10"/>
      <c r="H10" s="17"/>
      <c r="I10" s="53" t="s">
        <v>63</v>
      </c>
      <c r="J10" s="40" t="s">
        <v>63</v>
      </c>
      <c r="K10" s="42" t="s">
        <v>63</v>
      </c>
      <c r="L10" s="42" t="s">
        <v>63</v>
      </c>
      <c r="M10" s="40" t="s">
        <v>63</v>
      </c>
      <c r="N10" s="40" t="s">
        <v>63</v>
      </c>
      <c r="O10" s="40" t="s">
        <v>63</v>
      </c>
      <c r="P10" s="40" t="s">
        <v>63</v>
      </c>
      <c r="Q10" s="40" t="s">
        <v>63</v>
      </c>
      <c r="R10" s="40" t="s">
        <v>63</v>
      </c>
      <c r="S10" s="40" t="s">
        <v>63</v>
      </c>
      <c r="T10" s="21" t="s">
        <v>63</v>
      </c>
      <c r="U10" s="21" t="s">
        <v>63</v>
      </c>
      <c r="V10" s="64" t="s">
        <v>63</v>
      </c>
      <c r="AB10" s="65"/>
    </row>
    <row r="11" spans="1:29" ht="57" customHeight="1">
      <c r="A11" s="14" t="s">
        <v>85</v>
      </c>
      <c r="B11" s="18" t="s">
        <v>126</v>
      </c>
      <c r="C11" s="126">
        <v>8170901.54</v>
      </c>
      <c r="D11" s="13">
        <v>1.0169940517140477E-2</v>
      </c>
      <c r="E11" s="13" t="s">
        <v>127</v>
      </c>
      <c r="F11" s="121">
        <v>4.0000000000000002E-4</v>
      </c>
      <c r="G11" s="10"/>
      <c r="H11" s="11"/>
      <c r="I11" s="53" t="s">
        <v>62</v>
      </c>
      <c r="J11" s="40" t="s">
        <v>63</v>
      </c>
      <c r="K11" s="42" t="s">
        <v>9</v>
      </c>
      <c r="L11" s="42" t="s">
        <v>63</v>
      </c>
      <c r="M11" s="40" t="s">
        <v>63</v>
      </c>
      <c r="N11" s="40" t="s">
        <v>63</v>
      </c>
      <c r="O11" s="42" t="s">
        <v>63</v>
      </c>
      <c r="P11" s="42" t="s">
        <v>63</v>
      </c>
      <c r="Q11" s="40" t="s">
        <v>63</v>
      </c>
      <c r="R11" s="40" t="s">
        <v>63</v>
      </c>
      <c r="S11" s="40" t="s">
        <v>63</v>
      </c>
      <c r="T11" s="21" t="s">
        <v>63</v>
      </c>
      <c r="U11" s="21" t="s">
        <v>63</v>
      </c>
      <c r="V11" s="64" t="s">
        <v>63</v>
      </c>
    </row>
    <row r="12" spans="1:29" ht="57" customHeight="1">
      <c r="A12" s="14" t="s">
        <v>88</v>
      </c>
      <c r="B12" s="18" t="s">
        <v>89</v>
      </c>
      <c r="C12" s="126">
        <v>3631864.24</v>
      </c>
      <c r="D12" s="13">
        <v>4.520412234355428E-3</v>
      </c>
      <c r="E12" s="37" t="s">
        <v>90</v>
      </c>
      <c r="F12" s="121">
        <v>7.7999999999999996E-3</v>
      </c>
      <c r="G12" s="12"/>
      <c r="H12" s="9"/>
      <c r="I12" s="53" t="s">
        <v>9</v>
      </c>
      <c r="J12" s="40" t="s">
        <v>63</v>
      </c>
      <c r="K12" s="42" t="s">
        <v>63</v>
      </c>
      <c r="L12" s="42" t="s">
        <v>63</v>
      </c>
      <c r="M12" s="40" t="s">
        <v>63</v>
      </c>
      <c r="N12" s="40" t="s">
        <v>63</v>
      </c>
      <c r="O12" s="40" t="s">
        <v>63</v>
      </c>
      <c r="P12" s="42" t="s">
        <v>63</v>
      </c>
      <c r="Q12" s="40" t="s">
        <v>63</v>
      </c>
      <c r="R12" s="40" t="s">
        <v>63</v>
      </c>
      <c r="S12" s="40" t="s">
        <v>63</v>
      </c>
      <c r="T12" s="21" t="s">
        <v>63</v>
      </c>
      <c r="U12" s="21" t="s">
        <v>63</v>
      </c>
      <c r="V12" s="64" t="s">
        <v>63</v>
      </c>
    </row>
    <row r="13" spans="1:29" ht="57" customHeight="1">
      <c r="A13" s="14" t="s">
        <v>128</v>
      </c>
      <c r="B13" s="115" t="s">
        <v>129</v>
      </c>
      <c r="C13" s="126">
        <v>0</v>
      </c>
      <c r="D13" s="13">
        <v>0</v>
      </c>
      <c r="E13" s="37" t="s">
        <v>130</v>
      </c>
      <c r="F13" s="121">
        <v>1.1999999999999999E-3</v>
      </c>
      <c r="G13" s="10"/>
      <c r="H13" s="9"/>
      <c r="I13" s="53" t="s">
        <v>62</v>
      </c>
      <c r="J13" s="40" t="s">
        <v>63</v>
      </c>
      <c r="K13" s="40" t="s">
        <v>9</v>
      </c>
      <c r="L13" s="40" t="s">
        <v>9</v>
      </c>
      <c r="M13" s="40" t="s">
        <v>63</v>
      </c>
      <c r="N13" s="40" t="s">
        <v>63</v>
      </c>
      <c r="O13" s="40" t="s">
        <v>9</v>
      </c>
      <c r="P13" s="40" t="s">
        <v>9</v>
      </c>
      <c r="Q13" s="40" t="s">
        <v>63</v>
      </c>
      <c r="R13" s="40" t="s">
        <v>63</v>
      </c>
      <c r="S13" s="40" t="s">
        <v>63</v>
      </c>
      <c r="T13" s="21" t="s">
        <v>63</v>
      </c>
      <c r="U13" s="21" t="s">
        <v>63</v>
      </c>
      <c r="V13" s="64" t="s">
        <v>63</v>
      </c>
    </row>
    <row r="14" spans="1:29" ht="57" customHeight="1">
      <c r="A14" s="14" t="s">
        <v>36</v>
      </c>
      <c r="B14" s="18" t="s">
        <v>91</v>
      </c>
      <c r="C14" s="127">
        <v>36423953.450000003</v>
      </c>
      <c r="D14" s="13">
        <v>4.5335198101725468E-2</v>
      </c>
      <c r="E14" s="13" t="s">
        <v>92</v>
      </c>
      <c r="F14" s="121">
        <v>3.0999999999999999E-3</v>
      </c>
      <c r="G14" s="12"/>
      <c r="H14" s="9"/>
      <c r="I14" s="52" t="s">
        <v>63</v>
      </c>
      <c r="J14" s="40" t="s">
        <v>9</v>
      </c>
      <c r="K14" s="40" t="s">
        <v>9</v>
      </c>
      <c r="L14" s="40" t="s">
        <v>9</v>
      </c>
      <c r="M14" s="40" t="s">
        <v>9</v>
      </c>
      <c r="N14" s="40" t="s">
        <v>63</v>
      </c>
      <c r="O14" s="40" t="s">
        <v>63</v>
      </c>
      <c r="P14" s="40" t="s">
        <v>63</v>
      </c>
      <c r="Q14" s="40" t="s">
        <v>63</v>
      </c>
      <c r="R14" s="40" t="s">
        <v>63</v>
      </c>
      <c r="S14" s="40" t="s">
        <v>63</v>
      </c>
      <c r="T14" s="21" t="s">
        <v>63</v>
      </c>
      <c r="U14" s="21" t="s">
        <v>63</v>
      </c>
      <c r="V14" s="64" t="s">
        <v>63</v>
      </c>
    </row>
    <row r="15" spans="1:29" ht="57" customHeight="1">
      <c r="A15" s="14" t="s">
        <v>36</v>
      </c>
      <c r="B15" s="18" t="s">
        <v>93</v>
      </c>
      <c r="C15" s="127">
        <v>17888287.489999998</v>
      </c>
      <c r="D15" s="13">
        <v>2.2264718138655739E-2</v>
      </c>
      <c r="E15" s="13" t="s">
        <v>94</v>
      </c>
      <c r="F15" s="121">
        <v>1.0500000000000001E-2</v>
      </c>
      <c r="G15" s="12"/>
      <c r="H15" s="9"/>
      <c r="I15" s="43" t="s">
        <v>63</v>
      </c>
      <c r="J15" s="40" t="s">
        <v>9</v>
      </c>
      <c r="K15" s="40" t="s">
        <v>63</v>
      </c>
      <c r="L15" s="40" t="s">
        <v>63</v>
      </c>
      <c r="M15" s="40" t="s">
        <v>63</v>
      </c>
      <c r="N15" s="40" t="s">
        <v>63</v>
      </c>
      <c r="O15" s="40" t="s">
        <v>63</v>
      </c>
      <c r="P15" s="40" t="s">
        <v>63</v>
      </c>
      <c r="Q15" s="40" t="s">
        <v>63</v>
      </c>
      <c r="R15" s="40" t="s">
        <v>63</v>
      </c>
      <c r="S15" s="40" t="s">
        <v>9</v>
      </c>
      <c r="T15" s="21" t="s">
        <v>63</v>
      </c>
      <c r="U15" s="21" t="s">
        <v>63</v>
      </c>
      <c r="V15" s="64" t="s">
        <v>119</v>
      </c>
    </row>
    <row r="16" spans="1:29" ht="57" customHeight="1">
      <c r="A16" s="116" t="s">
        <v>40</v>
      </c>
      <c r="B16" s="56" t="s">
        <v>131</v>
      </c>
      <c r="C16" s="127">
        <v>0</v>
      </c>
      <c r="D16" s="13">
        <v>0</v>
      </c>
      <c r="E16" s="13" t="s">
        <v>132</v>
      </c>
      <c r="F16" s="121">
        <v>5.7000000000000002E-3</v>
      </c>
      <c r="G16" s="12"/>
      <c r="H16" s="9"/>
      <c r="I16" s="43" t="s">
        <v>63</v>
      </c>
      <c r="J16" s="40" t="s">
        <v>63</v>
      </c>
      <c r="K16" s="40" t="s">
        <v>63</v>
      </c>
      <c r="L16" s="40" t="s">
        <v>63</v>
      </c>
      <c r="M16" s="40" t="s">
        <v>63</v>
      </c>
      <c r="N16" s="40" t="s">
        <v>63</v>
      </c>
      <c r="O16" s="40" t="s">
        <v>63</v>
      </c>
      <c r="P16" s="40" t="s">
        <v>63</v>
      </c>
      <c r="Q16" s="40" t="s">
        <v>63</v>
      </c>
      <c r="R16" s="40" t="s">
        <v>63</v>
      </c>
      <c r="S16" s="40" t="s">
        <v>63</v>
      </c>
      <c r="T16" s="21" t="s">
        <v>63</v>
      </c>
      <c r="U16" s="21" t="s">
        <v>63</v>
      </c>
      <c r="V16" s="64" t="s">
        <v>63</v>
      </c>
    </row>
    <row r="17" spans="1:22" ht="57.75" customHeight="1">
      <c r="A17" s="14" t="s">
        <v>97</v>
      </c>
      <c r="B17" s="18" t="s">
        <v>98</v>
      </c>
      <c r="C17" s="127">
        <v>11827006.289999999</v>
      </c>
      <c r="D17" s="13">
        <v>1.4720523785083607E-2</v>
      </c>
      <c r="E17" s="13" t="s">
        <v>99</v>
      </c>
      <c r="F17" s="121">
        <v>7.9000000000000008E-3</v>
      </c>
      <c r="G17" s="45"/>
      <c r="H17" s="7"/>
      <c r="I17" s="43" t="s">
        <v>63</v>
      </c>
      <c r="J17" s="41" t="s">
        <v>63</v>
      </c>
      <c r="K17" s="41" t="s">
        <v>63</v>
      </c>
      <c r="L17" s="41" t="s">
        <v>63</v>
      </c>
      <c r="M17" s="41" t="s">
        <v>63</v>
      </c>
      <c r="N17" s="41" t="s">
        <v>63</v>
      </c>
      <c r="O17" s="41" t="s">
        <v>63</v>
      </c>
      <c r="P17" s="41" t="s">
        <v>63</v>
      </c>
      <c r="Q17" s="41" t="s">
        <v>63</v>
      </c>
      <c r="R17" s="41" t="s">
        <v>9</v>
      </c>
      <c r="S17" s="41" t="s">
        <v>63</v>
      </c>
      <c r="T17" s="21" t="s">
        <v>63</v>
      </c>
      <c r="U17" s="21" t="s">
        <v>63</v>
      </c>
      <c r="V17" s="64" t="s">
        <v>63</v>
      </c>
    </row>
    <row r="18" spans="1:22" ht="57.75" customHeight="1">
      <c r="A18" s="14" t="s">
        <v>133</v>
      </c>
      <c r="B18" s="18" t="s">
        <v>134</v>
      </c>
      <c r="C18" s="127">
        <v>0</v>
      </c>
      <c r="D18" s="37">
        <v>0</v>
      </c>
      <c r="E18" s="37" t="s">
        <v>135</v>
      </c>
      <c r="F18" s="121">
        <v>3.5E-4</v>
      </c>
      <c r="G18" s="12"/>
      <c r="H18" s="9"/>
      <c r="I18" s="43" t="s">
        <v>62</v>
      </c>
      <c r="J18" s="40" t="s">
        <v>63</v>
      </c>
      <c r="K18" s="43" t="s">
        <v>63</v>
      </c>
      <c r="L18" s="43" t="s">
        <v>63</v>
      </c>
      <c r="M18" s="43" t="s">
        <v>63</v>
      </c>
      <c r="N18" s="43" t="s">
        <v>63</v>
      </c>
      <c r="O18" s="43" t="s">
        <v>9</v>
      </c>
      <c r="P18" s="43" t="s">
        <v>9</v>
      </c>
      <c r="Q18" s="43" t="s">
        <v>63</v>
      </c>
      <c r="R18" s="43" t="s">
        <v>63</v>
      </c>
      <c r="S18" s="43" t="s">
        <v>63</v>
      </c>
      <c r="T18" s="21" t="s">
        <v>63</v>
      </c>
      <c r="U18" s="21" t="s">
        <v>63</v>
      </c>
      <c r="V18" s="64" t="s">
        <v>63</v>
      </c>
    </row>
    <row r="19" spans="1:22" ht="57.75" customHeight="1">
      <c r="A19" s="14" t="s">
        <v>100</v>
      </c>
      <c r="B19" s="18" t="s">
        <v>101</v>
      </c>
      <c r="C19" s="127">
        <v>34081158.450000003</v>
      </c>
      <c r="D19" s="37">
        <v>4.2419230300961328E-2</v>
      </c>
      <c r="E19" s="37" t="s">
        <v>102</v>
      </c>
      <c r="F19" s="121">
        <v>4.8999999999999998E-3</v>
      </c>
      <c r="G19" s="12"/>
      <c r="H19" s="39"/>
      <c r="I19" s="48" t="s">
        <v>63</v>
      </c>
      <c r="J19" s="43" t="s">
        <v>63</v>
      </c>
      <c r="K19" s="43" t="s">
        <v>63</v>
      </c>
      <c r="L19" s="43" t="s">
        <v>63</v>
      </c>
      <c r="M19" s="43" t="s">
        <v>63</v>
      </c>
      <c r="N19" s="43" t="s">
        <v>63</v>
      </c>
      <c r="O19" s="43" t="s">
        <v>63</v>
      </c>
      <c r="P19" s="43" t="s">
        <v>63</v>
      </c>
      <c r="Q19" s="43" t="s">
        <v>63</v>
      </c>
      <c r="R19" s="43" t="s">
        <v>63</v>
      </c>
      <c r="S19" s="43" t="s">
        <v>63</v>
      </c>
      <c r="T19" s="21" t="s">
        <v>63</v>
      </c>
      <c r="U19" s="21" t="s">
        <v>63</v>
      </c>
      <c r="V19" s="64" t="s">
        <v>63</v>
      </c>
    </row>
    <row r="20" spans="1:22" ht="57.75" customHeight="1">
      <c r="A20" s="14" t="s">
        <v>46</v>
      </c>
      <c r="B20" s="18" t="s">
        <v>103</v>
      </c>
      <c r="C20" s="127">
        <v>8641719.5700000003</v>
      </c>
      <c r="D20" s="37">
        <v>1.0755945786700642E-2</v>
      </c>
      <c r="E20" s="37" t="s">
        <v>104</v>
      </c>
      <c r="F20" s="121">
        <v>8.3000000000000001E-3</v>
      </c>
      <c r="G20" s="12"/>
      <c r="H20" s="39"/>
      <c r="I20" s="48" t="s">
        <v>63</v>
      </c>
      <c r="J20" s="43" t="s">
        <v>63</v>
      </c>
      <c r="K20" s="43" t="s">
        <v>63</v>
      </c>
      <c r="L20" s="43" t="s">
        <v>63</v>
      </c>
      <c r="M20" s="43" t="s">
        <v>63</v>
      </c>
      <c r="N20" s="43" t="s">
        <v>63</v>
      </c>
      <c r="O20" s="43" t="s">
        <v>63</v>
      </c>
      <c r="P20" s="43" t="s">
        <v>63</v>
      </c>
      <c r="Q20" s="43" t="s">
        <v>63</v>
      </c>
      <c r="R20" s="43" t="s">
        <v>63</v>
      </c>
      <c r="S20" s="43" t="s">
        <v>63</v>
      </c>
      <c r="T20" s="21" t="s">
        <v>63</v>
      </c>
      <c r="U20" s="21" t="s">
        <v>63</v>
      </c>
      <c r="V20" s="64" t="s">
        <v>63</v>
      </c>
    </row>
    <row r="21" spans="1:22" ht="57.75" customHeight="1">
      <c r="A21" s="14" t="s">
        <v>105</v>
      </c>
      <c r="B21" s="18" t="s">
        <v>106</v>
      </c>
      <c r="C21" s="127">
        <v>2362595.42</v>
      </c>
      <c r="D21" s="37">
        <v>2.9406124611640497E-3</v>
      </c>
      <c r="E21" s="37" t="s">
        <v>107</v>
      </c>
      <c r="F21" s="121">
        <v>7.4999999999999997E-3</v>
      </c>
      <c r="G21" s="12"/>
      <c r="H21" s="39"/>
      <c r="I21" s="48" t="s">
        <v>63</v>
      </c>
      <c r="J21" s="43" t="s">
        <v>63</v>
      </c>
      <c r="K21" s="43" t="s">
        <v>63</v>
      </c>
      <c r="L21" s="43" t="s">
        <v>63</v>
      </c>
      <c r="M21" s="43" t="s">
        <v>63</v>
      </c>
      <c r="N21" s="43" t="s">
        <v>63</v>
      </c>
      <c r="O21" s="43" t="s">
        <v>63</v>
      </c>
      <c r="P21" s="43" t="s">
        <v>63</v>
      </c>
      <c r="Q21" s="43" t="s">
        <v>63</v>
      </c>
      <c r="R21" s="43" t="s">
        <v>63</v>
      </c>
      <c r="S21" s="43" t="s">
        <v>63</v>
      </c>
      <c r="T21" s="21" t="s">
        <v>63</v>
      </c>
      <c r="U21" s="21" t="s">
        <v>63</v>
      </c>
      <c r="V21" s="64" t="s">
        <v>116</v>
      </c>
    </row>
    <row r="22" spans="1:22" ht="57.75" customHeight="1">
      <c r="A22" s="55" t="s">
        <v>108</v>
      </c>
      <c r="B22" s="56" t="s">
        <v>109</v>
      </c>
      <c r="C22" s="127">
        <v>264809.43</v>
      </c>
      <c r="D22" s="37">
        <v>3.2959596175453058E-4</v>
      </c>
      <c r="E22" s="37" t="s">
        <v>110</v>
      </c>
      <c r="F22" s="121">
        <v>1E-3</v>
      </c>
      <c r="G22" s="12"/>
      <c r="H22" s="39"/>
      <c r="I22" s="48" t="s">
        <v>63</v>
      </c>
      <c r="J22" s="43" t="s">
        <v>63</v>
      </c>
      <c r="K22" s="43" t="s">
        <v>63</v>
      </c>
      <c r="L22" s="43" t="s">
        <v>63</v>
      </c>
      <c r="M22" s="43" t="s">
        <v>63</v>
      </c>
      <c r="N22" s="43" t="s">
        <v>63</v>
      </c>
      <c r="O22" s="43" t="s">
        <v>63</v>
      </c>
      <c r="P22" s="43" t="s">
        <v>63</v>
      </c>
      <c r="Q22" s="43" t="s">
        <v>63</v>
      </c>
      <c r="R22" s="43" t="s">
        <v>63</v>
      </c>
      <c r="S22" s="43" t="s">
        <v>63</v>
      </c>
      <c r="T22" s="125" t="s">
        <v>63</v>
      </c>
      <c r="U22" s="21" t="s">
        <v>63</v>
      </c>
      <c r="V22" s="64" t="s">
        <v>119</v>
      </c>
    </row>
    <row r="23" spans="1:22" ht="57.75" customHeight="1">
      <c r="A23" s="117" t="s">
        <v>52</v>
      </c>
      <c r="B23" s="118" t="s">
        <v>111</v>
      </c>
      <c r="C23" s="16">
        <v>1275896.74</v>
      </c>
      <c r="D23" s="119">
        <v>1.5880492364632568E-3</v>
      </c>
      <c r="E23" s="119" t="s">
        <v>112</v>
      </c>
      <c r="F23" s="120">
        <v>9.4000000000000004E-3</v>
      </c>
      <c r="G23" s="54"/>
      <c r="H23" s="122"/>
      <c r="I23" s="123" t="s">
        <v>63</v>
      </c>
      <c r="J23" s="47" t="s">
        <v>9</v>
      </c>
      <c r="K23" s="47" t="s">
        <v>9</v>
      </c>
      <c r="L23" s="47" t="s">
        <v>9</v>
      </c>
      <c r="M23" s="47" t="s">
        <v>9</v>
      </c>
      <c r="N23" s="47" t="s">
        <v>63</v>
      </c>
      <c r="O23" s="47" t="s">
        <v>9</v>
      </c>
      <c r="P23" s="47" t="s">
        <v>9</v>
      </c>
      <c r="Q23" s="47" t="s">
        <v>9</v>
      </c>
      <c r="R23" s="47" t="s">
        <v>9</v>
      </c>
      <c r="S23" s="47" t="s">
        <v>63</v>
      </c>
      <c r="T23" s="128" t="s">
        <v>116</v>
      </c>
      <c r="U23" s="21" t="s">
        <v>119</v>
      </c>
      <c r="V23" s="64">
        <f t="shared" ref="V23:V40" si="0">IF(LEN(_xlfn.CONCAT(I23:S23))=0,15,LEN(_xlfn.CONCAT(I23:S23))-LEN(SUBSTITUTE(_xlfn.CONCAT(I23:S23),"û","")))</f>
        <v>8</v>
      </c>
    </row>
    <row r="24" spans="1:22" ht="57.75" customHeight="1">
      <c r="A24" s="44" t="s">
        <v>113</v>
      </c>
      <c r="B24" s="26" t="s">
        <v>114</v>
      </c>
      <c r="C24" s="6">
        <v>1259893.94</v>
      </c>
      <c r="D24" s="37">
        <v>1.5681312967706809E-3</v>
      </c>
      <c r="E24" s="37" t="s">
        <v>115</v>
      </c>
      <c r="F24" s="8">
        <v>0.01</v>
      </c>
      <c r="G24" s="12"/>
      <c r="H24" s="39"/>
      <c r="I24" s="48" t="s">
        <v>63</v>
      </c>
      <c r="J24" s="43" t="s">
        <v>9</v>
      </c>
      <c r="K24" s="43" t="s">
        <v>9</v>
      </c>
      <c r="L24" s="43" t="s">
        <v>9</v>
      </c>
      <c r="M24" s="43" t="s">
        <v>9</v>
      </c>
      <c r="N24" s="43" t="s">
        <v>63</v>
      </c>
      <c r="O24" s="43" t="s">
        <v>63</v>
      </c>
      <c r="P24" s="43" t="s">
        <v>9</v>
      </c>
      <c r="Q24" s="43" t="s">
        <v>9</v>
      </c>
      <c r="R24" s="43" t="s">
        <v>63</v>
      </c>
      <c r="S24" s="43" t="s">
        <v>63</v>
      </c>
      <c r="T24" s="128" t="s">
        <v>116</v>
      </c>
      <c r="U24" s="125" t="s">
        <v>119</v>
      </c>
      <c r="V24" s="64">
        <f t="shared" si="0"/>
        <v>6</v>
      </c>
    </row>
    <row r="25" spans="1:22" ht="57.75" customHeight="1">
      <c r="A25" s="44" t="s">
        <v>66</v>
      </c>
      <c r="B25" s="26" t="s">
        <v>66</v>
      </c>
      <c r="C25" s="6"/>
      <c r="D25" s="37">
        <v>0</v>
      </c>
      <c r="E25" s="37"/>
      <c r="F25" s="8" t="s">
        <v>66</v>
      </c>
      <c r="G25" s="12"/>
      <c r="H25" s="39"/>
      <c r="I25" s="48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128" t="s">
        <v>66</v>
      </c>
      <c r="U25" s="21" t="s">
        <v>66</v>
      </c>
      <c r="V25" s="64">
        <f t="shared" si="0"/>
        <v>15</v>
      </c>
    </row>
    <row r="26" spans="1:22" ht="57.75" customHeight="1">
      <c r="A26" s="44" t="s">
        <v>66</v>
      </c>
      <c r="B26" s="26" t="s">
        <v>66</v>
      </c>
      <c r="C26" s="6"/>
      <c r="D26" s="37">
        <v>0</v>
      </c>
      <c r="E26" s="37"/>
      <c r="F26" s="8" t="s">
        <v>66</v>
      </c>
      <c r="G26" s="12"/>
      <c r="H26" s="39"/>
      <c r="I26" s="48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128" t="s">
        <v>66</v>
      </c>
      <c r="U26" s="21" t="s">
        <v>66</v>
      </c>
      <c r="V26" s="64">
        <f t="shared" si="0"/>
        <v>15</v>
      </c>
    </row>
    <row r="27" spans="1:22" ht="57.75" customHeight="1">
      <c r="A27" s="44"/>
      <c r="B27" s="26"/>
      <c r="C27" s="6"/>
      <c r="D27" s="37">
        <v>0</v>
      </c>
      <c r="E27" s="37"/>
      <c r="F27" s="8"/>
      <c r="G27" s="12"/>
      <c r="H27" s="39"/>
      <c r="I27" s="48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128" t="s">
        <v>66</v>
      </c>
      <c r="U27" s="21" t="s">
        <v>66</v>
      </c>
      <c r="V27" s="64">
        <f t="shared" si="0"/>
        <v>15</v>
      </c>
    </row>
    <row r="28" spans="1:22" ht="57.75" customHeight="1">
      <c r="A28" s="44"/>
      <c r="B28" s="26"/>
      <c r="C28" s="6"/>
      <c r="D28" s="37">
        <v>0</v>
      </c>
      <c r="E28" s="37"/>
      <c r="F28" s="8"/>
      <c r="G28" s="12"/>
      <c r="H28" s="39"/>
      <c r="I28" s="48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128" t="s">
        <v>66</v>
      </c>
      <c r="U28" s="21" t="s">
        <v>66</v>
      </c>
      <c r="V28" s="64">
        <f t="shared" si="0"/>
        <v>15</v>
      </c>
    </row>
    <row r="29" spans="1:22" ht="57.75" customHeight="1">
      <c r="A29" s="44" t="s">
        <v>66</v>
      </c>
      <c r="B29" s="26" t="s">
        <v>66</v>
      </c>
      <c r="C29" s="6"/>
      <c r="D29" s="37">
        <v>0</v>
      </c>
      <c r="E29" s="37"/>
      <c r="F29" s="8" t="s">
        <v>66</v>
      </c>
      <c r="G29" s="12"/>
      <c r="H29" s="39"/>
      <c r="I29" s="48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128" t="s">
        <v>66</v>
      </c>
      <c r="U29" s="21" t="s">
        <v>66</v>
      </c>
      <c r="V29" s="64">
        <f t="shared" si="0"/>
        <v>15</v>
      </c>
    </row>
    <row r="30" spans="1:22" ht="57.75" customHeight="1">
      <c r="A30" s="44" t="s">
        <v>66</v>
      </c>
      <c r="B30" s="26" t="s">
        <v>66</v>
      </c>
      <c r="C30" s="6"/>
      <c r="D30" s="37">
        <v>0</v>
      </c>
      <c r="E30" s="37"/>
      <c r="F30" s="8" t="s">
        <v>66</v>
      </c>
      <c r="G30" s="12"/>
      <c r="H30" s="39"/>
      <c r="I30" s="48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128" t="s">
        <v>66</v>
      </c>
      <c r="U30" s="21" t="s">
        <v>66</v>
      </c>
      <c r="V30" s="64">
        <f t="shared" si="0"/>
        <v>15</v>
      </c>
    </row>
    <row r="31" spans="1:22" ht="57.75" customHeight="1">
      <c r="A31" s="44"/>
      <c r="B31" s="26"/>
      <c r="C31" s="6"/>
      <c r="D31" s="37">
        <v>0</v>
      </c>
      <c r="E31" s="37"/>
      <c r="F31" s="8"/>
      <c r="G31" s="12"/>
      <c r="H31" s="39"/>
      <c r="I31" s="48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128" t="s">
        <v>66</v>
      </c>
      <c r="U31" s="21" t="s">
        <v>66</v>
      </c>
      <c r="V31" s="64">
        <f t="shared" si="0"/>
        <v>15</v>
      </c>
    </row>
    <row r="32" spans="1:22" ht="57.75" customHeight="1">
      <c r="A32" s="44"/>
      <c r="B32" s="26"/>
      <c r="C32" s="6"/>
      <c r="D32" s="37">
        <v>0</v>
      </c>
      <c r="E32" s="37"/>
      <c r="F32" s="8"/>
      <c r="G32" s="12"/>
      <c r="H32" s="39"/>
      <c r="I32" s="48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128" t="s">
        <v>66</v>
      </c>
      <c r="U32" s="21" t="s">
        <v>66</v>
      </c>
      <c r="V32" s="64">
        <f t="shared" si="0"/>
        <v>15</v>
      </c>
    </row>
    <row r="33" spans="1:22" ht="57.75" customHeight="1">
      <c r="A33" s="44"/>
      <c r="B33" s="26"/>
      <c r="C33" s="6"/>
      <c r="D33" s="37">
        <v>0</v>
      </c>
      <c r="E33" s="37"/>
      <c r="F33" s="8"/>
      <c r="G33" s="12"/>
      <c r="H33" s="39"/>
      <c r="I33" s="48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128" t="s">
        <v>66</v>
      </c>
      <c r="U33" s="21" t="s">
        <v>66</v>
      </c>
      <c r="V33" s="64">
        <f t="shared" si="0"/>
        <v>15</v>
      </c>
    </row>
    <row r="34" spans="1:22" ht="57.75" customHeight="1">
      <c r="A34" s="44"/>
      <c r="B34" s="26"/>
      <c r="C34" s="6"/>
      <c r="D34" s="37">
        <v>0</v>
      </c>
      <c r="E34" s="37"/>
      <c r="F34" s="8"/>
      <c r="G34" s="12"/>
      <c r="H34" s="39"/>
      <c r="I34" s="48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128" t="s">
        <v>66</v>
      </c>
      <c r="U34" s="21" t="s">
        <v>66</v>
      </c>
      <c r="V34" s="64">
        <f t="shared" si="0"/>
        <v>15</v>
      </c>
    </row>
    <row r="35" spans="1:22" ht="57.75" customHeight="1">
      <c r="A35" s="44"/>
      <c r="B35" s="26"/>
      <c r="C35" s="6"/>
      <c r="D35" s="37">
        <v>0</v>
      </c>
      <c r="E35" s="37"/>
      <c r="F35" s="8"/>
      <c r="G35" s="12"/>
      <c r="H35" s="39"/>
      <c r="I35" s="48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128" t="s">
        <v>66</v>
      </c>
      <c r="U35" s="21" t="s">
        <v>66</v>
      </c>
      <c r="V35" s="64">
        <f t="shared" si="0"/>
        <v>15</v>
      </c>
    </row>
    <row r="36" spans="1:22" ht="57.75" customHeight="1">
      <c r="A36" s="44"/>
      <c r="B36" s="26"/>
      <c r="C36" s="6"/>
      <c r="D36" s="37">
        <v>0</v>
      </c>
      <c r="E36" s="37"/>
      <c r="F36" s="8"/>
      <c r="G36" s="12"/>
      <c r="H36" s="39"/>
      <c r="I36" s="48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128" t="s">
        <v>66</v>
      </c>
      <c r="U36" s="21" t="s">
        <v>66</v>
      </c>
      <c r="V36" s="64">
        <f t="shared" si="0"/>
        <v>15</v>
      </c>
    </row>
    <row r="37" spans="1:22" ht="57.75" customHeight="1">
      <c r="A37" s="44"/>
      <c r="B37" s="26"/>
      <c r="C37" s="6"/>
      <c r="D37" s="37">
        <v>0</v>
      </c>
      <c r="E37" s="37"/>
      <c r="F37" s="8"/>
      <c r="G37" s="12"/>
      <c r="H37" s="39"/>
      <c r="I37" s="48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128" t="s">
        <v>66</v>
      </c>
      <c r="U37" s="21" t="s">
        <v>66</v>
      </c>
      <c r="V37" s="64">
        <f t="shared" si="0"/>
        <v>15</v>
      </c>
    </row>
    <row r="38" spans="1:22" ht="57.75" customHeight="1">
      <c r="A38" s="44"/>
      <c r="B38" s="26"/>
      <c r="C38" s="6"/>
      <c r="D38" s="37">
        <v>0</v>
      </c>
      <c r="E38" s="37"/>
      <c r="F38" s="8"/>
      <c r="G38" s="12"/>
      <c r="H38" s="39"/>
      <c r="I38" s="48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128" t="s">
        <v>66</v>
      </c>
      <c r="U38" s="21" t="s">
        <v>66</v>
      </c>
      <c r="V38" s="64">
        <f t="shared" si="0"/>
        <v>15</v>
      </c>
    </row>
    <row r="39" spans="1:22" ht="57.75" customHeight="1">
      <c r="A39" s="44"/>
      <c r="B39" s="26"/>
      <c r="C39" s="6"/>
      <c r="D39" s="37">
        <v>0</v>
      </c>
      <c r="E39" s="37"/>
      <c r="F39" s="8"/>
      <c r="G39" s="12"/>
      <c r="H39" s="39"/>
      <c r="I39" s="48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128" t="s">
        <v>66</v>
      </c>
      <c r="U39" s="21" t="s">
        <v>66</v>
      </c>
      <c r="V39" s="64">
        <f t="shared" si="0"/>
        <v>15</v>
      </c>
    </row>
    <row r="40" spans="1:22" ht="51" customHeight="1">
      <c r="A40" s="44" t="s">
        <v>66</v>
      </c>
      <c r="B40" s="26" t="s">
        <v>66</v>
      </c>
      <c r="C40" s="6"/>
      <c r="D40" s="37">
        <v>0</v>
      </c>
      <c r="E40" s="37"/>
      <c r="F40" s="8" t="s">
        <v>66</v>
      </c>
      <c r="G40" s="12"/>
      <c r="H40" s="39"/>
      <c r="I40" s="49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129" t="s">
        <v>66</v>
      </c>
      <c r="U40" s="21" t="s">
        <v>66</v>
      </c>
      <c r="V40" s="64">
        <f t="shared" si="0"/>
        <v>15</v>
      </c>
    </row>
    <row r="41" spans="1:22">
      <c r="A41" s="22"/>
      <c r="B41" s="71"/>
      <c r="C41" s="72"/>
      <c r="D41" s="73"/>
      <c r="E41" s="74"/>
      <c r="F41" s="75"/>
      <c r="G41" s="76"/>
      <c r="H41" s="77"/>
      <c r="I41" s="67"/>
      <c r="J41" s="67"/>
      <c r="K41" s="62"/>
      <c r="L41" s="62"/>
      <c r="M41" s="62"/>
      <c r="N41" s="67"/>
      <c r="O41" s="67"/>
      <c r="P41" s="67"/>
      <c r="Q41" s="67"/>
      <c r="R41" s="67"/>
      <c r="S41" s="67"/>
      <c r="T41" s="67"/>
      <c r="U41" s="78"/>
    </row>
    <row r="42" spans="1:22" ht="55.5" customHeight="1">
      <c r="A42" s="14" t="s">
        <v>56</v>
      </c>
      <c r="B42" s="20" t="s">
        <v>57</v>
      </c>
      <c r="C42" s="127">
        <v>313137325.83000004</v>
      </c>
      <c r="D42" s="13">
        <v>0.38974744240860559</v>
      </c>
      <c r="E42" s="13" t="s">
        <v>10</v>
      </c>
      <c r="F42" s="121">
        <v>8.0000000000000004E-4</v>
      </c>
      <c r="G42" s="79">
        <v>5.0000000000000001E-3</v>
      </c>
      <c r="H42" s="80">
        <v>38717</v>
      </c>
      <c r="I42" s="81"/>
      <c r="J42" s="67"/>
      <c r="K42" s="62"/>
      <c r="L42" s="62"/>
      <c r="M42" s="62"/>
      <c r="N42" s="67"/>
      <c r="O42" s="67"/>
      <c r="P42" s="67"/>
      <c r="Q42" s="67"/>
      <c r="R42" s="67"/>
      <c r="S42" s="67"/>
      <c r="T42" s="67"/>
      <c r="U42" s="78"/>
    </row>
    <row r="43" spans="1:22" ht="57" customHeight="1">
      <c r="A43" s="14" t="s">
        <v>58</v>
      </c>
      <c r="B43" s="20" t="s">
        <v>59</v>
      </c>
      <c r="C43" s="127">
        <v>264809.43</v>
      </c>
      <c r="D43" s="13">
        <v>3.2959596175453058E-4</v>
      </c>
      <c r="E43" s="13" t="s">
        <v>10</v>
      </c>
      <c r="F43" s="121">
        <v>3.0000000000000001E-3</v>
      </c>
      <c r="G43" s="79"/>
      <c r="H43" s="80"/>
      <c r="I43" s="81"/>
      <c r="J43" s="67"/>
      <c r="K43" s="62"/>
      <c r="L43" s="62"/>
      <c r="M43" s="62"/>
      <c r="N43" s="67"/>
      <c r="O43" s="67"/>
      <c r="P43" s="67"/>
      <c r="Q43" s="67"/>
      <c r="R43" s="67"/>
      <c r="S43" s="67"/>
      <c r="T43" s="67"/>
      <c r="U43" s="78"/>
    </row>
    <row r="44" spans="1:22" ht="55.5" customHeight="1">
      <c r="A44" s="14" t="s">
        <v>60</v>
      </c>
      <c r="B44" s="18" t="s">
        <v>61</v>
      </c>
      <c r="C44" s="127">
        <v>2204737.0099999998</v>
      </c>
      <c r="D44" s="13">
        <v>2.7441334518440602E-3</v>
      </c>
      <c r="E44" s="36" t="s">
        <v>10</v>
      </c>
      <c r="F44" s="121">
        <v>0</v>
      </c>
      <c r="G44" s="79">
        <v>0</v>
      </c>
      <c r="H44" s="80" t="s">
        <v>10</v>
      </c>
      <c r="I44" s="81"/>
      <c r="J44" s="67"/>
      <c r="K44" s="62"/>
      <c r="L44" s="62"/>
      <c r="M44" s="62"/>
      <c r="N44" s="67"/>
      <c r="O44" s="67"/>
      <c r="P44" s="67"/>
      <c r="Q44" s="67"/>
      <c r="R44" s="67"/>
      <c r="S44" s="67"/>
      <c r="T44" s="67"/>
      <c r="U44" s="78"/>
    </row>
    <row r="45" spans="1:22" s="70" customFormat="1" ht="15" customHeight="1">
      <c r="A45" s="110"/>
      <c r="B45" s="90"/>
      <c r="C45" s="91"/>
      <c r="D45" s="82"/>
      <c r="E45" s="82"/>
      <c r="F45" s="82"/>
      <c r="G45" s="83"/>
      <c r="H45" s="84"/>
      <c r="I45" s="85"/>
      <c r="J45" s="85"/>
      <c r="K45" s="85"/>
      <c r="L45" s="86"/>
      <c r="M45" s="87"/>
      <c r="N45" s="88"/>
      <c r="O45" s="88"/>
      <c r="P45" s="89"/>
      <c r="Q45" s="86"/>
      <c r="R45" s="86"/>
      <c r="S45" s="86"/>
      <c r="T45" s="86"/>
      <c r="U45" s="86"/>
      <c r="V45" s="64"/>
    </row>
    <row r="46" spans="1:22" s="70" customFormat="1" ht="30.75" customHeight="1">
      <c r="A46" s="111"/>
      <c r="B46" s="92" t="s">
        <v>7</v>
      </c>
      <c r="C46" s="92">
        <f>SUM(C5:C44)</f>
        <v>803436512.36000001</v>
      </c>
      <c r="D46" s="93">
        <f>SUM(D7:D44)</f>
        <v>0.6707397420575949</v>
      </c>
      <c r="E46" s="93"/>
      <c r="F46" s="236" t="s">
        <v>8</v>
      </c>
      <c r="G46" s="236"/>
      <c r="H46" s="236"/>
      <c r="I46" s="236"/>
      <c r="J46" s="236"/>
      <c r="K46" s="236"/>
      <c r="L46" s="236"/>
      <c r="M46" s="236"/>
      <c r="N46" s="236"/>
      <c r="O46" s="237">
        <f>SUMPRODUCT(D5:D44,F5:F44)</f>
        <v>2.0922280213035646E-3</v>
      </c>
      <c r="P46" s="237"/>
      <c r="Q46" s="86"/>
      <c r="R46" s="86"/>
      <c r="S46" s="86"/>
      <c r="T46" s="86"/>
      <c r="U46" s="86"/>
      <c r="V46" s="64"/>
    </row>
    <row r="47" spans="1:22" s="70" customFormat="1" ht="38">
      <c r="A47" s="112"/>
      <c r="B47" s="86"/>
      <c r="C47" s="91"/>
      <c r="D47" s="82"/>
      <c r="E47" s="82"/>
      <c r="F47" s="238"/>
      <c r="G47" s="238"/>
      <c r="H47" s="238"/>
      <c r="I47" s="238"/>
      <c r="J47" s="238"/>
      <c r="K47" s="238"/>
      <c r="L47" s="238"/>
      <c r="M47" s="238"/>
      <c r="N47" s="238"/>
      <c r="O47" s="237"/>
      <c r="P47" s="237"/>
      <c r="Q47" s="86"/>
      <c r="R47" s="86"/>
      <c r="S47" s="86"/>
      <c r="T47" s="86"/>
      <c r="U47" s="86"/>
      <c r="V47" s="64"/>
    </row>
    <row r="48" spans="1:22" ht="25" customHeight="1">
      <c r="A48" s="113"/>
      <c r="B48" s="94"/>
      <c r="C48" s="94"/>
      <c r="D48" s="94"/>
      <c r="E48" s="94"/>
      <c r="F48" s="94"/>
      <c r="G48" s="95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6"/>
    </row>
    <row r="49" spans="1:21" ht="25" customHeight="1">
      <c r="A49" s="113"/>
      <c r="B49" s="97" t="s">
        <v>12</v>
      </c>
      <c r="C49" s="98"/>
      <c r="D49" s="82"/>
      <c r="E49" s="82"/>
      <c r="F49" s="82"/>
      <c r="G49" s="83"/>
      <c r="H49" s="99"/>
      <c r="I49" s="85"/>
      <c r="J49" s="85"/>
      <c r="K49" s="85"/>
      <c r="L49" s="100"/>
      <c r="M49" s="100"/>
      <c r="N49" s="97"/>
      <c r="O49" s="97"/>
      <c r="P49" s="89"/>
      <c r="Q49" s="97"/>
      <c r="R49" s="97"/>
      <c r="S49" s="97"/>
      <c r="T49" s="97"/>
      <c r="U49" s="97"/>
    </row>
    <row r="50" spans="1:21" ht="25" customHeight="1">
      <c r="A50" s="113"/>
      <c r="B50" s="97"/>
      <c r="C50" s="98">
        <f>SUM(C5:C15)</f>
        <v>428116560.25000006</v>
      </c>
      <c r="D50" s="82"/>
      <c r="E50" s="82"/>
      <c r="F50" s="82"/>
      <c r="G50" s="83"/>
      <c r="H50" s="82"/>
      <c r="I50" s="101"/>
      <c r="J50" s="101"/>
      <c r="K50" s="97"/>
      <c r="L50" s="101"/>
      <c r="M50" s="97"/>
      <c r="N50" s="97"/>
      <c r="O50" s="97"/>
      <c r="P50" s="89"/>
      <c r="Q50" s="97"/>
      <c r="R50" s="97"/>
      <c r="S50" s="97"/>
      <c r="T50" s="97"/>
      <c r="U50" s="97"/>
    </row>
    <row r="51" spans="1:21" ht="25" customHeight="1">
      <c r="A51" s="97"/>
      <c r="B51" s="97"/>
      <c r="C51" s="98">
        <f>C42*0.65</f>
        <v>203539261.78950003</v>
      </c>
      <c r="D51" s="82"/>
      <c r="E51" s="82"/>
      <c r="F51" s="82"/>
      <c r="G51" s="83"/>
      <c r="H51" s="82"/>
      <c r="I51" s="101"/>
      <c r="J51" s="101"/>
      <c r="K51" s="97"/>
      <c r="L51" s="101"/>
      <c r="M51" s="97"/>
      <c r="N51" s="97"/>
      <c r="O51" s="97"/>
      <c r="P51" s="89"/>
      <c r="Q51" s="97"/>
      <c r="R51" s="97"/>
      <c r="S51" s="97"/>
      <c r="T51" s="97"/>
      <c r="U51" s="97"/>
    </row>
    <row r="52" spans="1:21" ht="47.25" customHeight="1">
      <c r="A52" s="97"/>
      <c r="B52" s="97"/>
      <c r="C52" s="102">
        <f>SUM(C50:C51)</f>
        <v>631655822.03950012</v>
      </c>
      <c r="D52" s="82"/>
      <c r="E52" s="82"/>
      <c r="F52" s="82"/>
      <c r="G52" s="83"/>
      <c r="H52" s="82"/>
      <c r="I52" s="101"/>
      <c r="J52" s="101"/>
      <c r="K52" s="97"/>
      <c r="L52" s="101"/>
      <c r="M52" s="97"/>
      <c r="N52" s="97"/>
      <c r="O52" s="97"/>
      <c r="P52" s="103"/>
      <c r="Q52" s="97"/>
      <c r="R52" s="97"/>
      <c r="S52" s="97"/>
      <c r="T52" s="97"/>
      <c r="U52" s="97"/>
    </row>
    <row r="53" spans="1:21" ht="25" customHeight="1">
      <c r="A53" s="97"/>
      <c r="B53" s="97"/>
      <c r="C53" s="104">
        <f>C52/C46</f>
        <v>0.78619257691449151</v>
      </c>
      <c r="D53" s="82"/>
      <c r="E53" s="82"/>
      <c r="F53" s="82"/>
      <c r="G53" s="83"/>
      <c r="H53" s="82"/>
      <c r="I53" s="101"/>
      <c r="J53" s="101"/>
      <c r="K53" s="97"/>
      <c r="L53" s="101"/>
      <c r="M53" s="97"/>
      <c r="N53" s="97"/>
      <c r="O53" s="97"/>
      <c r="P53" s="103"/>
      <c r="Q53" s="97"/>
      <c r="R53" s="97"/>
      <c r="S53" s="97"/>
      <c r="T53" s="97"/>
      <c r="U53" s="97"/>
    </row>
    <row r="54" spans="1:21" ht="25" customHeight="1">
      <c r="A54" s="97"/>
      <c r="B54" s="97"/>
      <c r="C54" s="102"/>
      <c r="D54" s="82"/>
      <c r="E54" s="82"/>
      <c r="F54" s="82"/>
      <c r="G54" s="83"/>
      <c r="H54" s="82"/>
      <c r="I54" s="101"/>
      <c r="J54" s="101"/>
      <c r="K54" s="97"/>
      <c r="L54" s="101"/>
      <c r="M54" s="97"/>
      <c r="N54" s="97"/>
      <c r="O54" s="97"/>
      <c r="P54" s="103"/>
      <c r="Q54" s="97"/>
      <c r="R54" s="97"/>
      <c r="S54" s="97"/>
      <c r="T54" s="97"/>
      <c r="U54" s="97"/>
    </row>
    <row r="55" spans="1:21" ht="25" customHeight="1">
      <c r="A55" s="97"/>
      <c r="B55" s="97"/>
      <c r="C55" s="102"/>
      <c r="D55" s="82"/>
      <c r="E55" s="82"/>
      <c r="F55" s="82"/>
      <c r="G55" s="83"/>
      <c r="H55" s="82"/>
      <c r="I55" s="101"/>
      <c r="J55" s="101"/>
      <c r="K55" s="97"/>
      <c r="L55" s="101"/>
      <c r="M55" s="97"/>
      <c r="N55" s="97"/>
      <c r="O55" s="97"/>
      <c r="P55" s="105"/>
      <c r="Q55" s="97"/>
      <c r="R55" s="97"/>
      <c r="S55" s="97"/>
      <c r="T55" s="97"/>
      <c r="U55" s="97"/>
    </row>
    <row r="56" spans="1:21" ht="25" customHeight="1">
      <c r="A56" s="97"/>
      <c r="B56" s="97"/>
      <c r="C56" s="82"/>
      <c r="D56" s="82"/>
      <c r="E56" s="82"/>
      <c r="F56" s="82"/>
      <c r="G56" s="83"/>
      <c r="H56" s="82"/>
      <c r="I56" s="101"/>
      <c r="J56" s="101"/>
      <c r="K56" s="97"/>
      <c r="L56" s="101"/>
      <c r="M56" s="97"/>
      <c r="N56" s="97"/>
      <c r="O56" s="97"/>
      <c r="P56" s="105"/>
      <c r="Q56" s="97"/>
      <c r="R56" s="97"/>
      <c r="S56" s="97"/>
      <c r="T56" s="97"/>
      <c r="U56" s="97"/>
    </row>
    <row r="57" spans="1:21" ht="25" customHeight="1">
      <c r="A57" s="97"/>
      <c r="B57" s="97"/>
      <c r="C57" s="82"/>
      <c r="D57" s="82"/>
      <c r="E57" s="82"/>
      <c r="F57" s="82"/>
      <c r="G57" s="83"/>
      <c r="H57" s="82"/>
      <c r="I57" s="101"/>
      <c r="J57" s="101"/>
      <c r="K57" s="97"/>
      <c r="L57" s="101"/>
      <c r="M57" s="97"/>
      <c r="N57" s="97"/>
      <c r="O57" s="97"/>
      <c r="P57" s="97"/>
      <c r="Q57" s="97"/>
      <c r="R57" s="97"/>
      <c r="S57" s="97"/>
      <c r="T57" s="97"/>
      <c r="U57" s="97"/>
    </row>
    <row r="58" spans="1:21" ht="25" customHeight="1">
      <c r="A58" s="97"/>
      <c r="B58" s="106"/>
      <c r="C58" s="82"/>
      <c r="D58" s="82"/>
      <c r="E58" s="82"/>
      <c r="F58" s="82"/>
      <c r="G58" s="83"/>
      <c r="H58" s="82"/>
      <c r="I58" s="101"/>
      <c r="J58" s="101"/>
      <c r="K58" s="97"/>
      <c r="L58" s="101"/>
      <c r="M58" s="97"/>
      <c r="N58" s="97"/>
      <c r="O58" s="97"/>
      <c r="P58" s="97"/>
      <c r="Q58" s="97"/>
      <c r="R58" s="97"/>
      <c r="S58" s="97"/>
      <c r="T58" s="97"/>
      <c r="U58" s="97"/>
    </row>
    <row r="59" spans="1:21" ht="25" customHeight="1">
      <c r="A59" s="97"/>
      <c r="B59" s="97"/>
      <c r="C59" s="82"/>
      <c r="D59" s="82"/>
      <c r="E59" s="82"/>
      <c r="F59" s="82"/>
      <c r="G59" s="83"/>
      <c r="H59" s="82"/>
      <c r="I59" s="101"/>
      <c r="J59" s="101"/>
      <c r="K59" s="97"/>
      <c r="L59" s="101"/>
      <c r="M59" s="97"/>
      <c r="N59" s="97"/>
      <c r="O59" s="97"/>
      <c r="P59" s="97"/>
      <c r="Q59" s="97"/>
      <c r="R59" s="97"/>
      <c r="S59" s="97"/>
      <c r="T59" s="97"/>
      <c r="U59" s="97"/>
    </row>
    <row r="60" spans="1:21">
      <c r="A60" s="97"/>
      <c r="B60" s="97"/>
      <c r="C60" s="82"/>
      <c r="D60" s="82"/>
      <c r="E60" s="82"/>
      <c r="F60" s="82"/>
      <c r="G60" s="83"/>
      <c r="H60" s="82"/>
      <c r="I60" s="101"/>
      <c r="J60" s="101"/>
      <c r="K60" s="97"/>
      <c r="L60" s="101"/>
      <c r="M60" s="97"/>
      <c r="N60" s="97"/>
      <c r="O60" s="97"/>
      <c r="P60" s="97"/>
      <c r="Q60" s="97"/>
      <c r="R60" s="97"/>
      <c r="S60" s="97"/>
      <c r="T60" s="97"/>
      <c r="U60" s="97"/>
    </row>
    <row r="61" spans="1:21">
      <c r="A61" s="97"/>
      <c r="B61" s="97"/>
      <c r="C61" s="82"/>
      <c r="D61" s="82"/>
      <c r="E61" s="82"/>
      <c r="F61" s="82"/>
      <c r="G61" s="83"/>
      <c r="H61" s="82"/>
      <c r="I61" s="101"/>
      <c r="J61" s="101"/>
      <c r="K61" s="97"/>
      <c r="L61" s="101"/>
      <c r="M61" s="97"/>
      <c r="N61" s="97"/>
      <c r="O61" s="97"/>
      <c r="P61" s="97"/>
      <c r="Q61" s="97"/>
      <c r="R61" s="97"/>
      <c r="S61" s="97"/>
      <c r="T61" s="97"/>
      <c r="U61" s="97"/>
    </row>
  </sheetData>
  <mergeCells count="4">
    <mergeCell ref="F46:N46"/>
    <mergeCell ref="O46:P46"/>
    <mergeCell ref="F47:N47"/>
    <mergeCell ref="O47:P47"/>
  </mergeCells>
  <conditionalFormatting sqref="I5:S22 I23:T40">
    <cfRule type="expression" dxfId="14" priority="1">
      <formula>"Or(I5&lt;&gt;ü,I5&lt;&gt;û)"</formula>
    </cfRule>
    <cfRule type="expression" dxfId="13" priority="2">
      <formula>I5 = "û"</formula>
    </cfRule>
    <cfRule type="expression" dxfId="12" priority="3">
      <formula>I5 = "ü"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D0130-634D-4E34-871D-FC6DF43D2544}">
  <dimension ref="A1:AC61"/>
  <sheetViews>
    <sheetView zoomScale="42" zoomScaleNormal="42" workbookViewId="0">
      <selection activeCell="U21" sqref="U21:U22"/>
    </sheetView>
  </sheetViews>
  <sheetFormatPr baseColWidth="10" defaultColWidth="9.1640625" defaultRowHeight="37"/>
  <cols>
    <col min="1" max="1" width="50.5" style="57" customWidth="1"/>
    <col min="2" max="2" width="89.33203125" style="57" customWidth="1"/>
    <col min="3" max="3" width="41.33203125" style="107" customWidth="1"/>
    <col min="4" max="4" width="12.5" style="107" hidden="1" customWidth="1"/>
    <col min="5" max="5" width="14.5" style="107" bestFit="1" customWidth="1"/>
    <col min="6" max="6" width="15.5" style="107" customWidth="1"/>
    <col min="7" max="7" width="15.5" style="108" hidden="1" customWidth="1"/>
    <col min="8" max="8" width="15.1640625" style="107" hidden="1" customWidth="1"/>
    <col min="9" max="9" width="17.5" style="109" bestFit="1" customWidth="1"/>
    <col min="10" max="10" width="10.6640625" style="109" customWidth="1"/>
    <col min="11" max="11" width="10.6640625" style="57" customWidth="1"/>
    <col min="12" max="12" width="10.6640625" style="109" customWidth="1"/>
    <col min="13" max="19" width="10.6640625" style="57" customWidth="1"/>
    <col min="20" max="20" width="15.83203125" style="57" customWidth="1"/>
    <col min="21" max="21" width="18.6640625" style="57" customWidth="1"/>
    <col min="22" max="22" width="9" style="64" hidden="1" customWidth="1"/>
    <col min="23" max="23" width="8.83203125" style="57" customWidth="1"/>
    <col min="24" max="26" width="9.1640625" style="57"/>
    <col min="27" max="27" width="57.33203125" style="57" bestFit="1" customWidth="1"/>
    <col min="28" max="28" width="84.5" style="57" customWidth="1"/>
    <col min="29" max="16384" width="9.1640625" style="57"/>
  </cols>
  <sheetData>
    <row r="1" spans="1:29" ht="65.25" customHeight="1">
      <c r="A1" s="27" t="s">
        <v>20</v>
      </c>
      <c r="B1" s="28"/>
      <c r="C1" s="29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30"/>
    </row>
    <row r="2" spans="1:29" ht="69.75" customHeight="1">
      <c r="A2" s="31" t="s">
        <v>120</v>
      </c>
      <c r="B2" s="32"/>
      <c r="C2" s="33"/>
      <c r="D2" s="32"/>
      <c r="E2" s="32"/>
      <c r="F2" s="34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5"/>
      <c r="AB2" s="58"/>
    </row>
    <row r="3" spans="1:29" ht="14.25" customHeight="1">
      <c r="A3" s="1"/>
      <c r="B3" s="1"/>
      <c r="C3" s="2"/>
      <c r="D3" s="2"/>
      <c r="E3" s="2"/>
      <c r="F3" s="2"/>
      <c r="G3" s="23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9" s="59" customFormat="1" ht="57" customHeight="1">
      <c r="A4" s="3" t="s">
        <v>0</v>
      </c>
      <c r="B4" s="19" t="s">
        <v>1</v>
      </c>
      <c r="C4" s="4" t="s">
        <v>19</v>
      </c>
      <c r="D4" s="4" t="s">
        <v>2</v>
      </c>
      <c r="E4" s="4" t="s">
        <v>13</v>
      </c>
      <c r="F4" s="4" t="s">
        <v>3</v>
      </c>
      <c r="G4" s="24" t="s">
        <v>11</v>
      </c>
      <c r="H4" s="4" t="s">
        <v>4</v>
      </c>
      <c r="I4" s="51">
        <v>1</v>
      </c>
      <c r="J4" s="50">
        <v>2</v>
      </c>
      <c r="K4" s="5">
        <v>3</v>
      </c>
      <c r="L4" s="5">
        <v>4</v>
      </c>
      <c r="M4" s="5">
        <v>5</v>
      </c>
      <c r="N4" s="5">
        <v>6</v>
      </c>
      <c r="O4" s="5">
        <v>7</v>
      </c>
      <c r="P4" s="5">
        <v>8</v>
      </c>
      <c r="Q4" s="5">
        <v>9</v>
      </c>
      <c r="R4" s="5">
        <v>10</v>
      </c>
      <c r="S4" s="5">
        <v>11</v>
      </c>
      <c r="T4" s="21"/>
      <c r="U4" s="21" t="s">
        <v>6</v>
      </c>
      <c r="V4" s="114"/>
      <c r="AA4" s="60"/>
      <c r="AB4" s="60"/>
      <c r="AC4" s="61"/>
    </row>
    <row r="5" spans="1:29" ht="57" customHeight="1">
      <c r="A5" s="14" t="s">
        <v>67</v>
      </c>
      <c r="B5" s="18" t="s">
        <v>68</v>
      </c>
      <c r="C5" s="126">
        <v>209923848.34999999</v>
      </c>
      <c r="D5" s="13">
        <v>0.24938787004300972</v>
      </c>
      <c r="E5" s="38" t="s">
        <v>69</v>
      </c>
      <c r="F5" s="8">
        <v>2.0000000000000001E-4</v>
      </c>
      <c r="G5" s="12"/>
      <c r="H5" s="7"/>
      <c r="I5" s="52" t="s">
        <v>62</v>
      </c>
      <c r="J5" s="40" t="s">
        <v>63</v>
      </c>
      <c r="K5" s="43" t="s">
        <v>63</v>
      </c>
      <c r="L5" s="43" t="s">
        <v>63</v>
      </c>
      <c r="M5" s="43" t="s">
        <v>63</v>
      </c>
      <c r="N5" s="43" t="s">
        <v>63</v>
      </c>
      <c r="O5" s="43" t="s">
        <v>63</v>
      </c>
      <c r="P5" s="43" t="s">
        <v>63</v>
      </c>
      <c r="Q5" s="43" t="s">
        <v>63</v>
      </c>
      <c r="R5" s="43" t="s">
        <v>63</v>
      </c>
      <c r="S5" s="43" t="s">
        <v>63</v>
      </c>
      <c r="T5" s="21" t="s">
        <v>63</v>
      </c>
      <c r="U5" s="21" t="s">
        <v>63</v>
      </c>
      <c r="V5" s="64" t="s">
        <v>63</v>
      </c>
      <c r="X5" s="62"/>
      <c r="Z5" s="62"/>
      <c r="AA5" s="63"/>
      <c r="AB5" s="64"/>
      <c r="AC5" s="65"/>
    </row>
    <row r="6" spans="1:29" ht="57" customHeight="1">
      <c r="A6" s="14" t="s">
        <v>70</v>
      </c>
      <c r="B6" s="18" t="s">
        <v>117</v>
      </c>
      <c r="C6" s="126">
        <v>44297633.210000001</v>
      </c>
      <c r="D6" s="13">
        <v>5.2625237585057792E-2</v>
      </c>
      <c r="E6" s="13" t="s">
        <v>118</v>
      </c>
      <c r="F6" s="8">
        <v>4.4000000000000003E-3</v>
      </c>
      <c r="G6" s="12"/>
      <c r="H6" s="9"/>
      <c r="I6" s="52" t="s">
        <v>63</v>
      </c>
      <c r="J6" s="42" t="s">
        <v>9</v>
      </c>
      <c r="K6" s="42" t="s">
        <v>63</v>
      </c>
      <c r="L6" s="42" t="s">
        <v>63</v>
      </c>
      <c r="M6" s="47" t="s">
        <v>63</v>
      </c>
      <c r="N6" s="42" t="s">
        <v>63</v>
      </c>
      <c r="O6" s="42" t="s">
        <v>63</v>
      </c>
      <c r="P6" s="42" t="s">
        <v>63</v>
      </c>
      <c r="Q6" s="42" t="s">
        <v>63</v>
      </c>
      <c r="R6" s="42" t="s">
        <v>63</v>
      </c>
      <c r="S6" s="42" t="s">
        <v>63</v>
      </c>
      <c r="T6" s="21" t="s">
        <v>63</v>
      </c>
      <c r="U6" s="21" t="s">
        <v>63</v>
      </c>
      <c r="V6" s="64" t="s">
        <v>63</v>
      </c>
      <c r="AA6" s="64"/>
      <c r="AB6" s="66"/>
      <c r="AC6" s="65"/>
    </row>
    <row r="7" spans="1:29" ht="57" customHeight="1">
      <c r="A7" s="14" t="s">
        <v>73</v>
      </c>
      <c r="B7" s="18" t="s">
        <v>74</v>
      </c>
      <c r="C7" s="126">
        <v>31009788.239999998</v>
      </c>
      <c r="D7" s="13">
        <v>3.6839382949785615E-2</v>
      </c>
      <c r="E7" s="13" t="s">
        <v>75</v>
      </c>
      <c r="F7" s="121">
        <v>2.5999999999999999E-3</v>
      </c>
      <c r="G7" s="12"/>
      <c r="H7" s="9"/>
      <c r="I7" s="53" t="s">
        <v>63</v>
      </c>
      <c r="J7" s="40" t="s">
        <v>63</v>
      </c>
      <c r="K7" s="42" t="s">
        <v>63</v>
      </c>
      <c r="L7" s="42" t="s">
        <v>63</v>
      </c>
      <c r="M7" s="40" t="s">
        <v>63</v>
      </c>
      <c r="N7" s="40" t="s">
        <v>63</v>
      </c>
      <c r="O7" s="42" t="s">
        <v>63</v>
      </c>
      <c r="P7" s="42" t="s">
        <v>63</v>
      </c>
      <c r="Q7" s="40" t="s">
        <v>63</v>
      </c>
      <c r="R7" s="40" t="s">
        <v>63</v>
      </c>
      <c r="S7" s="40" t="s">
        <v>63</v>
      </c>
      <c r="T7" s="21" t="s">
        <v>63</v>
      </c>
      <c r="U7" s="21" t="s">
        <v>63</v>
      </c>
      <c r="V7" s="64" t="s">
        <v>63</v>
      </c>
      <c r="X7" s="67"/>
      <c r="AB7" s="68"/>
    </row>
    <row r="8" spans="1:29" ht="57" customHeight="1">
      <c r="A8" s="14" t="s">
        <v>76</v>
      </c>
      <c r="B8" s="18" t="s">
        <v>77</v>
      </c>
      <c r="C8" s="126">
        <v>3725295.76</v>
      </c>
      <c r="D8" s="13">
        <v>4.4256218727359046E-3</v>
      </c>
      <c r="E8" s="13" t="s">
        <v>78</v>
      </c>
      <c r="F8" s="121">
        <v>5.0000000000000001E-4</v>
      </c>
      <c r="G8" s="12"/>
      <c r="H8" s="9"/>
      <c r="I8" s="53" t="s">
        <v>62</v>
      </c>
      <c r="J8" s="40" t="s">
        <v>63</v>
      </c>
      <c r="K8" s="42" t="s">
        <v>9</v>
      </c>
      <c r="L8" s="42" t="s">
        <v>9</v>
      </c>
      <c r="M8" s="42" t="s">
        <v>63</v>
      </c>
      <c r="N8" s="40" t="s">
        <v>63</v>
      </c>
      <c r="O8" s="40" t="s">
        <v>9</v>
      </c>
      <c r="P8" s="40" t="s">
        <v>63</v>
      </c>
      <c r="Q8" s="40" t="s">
        <v>63</v>
      </c>
      <c r="R8" s="40" t="s">
        <v>63</v>
      </c>
      <c r="S8" s="40" t="s">
        <v>63</v>
      </c>
      <c r="T8" s="21" t="s">
        <v>63</v>
      </c>
      <c r="U8" s="21" t="s">
        <v>63</v>
      </c>
      <c r="V8" s="64" t="s">
        <v>63</v>
      </c>
      <c r="X8" s="67"/>
      <c r="AA8" s="57" t="s">
        <v>9</v>
      </c>
      <c r="AB8" s="68"/>
    </row>
    <row r="9" spans="1:29" ht="57" customHeight="1">
      <c r="A9" s="14" t="s">
        <v>79</v>
      </c>
      <c r="B9" s="18" t="s">
        <v>80</v>
      </c>
      <c r="C9" s="126">
        <v>31445429.640000001</v>
      </c>
      <c r="D9" s="13">
        <v>3.7356921484366104E-2</v>
      </c>
      <c r="E9" s="13" t="s">
        <v>81</v>
      </c>
      <c r="F9" s="121">
        <v>6.6E-3</v>
      </c>
      <c r="G9" s="12"/>
      <c r="H9" s="9"/>
      <c r="I9" s="53" t="s">
        <v>63</v>
      </c>
      <c r="J9" s="40" t="s">
        <v>63</v>
      </c>
      <c r="K9" s="40" t="s">
        <v>63</v>
      </c>
      <c r="L9" s="40" t="s">
        <v>63</v>
      </c>
      <c r="M9" s="40" t="s">
        <v>63</v>
      </c>
      <c r="N9" s="40" t="s">
        <v>63</v>
      </c>
      <c r="O9" s="40" t="s">
        <v>63</v>
      </c>
      <c r="P9" s="40" t="s">
        <v>63</v>
      </c>
      <c r="Q9" s="40" t="s">
        <v>63</v>
      </c>
      <c r="R9" s="43" t="s">
        <v>63</v>
      </c>
      <c r="S9" s="40" t="s">
        <v>63</v>
      </c>
      <c r="T9" s="21" t="s">
        <v>63</v>
      </c>
      <c r="U9" s="21" t="s">
        <v>63</v>
      </c>
      <c r="V9" s="64" t="s">
        <v>63</v>
      </c>
      <c r="AB9" s="69"/>
    </row>
    <row r="10" spans="1:29" ht="57" customHeight="1">
      <c r="A10" s="14" t="s">
        <v>82</v>
      </c>
      <c r="B10" s="18" t="s">
        <v>83</v>
      </c>
      <c r="C10" s="126">
        <v>33312806.82</v>
      </c>
      <c r="D10" s="13">
        <v>3.9575350791696023E-2</v>
      </c>
      <c r="E10" s="13" t="s">
        <v>84</v>
      </c>
      <c r="F10" s="121">
        <v>5.7999999999999996E-3</v>
      </c>
      <c r="G10" s="10"/>
      <c r="H10" s="17"/>
      <c r="I10" s="53" t="s">
        <v>63</v>
      </c>
      <c r="J10" s="40" t="s">
        <v>63</v>
      </c>
      <c r="K10" s="42" t="s">
        <v>63</v>
      </c>
      <c r="L10" s="42" t="s">
        <v>63</v>
      </c>
      <c r="M10" s="40" t="s">
        <v>63</v>
      </c>
      <c r="N10" s="40" t="s">
        <v>63</v>
      </c>
      <c r="O10" s="40" t="s">
        <v>63</v>
      </c>
      <c r="P10" s="40" t="s">
        <v>63</v>
      </c>
      <c r="Q10" s="40" t="s">
        <v>63</v>
      </c>
      <c r="R10" s="40" t="s">
        <v>63</v>
      </c>
      <c r="S10" s="40" t="s">
        <v>63</v>
      </c>
      <c r="T10" s="21" t="s">
        <v>63</v>
      </c>
      <c r="U10" s="21" t="s">
        <v>63</v>
      </c>
      <c r="V10" s="64" t="s">
        <v>63</v>
      </c>
      <c r="AB10" s="65"/>
    </row>
    <row r="11" spans="1:29" ht="57" customHeight="1">
      <c r="A11" s="14" t="s">
        <v>85</v>
      </c>
      <c r="B11" s="18" t="s">
        <v>86</v>
      </c>
      <c r="C11" s="126">
        <v>8688153.9499999993</v>
      </c>
      <c r="D11" s="13">
        <v>1.0321458115534121E-2</v>
      </c>
      <c r="E11" s="13" t="s">
        <v>87</v>
      </c>
      <c r="F11" s="121">
        <v>5.0000000000000001E-4</v>
      </c>
      <c r="G11" s="10"/>
      <c r="H11" s="11"/>
      <c r="I11" s="53" t="s">
        <v>62</v>
      </c>
      <c r="J11" s="40" t="s">
        <v>63</v>
      </c>
      <c r="K11" s="42" t="s">
        <v>63</v>
      </c>
      <c r="L11" s="42" t="s">
        <v>63</v>
      </c>
      <c r="M11" s="40" t="s">
        <v>63</v>
      </c>
      <c r="N11" s="40" t="s">
        <v>63</v>
      </c>
      <c r="O11" s="42" t="s">
        <v>63</v>
      </c>
      <c r="P11" s="42" t="s">
        <v>63</v>
      </c>
      <c r="Q11" s="40" t="s">
        <v>63</v>
      </c>
      <c r="R11" s="40" t="s">
        <v>63</v>
      </c>
      <c r="S11" s="40" t="s">
        <v>63</v>
      </c>
      <c r="T11" s="21" t="s">
        <v>63</v>
      </c>
      <c r="U11" s="21" t="s">
        <v>63</v>
      </c>
      <c r="V11" s="64" t="s">
        <v>63</v>
      </c>
    </row>
    <row r="12" spans="1:29" ht="57" customHeight="1">
      <c r="A12" s="14" t="s">
        <v>88</v>
      </c>
      <c r="B12" s="18" t="s">
        <v>89</v>
      </c>
      <c r="C12" s="126">
        <v>3905065.89</v>
      </c>
      <c r="D12" s="13">
        <v>4.6391873640816384E-3</v>
      </c>
      <c r="E12" s="37" t="s">
        <v>90</v>
      </c>
      <c r="F12" s="121">
        <v>7.7999999999999996E-3</v>
      </c>
      <c r="G12" s="12"/>
      <c r="H12" s="9"/>
      <c r="I12" s="53" t="s">
        <v>63</v>
      </c>
      <c r="J12" s="40" t="s">
        <v>63</v>
      </c>
      <c r="K12" s="42" t="s">
        <v>63</v>
      </c>
      <c r="L12" s="42" t="s">
        <v>63</v>
      </c>
      <c r="M12" s="40" t="s">
        <v>63</v>
      </c>
      <c r="N12" s="40" t="s">
        <v>63</v>
      </c>
      <c r="O12" s="40" t="s">
        <v>63</v>
      </c>
      <c r="P12" s="42" t="s">
        <v>63</v>
      </c>
      <c r="Q12" s="40" t="s">
        <v>63</v>
      </c>
      <c r="R12" s="40" t="s">
        <v>63</v>
      </c>
      <c r="S12" s="40" t="s">
        <v>63</v>
      </c>
      <c r="T12" s="21" t="s">
        <v>63</v>
      </c>
      <c r="U12" s="21" t="s">
        <v>63</v>
      </c>
      <c r="V12" s="64" t="s">
        <v>63</v>
      </c>
    </row>
    <row r="13" spans="1:29" ht="57" customHeight="1">
      <c r="A13" s="14" t="s">
        <v>36</v>
      </c>
      <c r="B13" s="115" t="s">
        <v>91</v>
      </c>
      <c r="C13" s="126">
        <v>35297003.770000003</v>
      </c>
      <c r="D13" s="13">
        <v>4.1932561061018607E-2</v>
      </c>
      <c r="E13" s="37" t="s">
        <v>92</v>
      </c>
      <c r="F13" s="121">
        <v>3.0999999999999999E-3</v>
      </c>
      <c r="G13" s="10"/>
      <c r="H13" s="9"/>
      <c r="I13" s="53" t="s">
        <v>63</v>
      </c>
      <c r="J13" s="40" t="s">
        <v>9</v>
      </c>
      <c r="K13" s="40" t="s">
        <v>9</v>
      </c>
      <c r="L13" s="40" t="s">
        <v>9</v>
      </c>
      <c r="M13" s="40" t="s">
        <v>9</v>
      </c>
      <c r="N13" s="40" t="s">
        <v>63</v>
      </c>
      <c r="O13" s="40" t="s">
        <v>63</v>
      </c>
      <c r="P13" s="40" t="s">
        <v>63</v>
      </c>
      <c r="Q13" s="40" t="s">
        <v>63</v>
      </c>
      <c r="R13" s="40" t="s">
        <v>63</v>
      </c>
      <c r="S13" s="40" t="s">
        <v>63</v>
      </c>
      <c r="T13" s="21" t="s">
        <v>63</v>
      </c>
      <c r="U13" s="21" t="s">
        <v>63</v>
      </c>
      <c r="V13" s="64" t="s">
        <v>63</v>
      </c>
    </row>
    <row r="14" spans="1:29" ht="57" customHeight="1">
      <c r="A14" s="14" t="s">
        <v>36</v>
      </c>
      <c r="B14" s="18" t="s">
        <v>93</v>
      </c>
      <c r="C14" s="127">
        <v>17710559.07</v>
      </c>
      <c r="D14" s="13">
        <v>2.1040003975032917E-2</v>
      </c>
      <c r="E14" s="13" t="s">
        <v>94</v>
      </c>
      <c r="F14" s="121">
        <v>1.03E-2</v>
      </c>
      <c r="G14" s="12"/>
      <c r="H14" s="9"/>
      <c r="I14" s="52" t="s">
        <v>63</v>
      </c>
      <c r="J14" s="40" t="s">
        <v>9</v>
      </c>
      <c r="K14" s="40" t="s">
        <v>63</v>
      </c>
      <c r="L14" s="40" t="s">
        <v>63</v>
      </c>
      <c r="M14" s="40" t="s">
        <v>63</v>
      </c>
      <c r="N14" s="40" t="s">
        <v>9</v>
      </c>
      <c r="O14" s="40" t="s">
        <v>63</v>
      </c>
      <c r="P14" s="40" t="s">
        <v>63</v>
      </c>
      <c r="Q14" s="40" t="s">
        <v>63</v>
      </c>
      <c r="R14" s="40" t="s">
        <v>63</v>
      </c>
      <c r="S14" s="40" t="s">
        <v>9</v>
      </c>
      <c r="T14" s="21" t="s">
        <v>63</v>
      </c>
      <c r="U14" s="21" t="s">
        <v>63</v>
      </c>
      <c r="V14" s="64" t="s">
        <v>63</v>
      </c>
    </row>
    <row r="15" spans="1:29" ht="57" customHeight="1">
      <c r="A15" s="14" t="s">
        <v>40</v>
      </c>
      <c r="B15" s="18" t="s">
        <v>95</v>
      </c>
      <c r="C15" s="127">
        <v>1821104.46</v>
      </c>
      <c r="D15" s="13">
        <v>2.1634576822735035E-3</v>
      </c>
      <c r="E15" s="13" t="s">
        <v>96</v>
      </c>
      <c r="F15" s="121">
        <v>8.8000000000000005E-3</v>
      </c>
      <c r="G15" s="12"/>
      <c r="H15" s="9"/>
      <c r="I15" s="43" t="s">
        <v>63</v>
      </c>
      <c r="J15" s="40" t="s">
        <v>9</v>
      </c>
      <c r="K15" s="40" t="s">
        <v>9</v>
      </c>
      <c r="L15" s="40" t="s">
        <v>9</v>
      </c>
      <c r="M15" s="40" t="s">
        <v>9</v>
      </c>
      <c r="N15" s="40" t="s">
        <v>9</v>
      </c>
      <c r="O15" s="40" t="s">
        <v>9</v>
      </c>
      <c r="P15" s="40" t="s">
        <v>9</v>
      </c>
      <c r="Q15" s="40" t="s">
        <v>9</v>
      </c>
      <c r="R15" s="40" t="s">
        <v>63</v>
      </c>
      <c r="S15" s="40" t="s">
        <v>63</v>
      </c>
      <c r="T15" s="21" t="s">
        <v>121</v>
      </c>
      <c r="U15" s="21" t="s">
        <v>63</v>
      </c>
      <c r="V15" s="64" t="s">
        <v>119</v>
      </c>
    </row>
    <row r="16" spans="1:29" ht="57" customHeight="1">
      <c r="A16" s="116" t="s">
        <v>97</v>
      </c>
      <c r="B16" s="56" t="s">
        <v>98</v>
      </c>
      <c r="C16" s="127">
        <v>12012619.609999999</v>
      </c>
      <c r="D16" s="13">
        <v>1.4270897002516722E-2</v>
      </c>
      <c r="E16" s="13" t="s">
        <v>99</v>
      </c>
      <c r="F16" s="121">
        <v>7.9000000000000008E-3</v>
      </c>
      <c r="G16" s="12"/>
      <c r="H16" s="9"/>
      <c r="I16" s="43" t="s">
        <v>63</v>
      </c>
      <c r="J16" s="40" t="s">
        <v>9</v>
      </c>
      <c r="K16" s="40" t="s">
        <v>63</v>
      </c>
      <c r="L16" s="40" t="s">
        <v>63</v>
      </c>
      <c r="M16" s="40" t="s">
        <v>63</v>
      </c>
      <c r="N16" s="40" t="s">
        <v>63</v>
      </c>
      <c r="O16" s="40" t="s">
        <v>63</v>
      </c>
      <c r="P16" s="40" t="s">
        <v>63</v>
      </c>
      <c r="Q16" s="40" t="s">
        <v>63</v>
      </c>
      <c r="R16" s="40" t="s">
        <v>63</v>
      </c>
      <c r="S16" s="40" t="s">
        <v>63</v>
      </c>
      <c r="T16" s="21" t="s">
        <v>63</v>
      </c>
      <c r="U16" s="21" t="s">
        <v>63</v>
      </c>
      <c r="V16" s="64" t="s">
        <v>63</v>
      </c>
    </row>
    <row r="17" spans="1:22" ht="57.75" customHeight="1">
      <c r="A17" s="14" t="s">
        <v>100</v>
      </c>
      <c r="B17" s="18" t="s">
        <v>101</v>
      </c>
      <c r="C17" s="127">
        <v>33761727.789999999</v>
      </c>
      <c r="D17" s="13">
        <v>4.0108665350312926E-2</v>
      </c>
      <c r="E17" s="13" t="s">
        <v>102</v>
      </c>
      <c r="F17" s="121">
        <v>4.8999999999999998E-3</v>
      </c>
      <c r="G17" s="45"/>
      <c r="H17" s="7"/>
      <c r="I17" s="43" t="s">
        <v>63</v>
      </c>
      <c r="J17" s="41" t="s">
        <v>63</v>
      </c>
      <c r="K17" s="41" t="s">
        <v>63</v>
      </c>
      <c r="L17" s="41" t="s">
        <v>63</v>
      </c>
      <c r="M17" s="41" t="s">
        <v>63</v>
      </c>
      <c r="N17" s="41" t="s">
        <v>63</v>
      </c>
      <c r="O17" s="41" t="s">
        <v>63</v>
      </c>
      <c r="P17" s="41" t="s">
        <v>63</v>
      </c>
      <c r="Q17" s="41" t="s">
        <v>63</v>
      </c>
      <c r="R17" s="41" t="s">
        <v>63</v>
      </c>
      <c r="S17" s="41" t="s">
        <v>63</v>
      </c>
      <c r="T17" s="21" t="s">
        <v>63</v>
      </c>
      <c r="U17" s="21" t="s">
        <v>63</v>
      </c>
      <c r="V17" s="64" t="s">
        <v>63</v>
      </c>
    </row>
    <row r="18" spans="1:22" ht="57.75" customHeight="1">
      <c r="A18" s="14" t="s">
        <v>46</v>
      </c>
      <c r="B18" s="18" t="s">
        <v>103</v>
      </c>
      <c r="C18" s="127">
        <v>8804275.6799999997</v>
      </c>
      <c r="D18" s="37">
        <v>1.0459409811532597E-2</v>
      </c>
      <c r="E18" s="37" t="s">
        <v>104</v>
      </c>
      <c r="F18" s="121">
        <v>6.1999999999999998E-3</v>
      </c>
      <c r="G18" s="12"/>
      <c r="H18" s="9"/>
      <c r="I18" s="43" t="s">
        <v>63</v>
      </c>
      <c r="J18" s="40" t="s">
        <v>63</v>
      </c>
      <c r="K18" s="43" t="s">
        <v>63</v>
      </c>
      <c r="L18" s="43" t="s">
        <v>63</v>
      </c>
      <c r="M18" s="43" t="s">
        <v>63</v>
      </c>
      <c r="N18" s="43" t="s">
        <v>63</v>
      </c>
      <c r="O18" s="43" t="s">
        <v>63</v>
      </c>
      <c r="P18" s="43" t="s">
        <v>63</v>
      </c>
      <c r="Q18" s="43" t="s">
        <v>63</v>
      </c>
      <c r="R18" s="43" t="s">
        <v>63</v>
      </c>
      <c r="S18" s="43" t="s">
        <v>63</v>
      </c>
      <c r="T18" s="21" t="s">
        <v>63</v>
      </c>
      <c r="U18" s="21" t="s">
        <v>63</v>
      </c>
      <c r="V18" s="64" t="s">
        <v>63</v>
      </c>
    </row>
    <row r="19" spans="1:22" ht="57.75" customHeight="1">
      <c r="A19" s="14" t="s">
        <v>105</v>
      </c>
      <c r="B19" s="18" t="s">
        <v>106</v>
      </c>
      <c r="C19" s="127">
        <v>2430452.79</v>
      </c>
      <c r="D19" s="37">
        <v>2.8873586745971564E-3</v>
      </c>
      <c r="E19" s="37" t="s">
        <v>107</v>
      </c>
      <c r="F19" s="121">
        <v>6.3E-3</v>
      </c>
      <c r="G19" s="12"/>
      <c r="H19" s="39"/>
      <c r="I19" s="48" t="s">
        <v>63</v>
      </c>
      <c r="J19" s="43" t="s">
        <v>63</v>
      </c>
      <c r="K19" s="43" t="s">
        <v>63</v>
      </c>
      <c r="L19" s="43" t="s">
        <v>63</v>
      </c>
      <c r="M19" s="43" t="s">
        <v>63</v>
      </c>
      <c r="N19" s="43" t="s">
        <v>63</v>
      </c>
      <c r="O19" s="43" t="s">
        <v>63</v>
      </c>
      <c r="P19" s="43" t="s">
        <v>63</v>
      </c>
      <c r="Q19" s="43" t="s">
        <v>63</v>
      </c>
      <c r="R19" s="43" t="s">
        <v>9</v>
      </c>
      <c r="S19" s="43" t="s">
        <v>63</v>
      </c>
      <c r="T19" s="21" t="s">
        <v>63</v>
      </c>
      <c r="U19" s="21" t="s">
        <v>63</v>
      </c>
      <c r="V19" s="64" t="s">
        <v>63</v>
      </c>
    </row>
    <row r="20" spans="1:22" ht="57.75" customHeight="1">
      <c r="A20" s="14" t="s">
        <v>108</v>
      </c>
      <c r="B20" s="18" t="s">
        <v>109</v>
      </c>
      <c r="C20" s="127">
        <v>188802.56</v>
      </c>
      <c r="D20" s="37">
        <v>2.2429594668331329E-4</v>
      </c>
      <c r="E20" s="37" t="s">
        <v>110</v>
      </c>
      <c r="F20" s="121">
        <v>1E-3</v>
      </c>
      <c r="G20" s="12"/>
      <c r="H20" s="39"/>
      <c r="I20" s="48" t="s">
        <v>63</v>
      </c>
      <c r="J20" s="43" t="s">
        <v>63</v>
      </c>
      <c r="K20" s="43" t="s">
        <v>63</v>
      </c>
      <c r="L20" s="43" t="s">
        <v>63</v>
      </c>
      <c r="M20" s="43" t="s">
        <v>63</v>
      </c>
      <c r="N20" s="43" t="s">
        <v>63</v>
      </c>
      <c r="O20" s="43" t="s">
        <v>63</v>
      </c>
      <c r="P20" s="43" t="s">
        <v>63</v>
      </c>
      <c r="Q20" s="43" t="s">
        <v>63</v>
      </c>
      <c r="R20" s="43" t="s">
        <v>63</v>
      </c>
      <c r="S20" s="43" t="s">
        <v>63</v>
      </c>
      <c r="T20" s="21" t="s">
        <v>63</v>
      </c>
      <c r="U20" s="21" t="s">
        <v>63</v>
      </c>
      <c r="V20" s="64" t="s">
        <v>63</v>
      </c>
    </row>
    <row r="21" spans="1:22" ht="57.75" customHeight="1">
      <c r="A21" s="14" t="s">
        <v>52</v>
      </c>
      <c r="B21" s="18" t="s">
        <v>111</v>
      </c>
      <c r="C21" s="127">
        <v>1286328.6299999999</v>
      </c>
      <c r="D21" s="37">
        <v>1.5281482296198706E-3</v>
      </c>
      <c r="E21" s="37" t="s">
        <v>112</v>
      </c>
      <c r="F21" s="121">
        <v>9.4000000000000004E-3</v>
      </c>
      <c r="G21" s="12"/>
      <c r="H21" s="39"/>
      <c r="I21" s="48" t="s">
        <v>63</v>
      </c>
      <c r="J21" s="43" t="s">
        <v>9</v>
      </c>
      <c r="K21" s="43" t="s">
        <v>9</v>
      </c>
      <c r="L21" s="43" t="s">
        <v>9</v>
      </c>
      <c r="M21" s="43" t="s">
        <v>9</v>
      </c>
      <c r="N21" s="43" t="s">
        <v>9</v>
      </c>
      <c r="O21" s="43" t="s">
        <v>9</v>
      </c>
      <c r="P21" s="43" t="s">
        <v>9</v>
      </c>
      <c r="Q21" s="43" t="s">
        <v>9</v>
      </c>
      <c r="R21" s="43" t="s">
        <v>63</v>
      </c>
      <c r="S21" s="43" t="s">
        <v>63</v>
      </c>
      <c r="T21" s="21" t="s">
        <v>122</v>
      </c>
      <c r="U21" s="21" t="s">
        <v>63</v>
      </c>
      <c r="V21" s="64" t="s">
        <v>116</v>
      </c>
    </row>
    <row r="22" spans="1:22" ht="57.75" customHeight="1">
      <c r="A22" s="55" t="s">
        <v>113</v>
      </c>
      <c r="B22" s="56" t="s">
        <v>114</v>
      </c>
      <c r="C22" s="127">
        <v>1212797.6200000001</v>
      </c>
      <c r="D22" s="37">
        <v>1.4407939718252194E-3</v>
      </c>
      <c r="E22" s="37" t="s">
        <v>115</v>
      </c>
      <c r="F22" s="121">
        <v>9.9000000000000008E-3</v>
      </c>
      <c r="G22" s="12"/>
      <c r="H22" s="39"/>
      <c r="I22" s="48" t="s">
        <v>63</v>
      </c>
      <c r="J22" s="43" t="s">
        <v>9</v>
      </c>
      <c r="K22" s="43" t="s">
        <v>9</v>
      </c>
      <c r="L22" s="43" t="s">
        <v>9</v>
      </c>
      <c r="M22" s="43" t="s">
        <v>9</v>
      </c>
      <c r="N22" s="43" t="s">
        <v>63</v>
      </c>
      <c r="O22" s="43" t="s">
        <v>63</v>
      </c>
      <c r="P22" s="43" t="s">
        <v>9</v>
      </c>
      <c r="Q22" s="43" t="s">
        <v>9</v>
      </c>
      <c r="R22" s="43" t="s">
        <v>9</v>
      </c>
      <c r="S22" s="43" t="s">
        <v>63</v>
      </c>
      <c r="T22" s="125" t="s">
        <v>122</v>
      </c>
      <c r="U22" s="21" t="s">
        <v>63</v>
      </c>
      <c r="V22" s="64" t="s">
        <v>119</v>
      </c>
    </row>
    <row r="23" spans="1:22" ht="57.75" customHeight="1">
      <c r="A23" s="117" t="s">
        <v>66</v>
      </c>
      <c r="B23" s="118" t="s">
        <v>66</v>
      </c>
      <c r="C23" s="16"/>
      <c r="D23" s="119">
        <v>0</v>
      </c>
      <c r="E23" s="119"/>
      <c r="F23" s="120" t="s">
        <v>66</v>
      </c>
      <c r="G23" s="54"/>
      <c r="H23" s="122"/>
      <c r="I23" s="123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128" t="s">
        <v>66</v>
      </c>
      <c r="U23" s="21" t="s">
        <v>116</v>
      </c>
      <c r="V23" s="64">
        <f t="shared" ref="V23:V40" si="0">IF(LEN(_xlfn.CONCAT(I23:S23))=0,15,LEN(_xlfn.CONCAT(I23:S23))-LEN(SUBSTITUTE(_xlfn.CONCAT(I23:S23),"û","")))</f>
        <v>15</v>
      </c>
    </row>
    <row r="24" spans="1:22" ht="57.75" customHeight="1">
      <c r="A24" s="44" t="s">
        <v>66</v>
      </c>
      <c r="B24" s="26" t="s">
        <v>66</v>
      </c>
      <c r="C24" s="6"/>
      <c r="D24" s="37">
        <v>0</v>
      </c>
      <c r="E24" s="37"/>
      <c r="F24" s="8" t="s">
        <v>66</v>
      </c>
      <c r="G24" s="12"/>
      <c r="H24" s="39"/>
      <c r="I24" s="48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128" t="s">
        <v>66</v>
      </c>
      <c r="U24" s="125" t="s">
        <v>116</v>
      </c>
      <c r="V24" s="64">
        <f t="shared" si="0"/>
        <v>15</v>
      </c>
    </row>
    <row r="25" spans="1:22" ht="57.75" customHeight="1">
      <c r="A25" s="44" t="s">
        <v>66</v>
      </c>
      <c r="B25" s="26" t="s">
        <v>66</v>
      </c>
      <c r="C25" s="6"/>
      <c r="D25" s="37">
        <v>0</v>
      </c>
      <c r="E25" s="37"/>
      <c r="F25" s="8" t="s">
        <v>66</v>
      </c>
      <c r="G25" s="12"/>
      <c r="H25" s="39"/>
      <c r="I25" s="48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128" t="s">
        <v>66</v>
      </c>
      <c r="U25" s="21" t="s">
        <v>66</v>
      </c>
      <c r="V25" s="64">
        <f t="shared" si="0"/>
        <v>15</v>
      </c>
    </row>
    <row r="26" spans="1:22" ht="57.75" customHeight="1">
      <c r="A26" s="44" t="s">
        <v>66</v>
      </c>
      <c r="B26" s="26" t="s">
        <v>66</v>
      </c>
      <c r="C26" s="6"/>
      <c r="D26" s="37">
        <v>0</v>
      </c>
      <c r="E26" s="37"/>
      <c r="F26" s="8" t="s">
        <v>66</v>
      </c>
      <c r="G26" s="12"/>
      <c r="H26" s="39"/>
      <c r="I26" s="48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128" t="s">
        <v>66</v>
      </c>
      <c r="U26" s="21" t="s">
        <v>66</v>
      </c>
      <c r="V26" s="64">
        <f t="shared" si="0"/>
        <v>15</v>
      </c>
    </row>
    <row r="27" spans="1:22" ht="57.75" customHeight="1">
      <c r="A27" s="44"/>
      <c r="B27" s="26"/>
      <c r="C27" s="6"/>
      <c r="D27" s="37">
        <v>0</v>
      </c>
      <c r="E27" s="37"/>
      <c r="F27" s="8"/>
      <c r="G27" s="12"/>
      <c r="H27" s="39"/>
      <c r="I27" s="48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128" t="s">
        <v>66</v>
      </c>
      <c r="U27" s="21" t="s">
        <v>66</v>
      </c>
      <c r="V27" s="64">
        <f t="shared" si="0"/>
        <v>15</v>
      </c>
    </row>
    <row r="28" spans="1:22" ht="57.75" customHeight="1">
      <c r="A28" s="44"/>
      <c r="B28" s="26"/>
      <c r="C28" s="6"/>
      <c r="D28" s="37">
        <v>0</v>
      </c>
      <c r="E28" s="37"/>
      <c r="F28" s="8"/>
      <c r="G28" s="12"/>
      <c r="H28" s="39"/>
      <c r="I28" s="48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128" t="s">
        <v>66</v>
      </c>
      <c r="U28" s="21" t="s">
        <v>66</v>
      </c>
      <c r="V28" s="64">
        <f t="shared" si="0"/>
        <v>15</v>
      </c>
    </row>
    <row r="29" spans="1:22" ht="57.75" customHeight="1">
      <c r="A29" s="44" t="s">
        <v>66</v>
      </c>
      <c r="B29" s="26" t="s">
        <v>66</v>
      </c>
      <c r="C29" s="6"/>
      <c r="D29" s="37">
        <v>0</v>
      </c>
      <c r="E29" s="37"/>
      <c r="F29" s="8" t="s">
        <v>66</v>
      </c>
      <c r="G29" s="12"/>
      <c r="H29" s="39"/>
      <c r="I29" s="48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128" t="s">
        <v>66</v>
      </c>
      <c r="U29" s="21" t="s">
        <v>66</v>
      </c>
      <c r="V29" s="64">
        <f t="shared" si="0"/>
        <v>15</v>
      </c>
    </row>
    <row r="30" spans="1:22" ht="57.75" customHeight="1">
      <c r="A30" s="44" t="s">
        <v>66</v>
      </c>
      <c r="B30" s="26" t="s">
        <v>66</v>
      </c>
      <c r="C30" s="6"/>
      <c r="D30" s="37">
        <v>0</v>
      </c>
      <c r="E30" s="37"/>
      <c r="F30" s="8" t="s">
        <v>66</v>
      </c>
      <c r="G30" s="12"/>
      <c r="H30" s="39"/>
      <c r="I30" s="48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128" t="s">
        <v>66</v>
      </c>
      <c r="U30" s="21" t="s">
        <v>66</v>
      </c>
      <c r="V30" s="64">
        <f t="shared" si="0"/>
        <v>15</v>
      </c>
    </row>
    <row r="31" spans="1:22" ht="57.75" customHeight="1">
      <c r="A31" s="44"/>
      <c r="B31" s="26"/>
      <c r="C31" s="6"/>
      <c r="D31" s="37">
        <v>0</v>
      </c>
      <c r="E31" s="37"/>
      <c r="F31" s="8"/>
      <c r="G31" s="12"/>
      <c r="H31" s="39"/>
      <c r="I31" s="48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128" t="s">
        <v>66</v>
      </c>
      <c r="U31" s="21" t="s">
        <v>66</v>
      </c>
      <c r="V31" s="64">
        <f t="shared" si="0"/>
        <v>15</v>
      </c>
    </row>
    <row r="32" spans="1:22" ht="57.75" customHeight="1">
      <c r="A32" s="44"/>
      <c r="B32" s="26"/>
      <c r="C32" s="6"/>
      <c r="D32" s="37">
        <v>0</v>
      </c>
      <c r="E32" s="37"/>
      <c r="F32" s="8"/>
      <c r="G32" s="12"/>
      <c r="H32" s="39"/>
      <c r="I32" s="48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128" t="s">
        <v>66</v>
      </c>
      <c r="U32" s="21" t="s">
        <v>66</v>
      </c>
      <c r="V32" s="64">
        <f t="shared" si="0"/>
        <v>15</v>
      </c>
    </row>
    <row r="33" spans="1:22" ht="57.75" customHeight="1">
      <c r="A33" s="44"/>
      <c r="B33" s="26"/>
      <c r="C33" s="6"/>
      <c r="D33" s="37">
        <v>0</v>
      </c>
      <c r="E33" s="37"/>
      <c r="F33" s="8"/>
      <c r="G33" s="12"/>
      <c r="H33" s="39"/>
      <c r="I33" s="48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128" t="s">
        <v>66</v>
      </c>
      <c r="U33" s="21" t="s">
        <v>66</v>
      </c>
      <c r="V33" s="64">
        <f t="shared" si="0"/>
        <v>15</v>
      </c>
    </row>
    <row r="34" spans="1:22" ht="57.75" customHeight="1">
      <c r="A34" s="44"/>
      <c r="B34" s="26"/>
      <c r="C34" s="6"/>
      <c r="D34" s="37">
        <v>0</v>
      </c>
      <c r="E34" s="37"/>
      <c r="F34" s="8"/>
      <c r="G34" s="12"/>
      <c r="H34" s="39"/>
      <c r="I34" s="48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128" t="s">
        <v>66</v>
      </c>
      <c r="U34" s="21" t="s">
        <v>66</v>
      </c>
      <c r="V34" s="64">
        <f t="shared" si="0"/>
        <v>15</v>
      </c>
    </row>
    <row r="35" spans="1:22" ht="57.75" customHeight="1">
      <c r="A35" s="44"/>
      <c r="B35" s="26"/>
      <c r="C35" s="6"/>
      <c r="D35" s="37">
        <v>0</v>
      </c>
      <c r="E35" s="37"/>
      <c r="F35" s="8"/>
      <c r="G35" s="12"/>
      <c r="H35" s="39"/>
      <c r="I35" s="48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128" t="s">
        <v>66</v>
      </c>
      <c r="U35" s="21" t="s">
        <v>66</v>
      </c>
      <c r="V35" s="64">
        <f t="shared" si="0"/>
        <v>15</v>
      </c>
    </row>
    <row r="36" spans="1:22" ht="57.75" customHeight="1">
      <c r="A36" s="44"/>
      <c r="B36" s="26"/>
      <c r="C36" s="6"/>
      <c r="D36" s="37">
        <v>0</v>
      </c>
      <c r="E36" s="37"/>
      <c r="F36" s="8"/>
      <c r="G36" s="12"/>
      <c r="H36" s="39"/>
      <c r="I36" s="48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128" t="s">
        <v>66</v>
      </c>
      <c r="U36" s="21" t="s">
        <v>66</v>
      </c>
      <c r="V36" s="64">
        <f t="shared" si="0"/>
        <v>15</v>
      </c>
    </row>
    <row r="37" spans="1:22" ht="57.75" customHeight="1">
      <c r="A37" s="44"/>
      <c r="B37" s="26"/>
      <c r="C37" s="6"/>
      <c r="D37" s="37">
        <v>0</v>
      </c>
      <c r="E37" s="37"/>
      <c r="F37" s="8"/>
      <c r="G37" s="12"/>
      <c r="H37" s="39"/>
      <c r="I37" s="48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128" t="s">
        <v>66</v>
      </c>
      <c r="U37" s="21" t="s">
        <v>66</v>
      </c>
      <c r="V37" s="64">
        <f t="shared" si="0"/>
        <v>15</v>
      </c>
    </row>
    <row r="38" spans="1:22" ht="57.75" customHeight="1">
      <c r="A38" s="44"/>
      <c r="B38" s="26"/>
      <c r="C38" s="6"/>
      <c r="D38" s="37">
        <v>0</v>
      </c>
      <c r="E38" s="37"/>
      <c r="F38" s="8"/>
      <c r="G38" s="12"/>
      <c r="H38" s="39"/>
      <c r="I38" s="48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128" t="s">
        <v>66</v>
      </c>
      <c r="U38" s="21" t="s">
        <v>66</v>
      </c>
      <c r="V38" s="64">
        <f t="shared" si="0"/>
        <v>15</v>
      </c>
    </row>
    <row r="39" spans="1:22" ht="57.75" customHeight="1">
      <c r="A39" s="44"/>
      <c r="B39" s="26"/>
      <c r="C39" s="6"/>
      <c r="D39" s="37">
        <v>0</v>
      </c>
      <c r="E39" s="37"/>
      <c r="F39" s="8"/>
      <c r="G39" s="12"/>
      <c r="H39" s="39"/>
      <c r="I39" s="48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128" t="s">
        <v>66</v>
      </c>
      <c r="U39" s="21" t="s">
        <v>66</v>
      </c>
      <c r="V39" s="64">
        <f t="shared" si="0"/>
        <v>15</v>
      </c>
    </row>
    <row r="40" spans="1:22" ht="51" customHeight="1">
      <c r="A40" s="44" t="s">
        <v>66</v>
      </c>
      <c r="B40" s="26" t="s">
        <v>66</v>
      </c>
      <c r="C40" s="6"/>
      <c r="D40" s="37">
        <v>0</v>
      </c>
      <c r="E40" s="37"/>
      <c r="F40" s="8" t="s">
        <v>66</v>
      </c>
      <c r="G40" s="12"/>
      <c r="H40" s="39"/>
      <c r="I40" s="49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129" t="s">
        <v>66</v>
      </c>
      <c r="U40" s="21" t="s">
        <v>66</v>
      </c>
      <c r="V40" s="64">
        <f t="shared" si="0"/>
        <v>15</v>
      </c>
    </row>
    <row r="41" spans="1:22">
      <c r="A41" s="22"/>
      <c r="B41" s="71"/>
      <c r="C41" s="72"/>
      <c r="D41" s="73"/>
      <c r="E41" s="74"/>
      <c r="F41" s="75"/>
      <c r="G41" s="76"/>
      <c r="H41" s="77"/>
      <c r="I41" s="67"/>
      <c r="J41" s="67"/>
      <c r="K41" s="62"/>
      <c r="L41" s="62"/>
      <c r="M41" s="62"/>
      <c r="N41" s="67"/>
      <c r="O41" s="67"/>
      <c r="P41" s="67"/>
      <c r="Q41" s="67"/>
      <c r="R41" s="67"/>
      <c r="S41" s="67"/>
      <c r="T41" s="67"/>
      <c r="U41" s="78"/>
    </row>
    <row r="42" spans="1:22" ht="55.5" customHeight="1">
      <c r="A42" s="14" t="s">
        <v>56</v>
      </c>
      <c r="B42" s="20" t="s">
        <v>57</v>
      </c>
      <c r="C42" s="127">
        <v>310020125.95000011</v>
      </c>
      <c r="D42" s="13">
        <v>0.36830145545079102</v>
      </c>
      <c r="E42" s="13" t="s">
        <v>10</v>
      </c>
      <c r="F42" s="121">
        <v>8.0000000000000004E-4</v>
      </c>
      <c r="G42" s="79">
        <v>5.0000000000000001E-3</v>
      </c>
      <c r="H42" s="80">
        <v>38717</v>
      </c>
      <c r="I42" s="81"/>
      <c r="J42" s="67"/>
      <c r="K42" s="62"/>
      <c r="L42" s="62"/>
      <c r="M42" s="62"/>
      <c r="N42" s="67"/>
      <c r="O42" s="67"/>
      <c r="P42" s="67"/>
      <c r="Q42" s="67"/>
      <c r="R42" s="67"/>
      <c r="S42" s="67"/>
      <c r="T42" s="67"/>
      <c r="U42" s="78"/>
    </row>
    <row r="43" spans="1:22" ht="57" customHeight="1">
      <c r="A43" s="14" t="s">
        <v>58</v>
      </c>
      <c r="B43" s="20" t="s">
        <v>59</v>
      </c>
      <c r="C43" s="127">
        <v>48517991.93</v>
      </c>
      <c r="D43" s="13">
        <v>5.7638990335261903E-2</v>
      </c>
      <c r="E43" s="13" t="s">
        <v>10</v>
      </c>
      <c r="F43" s="121">
        <v>3.0000000000000001E-3</v>
      </c>
      <c r="G43" s="79"/>
      <c r="H43" s="80"/>
      <c r="I43" s="81"/>
      <c r="J43" s="67"/>
      <c r="K43" s="62"/>
      <c r="L43" s="62"/>
      <c r="M43" s="62"/>
      <c r="N43" s="67"/>
      <c r="O43" s="67"/>
      <c r="P43" s="67"/>
      <c r="Q43" s="67"/>
      <c r="R43" s="67"/>
      <c r="S43" s="67"/>
      <c r="T43" s="67"/>
      <c r="U43" s="78"/>
    </row>
    <row r="44" spans="1:22" ht="55.5" customHeight="1">
      <c r="A44" s="14" t="s">
        <v>60</v>
      </c>
      <c r="B44" s="18" t="s">
        <v>61</v>
      </c>
      <c r="C44" s="127">
        <v>2384639.04</v>
      </c>
      <c r="D44" s="13">
        <v>2.8329323022674453E-3</v>
      </c>
      <c r="E44" s="36" t="s">
        <v>10</v>
      </c>
      <c r="F44" s="121">
        <v>0</v>
      </c>
      <c r="G44" s="79">
        <v>0</v>
      </c>
      <c r="H44" s="80" t="s">
        <v>10</v>
      </c>
      <c r="I44" s="81"/>
      <c r="J44" s="67"/>
      <c r="K44" s="62"/>
      <c r="L44" s="62"/>
      <c r="M44" s="62"/>
      <c r="N44" s="67"/>
      <c r="O44" s="67"/>
      <c r="P44" s="67"/>
      <c r="Q44" s="67"/>
      <c r="R44" s="67"/>
      <c r="S44" s="67"/>
      <c r="T44" s="67"/>
      <c r="U44" s="78"/>
    </row>
    <row r="45" spans="1:22" s="70" customFormat="1" ht="15" customHeight="1">
      <c r="A45" s="110"/>
      <c r="B45" s="90"/>
      <c r="C45" s="91"/>
      <c r="D45" s="82"/>
      <c r="E45" s="82"/>
      <c r="F45" s="82"/>
      <c r="G45" s="83"/>
      <c r="H45" s="84"/>
      <c r="I45" s="85"/>
      <c r="J45" s="85"/>
      <c r="K45" s="85"/>
      <c r="L45" s="86"/>
      <c r="M45" s="87"/>
      <c r="N45" s="88"/>
      <c r="O45" s="88"/>
      <c r="P45" s="89"/>
      <c r="Q45" s="86"/>
      <c r="R45" s="86"/>
      <c r="S45" s="86"/>
      <c r="T45" s="86"/>
      <c r="U45" s="86"/>
      <c r="V45" s="64"/>
    </row>
    <row r="46" spans="1:22" s="70" customFormat="1" ht="30.75" customHeight="1">
      <c r="A46" s="111"/>
      <c r="B46" s="92" t="s">
        <v>7</v>
      </c>
      <c r="C46" s="92">
        <f>SUM(C5:C44)</f>
        <v>841756450.75999999</v>
      </c>
      <c r="D46" s="93">
        <f>SUM(D7:D44)</f>
        <v>0.69798689237193268</v>
      </c>
      <c r="E46" s="93"/>
      <c r="F46" s="236" t="s">
        <v>8</v>
      </c>
      <c r="G46" s="236"/>
      <c r="H46" s="236"/>
      <c r="I46" s="236"/>
      <c r="J46" s="236"/>
      <c r="K46" s="236"/>
      <c r="L46" s="236"/>
      <c r="M46" s="236"/>
      <c r="N46" s="236"/>
      <c r="O46" s="237">
        <f>SUMPRODUCT(D5:D44,F5:F44)</f>
        <v>2.1513264727214053E-3</v>
      </c>
      <c r="P46" s="237"/>
      <c r="Q46" s="86"/>
      <c r="R46" s="86"/>
      <c r="S46" s="86"/>
      <c r="T46" s="86"/>
      <c r="U46" s="86"/>
      <c r="V46" s="64"/>
    </row>
    <row r="47" spans="1:22" s="70" customFormat="1" ht="38">
      <c r="A47" s="112"/>
      <c r="B47" s="86"/>
      <c r="C47" s="91"/>
      <c r="D47" s="82"/>
      <c r="E47" s="82"/>
      <c r="F47" s="238"/>
      <c r="G47" s="238"/>
      <c r="H47" s="238"/>
      <c r="I47" s="238"/>
      <c r="J47" s="238"/>
      <c r="K47" s="238"/>
      <c r="L47" s="238"/>
      <c r="M47" s="238"/>
      <c r="N47" s="238"/>
      <c r="O47" s="237"/>
      <c r="P47" s="237"/>
      <c r="Q47" s="86"/>
      <c r="R47" s="86"/>
      <c r="S47" s="86"/>
      <c r="T47" s="86"/>
      <c r="U47" s="86"/>
      <c r="V47" s="64"/>
    </row>
    <row r="48" spans="1:22" ht="25" customHeight="1">
      <c r="A48" s="113"/>
      <c r="B48" s="94"/>
      <c r="C48" s="94"/>
      <c r="D48" s="94"/>
      <c r="E48" s="94"/>
      <c r="F48" s="94"/>
      <c r="G48" s="95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6"/>
    </row>
    <row r="49" spans="1:21" ht="25" customHeight="1">
      <c r="A49" s="113"/>
      <c r="B49" s="97" t="s">
        <v>12</v>
      </c>
      <c r="C49" s="98"/>
      <c r="D49" s="82"/>
      <c r="E49" s="82"/>
      <c r="F49" s="82"/>
      <c r="G49" s="83"/>
      <c r="H49" s="99"/>
      <c r="I49" s="85"/>
      <c r="J49" s="85"/>
      <c r="K49" s="85"/>
      <c r="L49" s="100"/>
      <c r="M49" s="100"/>
      <c r="N49" s="97"/>
      <c r="O49" s="97"/>
      <c r="P49" s="89"/>
      <c r="Q49" s="97"/>
      <c r="R49" s="97"/>
      <c r="S49" s="97"/>
      <c r="T49" s="97"/>
      <c r="U49" s="97"/>
    </row>
    <row r="50" spans="1:21" ht="25" customHeight="1">
      <c r="A50" s="113"/>
      <c r="B50" s="97"/>
      <c r="C50" s="98">
        <f>SUM(C5:C15)</f>
        <v>421136689.15999991</v>
      </c>
      <c r="D50" s="82"/>
      <c r="E50" s="82"/>
      <c r="F50" s="82"/>
      <c r="G50" s="83"/>
      <c r="H50" s="82"/>
      <c r="I50" s="101"/>
      <c r="J50" s="101"/>
      <c r="K50" s="97"/>
      <c r="L50" s="101"/>
      <c r="M50" s="97"/>
      <c r="N50" s="97"/>
      <c r="O50" s="97"/>
      <c r="P50" s="89"/>
      <c r="Q50" s="97"/>
      <c r="R50" s="97"/>
      <c r="S50" s="97"/>
      <c r="T50" s="97"/>
      <c r="U50" s="97"/>
    </row>
    <row r="51" spans="1:21" ht="25" customHeight="1">
      <c r="A51" s="97"/>
      <c r="B51" s="97"/>
      <c r="C51" s="98">
        <f>C42*0.65</f>
        <v>201513081.86750007</v>
      </c>
      <c r="D51" s="82"/>
      <c r="E51" s="82"/>
      <c r="F51" s="82"/>
      <c r="G51" s="83"/>
      <c r="H51" s="82"/>
      <c r="I51" s="101"/>
      <c r="J51" s="101"/>
      <c r="K51" s="97"/>
      <c r="L51" s="101"/>
      <c r="M51" s="97"/>
      <c r="N51" s="97"/>
      <c r="O51" s="97"/>
      <c r="P51" s="89"/>
      <c r="Q51" s="97"/>
      <c r="R51" s="97"/>
      <c r="S51" s="97"/>
      <c r="T51" s="97"/>
      <c r="U51" s="97"/>
    </row>
    <row r="52" spans="1:21" ht="47.25" customHeight="1">
      <c r="A52" s="97"/>
      <c r="B52" s="97"/>
      <c r="C52" s="102">
        <f>SUM(C50:C51)</f>
        <v>622649771.02749991</v>
      </c>
      <c r="D52" s="82"/>
      <c r="E52" s="82"/>
      <c r="F52" s="82"/>
      <c r="G52" s="83"/>
      <c r="H52" s="82"/>
      <c r="I52" s="101"/>
      <c r="J52" s="101"/>
      <c r="K52" s="97"/>
      <c r="L52" s="101"/>
      <c r="M52" s="97"/>
      <c r="N52" s="97"/>
      <c r="O52" s="97"/>
      <c r="P52" s="103"/>
      <c r="Q52" s="97"/>
      <c r="R52" s="97"/>
      <c r="S52" s="97"/>
      <c r="T52" s="97"/>
      <c r="U52" s="97"/>
    </row>
    <row r="53" spans="1:21" ht="25" customHeight="1">
      <c r="A53" s="97"/>
      <c r="B53" s="97"/>
      <c r="C53" s="104">
        <f>C52/C46</f>
        <v>0.73970299896760594</v>
      </c>
      <c r="D53" s="82"/>
      <c r="E53" s="82"/>
      <c r="F53" s="82"/>
      <c r="G53" s="83"/>
      <c r="H53" s="82"/>
      <c r="I53" s="101"/>
      <c r="J53" s="101"/>
      <c r="K53" s="97"/>
      <c r="L53" s="101"/>
      <c r="M53" s="97"/>
      <c r="N53" s="97"/>
      <c r="O53" s="97"/>
      <c r="P53" s="103"/>
      <c r="Q53" s="97"/>
      <c r="R53" s="97"/>
      <c r="S53" s="97"/>
      <c r="T53" s="97"/>
      <c r="U53" s="97"/>
    </row>
    <row r="54" spans="1:21" ht="25" customHeight="1">
      <c r="A54" s="97"/>
      <c r="B54" s="97"/>
      <c r="C54" s="102"/>
      <c r="D54" s="82"/>
      <c r="E54" s="82"/>
      <c r="F54" s="82"/>
      <c r="G54" s="83"/>
      <c r="H54" s="82"/>
      <c r="I54" s="101"/>
      <c r="J54" s="101"/>
      <c r="K54" s="97"/>
      <c r="L54" s="101"/>
      <c r="M54" s="97"/>
      <c r="N54" s="97"/>
      <c r="O54" s="97"/>
      <c r="P54" s="103"/>
      <c r="Q54" s="97"/>
      <c r="R54" s="97"/>
      <c r="S54" s="97"/>
      <c r="T54" s="97"/>
      <c r="U54" s="97"/>
    </row>
    <row r="55" spans="1:21" ht="25" customHeight="1">
      <c r="A55" s="97"/>
      <c r="B55" s="97"/>
      <c r="C55" s="102"/>
      <c r="D55" s="82"/>
      <c r="E55" s="82"/>
      <c r="F55" s="82"/>
      <c r="G55" s="83"/>
      <c r="H55" s="82"/>
      <c r="I55" s="101"/>
      <c r="J55" s="101"/>
      <c r="K55" s="97"/>
      <c r="L55" s="101"/>
      <c r="M55" s="97"/>
      <c r="N55" s="97"/>
      <c r="O55" s="97"/>
      <c r="P55" s="105"/>
      <c r="Q55" s="97"/>
      <c r="R55" s="97"/>
      <c r="S55" s="97"/>
      <c r="T55" s="97"/>
      <c r="U55" s="97"/>
    </row>
    <row r="56" spans="1:21" ht="25" customHeight="1">
      <c r="A56" s="97"/>
      <c r="B56" s="97"/>
      <c r="C56" s="82"/>
      <c r="D56" s="82"/>
      <c r="E56" s="82"/>
      <c r="F56" s="82"/>
      <c r="G56" s="83"/>
      <c r="H56" s="82"/>
      <c r="I56" s="101"/>
      <c r="J56" s="101"/>
      <c r="K56" s="97"/>
      <c r="L56" s="101"/>
      <c r="M56" s="97"/>
      <c r="N56" s="97"/>
      <c r="O56" s="97"/>
      <c r="P56" s="105"/>
      <c r="Q56" s="97"/>
      <c r="R56" s="97"/>
      <c r="S56" s="97"/>
      <c r="T56" s="97"/>
      <c r="U56" s="97"/>
    </row>
    <row r="57" spans="1:21" ht="25" customHeight="1">
      <c r="A57" s="97"/>
      <c r="B57" s="97"/>
      <c r="C57" s="82"/>
      <c r="D57" s="82"/>
      <c r="E57" s="82"/>
      <c r="F57" s="82"/>
      <c r="G57" s="83"/>
      <c r="H57" s="82"/>
      <c r="I57" s="101"/>
      <c r="J57" s="101"/>
      <c r="K57" s="97"/>
      <c r="L57" s="101"/>
      <c r="M57" s="97"/>
      <c r="N57" s="97"/>
      <c r="O57" s="97"/>
      <c r="P57" s="97"/>
      <c r="Q57" s="97"/>
      <c r="R57" s="97"/>
      <c r="S57" s="97"/>
      <c r="T57" s="97"/>
      <c r="U57" s="97"/>
    </row>
    <row r="58" spans="1:21" ht="25" customHeight="1">
      <c r="A58" s="97"/>
      <c r="B58" s="106"/>
      <c r="C58" s="82"/>
      <c r="D58" s="82"/>
      <c r="E58" s="82"/>
      <c r="F58" s="82"/>
      <c r="G58" s="83"/>
      <c r="H58" s="82"/>
      <c r="I58" s="101"/>
      <c r="J58" s="101"/>
      <c r="K58" s="97"/>
      <c r="L58" s="101"/>
      <c r="M58" s="97"/>
      <c r="N58" s="97"/>
      <c r="O58" s="97"/>
      <c r="P58" s="97"/>
      <c r="Q58" s="97"/>
      <c r="R58" s="97"/>
      <c r="S58" s="97"/>
      <c r="T58" s="97"/>
      <c r="U58" s="97"/>
    </row>
    <row r="59" spans="1:21" ht="25" customHeight="1">
      <c r="A59" s="97"/>
      <c r="B59" s="97"/>
      <c r="C59" s="82"/>
      <c r="D59" s="82"/>
      <c r="E59" s="82"/>
      <c r="F59" s="82"/>
      <c r="G59" s="83"/>
      <c r="H59" s="82"/>
      <c r="I59" s="101"/>
      <c r="J59" s="101"/>
      <c r="K59" s="97"/>
      <c r="L59" s="101"/>
      <c r="M59" s="97"/>
      <c r="N59" s="97"/>
      <c r="O59" s="97"/>
      <c r="P59" s="97"/>
      <c r="Q59" s="97"/>
      <c r="R59" s="97"/>
      <c r="S59" s="97"/>
      <c r="T59" s="97"/>
      <c r="U59" s="97"/>
    </row>
    <row r="60" spans="1:21">
      <c r="A60" s="97"/>
      <c r="B60" s="97"/>
      <c r="C60" s="82"/>
      <c r="D60" s="82"/>
      <c r="E60" s="82"/>
      <c r="F60" s="82"/>
      <c r="G60" s="83"/>
      <c r="H60" s="82"/>
      <c r="I60" s="101"/>
      <c r="J60" s="101"/>
      <c r="K60" s="97"/>
      <c r="L60" s="101"/>
      <c r="M60" s="97"/>
      <c r="N60" s="97"/>
      <c r="O60" s="97"/>
      <c r="P60" s="97"/>
      <c r="Q60" s="97"/>
      <c r="R60" s="97"/>
      <c r="S60" s="97"/>
      <c r="T60" s="97"/>
      <c r="U60" s="97"/>
    </row>
    <row r="61" spans="1:21">
      <c r="A61" s="97"/>
      <c r="B61" s="97"/>
      <c r="C61" s="82"/>
      <c r="D61" s="82"/>
      <c r="E61" s="82"/>
      <c r="F61" s="82"/>
      <c r="G61" s="83"/>
      <c r="H61" s="82"/>
      <c r="I61" s="101"/>
      <c r="J61" s="101"/>
      <c r="K61" s="97"/>
      <c r="L61" s="101"/>
      <c r="M61" s="97"/>
      <c r="N61" s="97"/>
      <c r="O61" s="97"/>
      <c r="P61" s="97"/>
      <c r="Q61" s="97"/>
      <c r="R61" s="97"/>
      <c r="S61" s="97"/>
      <c r="T61" s="97"/>
      <c r="U61" s="97"/>
    </row>
  </sheetData>
  <mergeCells count="4">
    <mergeCell ref="F46:N46"/>
    <mergeCell ref="O46:P46"/>
    <mergeCell ref="F47:N47"/>
    <mergeCell ref="O47:P47"/>
  </mergeCells>
  <conditionalFormatting sqref="I5:S22 I23:T40">
    <cfRule type="expression" dxfId="11" priority="1">
      <formula>"Or(I5&lt;&gt;ü,I5&lt;&gt;û)"</formula>
    </cfRule>
    <cfRule type="expression" dxfId="10" priority="2">
      <formula>I5 = "û"</formula>
    </cfRule>
    <cfRule type="expression" dxfId="9" priority="3">
      <formula>I5 = "ü"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21942-3C5F-4A5D-B313-0E5691C94C33}">
  <dimension ref="A1:AB61"/>
  <sheetViews>
    <sheetView zoomScale="42" zoomScaleNormal="42" workbookViewId="0">
      <selection activeCell="A42" sqref="A42:F44"/>
    </sheetView>
  </sheetViews>
  <sheetFormatPr baseColWidth="10" defaultColWidth="9.1640625" defaultRowHeight="37"/>
  <cols>
    <col min="1" max="1" width="50.5" style="57" customWidth="1"/>
    <col min="2" max="2" width="89.33203125" style="57" customWidth="1"/>
    <col min="3" max="3" width="41.33203125" style="107" customWidth="1"/>
    <col min="4" max="4" width="12.5" style="107" hidden="1" customWidth="1"/>
    <col min="5" max="5" width="14.5" style="107" bestFit="1" customWidth="1"/>
    <col min="6" max="6" width="15.5" style="107" customWidth="1"/>
    <col min="7" max="7" width="15.5" style="108" hidden="1" customWidth="1"/>
    <col min="8" max="8" width="15.1640625" style="107" hidden="1" customWidth="1"/>
    <col min="9" max="9" width="17.5" style="109" bestFit="1" customWidth="1"/>
    <col min="10" max="10" width="10.6640625" style="109" customWidth="1"/>
    <col min="11" max="11" width="10.6640625" style="57" customWidth="1"/>
    <col min="12" max="12" width="10.6640625" style="109" customWidth="1"/>
    <col min="13" max="19" width="10.6640625" style="57" customWidth="1"/>
    <col min="20" max="20" width="18.6640625" style="57" customWidth="1"/>
    <col min="21" max="21" width="9" style="64" hidden="1" customWidth="1"/>
    <col min="22" max="22" width="8.83203125" style="57" customWidth="1"/>
    <col min="23" max="25" width="9.1640625" style="57"/>
    <col min="26" max="26" width="57.33203125" style="57" bestFit="1" customWidth="1"/>
    <col min="27" max="27" width="84.5" style="57" customWidth="1"/>
    <col min="28" max="16384" width="9.1640625" style="57"/>
  </cols>
  <sheetData>
    <row r="1" spans="1:28" ht="65.25" customHeight="1">
      <c r="A1" s="27" t="s">
        <v>20</v>
      </c>
      <c r="B1" s="28"/>
      <c r="C1" s="29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30"/>
    </row>
    <row r="2" spans="1:28" ht="69.75" customHeight="1">
      <c r="A2" s="31" t="s">
        <v>120</v>
      </c>
      <c r="B2" s="32"/>
      <c r="C2" s="33"/>
      <c r="D2" s="32"/>
      <c r="E2" s="32"/>
      <c r="F2" s="34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5"/>
      <c r="AA2" s="58"/>
    </row>
    <row r="3" spans="1:28" ht="14.25" customHeight="1">
      <c r="A3" s="1"/>
      <c r="B3" s="1"/>
      <c r="C3" s="2"/>
      <c r="D3" s="2"/>
      <c r="E3" s="2"/>
      <c r="F3" s="2"/>
      <c r="G3" s="23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8" s="59" customFormat="1" ht="57" customHeight="1">
      <c r="A4" s="3" t="s">
        <v>0</v>
      </c>
      <c r="B4" s="19" t="s">
        <v>1</v>
      </c>
      <c r="C4" s="4" t="s">
        <v>19</v>
      </c>
      <c r="D4" s="4" t="s">
        <v>2</v>
      </c>
      <c r="E4" s="4" t="s">
        <v>13</v>
      </c>
      <c r="F4" s="4" t="s">
        <v>3</v>
      </c>
      <c r="G4" s="24" t="s">
        <v>11</v>
      </c>
      <c r="H4" s="4" t="s">
        <v>4</v>
      </c>
      <c r="I4" s="51">
        <v>1</v>
      </c>
      <c r="J4" s="50">
        <v>2</v>
      </c>
      <c r="K4" s="5">
        <v>3</v>
      </c>
      <c r="L4" s="5">
        <v>4</v>
      </c>
      <c r="M4" s="5">
        <v>5</v>
      </c>
      <c r="N4" s="5">
        <v>6</v>
      </c>
      <c r="O4" s="5">
        <v>7</v>
      </c>
      <c r="P4" s="5">
        <v>8</v>
      </c>
      <c r="Q4" s="5">
        <v>9</v>
      </c>
      <c r="R4" s="5">
        <v>10</v>
      </c>
      <c r="S4" s="5">
        <v>11</v>
      </c>
      <c r="T4" s="21" t="s">
        <v>6</v>
      </c>
      <c r="U4" s="114"/>
      <c r="Z4" s="60"/>
      <c r="AA4" s="60"/>
      <c r="AB4" s="61"/>
    </row>
    <row r="5" spans="1:28" ht="57" customHeight="1">
      <c r="A5" s="14" t="s">
        <v>67</v>
      </c>
      <c r="B5" s="18" t="s">
        <v>68</v>
      </c>
      <c r="C5" s="126">
        <v>193575813.84999999</v>
      </c>
      <c r="D5" s="13">
        <v>0.24385898504198344</v>
      </c>
      <c r="E5" s="38" t="s">
        <v>69</v>
      </c>
      <c r="F5" s="8">
        <v>2.0000000000000001E-4</v>
      </c>
      <c r="G5" s="12"/>
      <c r="H5" s="7"/>
      <c r="I5" s="52" t="s">
        <v>62</v>
      </c>
      <c r="J5" s="40" t="s">
        <v>63</v>
      </c>
      <c r="K5" s="43" t="s">
        <v>63</v>
      </c>
      <c r="L5" s="43" t="s">
        <v>63</v>
      </c>
      <c r="M5" s="43" t="s">
        <v>63</v>
      </c>
      <c r="N5" s="43" t="s">
        <v>63</v>
      </c>
      <c r="O5" s="43" t="s">
        <v>63</v>
      </c>
      <c r="P5" s="43" t="s">
        <v>63</v>
      </c>
      <c r="Q5" s="43" t="s">
        <v>63</v>
      </c>
      <c r="R5" s="43" t="s">
        <v>63</v>
      </c>
      <c r="S5" s="43" t="s">
        <v>63</v>
      </c>
      <c r="T5" s="21" t="s">
        <v>63</v>
      </c>
      <c r="U5" s="64" t="s">
        <v>63</v>
      </c>
      <c r="W5" s="62"/>
      <c r="Y5" s="62"/>
      <c r="Z5" s="63"/>
      <c r="AA5" s="64"/>
      <c r="AB5" s="65"/>
    </row>
    <row r="6" spans="1:28" ht="57" customHeight="1">
      <c r="A6" s="14" t="s">
        <v>70</v>
      </c>
      <c r="B6" s="18" t="s">
        <v>117</v>
      </c>
      <c r="C6" s="126">
        <v>38464914.130000003</v>
      </c>
      <c r="D6" s="13">
        <v>4.8456543887953535E-2</v>
      </c>
      <c r="E6" s="13" t="s">
        <v>118</v>
      </c>
      <c r="F6" s="8">
        <v>4.4000000000000003E-3</v>
      </c>
      <c r="G6" s="12"/>
      <c r="H6" s="9"/>
      <c r="I6" s="52" t="s">
        <v>63</v>
      </c>
      <c r="J6" s="42" t="s">
        <v>9</v>
      </c>
      <c r="K6" s="42" t="s">
        <v>63</v>
      </c>
      <c r="L6" s="42" t="s">
        <v>63</v>
      </c>
      <c r="M6" s="47" t="s">
        <v>63</v>
      </c>
      <c r="N6" s="42" t="s">
        <v>63</v>
      </c>
      <c r="O6" s="42" t="s">
        <v>63</v>
      </c>
      <c r="P6" s="42" t="s">
        <v>63</v>
      </c>
      <c r="Q6" s="42" t="s">
        <v>63</v>
      </c>
      <c r="R6" s="42" t="s">
        <v>63</v>
      </c>
      <c r="S6" s="42" t="s">
        <v>63</v>
      </c>
      <c r="T6" s="21" t="s">
        <v>63</v>
      </c>
      <c r="U6" s="64" t="s">
        <v>63</v>
      </c>
      <c r="Z6" s="64"/>
      <c r="AA6" s="66"/>
      <c r="AB6" s="65"/>
    </row>
    <row r="7" spans="1:28" ht="57" customHeight="1">
      <c r="A7" s="14" t="s">
        <v>73</v>
      </c>
      <c r="B7" s="18" t="s">
        <v>74</v>
      </c>
      <c r="C7" s="126">
        <v>28515278.57</v>
      </c>
      <c r="D7" s="13">
        <v>3.5922395220603233E-2</v>
      </c>
      <c r="E7" s="13" t="s">
        <v>75</v>
      </c>
      <c r="F7" s="121">
        <v>2.5999999999999999E-3</v>
      </c>
      <c r="G7" s="12"/>
      <c r="H7" s="9"/>
      <c r="I7" s="53" t="s">
        <v>63</v>
      </c>
      <c r="J7" s="40" t="s">
        <v>63</v>
      </c>
      <c r="K7" s="42" t="s">
        <v>63</v>
      </c>
      <c r="L7" s="42" t="s">
        <v>63</v>
      </c>
      <c r="M7" s="40" t="s">
        <v>9</v>
      </c>
      <c r="N7" s="40" t="s">
        <v>63</v>
      </c>
      <c r="O7" s="42" t="s">
        <v>63</v>
      </c>
      <c r="P7" s="42" t="s">
        <v>63</v>
      </c>
      <c r="Q7" s="40" t="s">
        <v>63</v>
      </c>
      <c r="R7" s="40" t="s">
        <v>9</v>
      </c>
      <c r="S7" s="40" t="s">
        <v>63</v>
      </c>
      <c r="T7" s="21" t="s">
        <v>63</v>
      </c>
      <c r="U7" s="64" t="s">
        <v>63</v>
      </c>
      <c r="W7" s="67"/>
      <c r="AA7" s="68"/>
    </row>
    <row r="8" spans="1:28" ht="57" customHeight="1">
      <c r="A8" s="14" t="s">
        <v>76</v>
      </c>
      <c r="B8" s="18" t="s">
        <v>77</v>
      </c>
      <c r="C8" s="126">
        <v>3504929.78</v>
      </c>
      <c r="D8" s="13">
        <v>4.4153688510721054E-3</v>
      </c>
      <c r="E8" s="13" t="s">
        <v>78</v>
      </c>
      <c r="F8" s="121">
        <v>5.0000000000000001E-4</v>
      </c>
      <c r="G8" s="12"/>
      <c r="H8" s="9"/>
      <c r="I8" s="53" t="s">
        <v>62</v>
      </c>
      <c r="J8" s="40" t="s">
        <v>63</v>
      </c>
      <c r="K8" s="42" t="s">
        <v>9</v>
      </c>
      <c r="L8" s="42" t="s">
        <v>9</v>
      </c>
      <c r="M8" s="42" t="s">
        <v>63</v>
      </c>
      <c r="N8" s="40" t="s">
        <v>63</v>
      </c>
      <c r="O8" s="40" t="s">
        <v>63</v>
      </c>
      <c r="P8" s="40" t="s">
        <v>63</v>
      </c>
      <c r="Q8" s="40" t="s">
        <v>63</v>
      </c>
      <c r="R8" s="40" t="s">
        <v>63</v>
      </c>
      <c r="S8" s="40" t="s">
        <v>63</v>
      </c>
      <c r="T8" s="21" t="s">
        <v>63</v>
      </c>
      <c r="U8" s="64" t="s">
        <v>63</v>
      </c>
      <c r="W8" s="67"/>
      <c r="Z8" s="57" t="s">
        <v>9</v>
      </c>
      <c r="AA8" s="68"/>
    </row>
    <row r="9" spans="1:28" ht="57" customHeight="1">
      <c r="A9" s="14" t="s">
        <v>79</v>
      </c>
      <c r="B9" s="18" t="s">
        <v>80</v>
      </c>
      <c r="C9" s="126">
        <v>29906314.59</v>
      </c>
      <c r="D9" s="13">
        <v>3.7674766166370742E-2</v>
      </c>
      <c r="E9" s="13" t="s">
        <v>81</v>
      </c>
      <c r="F9" s="121">
        <v>6.6E-3</v>
      </c>
      <c r="G9" s="12"/>
      <c r="H9" s="9"/>
      <c r="I9" s="53" t="s">
        <v>63</v>
      </c>
      <c r="J9" s="40" t="s">
        <v>63</v>
      </c>
      <c r="K9" s="40" t="s">
        <v>63</v>
      </c>
      <c r="L9" s="40" t="s">
        <v>63</v>
      </c>
      <c r="M9" s="40" t="s">
        <v>63</v>
      </c>
      <c r="N9" s="40" t="s">
        <v>9</v>
      </c>
      <c r="O9" s="40" t="s">
        <v>63</v>
      </c>
      <c r="P9" s="40" t="s">
        <v>63</v>
      </c>
      <c r="Q9" s="40" t="s">
        <v>63</v>
      </c>
      <c r="R9" s="43" t="s">
        <v>63</v>
      </c>
      <c r="S9" s="40" t="s">
        <v>63</v>
      </c>
      <c r="T9" s="21" t="s">
        <v>63</v>
      </c>
      <c r="U9" s="64" t="s">
        <v>63</v>
      </c>
      <c r="AA9" s="69"/>
    </row>
    <row r="10" spans="1:28" ht="57" customHeight="1">
      <c r="A10" s="14" t="s">
        <v>82</v>
      </c>
      <c r="B10" s="18" t="s">
        <v>83</v>
      </c>
      <c r="C10" s="126">
        <v>31194668.559999999</v>
      </c>
      <c r="D10" s="13">
        <v>3.9297782416440406E-2</v>
      </c>
      <c r="E10" s="13" t="s">
        <v>84</v>
      </c>
      <c r="F10" s="121">
        <v>5.7999999999999996E-3</v>
      </c>
      <c r="G10" s="10"/>
      <c r="H10" s="17"/>
      <c r="I10" s="53" t="s">
        <v>63</v>
      </c>
      <c r="J10" s="40" t="s">
        <v>63</v>
      </c>
      <c r="K10" s="42" t="s">
        <v>63</v>
      </c>
      <c r="L10" s="42" t="s">
        <v>63</v>
      </c>
      <c r="M10" s="40" t="s">
        <v>63</v>
      </c>
      <c r="N10" s="40" t="s">
        <v>63</v>
      </c>
      <c r="O10" s="40" t="s">
        <v>63</v>
      </c>
      <c r="P10" s="40" t="s">
        <v>63</v>
      </c>
      <c r="Q10" s="40" t="s">
        <v>63</v>
      </c>
      <c r="R10" s="40" t="s">
        <v>63</v>
      </c>
      <c r="S10" s="40" t="s">
        <v>63</v>
      </c>
      <c r="T10" s="21" t="s">
        <v>63</v>
      </c>
      <c r="U10" s="64" t="s">
        <v>63</v>
      </c>
      <c r="AA10" s="65"/>
    </row>
    <row r="11" spans="1:28" ht="57" customHeight="1">
      <c r="A11" s="14" t="s">
        <v>85</v>
      </c>
      <c r="B11" s="18" t="s">
        <v>86</v>
      </c>
      <c r="C11" s="126">
        <v>8115646.8099999996</v>
      </c>
      <c r="D11" s="13">
        <v>1.0223763778564687E-2</v>
      </c>
      <c r="E11" s="13" t="s">
        <v>87</v>
      </c>
      <c r="F11" s="121">
        <v>5.0000000000000001E-4</v>
      </c>
      <c r="G11" s="10"/>
      <c r="H11" s="11"/>
      <c r="I11" s="53" t="s">
        <v>62</v>
      </c>
      <c r="J11" s="40" t="s">
        <v>63</v>
      </c>
      <c r="K11" s="42" t="s">
        <v>9</v>
      </c>
      <c r="L11" s="42" t="s">
        <v>9</v>
      </c>
      <c r="M11" s="40" t="s">
        <v>63</v>
      </c>
      <c r="N11" s="40" t="s">
        <v>63</v>
      </c>
      <c r="O11" s="42" t="s">
        <v>63</v>
      </c>
      <c r="P11" s="42" t="s">
        <v>63</v>
      </c>
      <c r="Q11" s="40" t="s">
        <v>63</v>
      </c>
      <c r="R11" s="40" t="s">
        <v>63</v>
      </c>
      <c r="S11" s="40" t="s">
        <v>63</v>
      </c>
      <c r="T11" s="21" t="s">
        <v>63</v>
      </c>
      <c r="U11" s="64" t="s">
        <v>63</v>
      </c>
    </row>
    <row r="12" spans="1:28" ht="57" customHeight="1">
      <c r="A12" s="14" t="s">
        <v>88</v>
      </c>
      <c r="B12" s="18" t="s">
        <v>89</v>
      </c>
      <c r="C12" s="126">
        <v>4083417.14</v>
      </c>
      <c r="D12" s="13">
        <v>5.1441238420160146E-3</v>
      </c>
      <c r="E12" s="37" t="s">
        <v>90</v>
      </c>
      <c r="F12" s="121">
        <v>7.7999999999999996E-3</v>
      </c>
      <c r="G12" s="12"/>
      <c r="H12" s="9"/>
      <c r="I12" s="53" t="s">
        <v>63</v>
      </c>
      <c r="J12" s="40" t="s">
        <v>63</v>
      </c>
      <c r="K12" s="42" t="s">
        <v>63</v>
      </c>
      <c r="L12" s="42" t="s">
        <v>63</v>
      </c>
      <c r="M12" s="40" t="s">
        <v>63</v>
      </c>
      <c r="N12" s="40" t="s">
        <v>63</v>
      </c>
      <c r="O12" s="40" t="s">
        <v>63</v>
      </c>
      <c r="P12" s="42" t="s">
        <v>63</v>
      </c>
      <c r="Q12" s="40" t="s">
        <v>63</v>
      </c>
      <c r="R12" s="40" t="s">
        <v>63</v>
      </c>
      <c r="S12" s="40" t="s">
        <v>63</v>
      </c>
      <c r="T12" s="21" t="s">
        <v>63</v>
      </c>
      <c r="U12" s="64" t="s">
        <v>63</v>
      </c>
    </row>
    <row r="13" spans="1:28" ht="57" customHeight="1">
      <c r="A13" s="14" t="s">
        <v>36</v>
      </c>
      <c r="B13" s="115" t="s">
        <v>91</v>
      </c>
      <c r="C13" s="126">
        <v>33787564.240000002</v>
      </c>
      <c r="D13" s="13">
        <v>4.2564207577047028E-2</v>
      </c>
      <c r="E13" s="37" t="s">
        <v>92</v>
      </c>
      <c r="F13" s="121">
        <v>3.0999999999999999E-3</v>
      </c>
      <c r="G13" s="10"/>
      <c r="H13" s="9"/>
      <c r="I13" s="53" t="s">
        <v>63</v>
      </c>
      <c r="J13" s="40" t="s">
        <v>9</v>
      </c>
      <c r="K13" s="40" t="s">
        <v>9</v>
      </c>
      <c r="L13" s="40" t="s">
        <v>9</v>
      </c>
      <c r="M13" s="40" t="s">
        <v>9</v>
      </c>
      <c r="N13" s="40" t="s">
        <v>63</v>
      </c>
      <c r="O13" s="40" t="s">
        <v>63</v>
      </c>
      <c r="P13" s="40" t="s">
        <v>63</v>
      </c>
      <c r="Q13" s="40" t="s">
        <v>63</v>
      </c>
      <c r="R13" s="40" t="s">
        <v>63</v>
      </c>
      <c r="S13" s="40" t="s">
        <v>63</v>
      </c>
      <c r="T13" s="21" t="s">
        <v>63</v>
      </c>
      <c r="U13" s="64" t="s">
        <v>63</v>
      </c>
    </row>
    <row r="14" spans="1:28" ht="57" customHeight="1">
      <c r="A14" s="14" t="s">
        <v>36</v>
      </c>
      <c r="B14" s="18" t="s">
        <v>93</v>
      </c>
      <c r="C14" s="127">
        <v>16841038.82</v>
      </c>
      <c r="D14" s="13">
        <v>2.1215659911316149E-2</v>
      </c>
      <c r="E14" s="13" t="s">
        <v>94</v>
      </c>
      <c r="F14" s="121">
        <v>1.03E-2</v>
      </c>
      <c r="G14" s="12"/>
      <c r="H14" s="9"/>
      <c r="I14" s="52" t="s">
        <v>63</v>
      </c>
      <c r="J14" s="40" t="s">
        <v>9</v>
      </c>
      <c r="K14" s="40" t="s">
        <v>9</v>
      </c>
      <c r="L14" s="40" t="s">
        <v>9</v>
      </c>
      <c r="M14" s="40" t="s">
        <v>9</v>
      </c>
      <c r="N14" s="40" t="s">
        <v>63</v>
      </c>
      <c r="O14" s="40" t="s">
        <v>63</v>
      </c>
      <c r="P14" s="40" t="s">
        <v>63</v>
      </c>
      <c r="Q14" s="40" t="s">
        <v>63</v>
      </c>
      <c r="R14" s="40" t="s">
        <v>63</v>
      </c>
      <c r="S14" s="40" t="s">
        <v>63</v>
      </c>
      <c r="T14" s="21" t="s">
        <v>63</v>
      </c>
      <c r="U14" s="64" t="s">
        <v>63</v>
      </c>
    </row>
    <row r="15" spans="1:28" ht="57" customHeight="1">
      <c r="A15" s="14" t="s">
        <v>40</v>
      </c>
      <c r="B15" s="18" t="s">
        <v>95</v>
      </c>
      <c r="C15" s="127">
        <v>1747902.31</v>
      </c>
      <c r="D15" s="13">
        <v>2.2019366716930287E-3</v>
      </c>
      <c r="E15" s="13" t="s">
        <v>96</v>
      </c>
      <c r="F15" s="121">
        <v>8.8000000000000005E-3</v>
      </c>
      <c r="G15" s="12"/>
      <c r="H15" s="9"/>
      <c r="I15" s="43" t="s">
        <v>63</v>
      </c>
      <c r="J15" s="40" t="s">
        <v>9</v>
      </c>
      <c r="K15" s="40" t="s">
        <v>9</v>
      </c>
      <c r="L15" s="40" t="s">
        <v>9</v>
      </c>
      <c r="M15" s="40" t="s">
        <v>9</v>
      </c>
      <c r="N15" s="40" t="s">
        <v>9</v>
      </c>
      <c r="O15" s="40" t="s">
        <v>9</v>
      </c>
      <c r="P15" s="40" t="s">
        <v>9</v>
      </c>
      <c r="Q15" s="40" t="s">
        <v>9</v>
      </c>
      <c r="R15" s="40" t="s">
        <v>63</v>
      </c>
      <c r="S15" s="40" t="s">
        <v>63</v>
      </c>
      <c r="T15" s="21" t="s">
        <v>121</v>
      </c>
      <c r="U15" s="64" t="s">
        <v>119</v>
      </c>
    </row>
    <row r="16" spans="1:28" ht="57" customHeight="1">
      <c r="A16" s="116" t="s">
        <v>97</v>
      </c>
      <c r="B16" s="56" t="s">
        <v>98</v>
      </c>
      <c r="C16" s="127">
        <v>12307090</v>
      </c>
      <c r="D16" s="13">
        <v>1.5503974471448898E-2</v>
      </c>
      <c r="E16" s="13" t="s">
        <v>99</v>
      </c>
      <c r="F16" s="121">
        <v>8.0000000000000002E-3</v>
      </c>
      <c r="G16" s="12"/>
      <c r="H16" s="9"/>
      <c r="I16" s="43" t="s">
        <v>63</v>
      </c>
      <c r="J16" s="40" t="s">
        <v>63</v>
      </c>
      <c r="K16" s="40" t="s">
        <v>63</v>
      </c>
      <c r="L16" s="40" t="s">
        <v>63</v>
      </c>
      <c r="M16" s="40" t="s">
        <v>63</v>
      </c>
      <c r="N16" s="40" t="s">
        <v>63</v>
      </c>
      <c r="O16" s="40" t="s">
        <v>63</v>
      </c>
      <c r="P16" s="40" t="s">
        <v>63</v>
      </c>
      <c r="Q16" s="40" t="s">
        <v>63</v>
      </c>
      <c r="R16" s="40" t="s">
        <v>63</v>
      </c>
      <c r="S16" s="40" t="s">
        <v>63</v>
      </c>
      <c r="T16" s="21" t="s">
        <v>63</v>
      </c>
      <c r="U16" s="64" t="s">
        <v>63</v>
      </c>
    </row>
    <row r="17" spans="1:21" ht="57.75" customHeight="1">
      <c r="A17" s="14" t="s">
        <v>100</v>
      </c>
      <c r="B17" s="18" t="s">
        <v>101</v>
      </c>
      <c r="C17" s="127">
        <v>34077408.469999999</v>
      </c>
      <c r="D17" s="13">
        <v>4.292934162113192E-2</v>
      </c>
      <c r="E17" s="13" t="s">
        <v>102</v>
      </c>
      <c r="F17" s="121">
        <v>4.8999999999999998E-3</v>
      </c>
      <c r="G17" s="45"/>
      <c r="H17" s="7"/>
      <c r="I17" s="43" t="s">
        <v>63</v>
      </c>
      <c r="J17" s="41" t="s">
        <v>63</v>
      </c>
      <c r="K17" s="41" t="s">
        <v>9</v>
      </c>
      <c r="L17" s="41" t="s">
        <v>63</v>
      </c>
      <c r="M17" s="41" t="s">
        <v>63</v>
      </c>
      <c r="N17" s="41" t="s">
        <v>63</v>
      </c>
      <c r="O17" s="41" t="s">
        <v>9</v>
      </c>
      <c r="P17" s="41" t="s">
        <v>63</v>
      </c>
      <c r="Q17" s="41" t="s">
        <v>63</v>
      </c>
      <c r="R17" s="41" t="s">
        <v>63</v>
      </c>
      <c r="S17" s="41" t="s">
        <v>63</v>
      </c>
      <c r="T17" s="21" t="s">
        <v>63</v>
      </c>
      <c r="U17" s="64" t="s">
        <v>63</v>
      </c>
    </row>
    <row r="18" spans="1:21" ht="57.75" customHeight="1">
      <c r="A18" s="14" t="s">
        <v>46</v>
      </c>
      <c r="B18" s="18" t="s">
        <v>103</v>
      </c>
      <c r="C18" s="127">
        <v>7713104.75</v>
      </c>
      <c r="D18" s="37">
        <v>9.7166575640229517E-3</v>
      </c>
      <c r="E18" s="37" t="s">
        <v>104</v>
      </c>
      <c r="F18" s="121">
        <v>6.1999999999999998E-3</v>
      </c>
      <c r="G18" s="12"/>
      <c r="H18" s="9"/>
      <c r="I18" s="43" t="s">
        <v>63</v>
      </c>
      <c r="J18" s="40" t="s">
        <v>63</v>
      </c>
      <c r="K18" s="43" t="s">
        <v>63</v>
      </c>
      <c r="L18" s="43" t="s">
        <v>63</v>
      </c>
      <c r="M18" s="43" t="s">
        <v>63</v>
      </c>
      <c r="N18" s="43" t="s">
        <v>63</v>
      </c>
      <c r="O18" s="43" t="s">
        <v>63</v>
      </c>
      <c r="P18" s="43" t="s">
        <v>63</v>
      </c>
      <c r="Q18" s="43" t="s">
        <v>63</v>
      </c>
      <c r="R18" s="43" t="s">
        <v>63</v>
      </c>
      <c r="S18" s="43" t="s">
        <v>63</v>
      </c>
      <c r="T18" s="21" t="s">
        <v>63</v>
      </c>
      <c r="U18" s="64" t="s">
        <v>63</v>
      </c>
    </row>
    <row r="19" spans="1:21" ht="57.75" customHeight="1">
      <c r="A19" s="14" t="s">
        <v>105</v>
      </c>
      <c r="B19" s="18" t="s">
        <v>106</v>
      </c>
      <c r="C19" s="127">
        <v>2228450.9700000002</v>
      </c>
      <c r="D19" s="37">
        <v>2.8073124475205377E-3</v>
      </c>
      <c r="E19" s="37" t="s">
        <v>107</v>
      </c>
      <c r="F19" s="121">
        <v>6.3E-3</v>
      </c>
      <c r="G19" s="12"/>
      <c r="H19" s="39"/>
      <c r="I19" s="48" t="s">
        <v>63</v>
      </c>
      <c r="J19" s="43" t="s">
        <v>63</v>
      </c>
      <c r="K19" s="43" t="s">
        <v>63</v>
      </c>
      <c r="L19" s="43" t="s">
        <v>63</v>
      </c>
      <c r="M19" s="43" t="s">
        <v>63</v>
      </c>
      <c r="N19" s="43" t="s">
        <v>63</v>
      </c>
      <c r="O19" s="43" t="s">
        <v>63</v>
      </c>
      <c r="P19" s="43" t="s">
        <v>63</v>
      </c>
      <c r="Q19" s="43" t="s">
        <v>63</v>
      </c>
      <c r="R19" s="43" t="s">
        <v>63</v>
      </c>
      <c r="S19" s="43" t="s">
        <v>63</v>
      </c>
      <c r="T19" s="21" t="s">
        <v>63</v>
      </c>
      <c r="U19" s="64" t="s">
        <v>63</v>
      </c>
    </row>
    <row r="20" spans="1:21" ht="57.75" customHeight="1">
      <c r="A20" s="14" t="s">
        <v>108</v>
      </c>
      <c r="B20" s="18" t="s">
        <v>109</v>
      </c>
      <c r="C20" s="127">
        <v>187050.37</v>
      </c>
      <c r="D20" s="37">
        <v>2.3563849466893234E-4</v>
      </c>
      <c r="E20" s="37" t="s">
        <v>110</v>
      </c>
      <c r="F20" s="121">
        <v>1E-3</v>
      </c>
      <c r="G20" s="12"/>
      <c r="H20" s="39"/>
      <c r="I20" s="48" t="s">
        <v>63</v>
      </c>
      <c r="J20" s="43" t="s">
        <v>63</v>
      </c>
      <c r="K20" s="43" t="s">
        <v>63</v>
      </c>
      <c r="L20" s="43" t="s">
        <v>63</v>
      </c>
      <c r="M20" s="43" t="s">
        <v>63</v>
      </c>
      <c r="N20" s="43" t="s">
        <v>63</v>
      </c>
      <c r="O20" s="43" t="s">
        <v>63</v>
      </c>
      <c r="P20" s="43" t="s">
        <v>63</v>
      </c>
      <c r="Q20" s="43" t="s">
        <v>63</v>
      </c>
      <c r="R20" s="43" t="s">
        <v>63</v>
      </c>
      <c r="S20" s="43" t="s">
        <v>63</v>
      </c>
      <c r="T20" s="21" t="s">
        <v>63</v>
      </c>
      <c r="U20" s="64" t="s">
        <v>63</v>
      </c>
    </row>
    <row r="21" spans="1:21" ht="57.75" customHeight="1">
      <c r="A21" s="14" t="s">
        <v>52</v>
      </c>
      <c r="B21" s="18" t="s">
        <v>111</v>
      </c>
      <c r="C21" s="127">
        <v>1256029.18</v>
      </c>
      <c r="D21" s="37">
        <v>1.5822947863479418E-3</v>
      </c>
      <c r="E21" s="37" t="s">
        <v>112</v>
      </c>
      <c r="F21" s="121">
        <v>9.4000000000000004E-3</v>
      </c>
      <c r="G21" s="12"/>
      <c r="H21" s="39"/>
      <c r="I21" s="48" t="s">
        <v>63</v>
      </c>
      <c r="J21" s="43" t="s">
        <v>9</v>
      </c>
      <c r="K21" s="43" t="s">
        <v>9</v>
      </c>
      <c r="L21" s="43" t="s">
        <v>9</v>
      </c>
      <c r="M21" s="43" t="s">
        <v>9</v>
      </c>
      <c r="N21" s="43" t="s">
        <v>63</v>
      </c>
      <c r="O21" s="43" t="s">
        <v>63</v>
      </c>
      <c r="P21" s="43" t="s">
        <v>63</v>
      </c>
      <c r="Q21" s="43" t="s">
        <v>9</v>
      </c>
      <c r="R21" s="43" t="s">
        <v>63</v>
      </c>
      <c r="S21" s="43" t="s">
        <v>63</v>
      </c>
      <c r="T21" s="21" t="s">
        <v>122</v>
      </c>
      <c r="U21" s="64" t="s">
        <v>116</v>
      </c>
    </row>
    <row r="22" spans="1:21" ht="57.75" customHeight="1">
      <c r="A22" s="55" t="s">
        <v>113</v>
      </c>
      <c r="B22" s="56" t="s">
        <v>114</v>
      </c>
      <c r="C22" s="127">
        <v>1124776.01</v>
      </c>
      <c r="D22" s="37">
        <v>1.4169473486533495E-3</v>
      </c>
      <c r="E22" s="37" t="s">
        <v>115</v>
      </c>
      <c r="F22" s="121">
        <v>9.9000000000000008E-3</v>
      </c>
      <c r="G22" s="12"/>
      <c r="H22" s="39"/>
      <c r="I22" s="48" t="s">
        <v>63</v>
      </c>
      <c r="J22" s="43" t="s">
        <v>9</v>
      </c>
      <c r="K22" s="43" t="s">
        <v>9</v>
      </c>
      <c r="L22" s="43" t="s">
        <v>9</v>
      </c>
      <c r="M22" s="43" t="s">
        <v>9</v>
      </c>
      <c r="N22" s="43" t="s">
        <v>63</v>
      </c>
      <c r="O22" s="43" t="s">
        <v>63</v>
      </c>
      <c r="P22" s="43" t="s">
        <v>63</v>
      </c>
      <c r="Q22" s="43" t="s">
        <v>9</v>
      </c>
      <c r="R22" s="43" t="s">
        <v>63</v>
      </c>
      <c r="S22" s="43" t="s">
        <v>63</v>
      </c>
      <c r="T22" s="125" t="s">
        <v>122</v>
      </c>
      <c r="U22" s="64" t="s">
        <v>119</v>
      </c>
    </row>
    <row r="23" spans="1:21" ht="57.75" hidden="1" customHeight="1">
      <c r="A23" s="117" t="e" cm="1">
        <f t="array" aca="1" ref="A23" ca="1">IF(AND(RIGHT(E23)="X",LEN(E23)=5),_xll.YCI("M:"&amp;E23, "category_name"),_xll.YCI(E23, "category_name"))</f>
        <v>#NAME?</v>
      </c>
      <c r="B23" s="118" t="e" cm="1">
        <f t="array" aca="1" ref="B23" ca="1">IF(AND(RIGHT(E23)="X",LEN(E23)=5),_xll.YCI("M:"&amp;E23,  "security_name"),_xll.YCI(E23,  "security_name"))</f>
        <v>#NAME?</v>
      </c>
      <c r="C23" s="16"/>
      <c r="D23" s="119"/>
      <c r="E23" s="119"/>
      <c r="F23" s="120" t="e" cm="1">
        <f t="array" aca="1" ref="F23" ca="1">IF(AND(RIGHT(E23)="X",LEN(E23)=5),_xll.YCP("M:"&amp;E23, "expense_ratio"),_xll.YCP(E23, "expense_ratio"))</f>
        <v>#NAME?</v>
      </c>
      <c r="G23" s="54"/>
      <c r="H23" s="122"/>
      <c r="I23" s="123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124" t="str">
        <f>""</f>
        <v/>
      </c>
      <c r="U23" s="64">
        <f t="shared" ref="U23:U40" si="0">IF(LEN(_xlfn.CONCAT(I23:S23))=0,15,LEN(_xlfn.CONCAT(I23:S23))-LEN(SUBSTITUTE(_xlfn.CONCAT(I23:S23),"û","")))</f>
        <v>15</v>
      </c>
    </row>
    <row r="24" spans="1:21" ht="57.75" hidden="1" customHeight="1">
      <c r="A24" s="44" t="e" cm="1">
        <f t="array" aca="1" ref="A24" ca="1">IF(AND(RIGHT(E24)="X",LEN(E24)=5),_xll.YCI("M:"&amp;E24, "category_name"),_xll.YCI(E24, "category_name"))</f>
        <v>#NAME?</v>
      </c>
      <c r="B24" s="26" t="e" cm="1">
        <f t="array" aca="1" ref="B24" ca="1">IF(AND(RIGHT(E24)="X",LEN(E24)=5),_xll.YCI("M:"&amp;E24,  "security_name"),_xll.YCI(E24,  "security_name"))</f>
        <v>#NAME?</v>
      </c>
      <c r="C24" s="6"/>
      <c r="D24" s="37"/>
      <c r="E24" s="37"/>
      <c r="F24" s="8" t="e" cm="1">
        <f t="array" aca="1" ref="F24" ca="1">IF(AND(RIGHT(E24)="X",LEN(E24)=5),_xll.YCP("M:"&amp;E24, "expense_ratio"),_xll.YCP(E24, "expense_ratio"))</f>
        <v>#NAME?</v>
      </c>
      <c r="G24" s="12"/>
      <c r="H24" s="39"/>
      <c r="I24" s="48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21" t="str">
        <f>""</f>
        <v/>
      </c>
      <c r="U24" s="64">
        <f t="shared" si="0"/>
        <v>15</v>
      </c>
    </row>
    <row r="25" spans="1:21" ht="57.75" hidden="1" customHeight="1">
      <c r="A25" s="44" t="e" cm="1">
        <f t="array" aca="1" ref="A25" ca="1">IF(AND(RIGHT(E25)="X",LEN(E25)=5),_xll.YCI("M:"&amp;E25, "category_name"),_xll.YCI(E25, "category_name"))</f>
        <v>#NAME?</v>
      </c>
      <c r="B25" s="26" t="e" cm="1">
        <f t="array" aca="1" ref="B25" ca="1">IF(AND(RIGHT(E25)="X",LEN(E25)=5),_xll.YCI("M:"&amp;E25,  "security_name"),_xll.YCI(E25,  "security_name"))</f>
        <v>#NAME?</v>
      </c>
      <c r="C25" s="6"/>
      <c r="D25" s="37"/>
      <c r="E25" s="37"/>
      <c r="F25" s="8" t="e" cm="1">
        <f t="array" aca="1" ref="F25" ca="1">IF(AND(RIGHT(E25)="X",LEN(E25)=5),_xll.YCP("M:"&amp;E25, "expense_ratio"),_xll.YCP(E25, "expense_ratio"))</f>
        <v>#NAME?</v>
      </c>
      <c r="G25" s="12"/>
      <c r="H25" s="39"/>
      <c r="I25" s="48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21" t="str">
        <f>""</f>
        <v/>
      </c>
      <c r="U25" s="64">
        <f t="shared" si="0"/>
        <v>15</v>
      </c>
    </row>
    <row r="26" spans="1:21" ht="57.75" hidden="1" customHeight="1">
      <c r="A26" s="44" t="e" cm="1">
        <f t="array" aca="1" ref="A26" ca="1">IF(AND(RIGHT(E26)="X",LEN(E26)=5),_xll.YCI("M:"&amp;E26, "category_name"),_xll.YCI(E26, "category_name"))</f>
        <v>#NAME?</v>
      </c>
      <c r="B26" s="26" t="e" cm="1">
        <f t="array" aca="1" ref="B26" ca="1">IF(AND(RIGHT(E26)="X",LEN(E26)=5),_xll.YCI("M:"&amp;E26,  "security_name"),_xll.YCI(E26,  "security_name"))</f>
        <v>#NAME?</v>
      </c>
      <c r="C26" s="6"/>
      <c r="D26" s="37"/>
      <c r="E26" s="37"/>
      <c r="F26" s="8" t="e" cm="1">
        <f t="array" aca="1" ref="F26" ca="1">IF(AND(RIGHT(E26)="X",LEN(E26)=5),_xll.YCP("M:"&amp;E26, "expense_ratio"),_xll.YCP(E26, "expense_ratio"))</f>
        <v>#NAME?</v>
      </c>
      <c r="G26" s="12"/>
      <c r="H26" s="39"/>
      <c r="I26" s="48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21" t="str">
        <f>""</f>
        <v/>
      </c>
      <c r="U26" s="64">
        <f t="shared" si="0"/>
        <v>15</v>
      </c>
    </row>
    <row r="27" spans="1:21" ht="57.75" hidden="1" customHeight="1">
      <c r="A27" s="44" t="e" cm="1">
        <f t="array" aca="1" ref="A27" ca="1">IF(AND(RIGHT(E27)="X",LEN(E27)=5),_xll.YCI("M:"&amp;E27, "category_name"),_xll.YCI(E27, "category_name"))</f>
        <v>#NAME?</v>
      </c>
      <c r="B27" s="26" t="e" cm="1">
        <f t="array" aca="1" ref="B27" ca="1">IF(AND(RIGHT(E27)="X",LEN(E27)=5),_xll.YCI("M:"&amp;E27,  "security_name"),_xll.YCI(E27,  "security_name"))</f>
        <v>#NAME?</v>
      </c>
      <c r="C27" s="6"/>
      <c r="D27" s="37"/>
      <c r="E27" s="37"/>
      <c r="F27" s="8" t="e" cm="1">
        <f t="array" aca="1" ref="F27" ca="1">IF(AND(RIGHT(E27)="X",LEN(E27)=5),_xll.YCP("M:"&amp;E27, "expense_ratio"),_xll.YCP(E27, "expense_ratio"))</f>
        <v>#NAME?</v>
      </c>
      <c r="G27" s="12"/>
      <c r="H27" s="39"/>
      <c r="I27" s="48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21" t="str">
        <f>""</f>
        <v/>
      </c>
      <c r="U27" s="64">
        <f t="shared" si="0"/>
        <v>15</v>
      </c>
    </row>
    <row r="28" spans="1:21" ht="57.75" hidden="1" customHeight="1">
      <c r="A28" s="44"/>
      <c r="B28" s="26"/>
      <c r="C28" s="6"/>
      <c r="D28" s="37"/>
      <c r="E28" s="37"/>
      <c r="F28" s="8"/>
      <c r="G28" s="12"/>
      <c r="H28" s="39"/>
      <c r="I28" s="48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21" t="str">
        <f>""</f>
        <v/>
      </c>
      <c r="U28" s="64">
        <f t="shared" si="0"/>
        <v>15</v>
      </c>
    </row>
    <row r="29" spans="1:21" ht="57.75" hidden="1" customHeight="1">
      <c r="A29" s="44"/>
      <c r="B29" s="26"/>
      <c r="C29" s="6"/>
      <c r="D29" s="37"/>
      <c r="E29" s="37"/>
      <c r="F29" s="8"/>
      <c r="G29" s="12"/>
      <c r="H29" s="39"/>
      <c r="I29" s="48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21" t="str">
        <f>""</f>
        <v/>
      </c>
      <c r="U29" s="64">
        <f t="shared" si="0"/>
        <v>15</v>
      </c>
    </row>
    <row r="30" spans="1:21" ht="57.75" hidden="1" customHeight="1">
      <c r="A30" s="44"/>
      <c r="B30" s="26"/>
      <c r="C30" s="6"/>
      <c r="D30" s="37"/>
      <c r="E30" s="37"/>
      <c r="F30" s="8"/>
      <c r="G30" s="12"/>
      <c r="H30" s="39"/>
      <c r="I30" s="48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21" t="str">
        <f>""</f>
        <v/>
      </c>
      <c r="U30" s="64">
        <f t="shared" si="0"/>
        <v>15</v>
      </c>
    </row>
    <row r="31" spans="1:21" ht="57.75" hidden="1" customHeight="1">
      <c r="A31" s="44"/>
      <c r="B31" s="26"/>
      <c r="C31" s="6"/>
      <c r="D31" s="37"/>
      <c r="E31" s="37"/>
      <c r="F31" s="8"/>
      <c r="G31" s="12"/>
      <c r="H31" s="39"/>
      <c r="I31" s="48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21" t="str">
        <f>""</f>
        <v/>
      </c>
      <c r="U31" s="64">
        <f t="shared" si="0"/>
        <v>15</v>
      </c>
    </row>
    <row r="32" spans="1:21" ht="57.75" hidden="1" customHeight="1">
      <c r="A32" s="44"/>
      <c r="B32" s="26"/>
      <c r="C32" s="6"/>
      <c r="D32" s="37"/>
      <c r="E32" s="37"/>
      <c r="F32" s="8"/>
      <c r="G32" s="12"/>
      <c r="H32" s="39"/>
      <c r="I32" s="48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21" t="str">
        <f>""</f>
        <v/>
      </c>
      <c r="U32" s="64">
        <f t="shared" si="0"/>
        <v>15</v>
      </c>
    </row>
    <row r="33" spans="1:21" ht="57.75" hidden="1" customHeight="1">
      <c r="A33" s="44"/>
      <c r="B33" s="26"/>
      <c r="C33" s="6"/>
      <c r="D33" s="37"/>
      <c r="E33" s="37"/>
      <c r="F33" s="8"/>
      <c r="G33" s="12"/>
      <c r="H33" s="39"/>
      <c r="I33" s="48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21" t="str">
        <f>""</f>
        <v/>
      </c>
      <c r="U33" s="64">
        <f t="shared" si="0"/>
        <v>15</v>
      </c>
    </row>
    <row r="34" spans="1:21" ht="57.75" hidden="1" customHeight="1">
      <c r="A34" s="44"/>
      <c r="B34" s="26"/>
      <c r="C34" s="6"/>
      <c r="D34" s="37"/>
      <c r="E34" s="37"/>
      <c r="F34" s="8"/>
      <c r="G34" s="12"/>
      <c r="H34" s="39"/>
      <c r="I34" s="48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21" t="str">
        <f>""</f>
        <v/>
      </c>
      <c r="U34" s="64">
        <f t="shared" si="0"/>
        <v>15</v>
      </c>
    </row>
    <row r="35" spans="1:21" ht="57.75" hidden="1" customHeight="1">
      <c r="A35" s="44"/>
      <c r="B35" s="26"/>
      <c r="C35" s="6"/>
      <c r="D35" s="37"/>
      <c r="E35" s="37"/>
      <c r="F35" s="8"/>
      <c r="G35" s="12"/>
      <c r="H35" s="39"/>
      <c r="I35" s="48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21" t="str">
        <f>""</f>
        <v/>
      </c>
      <c r="U35" s="64">
        <f t="shared" si="0"/>
        <v>15</v>
      </c>
    </row>
    <row r="36" spans="1:21" ht="57.75" hidden="1" customHeight="1">
      <c r="A36" s="44"/>
      <c r="B36" s="26"/>
      <c r="C36" s="6"/>
      <c r="D36" s="37"/>
      <c r="E36" s="37"/>
      <c r="F36" s="8"/>
      <c r="G36" s="12"/>
      <c r="H36" s="39"/>
      <c r="I36" s="48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21" t="str">
        <f>""</f>
        <v/>
      </c>
      <c r="U36" s="64">
        <f t="shared" si="0"/>
        <v>15</v>
      </c>
    </row>
    <row r="37" spans="1:21" ht="57.75" hidden="1" customHeight="1">
      <c r="A37" s="44" t="e" cm="1">
        <f t="array" aca="1" ref="A37" ca="1">IF(AND(RIGHT(E37)="X",LEN(E37)=5),_xll.YCI("M:"&amp;E37, "category_name"),_xll.YCI(E37, "category_name"))</f>
        <v>#NAME?</v>
      </c>
      <c r="B37" s="26" t="e" cm="1">
        <f t="array" aca="1" ref="B37" ca="1">IF(AND(RIGHT(E37)="X",LEN(E37)=5),_xll.YCI("M:"&amp;E37,  "security_name"),_xll.YCI(E37,  "security_name"))</f>
        <v>#NAME?</v>
      </c>
      <c r="C37" s="6"/>
      <c r="D37" s="37"/>
      <c r="E37" s="37"/>
      <c r="F37" s="8" t="e" cm="1">
        <f t="array" aca="1" ref="F37" ca="1">IF(AND(RIGHT(E37)="X",LEN(E37)=5),_xll.YCP("M:"&amp;E37, "expense_ratio"),_xll.YCP(E37, "expense_ratio"))</f>
        <v>#NAME?</v>
      </c>
      <c r="G37" s="12"/>
      <c r="H37" s="39"/>
      <c r="I37" s="48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21" t="str">
        <f>""</f>
        <v/>
      </c>
      <c r="U37" s="64">
        <f t="shared" si="0"/>
        <v>15</v>
      </c>
    </row>
    <row r="38" spans="1:21" ht="57.75" hidden="1" customHeight="1">
      <c r="A38" s="44"/>
      <c r="B38" s="26"/>
      <c r="C38" s="6"/>
      <c r="D38" s="37"/>
      <c r="E38" s="37"/>
      <c r="F38" s="8"/>
      <c r="G38" s="12"/>
      <c r="H38" s="39"/>
      <c r="I38" s="48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21" t="str">
        <f>""</f>
        <v/>
      </c>
      <c r="U38" s="64">
        <f t="shared" si="0"/>
        <v>15</v>
      </c>
    </row>
    <row r="39" spans="1:21" ht="57.75" hidden="1" customHeight="1">
      <c r="A39" s="44"/>
      <c r="B39" s="26"/>
      <c r="C39" s="6"/>
      <c r="D39" s="37"/>
      <c r="E39" s="37"/>
      <c r="F39" s="8"/>
      <c r="G39" s="12"/>
      <c r="H39" s="39"/>
      <c r="I39" s="48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21" t="str">
        <f>""</f>
        <v/>
      </c>
      <c r="U39" s="64">
        <f t="shared" si="0"/>
        <v>15</v>
      </c>
    </row>
    <row r="40" spans="1:21" ht="51" hidden="1" customHeight="1">
      <c r="A40" s="44" t="e" cm="1">
        <f t="array" aca="1" ref="A40" ca="1">IF(AND(RIGHT(E40)="X",LEN(E40)=5),_xll.YCI("M:"&amp;E40, "category_name"),_xll.YCI(E40, "category_name"))</f>
        <v>#NAME?</v>
      </c>
      <c r="B40" s="26" t="e" cm="1">
        <f t="array" aca="1" ref="B40" ca="1">IF(AND(RIGHT(E40)="X",LEN(E40)=5),_xll.YCI("M:"&amp;E40,  "security_name"),_xll.YCI(E40,  "security_name"))</f>
        <v>#NAME?</v>
      </c>
      <c r="C40" s="6"/>
      <c r="D40" s="37"/>
      <c r="E40" s="37"/>
      <c r="F40" s="8" t="e" cm="1">
        <f t="array" aca="1" ref="F40" ca="1">IF(AND(RIGHT(E40)="X",LEN(E40)=5),_xll.YCP("M:"&amp;E40, "expense_ratio"),_xll.YCP(E40, "expense_ratio"))</f>
        <v>#NAME?</v>
      </c>
      <c r="G40" s="12"/>
      <c r="H40" s="39"/>
      <c r="I40" s="49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21" t="str">
        <f>""</f>
        <v/>
      </c>
      <c r="U40" s="64">
        <f t="shared" si="0"/>
        <v>15</v>
      </c>
    </row>
    <row r="41" spans="1:21">
      <c r="A41" s="22"/>
      <c r="B41" s="71"/>
      <c r="C41" s="72"/>
      <c r="D41" s="73">
        <f>C41/$C$46</f>
        <v>0</v>
      </c>
      <c r="E41" s="74"/>
      <c r="F41" s="75"/>
      <c r="G41" s="76"/>
      <c r="H41" s="77"/>
      <c r="I41" s="67"/>
      <c r="J41" s="67"/>
      <c r="K41" s="62"/>
      <c r="L41" s="62"/>
      <c r="M41" s="62"/>
      <c r="N41" s="67"/>
      <c r="O41" s="67"/>
      <c r="P41" s="67"/>
      <c r="Q41" s="67"/>
      <c r="R41" s="67"/>
      <c r="S41" s="67"/>
      <c r="T41" s="78"/>
    </row>
    <row r="42" spans="1:21" ht="55.5" customHeight="1">
      <c r="A42" s="14" t="s">
        <v>56</v>
      </c>
      <c r="B42" s="20" t="s">
        <v>57</v>
      </c>
      <c r="C42" s="127">
        <v>295516304.58000004</v>
      </c>
      <c r="D42" s="13">
        <v>0.37227949434880525</v>
      </c>
      <c r="E42" s="13" t="s">
        <v>10</v>
      </c>
      <c r="F42" s="121">
        <v>8.0000000000000004E-4</v>
      </c>
      <c r="G42" s="79">
        <v>5.0000000000000001E-3</v>
      </c>
      <c r="H42" s="80">
        <v>38717</v>
      </c>
      <c r="I42" s="81"/>
      <c r="J42" s="67"/>
      <c r="K42" s="62"/>
      <c r="L42" s="62"/>
      <c r="M42" s="62"/>
      <c r="N42" s="67"/>
      <c r="O42" s="67"/>
      <c r="P42" s="67"/>
      <c r="Q42" s="67"/>
      <c r="R42" s="67"/>
      <c r="S42" s="67"/>
      <c r="T42" s="78"/>
    </row>
    <row r="43" spans="1:21" ht="57" customHeight="1">
      <c r="A43" s="14" t="s">
        <v>58</v>
      </c>
      <c r="B43" s="20" t="s">
        <v>59</v>
      </c>
      <c r="C43" s="127">
        <v>47196170.560000002</v>
      </c>
      <c r="D43" s="13">
        <v>5.9455827779953514E-2</v>
      </c>
      <c r="E43" s="13" t="s">
        <v>10</v>
      </c>
      <c r="F43" s="121">
        <v>3.0000000000000001E-3</v>
      </c>
      <c r="G43" s="79"/>
      <c r="H43" s="80"/>
      <c r="I43" s="81"/>
      <c r="J43" s="67"/>
      <c r="K43" s="62"/>
      <c r="L43" s="62"/>
      <c r="M43" s="62"/>
      <c r="N43" s="67"/>
      <c r="O43" s="67"/>
      <c r="P43" s="67"/>
      <c r="Q43" s="67"/>
      <c r="R43" s="67"/>
      <c r="S43" s="67"/>
      <c r="T43" s="78"/>
    </row>
    <row r="44" spans="1:21" ht="55.5" customHeight="1">
      <c r="A44" s="14" t="s">
        <v>60</v>
      </c>
      <c r="B44" s="18" t="s">
        <v>61</v>
      </c>
      <c r="C44" s="127">
        <v>2458387.96</v>
      </c>
      <c r="D44" s="13">
        <v>3.0969777723862694E-3</v>
      </c>
      <c r="E44" s="36" t="s">
        <v>10</v>
      </c>
      <c r="F44" s="121">
        <v>0</v>
      </c>
      <c r="G44" s="79">
        <v>0</v>
      </c>
      <c r="H44" s="80" t="s">
        <v>10</v>
      </c>
      <c r="I44" s="81"/>
      <c r="J44" s="67"/>
      <c r="K44" s="62"/>
      <c r="L44" s="62"/>
      <c r="M44" s="62"/>
      <c r="N44" s="67"/>
      <c r="O44" s="67"/>
      <c r="P44" s="67"/>
      <c r="Q44" s="67"/>
      <c r="R44" s="67"/>
      <c r="S44" s="67"/>
      <c r="T44" s="78"/>
    </row>
    <row r="45" spans="1:21" s="70" customFormat="1" ht="15" customHeight="1">
      <c r="A45" s="110"/>
      <c r="B45" s="90"/>
      <c r="C45" s="91"/>
      <c r="D45" s="82"/>
      <c r="E45" s="82"/>
      <c r="F45" s="82"/>
      <c r="G45" s="83"/>
      <c r="H45" s="84"/>
      <c r="I45" s="85"/>
      <c r="J45" s="85"/>
      <c r="K45" s="85"/>
      <c r="L45" s="86"/>
      <c r="M45" s="87"/>
      <c r="N45" s="88"/>
      <c r="O45" s="88"/>
      <c r="P45" s="89"/>
      <c r="Q45" s="86"/>
      <c r="R45" s="86"/>
      <c r="S45" s="86"/>
      <c r="T45" s="86"/>
      <c r="U45" s="64"/>
    </row>
    <row r="46" spans="1:21" s="70" customFormat="1" ht="30.75" customHeight="1">
      <c r="A46" s="111"/>
      <c r="B46" s="92" t="s">
        <v>7</v>
      </c>
      <c r="C46" s="92">
        <f>SUM(C5:C44)</f>
        <v>793802261.6500001</v>
      </c>
      <c r="D46" s="93">
        <f>SUM(D7:D44)</f>
        <v>0.70768447107006294</v>
      </c>
      <c r="E46" s="93"/>
      <c r="F46" s="236" t="s">
        <v>8</v>
      </c>
      <c r="G46" s="236"/>
      <c r="H46" s="236"/>
      <c r="I46" s="236"/>
      <c r="J46" s="236"/>
      <c r="K46" s="236"/>
      <c r="L46" s="236"/>
      <c r="M46" s="236"/>
      <c r="N46" s="236"/>
      <c r="O46" s="237" t="e">
        <f ca="1">SUMPRODUCT(D5:D44,F5:F44)</f>
        <v>#NAME?</v>
      </c>
      <c r="P46" s="237"/>
      <c r="Q46" s="86"/>
      <c r="R46" s="86"/>
      <c r="S46" s="86"/>
      <c r="T46" s="86"/>
      <c r="U46" s="64"/>
    </row>
    <row r="47" spans="1:21" s="70" customFormat="1" ht="38">
      <c r="A47" s="112"/>
      <c r="B47" s="86"/>
      <c r="C47" s="91"/>
      <c r="D47" s="82"/>
      <c r="E47" s="82"/>
      <c r="F47" s="238"/>
      <c r="G47" s="238"/>
      <c r="H47" s="238"/>
      <c r="I47" s="238"/>
      <c r="J47" s="238"/>
      <c r="K47" s="238"/>
      <c r="L47" s="238"/>
      <c r="M47" s="238"/>
      <c r="N47" s="238"/>
      <c r="O47" s="237"/>
      <c r="P47" s="237"/>
      <c r="Q47" s="86"/>
      <c r="R47" s="86"/>
      <c r="S47" s="86"/>
      <c r="T47" s="86"/>
      <c r="U47" s="64"/>
    </row>
    <row r="48" spans="1:21" ht="25" customHeight="1">
      <c r="A48" s="113"/>
      <c r="B48" s="94"/>
      <c r="C48" s="94"/>
      <c r="D48" s="94"/>
      <c r="E48" s="94"/>
      <c r="F48" s="94"/>
      <c r="G48" s="95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6"/>
    </row>
    <row r="49" spans="1:20" ht="25" customHeight="1">
      <c r="A49" s="113"/>
      <c r="B49" s="97" t="s">
        <v>12</v>
      </c>
      <c r="C49" s="98"/>
      <c r="D49" s="82"/>
      <c r="E49" s="82"/>
      <c r="F49" s="82"/>
      <c r="G49" s="83"/>
      <c r="H49" s="99"/>
      <c r="I49" s="85"/>
      <c r="J49" s="85"/>
      <c r="K49" s="85"/>
      <c r="L49" s="100"/>
      <c r="M49" s="100"/>
      <c r="N49" s="97"/>
      <c r="O49" s="97"/>
      <c r="P49" s="89"/>
      <c r="Q49" s="97"/>
      <c r="R49" s="97"/>
      <c r="S49" s="97"/>
      <c r="T49" s="97"/>
    </row>
    <row r="50" spans="1:20" ht="25" customHeight="1">
      <c r="A50" s="113"/>
      <c r="B50" s="97"/>
      <c r="C50" s="98">
        <f>SUM(C5:C15)</f>
        <v>389737488.79999995</v>
      </c>
      <c r="D50" s="82"/>
      <c r="E50" s="82"/>
      <c r="F50" s="82"/>
      <c r="G50" s="83"/>
      <c r="H50" s="82"/>
      <c r="I50" s="101"/>
      <c r="J50" s="101"/>
      <c r="K50" s="97"/>
      <c r="L50" s="101"/>
      <c r="M50" s="97"/>
      <c r="N50" s="97"/>
      <c r="O50" s="97"/>
      <c r="P50" s="89"/>
      <c r="Q50" s="97"/>
      <c r="R50" s="97"/>
      <c r="S50" s="97"/>
      <c r="T50" s="97"/>
    </row>
    <row r="51" spans="1:20" ht="25" customHeight="1">
      <c r="A51" s="97"/>
      <c r="B51" s="97"/>
      <c r="C51" s="98">
        <f>C42*0.65</f>
        <v>192085597.97700003</v>
      </c>
      <c r="D51" s="82"/>
      <c r="E51" s="82"/>
      <c r="F51" s="82"/>
      <c r="G51" s="83"/>
      <c r="H51" s="82"/>
      <c r="I51" s="101"/>
      <c r="J51" s="101"/>
      <c r="K51" s="97"/>
      <c r="L51" s="101"/>
      <c r="M51" s="97"/>
      <c r="N51" s="97"/>
      <c r="O51" s="97"/>
      <c r="P51" s="89"/>
      <c r="Q51" s="97"/>
      <c r="R51" s="97"/>
      <c r="S51" s="97"/>
      <c r="T51" s="97"/>
    </row>
    <row r="52" spans="1:20" ht="47.25" customHeight="1">
      <c r="A52" s="97"/>
      <c r="B52" s="97"/>
      <c r="C52" s="102">
        <f>SUM(C50:C51)</f>
        <v>581823086.77699995</v>
      </c>
      <c r="D52" s="82"/>
      <c r="E52" s="82"/>
      <c r="F52" s="82"/>
      <c r="G52" s="83"/>
      <c r="H52" s="82"/>
      <c r="I52" s="101"/>
      <c r="J52" s="101"/>
      <c r="K52" s="97"/>
      <c r="L52" s="101"/>
      <c r="M52" s="97"/>
      <c r="N52" s="97"/>
      <c r="O52" s="97"/>
      <c r="P52" s="103"/>
      <c r="Q52" s="97"/>
      <c r="R52" s="97"/>
      <c r="S52" s="97"/>
      <c r="T52" s="97"/>
    </row>
    <row r="53" spans="1:20" ht="25" customHeight="1">
      <c r="A53" s="97"/>
      <c r="B53" s="97"/>
      <c r="C53" s="104">
        <f>C52/C46</f>
        <v>0.73295720469178371</v>
      </c>
      <c r="D53" s="82"/>
      <c r="E53" s="82"/>
      <c r="F53" s="82"/>
      <c r="G53" s="83"/>
      <c r="H53" s="82"/>
      <c r="I53" s="101"/>
      <c r="J53" s="101"/>
      <c r="K53" s="97"/>
      <c r="L53" s="101"/>
      <c r="M53" s="97"/>
      <c r="N53" s="97"/>
      <c r="O53" s="97"/>
      <c r="P53" s="103"/>
      <c r="Q53" s="97"/>
      <c r="R53" s="97"/>
      <c r="S53" s="97"/>
      <c r="T53" s="97"/>
    </row>
    <row r="54" spans="1:20" ht="25" customHeight="1">
      <c r="A54" s="97"/>
      <c r="B54" s="97"/>
      <c r="C54" s="102"/>
      <c r="D54" s="82"/>
      <c r="E54" s="82"/>
      <c r="F54" s="82"/>
      <c r="G54" s="83"/>
      <c r="H54" s="82"/>
      <c r="I54" s="101"/>
      <c r="J54" s="101"/>
      <c r="K54" s="97"/>
      <c r="L54" s="101"/>
      <c r="M54" s="97"/>
      <c r="N54" s="97"/>
      <c r="O54" s="97"/>
      <c r="P54" s="103"/>
      <c r="Q54" s="97"/>
      <c r="R54" s="97"/>
      <c r="S54" s="97"/>
      <c r="T54" s="97"/>
    </row>
    <row r="55" spans="1:20" ht="25" customHeight="1">
      <c r="A55" s="97"/>
      <c r="B55" s="97"/>
      <c r="C55" s="102"/>
      <c r="D55" s="82"/>
      <c r="E55" s="82"/>
      <c r="F55" s="82"/>
      <c r="G55" s="83"/>
      <c r="H55" s="82"/>
      <c r="I55" s="101"/>
      <c r="J55" s="101"/>
      <c r="K55" s="97"/>
      <c r="L55" s="101"/>
      <c r="M55" s="97"/>
      <c r="N55" s="97"/>
      <c r="O55" s="97"/>
      <c r="P55" s="105"/>
      <c r="Q55" s="97"/>
      <c r="R55" s="97"/>
      <c r="S55" s="97"/>
      <c r="T55" s="97"/>
    </row>
    <row r="56" spans="1:20" ht="25" customHeight="1">
      <c r="A56" s="97"/>
      <c r="B56" s="97"/>
      <c r="C56" s="82"/>
      <c r="D56" s="82"/>
      <c r="E56" s="82"/>
      <c r="F56" s="82"/>
      <c r="G56" s="83"/>
      <c r="H56" s="82"/>
      <c r="I56" s="101"/>
      <c r="J56" s="101"/>
      <c r="K56" s="97"/>
      <c r="L56" s="101"/>
      <c r="M56" s="97"/>
      <c r="N56" s="97"/>
      <c r="O56" s="97"/>
      <c r="P56" s="105"/>
      <c r="Q56" s="97"/>
      <c r="R56" s="97"/>
      <c r="S56" s="97"/>
      <c r="T56" s="97"/>
    </row>
    <row r="57" spans="1:20" ht="25" customHeight="1">
      <c r="A57" s="97"/>
      <c r="B57" s="97"/>
      <c r="C57" s="82"/>
      <c r="D57" s="82"/>
      <c r="E57" s="82"/>
      <c r="F57" s="82"/>
      <c r="G57" s="83"/>
      <c r="H57" s="82"/>
      <c r="I57" s="101"/>
      <c r="J57" s="101"/>
      <c r="K57" s="97"/>
      <c r="L57" s="101"/>
      <c r="M57" s="97"/>
      <c r="N57" s="97"/>
      <c r="O57" s="97"/>
      <c r="P57" s="97"/>
      <c r="Q57" s="97"/>
      <c r="R57" s="97"/>
      <c r="S57" s="97"/>
      <c r="T57" s="97"/>
    </row>
    <row r="58" spans="1:20" ht="25" customHeight="1">
      <c r="A58" s="97"/>
      <c r="B58" s="106"/>
      <c r="C58" s="82"/>
      <c r="D58" s="82"/>
      <c r="E58" s="82"/>
      <c r="F58" s="82"/>
      <c r="G58" s="83"/>
      <c r="H58" s="82"/>
      <c r="I58" s="101"/>
      <c r="J58" s="101"/>
      <c r="K58" s="97"/>
      <c r="L58" s="101"/>
      <c r="M58" s="97"/>
      <c r="N58" s="97"/>
      <c r="O58" s="97"/>
      <c r="P58" s="97"/>
      <c r="Q58" s="97"/>
      <c r="R58" s="97"/>
      <c r="S58" s="97"/>
      <c r="T58" s="97"/>
    </row>
    <row r="59" spans="1:20" ht="25" customHeight="1">
      <c r="A59" s="97"/>
      <c r="B59" s="97"/>
      <c r="C59" s="82"/>
      <c r="D59" s="82"/>
      <c r="E59" s="82"/>
      <c r="F59" s="82"/>
      <c r="G59" s="83"/>
      <c r="H59" s="82"/>
      <c r="I59" s="101"/>
      <c r="J59" s="101"/>
      <c r="K59" s="97"/>
      <c r="L59" s="101"/>
      <c r="M59" s="97"/>
      <c r="N59" s="97"/>
      <c r="O59" s="97"/>
      <c r="P59" s="97"/>
      <c r="Q59" s="97"/>
      <c r="R59" s="97"/>
      <c r="S59" s="97"/>
      <c r="T59" s="97"/>
    </row>
    <row r="60" spans="1:20">
      <c r="A60" s="97"/>
      <c r="B60" s="97"/>
      <c r="C60" s="82"/>
      <c r="D60" s="82"/>
      <c r="E60" s="82"/>
      <c r="F60" s="82"/>
      <c r="G60" s="83"/>
      <c r="H60" s="82"/>
      <c r="I60" s="101"/>
      <c r="J60" s="101"/>
      <c r="K60" s="97"/>
      <c r="L60" s="101"/>
      <c r="M60" s="97"/>
      <c r="N60" s="97"/>
      <c r="O60" s="97"/>
      <c r="P60" s="97"/>
      <c r="Q60" s="97"/>
      <c r="R60" s="97"/>
      <c r="S60" s="97"/>
      <c r="T60" s="97"/>
    </row>
    <row r="61" spans="1:20">
      <c r="A61" s="97"/>
      <c r="B61" s="97"/>
      <c r="C61" s="82"/>
      <c r="D61" s="82"/>
      <c r="E61" s="82"/>
      <c r="F61" s="82"/>
      <c r="G61" s="83"/>
      <c r="H61" s="82"/>
      <c r="I61" s="101"/>
      <c r="J61" s="101"/>
      <c r="K61" s="97"/>
      <c r="L61" s="101"/>
      <c r="M61" s="97"/>
      <c r="N61" s="97"/>
      <c r="O61" s="97"/>
      <c r="P61" s="97"/>
      <c r="Q61" s="97"/>
      <c r="R61" s="97"/>
      <c r="S61" s="97"/>
      <c r="T61" s="97"/>
    </row>
  </sheetData>
  <mergeCells count="4">
    <mergeCell ref="F46:N46"/>
    <mergeCell ref="O46:P46"/>
    <mergeCell ref="F47:N47"/>
    <mergeCell ref="O47:P47"/>
  </mergeCells>
  <conditionalFormatting sqref="I5:S40">
    <cfRule type="expression" dxfId="8" priority="1">
      <formula>"Or(I5&lt;&gt;ü,I5&lt;&gt;û)"</formula>
    </cfRule>
    <cfRule type="expression" dxfId="7" priority="2">
      <formula>I5 = "û"</formula>
    </cfRule>
    <cfRule type="expression" dxfId="6" priority="3">
      <formula>I5 = "ü"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CC7B2-80DF-4673-A3F4-9EAEB44E25FA}">
  <dimension ref="A1:AB61"/>
  <sheetViews>
    <sheetView topLeftCell="A6" zoomScale="42" zoomScaleNormal="42" workbookViewId="0">
      <selection activeCell="T41" sqref="T41"/>
    </sheetView>
  </sheetViews>
  <sheetFormatPr baseColWidth="10" defaultColWidth="9.1640625" defaultRowHeight="37"/>
  <cols>
    <col min="1" max="1" width="50.5" style="57" customWidth="1"/>
    <col min="2" max="2" width="89.33203125" style="57" customWidth="1"/>
    <col min="3" max="3" width="41.33203125" style="107" customWidth="1"/>
    <col min="4" max="4" width="12.5" style="107" hidden="1" customWidth="1"/>
    <col min="5" max="5" width="14.5" style="107" bestFit="1" customWidth="1"/>
    <col min="6" max="6" width="15.5" style="107" customWidth="1"/>
    <col min="7" max="7" width="15.5" style="108" hidden="1" customWidth="1"/>
    <col min="8" max="8" width="15.1640625" style="107" hidden="1" customWidth="1"/>
    <col min="9" max="9" width="17.5" style="109" bestFit="1" customWidth="1"/>
    <col min="10" max="10" width="10.6640625" style="109" customWidth="1"/>
    <col min="11" max="11" width="10.6640625" style="57" customWidth="1"/>
    <col min="12" max="12" width="10.6640625" style="109" customWidth="1"/>
    <col min="13" max="19" width="10.6640625" style="57" customWidth="1"/>
    <col min="20" max="20" width="18.6640625" style="57" customWidth="1"/>
    <col min="21" max="21" width="9" style="64" hidden="1" customWidth="1"/>
    <col min="22" max="22" width="8.83203125" style="57" customWidth="1"/>
    <col min="23" max="25" width="9.1640625" style="57"/>
    <col min="26" max="26" width="57.33203125" style="57" bestFit="1" customWidth="1"/>
    <col min="27" max="27" width="84.5" style="57" customWidth="1"/>
    <col min="28" max="16384" width="9.1640625" style="57"/>
  </cols>
  <sheetData>
    <row r="1" spans="1:28" ht="65.25" customHeight="1">
      <c r="A1" s="27" t="s">
        <v>20</v>
      </c>
      <c r="B1" s="28"/>
      <c r="C1" s="29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30"/>
    </row>
    <row r="2" spans="1:28" ht="69.75" customHeight="1">
      <c r="A2" s="31" t="s">
        <v>18</v>
      </c>
      <c r="B2" s="32"/>
      <c r="C2" s="33"/>
      <c r="D2" s="32"/>
      <c r="E2" s="32"/>
      <c r="F2" s="34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5"/>
      <c r="AA2" s="58"/>
    </row>
    <row r="3" spans="1:28" ht="14.25" customHeight="1">
      <c r="A3" s="1"/>
      <c r="B3" s="1"/>
      <c r="C3" s="2"/>
      <c r="D3" s="2"/>
      <c r="E3" s="2"/>
      <c r="F3" s="2"/>
      <c r="G3" s="23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8" s="59" customFormat="1" ht="57" customHeight="1">
      <c r="A4" s="3" t="s">
        <v>0</v>
      </c>
      <c r="B4" s="19" t="s">
        <v>1</v>
      </c>
      <c r="C4" s="4" t="s">
        <v>19</v>
      </c>
      <c r="D4" s="4" t="s">
        <v>2</v>
      </c>
      <c r="E4" s="4" t="s">
        <v>13</v>
      </c>
      <c r="F4" s="4" t="s">
        <v>3</v>
      </c>
      <c r="G4" s="24" t="s">
        <v>11</v>
      </c>
      <c r="H4" s="4" t="s">
        <v>4</v>
      </c>
      <c r="I4" s="51">
        <v>1</v>
      </c>
      <c r="J4" s="50">
        <v>2</v>
      </c>
      <c r="K4" s="5">
        <v>3</v>
      </c>
      <c r="L4" s="5">
        <v>4</v>
      </c>
      <c r="M4" s="5">
        <v>5</v>
      </c>
      <c r="N4" s="5">
        <v>6</v>
      </c>
      <c r="O4" s="5">
        <v>7</v>
      </c>
      <c r="P4" s="5">
        <v>8</v>
      </c>
      <c r="Q4" s="5">
        <v>9</v>
      </c>
      <c r="R4" s="5">
        <v>10</v>
      </c>
      <c r="S4" s="5">
        <v>11</v>
      </c>
      <c r="T4" s="21" t="s">
        <v>6</v>
      </c>
      <c r="U4" s="114"/>
      <c r="Z4" s="60"/>
      <c r="AA4" s="60"/>
      <c r="AB4" s="61"/>
    </row>
    <row r="5" spans="1:28" ht="57" customHeight="1">
      <c r="A5" s="14" t="s">
        <v>67</v>
      </c>
      <c r="B5" s="18" t="s">
        <v>68</v>
      </c>
      <c r="C5" s="126">
        <v>172114309.71000001</v>
      </c>
      <c r="D5" s="13">
        <v>0.23604365323749918</v>
      </c>
      <c r="E5" s="38" t="s">
        <v>69</v>
      </c>
      <c r="F5" s="8">
        <v>2.0000000000000001E-4</v>
      </c>
      <c r="G5" s="12"/>
      <c r="H5" s="7"/>
      <c r="I5" s="52" t="s">
        <v>62</v>
      </c>
      <c r="J5" s="40" t="s">
        <v>63</v>
      </c>
      <c r="K5" s="43" t="s">
        <v>63</v>
      </c>
      <c r="L5" s="43" t="s">
        <v>63</v>
      </c>
      <c r="M5" s="43" t="s">
        <v>63</v>
      </c>
      <c r="N5" s="43" t="s">
        <v>63</v>
      </c>
      <c r="O5" s="43" t="s">
        <v>63</v>
      </c>
      <c r="P5" s="43" t="s">
        <v>63</v>
      </c>
      <c r="Q5" s="43" t="s">
        <v>63</v>
      </c>
      <c r="R5" s="43" t="s">
        <v>63</v>
      </c>
      <c r="S5" s="43" t="s">
        <v>63</v>
      </c>
      <c r="T5" s="21" t="s">
        <v>63</v>
      </c>
      <c r="U5" s="64" t="s">
        <v>63</v>
      </c>
      <c r="W5" s="62"/>
      <c r="Y5" s="62"/>
      <c r="Z5" s="63"/>
      <c r="AA5" s="64"/>
      <c r="AB5" s="65"/>
    </row>
    <row r="6" spans="1:28" ht="57" customHeight="1">
      <c r="A6" s="14" t="s">
        <v>70</v>
      </c>
      <c r="B6" s="18" t="s">
        <v>117</v>
      </c>
      <c r="C6" s="126">
        <v>33036115.809999999</v>
      </c>
      <c r="D6" s="13">
        <v>4.5306897943050199E-2</v>
      </c>
      <c r="E6" s="13" t="s">
        <v>118</v>
      </c>
      <c r="F6" s="8">
        <v>4.4000000000000003E-3</v>
      </c>
      <c r="G6" s="12"/>
      <c r="H6" s="9"/>
      <c r="I6" s="52" t="s">
        <v>63</v>
      </c>
      <c r="J6" s="42" t="s">
        <v>9</v>
      </c>
      <c r="K6" s="42" t="s">
        <v>63</v>
      </c>
      <c r="L6" s="42" t="s">
        <v>63</v>
      </c>
      <c r="M6" s="47" t="s">
        <v>63</v>
      </c>
      <c r="N6" s="42" t="s">
        <v>63</v>
      </c>
      <c r="O6" s="42" t="s">
        <v>63</v>
      </c>
      <c r="P6" s="42" t="s">
        <v>63</v>
      </c>
      <c r="Q6" s="42" t="s">
        <v>63</v>
      </c>
      <c r="R6" s="42" t="s">
        <v>63</v>
      </c>
      <c r="S6" s="42" t="s">
        <v>63</v>
      </c>
      <c r="T6" s="21" t="s">
        <v>63</v>
      </c>
      <c r="U6" s="64" t="s">
        <v>63</v>
      </c>
      <c r="Z6" s="64"/>
      <c r="AA6" s="66"/>
      <c r="AB6" s="65"/>
    </row>
    <row r="7" spans="1:28" ht="57" customHeight="1">
      <c r="A7" s="14" t="s">
        <v>73</v>
      </c>
      <c r="B7" s="18" t="s">
        <v>74</v>
      </c>
      <c r="C7" s="126">
        <v>25951337.93</v>
      </c>
      <c r="D7" s="13">
        <v>3.5590582919684879E-2</v>
      </c>
      <c r="E7" s="13" t="s">
        <v>75</v>
      </c>
      <c r="F7" s="121">
        <v>2.5999999999999999E-3</v>
      </c>
      <c r="G7" s="12"/>
      <c r="H7" s="9"/>
      <c r="I7" s="53" t="s">
        <v>63</v>
      </c>
      <c r="J7" s="40" t="s">
        <v>63</v>
      </c>
      <c r="K7" s="42" t="s">
        <v>63</v>
      </c>
      <c r="L7" s="42" t="s">
        <v>63</v>
      </c>
      <c r="M7" s="40" t="s">
        <v>63</v>
      </c>
      <c r="N7" s="40" t="s">
        <v>63</v>
      </c>
      <c r="O7" s="42" t="s">
        <v>63</v>
      </c>
      <c r="P7" s="42" t="s">
        <v>63</v>
      </c>
      <c r="Q7" s="40" t="s">
        <v>63</v>
      </c>
      <c r="R7" s="40" t="s">
        <v>63</v>
      </c>
      <c r="S7" s="40" t="s">
        <v>63</v>
      </c>
      <c r="T7" s="21" t="s">
        <v>63</v>
      </c>
      <c r="U7" s="64" t="s">
        <v>63</v>
      </c>
      <c r="W7" s="67"/>
      <c r="AA7" s="68"/>
    </row>
    <row r="8" spans="1:28" ht="57" customHeight="1">
      <c r="A8" s="14" t="s">
        <v>76</v>
      </c>
      <c r="B8" s="18" t="s">
        <v>77</v>
      </c>
      <c r="C8" s="126">
        <v>2881344.26</v>
      </c>
      <c r="D8" s="13">
        <v>3.9515774517020459E-3</v>
      </c>
      <c r="E8" s="13" t="s">
        <v>78</v>
      </c>
      <c r="F8" s="121">
        <v>5.0000000000000001E-4</v>
      </c>
      <c r="G8" s="12"/>
      <c r="H8" s="9"/>
      <c r="I8" s="53" t="s">
        <v>62</v>
      </c>
      <c r="J8" s="40" t="s">
        <v>63</v>
      </c>
      <c r="K8" s="42" t="s">
        <v>9</v>
      </c>
      <c r="L8" s="42" t="s">
        <v>9</v>
      </c>
      <c r="M8" s="42" t="s">
        <v>63</v>
      </c>
      <c r="N8" s="40" t="s">
        <v>63</v>
      </c>
      <c r="O8" s="40" t="s">
        <v>63</v>
      </c>
      <c r="P8" s="40" t="s">
        <v>63</v>
      </c>
      <c r="Q8" s="40" t="s">
        <v>63</v>
      </c>
      <c r="R8" s="40" t="s">
        <v>63</v>
      </c>
      <c r="S8" s="40" t="s">
        <v>63</v>
      </c>
      <c r="T8" s="21" t="s">
        <v>63</v>
      </c>
      <c r="U8" s="64" t="s">
        <v>63</v>
      </c>
      <c r="W8" s="67"/>
      <c r="Z8" s="57" t="s">
        <v>9</v>
      </c>
      <c r="AA8" s="68"/>
    </row>
    <row r="9" spans="1:28" ht="57" customHeight="1">
      <c r="A9" s="14" t="s">
        <v>79</v>
      </c>
      <c r="B9" s="18" t="s">
        <v>80</v>
      </c>
      <c r="C9" s="126">
        <v>27986269.719999999</v>
      </c>
      <c r="D9" s="13">
        <v>3.8381360366429709E-2</v>
      </c>
      <c r="E9" s="13" t="s">
        <v>81</v>
      </c>
      <c r="F9" s="121">
        <v>6.6E-3</v>
      </c>
      <c r="G9" s="12"/>
      <c r="H9" s="9"/>
      <c r="I9" s="53" t="s">
        <v>63</v>
      </c>
      <c r="J9" s="40" t="s">
        <v>63</v>
      </c>
      <c r="K9" s="40" t="s">
        <v>63</v>
      </c>
      <c r="L9" s="40" t="s">
        <v>63</v>
      </c>
      <c r="M9" s="40" t="s">
        <v>63</v>
      </c>
      <c r="N9" s="40" t="s">
        <v>63</v>
      </c>
      <c r="O9" s="40" t="s">
        <v>63</v>
      </c>
      <c r="P9" s="40" t="s">
        <v>63</v>
      </c>
      <c r="Q9" s="40" t="s">
        <v>63</v>
      </c>
      <c r="R9" s="43" t="s">
        <v>63</v>
      </c>
      <c r="S9" s="40" t="s">
        <v>63</v>
      </c>
      <c r="T9" s="21" t="s">
        <v>63</v>
      </c>
      <c r="U9" s="64" t="s">
        <v>63</v>
      </c>
      <c r="AA9" s="69"/>
    </row>
    <row r="10" spans="1:28" ht="57" customHeight="1">
      <c r="A10" s="14" t="s">
        <v>82</v>
      </c>
      <c r="B10" s="18" t="s">
        <v>83</v>
      </c>
      <c r="C10" s="126">
        <v>28555522.719999999</v>
      </c>
      <c r="D10" s="13">
        <v>3.9162054069136983E-2</v>
      </c>
      <c r="E10" s="13" t="s">
        <v>84</v>
      </c>
      <c r="F10" s="121">
        <v>5.7999999999999996E-3</v>
      </c>
      <c r="G10" s="10"/>
      <c r="H10" s="17"/>
      <c r="I10" s="53" t="s">
        <v>63</v>
      </c>
      <c r="J10" s="40" t="s">
        <v>63</v>
      </c>
      <c r="K10" s="42" t="s">
        <v>63</v>
      </c>
      <c r="L10" s="42" t="s">
        <v>63</v>
      </c>
      <c r="M10" s="40" t="s">
        <v>63</v>
      </c>
      <c r="N10" s="40" t="s">
        <v>63</v>
      </c>
      <c r="O10" s="40" t="s">
        <v>63</v>
      </c>
      <c r="P10" s="40" t="s">
        <v>63</v>
      </c>
      <c r="Q10" s="40" t="s">
        <v>63</v>
      </c>
      <c r="R10" s="40" t="s">
        <v>63</v>
      </c>
      <c r="S10" s="40" t="s">
        <v>63</v>
      </c>
      <c r="T10" s="21" t="s">
        <v>63</v>
      </c>
      <c r="U10" s="64" t="s">
        <v>63</v>
      </c>
      <c r="AA10" s="65"/>
    </row>
    <row r="11" spans="1:28" ht="57" customHeight="1">
      <c r="A11" s="14" t="s">
        <v>85</v>
      </c>
      <c r="B11" s="18" t="s">
        <v>86</v>
      </c>
      <c r="C11" s="126">
        <v>7250701.4900000002</v>
      </c>
      <c r="D11" s="13">
        <v>9.9438685320116637E-3</v>
      </c>
      <c r="E11" s="13" t="s">
        <v>87</v>
      </c>
      <c r="F11" s="121">
        <v>5.0000000000000001E-4</v>
      </c>
      <c r="G11" s="10"/>
      <c r="H11" s="11"/>
      <c r="I11" s="53" t="s">
        <v>62</v>
      </c>
      <c r="J11" s="40" t="s">
        <v>63</v>
      </c>
      <c r="K11" s="42" t="s">
        <v>9</v>
      </c>
      <c r="L11" s="42" t="s">
        <v>9</v>
      </c>
      <c r="M11" s="40" t="s">
        <v>63</v>
      </c>
      <c r="N11" s="40" t="s">
        <v>63</v>
      </c>
      <c r="O11" s="42" t="s">
        <v>63</v>
      </c>
      <c r="P11" s="42" t="s">
        <v>63</v>
      </c>
      <c r="Q11" s="40" t="s">
        <v>63</v>
      </c>
      <c r="R11" s="40" t="s">
        <v>63</v>
      </c>
      <c r="S11" s="40" t="s">
        <v>63</v>
      </c>
      <c r="T11" s="21" t="s">
        <v>63</v>
      </c>
      <c r="U11" s="64" t="s">
        <v>63</v>
      </c>
    </row>
    <row r="12" spans="1:28" ht="57" customHeight="1">
      <c r="A12" s="14" t="s">
        <v>88</v>
      </c>
      <c r="B12" s="18" t="s">
        <v>89</v>
      </c>
      <c r="C12" s="126">
        <v>3660442.81</v>
      </c>
      <c r="D12" s="13">
        <v>5.0200607654015206E-3</v>
      </c>
      <c r="E12" s="37" t="s">
        <v>90</v>
      </c>
      <c r="F12" s="121">
        <v>7.7000000000000002E-3</v>
      </c>
      <c r="G12" s="12"/>
      <c r="H12" s="9"/>
      <c r="I12" s="53" t="s">
        <v>63</v>
      </c>
      <c r="J12" s="40" t="s">
        <v>9</v>
      </c>
      <c r="K12" s="42" t="s">
        <v>63</v>
      </c>
      <c r="L12" s="42" t="s">
        <v>63</v>
      </c>
      <c r="M12" s="40" t="s">
        <v>63</v>
      </c>
      <c r="N12" s="40" t="s">
        <v>63</v>
      </c>
      <c r="O12" s="40" t="s">
        <v>63</v>
      </c>
      <c r="P12" s="42" t="s">
        <v>63</v>
      </c>
      <c r="Q12" s="40" t="s">
        <v>63</v>
      </c>
      <c r="R12" s="40" t="s">
        <v>63</v>
      </c>
      <c r="S12" s="40" t="s">
        <v>63</v>
      </c>
      <c r="T12" s="21" t="s">
        <v>63</v>
      </c>
      <c r="U12" s="64" t="s">
        <v>63</v>
      </c>
    </row>
    <row r="13" spans="1:28" ht="57" customHeight="1">
      <c r="A13" s="14" t="s">
        <v>36</v>
      </c>
      <c r="B13" s="115" t="s">
        <v>91</v>
      </c>
      <c r="C13" s="126">
        <v>30372307.699999999</v>
      </c>
      <c r="D13" s="13">
        <v>4.1653657263251299E-2</v>
      </c>
      <c r="E13" s="37" t="s">
        <v>92</v>
      </c>
      <c r="F13" s="121">
        <v>3.0999999999999999E-3</v>
      </c>
      <c r="G13" s="10"/>
      <c r="H13" s="9"/>
      <c r="I13" s="53" t="s">
        <v>63</v>
      </c>
      <c r="J13" s="40" t="s">
        <v>9</v>
      </c>
      <c r="K13" s="40" t="s">
        <v>9</v>
      </c>
      <c r="L13" s="40" t="s">
        <v>9</v>
      </c>
      <c r="M13" s="40" t="s">
        <v>9</v>
      </c>
      <c r="N13" s="40" t="s">
        <v>63</v>
      </c>
      <c r="O13" s="40" t="s">
        <v>63</v>
      </c>
      <c r="P13" s="40" t="s">
        <v>63</v>
      </c>
      <c r="Q13" s="40" t="s">
        <v>63</v>
      </c>
      <c r="R13" s="40" t="s">
        <v>63</v>
      </c>
      <c r="S13" s="40" t="s">
        <v>63</v>
      </c>
      <c r="T13" s="21" t="s">
        <v>63</v>
      </c>
      <c r="U13" s="64" t="s">
        <v>63</v>
      </c>
    </row>
    <row r="14" spans="1:28" ht="57" customHeight="1">
      <c r="A14" s="14" t="s">
        <v>36</v>
      </c>
      <c r="B14" s="18" t="s">
        <v>93</v>
      </c>
      <c r="C14" s="127">
        <v>15193019.789999999</v>
      </c>
      <c r="D14" s="13">
        <v>2.0836244824638538E-2</v>
      </c>
      <c r="E14" s="13" t="s">
        <v>94</v>
      </c>
      <c r="F14" s="121">
        <v>1.03E-2</v>
      </c>
      <c r="G14" s="12"/>
      <c r="H14" s="9"/>
      <c r="I14" s="52" t="s">
        <v>63</v>
      </c>
      <c r="J14" s="40" t="s">
        <v>9</v>
      </c>
      <c r="K14" s="40" t="s">
        <v>63</v>
      </c>
      <c r="L14" s="40" t="s">
        <v>63</v>
      </c>
      <c r="M14" s="40" t="s">
        <v>63</v>
      </c>
      <c r="N14" s="40" t="s">
        <v>63</v>
      </c>
      <c r="O14" s="40" t="s">
        <v>63</v>
      </c>
      <c r="P14" s="40" t="s">
        <v>63</v>
      </c>
      <c r="Q14" s="40" t="s">
        <v>63</v>
      </c>
      <c r="R14" s="40" t="s">
        <v>63</v>
      </c>
      <c r="S14" s="40" t="s">
        <v>9</v>
      </c>
      <c r="T14" s="21" t="s">
        <v>63</v>
      </c>
      <c r="U14" s="64" t="s">
        <v>63</v>
      </c>
    </row>
    <row r="15" spans="1:28" ht="57" customHeight="1">
      <c r="A15" s="14" t="s">
        <v>40</v>
      </c>
      <c r="B15" s="18" t="s">
        <v>95</v>
      </c>
      <c r="C15" s="127">
        <v>1627520.53</v>
      </c>
      <c r="D15" s="13">
        <v>2.2320392317612767E-3</v>
      </c>
      <c r="E15" s="13" t="s">
        <v>96</v>
      </c>
      <c r="F15" s="121">
        <v>8.3999999999999995E-3</v>
      </c>
      <c r="G15" s="12"/>
      <c r="H15" s="9"/>
      <c r="I15" s="43" t="s">
        <v>63</v>
      </c>
      <c r="J15" s="40" t="s">
        <v>9</v>
      </c>
      <c r="K15" s="40" t="s">
        <v>9</v>
      </c>
      <c r="L15" s="40" t="s">
        <v>9</v>
      </c>
      <c r="M15" s="40" t="s">
        <v>9</v>
      </c>
      <c r="N15" s="40" t="s">
        <v>9</v>
      </c>
      <c r="O15" s="40" t="s">
        <v>9</v>
      </c>
      <c r="P15" s="40" t="s">
        <v>9</v>
      </c>
      <c r="Q15" s="40" t="s">
        <v>9</v>
      </c>
      <c r="R15" s="40" t="s">
        <v>63</v>
      </c>
      <c r="S15" s="40" t="s">
        <v>63</v>
      </c>
      <c r="T15" s="21" t="s">
        <v>119</v>
      </c>
      <c r="U15" s="64" t="s">
        <v>119</v>
      </c>
    </row>
    <row r="16" spans="1:28" ht="57" customHeight="1">
      <c r="A16" s="116" t="s">
        <v>97</v>
      </c>
      <c r="B16" s="56" t="s">
        <v>98</v>
      </c>
      <c r="C16" s="127">
        <v>11880844.07</v>
      </c>
      <c r="D16" s="13">
        <v>1.6293809867134714E-2</v>
      </c>
      <c r="E16" s="13" t="s">
        <v>99</v>
      </c>
      <c r="F16" s="121">
        <v>5.1000000000000004E-3</v>
      </c>
      <c r="G16" s="12"/>
      <c r="H16" s="9"/>
      <c r="I16" s="43" t="s">
        <v>63</v>
      </c>
      <c r="J16" s="40" t="s">
        <v>63</v>
      </c>
      <c r="K16" s="40" t="s">
        <v>63</v>
      </c>
      <c r="L16" s="40" t="s">
        <v>63</v>
      </c>
      <c r="M16" s="40" t="s">
        <v>63</v>
      </c>
      <c r="N16" s="40" t="s">
        <v>63</v>
      </c>
      <c r="O16" s="40" t="s">
        <v>63</v>
      </c>
      <c r="P16" s="40" t="s">
        <v>63</v>
      </c>
      <c r="Q16" s="40" t="s">
        <v>63</v>
      </c>
      <c r="R16" s="40" t="s">
        <v>9</v>
      </c>
      <c r="S16" s="40" t="s">
        <v>63</v>
      </c>
      <c r="T16" s="21" t="s">
        <v>63</v>
      </c>
      <c r="U16" s="64" t="s">
        <v>63</v>
      </c>
    </row>
    <row r="17" spans="1:21" ht="57.75" customHeight="1">
      <c r="A17" s="14" t="s">
        <v>100</v>
      </c>
      <c r="B17" s="18" t="s">
        <v>101</v>
      </c>
      <c r="C17" s="127">
        <v>31868937.829999998</v>
      </c>
      <c r="D17" s="13">
        <v>4.3706188769932805E-2</v>
      </c>
      <c r="E17" s="13" t="s">
        <v>102</v>
      </c>
      <c r="F17" s="121">
        <v>4.8999999999999998E-3</v>
      </c>
      <c r="G17" s="45"/>
      <c r="H17" s="7"/>
      <c r="I17" s="43" t="s">
        <v>63</v>
      </c>
      <c r="J17" s="41" t="s">
        <v>63</v>
      </c>
      <c r="K17" s="41" t="s">
        <v>9</v>
      </c>
      <c r="L17" s="41" t="s">
        <v>63</v>
      </c>
      <c r="M17" s="41" t="s">
        <v>63</v>
      </c>
      <c r="N17" s="41" t="s">
        <v>63</v>
      </c>
      <c r="O17" s="41" t="s">
        <v>9</v>
      </c>
      <c r="P17" s="41" t="s">
        <v>63</v>
      </c>
      <c r="Q17" s="41" t="s">
        <v>63</v>
      </c>
      <c r="R17" s="41" t="s">
        <v>63</v>
      </c>
      <c r="S17" s="41" t="s">
        <v>63</v>
      </c>
      <c r="T17" s="21" t="s">
        <v>63</v>
      </c>
      <c r="U17" s="64" t="s">
        <v>63</v>
      </c>
    </row>
    <row r="18" spans="1:21" ht="57.75" customHeight="1">
      <c r="A18" s="14" t="s">
        <v>46</v>
      </c>
      <c r="B18" s="18" t="s">
        <v>103</v>
      </c>
      <c r="C18" s="127">
        <v>7233681.3600000003</v>
      </c>
      <c r="D18" s="37">
        <v>9.9205265236072121E-3</v>
      </c>
      <c r="E18" s="37" t="s">
        <v>104</v>
      </c>
      <c r="F18" s="121">
        <v>6.1999999999999998E-3</v>
      </c>
      <c r="G18" s="12"/>
      <c r="H18" s="9"/>
      <c r="I18" s="43" t="s">
        <v>63</v>
      </c>
      <c r="J18" s="40" t="s">
        <v>63</v>
      </c>
      <c r="K18" s="43" t="s">
        <v>63</v>
      </c>
      <c r="L18" s="43" t="s">
        <v>63</v>
      </c>
      <c r="M18" s="43" t="s">
        <v>63</v>
      </c>
      <c r="N18" s="43" t="s">
        <v>63</v>
      </c>
      <c r="O18" s="43" t="s">
        <v>63</v>
      </c>
      <c r="P18" s="43" t="s">
        <v>63</v>
      </c>
      <c r="Q18" s="43" t="s">
        <v>63</v>
      </c>
      <c r="R18" s="43" t="s">
        <v>63</v>
      </c>
      <c r="S18" s="43" t="s">
        <v>63</v>
      </c>
      <c r="T18" s="21" t="s">
        <v>63</v>
      </c>
      <c r="U18" s="64" t="s">
        <v>63</v>
      </c>
    </row>
    <row r="19" spans="1:21" ht="57.75" customHeight="1">
      <c r="A19" s="14" t="s">
        <v>105</v>
      </c>
      <c r="B19" s="18" t="s">
        <v>106</v>
      </c>
      <c r="C19" s="127">
        <v>2201297.5699999998</v>
      </c>
      <c r="D19" s="37">
        <v>3.0189373629718607E-3</v>
      </c>
      <c r="E19" s="37" t="s">
        <v>107</v>
      </c>
      <c r="F19" s="121">
        <v>6.3E-3</v>
      </c>
      <c r="G19" s="12"/>
      <c r="H19" s="39"/>
      <c r="I19" s="48" t="s">
        <v>63</v>
      </c>
      <c r="J19" s="43" t="s">
        <v>63</v>
      </c>
      <c r="K19" s="43" t="s">
        <v>63</v>
      </c>
      <c r="L19" s="43" t="s">
        <v>63</v>
      </c>
      <c r="M19" s="43" t="s">
        <v>63</v>
      </c>
      <c r="N19" s="43" t="s">
        <v>63</v>
      </c>
      <c r="O19" s="43" t="s">
        <v>63</v>
      </c>
      <c r="P19" s="43" t="s">
        <v>63</v>
      </c>
      <c r="Q19" s="43" t="s">
        <v>63</v>
      </c>
      <c r="R19" s="43" t="s">
        <v>9</v>
      </c>
      <c r="S19" s="43" t="s">
        <v>63</v>
      </c>
      <c r="T19" s="21" t="s">
        <v>63</v>
      </c>
      <c r="U19" s="64" t="s">
        <v>63</v>
      </c>
    </row>
    <row r="20" spans="1:21" ht="57.75" customHeight="1">
      <c r="A20" s="14" t="s">
        <v>108</v>
      </c>
      <c r="B20" s="18" t="s">
        <v>109</v>
      </c>
      <c r="C20" s="127">
        <v>180311.16</v>
      </c>
      <c r="D20" s="37">
        <v>2.4728510370580986E-4</v>
      </c>
      <c r="E20" s="37" t="s">
        <v>110</v>
      </c>
      <c r="F20" s="121">
        <v>1E-3</v>
      </c>
      <c r="G20" s="12"/>
      <c r="H20" s="39"/>
      <c r="I20" s="48" t="s">
        <v>63</v>
      </c>
      <c r="J20" s="43" t="s">
        <v>63</v>
      </c>
      <c r="K20" s="43" t="s">
        <v>63</v>
      </c>
      <c r="L20" s="43" t="s">
        <v>63</v>
      </c>
      <c r="M20" s="43" t="s">
        <v>63</v>
      </c>
      <c r="N20" s="43" t="s">
        <v>63</v>
      </c>
      <c r="O20" s="43" t="s">
        <v>63</v>
      </c>
      <c r="P20" s="43" t="s">
        <v>63</v>
      </c>
      <c r="Q20" s="43" t="s">
        <v>63</v>
      </c>
      <c r="R20" s="43" t="s">
        <v>63</v>
      </c>
      <c r="S20" s="43" t="s">
        <v>63</v>
      </c>
      <c r="T20" s="21" t="s">
        <v>63</v>
      </c>
      <c r="U20" s="64" t="s">
        <v>63</v>
      </c>
    </row>
    <row r="21" spans="1:21" ht="57.75" customHeight="1">
      <c r="A21" s="14" t="s">
        <v>52</v>
      </c>
      <c r="B21" s="18" t="s">
        <v>111</v>
      </c>
      <c r="C21" s="127">
        <v>1207448.02</v>
      </c>
      <c r="D21" s="37">
        <v>1.6559369306097015E-3</v>
      </c>
      <c r="E21" s="37" t="s">
        <v>112</v>
      </c>
      <c r="F21" s="121">
        <v>9.4000000000000004E-3</v>
      </c>
      <c r="G21" s="12"/>
      <c r="H21" s="39"/>
      <c r="I21" s="48" t="s">
        <v>63</v>
      </c>
      <c r="J21" s="43" t="s">
        <v>9</v>
      </c>
      <c r="K21" s="43" t="s">
        <v>9</v>
      </c>
      <c r="L21" s="43" t="s">
        <v>9</v>
      </c>
      <c r="M21" s="43" t="s">
        <v>9</v>
      </c>
      <c r="N21" s="43" t="s">
        <v>9</v>
      </c>
      <c r="O21" s="43" t="s">
        <v>63</v>
      </c>
      <c r="P21" s="43" t="s">
        <v>9</v>
      </c>
      <c r="Q21" s="43" t="s">
        <v>63</v>
      </c>
      <c r="R21" s="43" t="s">
        <v>63</v>
      </c>
      <c r="S21" s="43" t="s">
        <v>63</v>
      </c>
      <c r="T21" s="21" t="s">
        <v>116</v>
      </c>
      <c r="U21" s="64" t="s">
        <v>116</v>
      </c>
    </row>
    <row r="22" spans="1:21" ht="57.75" customHeight="1">
      <c r="A22" s="55" t="s">
        <v>113</v>
      </c>
      <c r="B22" s="56" t="s">
        <v>114</v>
      </c>
      <c r="C22" s="127">
        <v>1246431.22</v>
      </c>
      <c r="D22" s="37">
        <v>1.7093998702013735E-3</v>
      </c>
      <c r="E22" s="37" t="s">
        <v>115</v>
      </c>
      <c r="F22" s="121">
        <v>9.9000000000000008E-3</v>
      </c>
      <c r="G22" s="12"/>
      <c r="H22" s="39"/>
      <c r="I22" s="48" t="s">
        <v>63</v>
      </c>
      <c r="J22" s="43" t="s">
        <v>9</v>
      </c>
      <c r="K22" s="43" t="s">
        <v>9</v>
      </c>
      <c r="L22" s="43" t="s">
        <v>9</v>
      </c>
      <c r="M22" s="43" t="s">
        <v>9</v>
      </c>
      <c r="N22" s="43" t="s">
        <v>63</v>
      </c>
      <c r="O22" s="43" t="s">
        <v>63</v>
      </c>
      <c r="P22" s="43" t="s">
        <v>9</v>
      </c>
      <c r="Q22" s="43" t="s">
        <v>9</v>
      </c>
      <c r="R22" s="43" t="s">
        <v>9</v>
      </c>
      <c r="S22" s="43" t="s">
        <v>63</v>
      </c>
      <c r="T22" s="125" t="s">
        <v>116</v>
      </c>
      <c r="U22" s="64" t="s">
        <v>119</v>
      </c>
    </row>
    <row r="23" spans="1:21" ht="57.75" hidden="1" customHeight="1">
      <c r="A23" s="117" t="e" cm="1">
        <f t="array" aca="1" ref="A23" ca="1">IF(AND(RIGHT(E23)="X",LEN(E23)=5),_xll.YCI("M:"&amp;E23, "category_name"),_xll.YCI(E23, "category_name"))</f>
        <v>#NAME?</v>
      </c>
      <c r="B23" s="118" t="e" cm="1">
        <f t="array" aca="1" ref="B23" ca="1">IF(AND(RIGHT(E23)="X",LEN(E23)=5),_xll.YCI("M:"&amp;E23,  "security_name"),_xll.YCI(E23,  "security_name"))</f>
        <v>#NAME?</v>
      </c>
      <c r="C23" s="16"/>
      <c r="D23" s="119"/>
      <c r="E23" s="119"/>
      <c r="F23" s="120" t="e" cm="1">
        <f t="array" aca="1" ref="F23" ca="1">IF(AND(RIGHT(E23)="X",LEN(E23)=5),_xll.YCP("M:"&amp;E23, "expense_ratio"),_xll.YCP(E23, "expense_ratio"))</f>
        <v>#NAME?</v>
      </c>
      <c r="G23" s="54"/>
      <c r="H23" s="122"/>
      <c r="I23" s="123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124" t="str">
        <f>""</f>
        <v/>
      </c>
      <c r="U23" s="64">
        <f t="shared" ref="U23:U40" si="0">IF(LEN(_xlfn.CONCAT(I23:S23))=0,15,LEN(_xlfn.CONCAT(I23:S23))-LEN(SUBSTITUTE(_xlfn.CONCAT(I23:S23),"û","")))</f>
        <v>15</v>
      </c>
    </row>
    <row r="24" spans="1:21" ht="57.75" hidden="1" customHeight="1">
      <c r="A24" s="44" t="e" cm="1">
        <f t="array" aca="1" ref="A24" ca="1">IF(AND(RIGHT(E24)="X",LEN(E24)=5),_xll.YCI("M:"&amp;E24, "category_name"),_xll.YCI(E24, "category_name"))</f>
        <v>#NAME?</v>
      </c>
      <c r="B24" s="26" t="e" cm="1">
        <f t="array" aca="1" ref="B24" ca="1">IF(AND(RIGHT(E24)="X",LEN(E24)=5),_xll.YCI("M:"&amp;E24,  "security_name"),_xll.YCI(E24,  "security_name"))</f>
        <v>#NAME?</v>
      </c>
      <c r="C24" s="6"/>
      <c r="D24" s="37"/>
      <c r="E24" s="37"/>
      <c r="F24" s="8" t="e" cm="1">
        <f t="array" aca="1" ref="F24" ca="1">IF(AND(RIGHT(E24)="X",LEN(E24)=5),_xll.YCP("M:"&amp;E24, "expense_ratio"),_xll.YCP(E24, "expense_ratio"))</f>
        <v>#NAME?</v>
      </c>
      <c r="G24" s="12"/>
      <c r="H24" s="39"/>
      <c r="I24" s="48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21" t="str">
        <f>""</f>
        <v/>
      </c>
      <c r="U24" s="64">
        <f t="shared" si="0"/>
        <v>15</v>
      </c>
    </row>
    <row r="25" spans="1:21" ht="57.75" hidden="1" customHeight="1">
      <c r="A25" s="44" t="e" cm="1">
        <f t="array" aca="1" ref="A25" ca="1">IF(AND(RIGHT(E25)="X",LEN(E25)=5),_xll.YCI("M:"&amp;E25, "category_name"),_xll.YCI(E25, "category_name"))</f>
        <v>#NAME?</v>
      </c>
      <c r="B25" s="26" t="e" cm="1">
        <f t="array" aca="1" ref="B25" ca="1">IF(AND(RIGHT(E25)="X",LEN(E25)=5),_xll.YCI("M:"&amp;E25,  "security_name"),_xll.YCI(E25,  "security_name"))</f>
        <v>#NAME?</v>
      </c>
      <c r="C25" s="6"/>
      <c r="D25" s="37"/>
      <c r="E25" s="37"/>
      <c r="F25" s="8" t="e" cm="1">
        <f t="array" aca="1" ref="F25" ca="1">IF(AND(RIGHT(E25)="X",LEN(E25)=5),_xll.YCP("M:"&amp;E25, "expense_ratio"),_xll.YCP(E25, "expense_ratio"))</f>
        <v>#NAME?</v>
      </c>
      <c r="G25" s="12"/>
      <c r="H25" s="39"/>
      <c r="I25" s="48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21" t="str">
        <f>""</f>
        <v/>
      </c>
      <c r="U25" s="64">
        <f t="shared" si="0"/>
        <v>15</v>
      </c>
    </row>
    <row r="26" spans="1:21" ht="57.75" hidden="1" customHeight="1">
      <c r="A26" s="44" t="e" cm="1">
        <f t="array" aca="1" ref="A26" ca="1">IF(AND(RIGHT(E26)="X",LEN(E26)=5),_xll.YCI("M:"&amp;E26, "category_name"),_xll.YCI(E26, "category_name"))</f>
        <v>#NAME?</v>
      </c>
      <c r="B26" s="26" t="e" cm="1">
        <f t="array" aca="1" ref="B26" ca="1">IF(AND(RIGHT(E26)="X",LEN(E26)=5),_xll.YCI("M:"&amp;E26,  "security_name"),_xll.YCI(E26,  "security_name"))</f>
        <v>#NAME?</v>
      </c>
      <c r="C26" s="6"/>
      <c r="D26" s="37"/>
      <c r="E26" s="37"/>
      <c r="F26" s="8" t="e" cm="1">
        <f t="array" aca="1" ref="F26" ca="1">IF(AND(RIGHT(E26)="X",LEN(E26)=5),_xll.YCP("M:"&amp;E26, "expense_ratio"),_xll.YCP(E26, "expense_ratio"))</f>
        <v>#NAME?</v>
      </c>
      <c r="G26" s="12"/>
      <c r="H26" s="39"/>
      <c r="I26" s="48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21" t="str">
        <f>""</f>
        <v/>
      </c>
      <c r="U26" s="64">
        <f t="shared" si="0"/>
        <v>15</v>
      </c>
    </row>
    <row r="27" spans="1:21" ht="57.75" hidden="1" customHeight="1">
      <c r="A27" s="44" t="e" cm="1">
        <f t="array" aca="1" ref="A27" ca="1">IF(AND(RIGHT(E27)="X",LEN(E27)=5),_xll.YCI("M:"&amp;E27, "category_name"),_xll.YCI(E27, "category_name"))</f>
        <v>#NAME?</v>
      </c>
      <c r="B27" s="26" t="e" cm="1">
        <f t="array" aca="1" ref="B27" ca="1">IF(AND(RIGHT(E27)="X",LEN(E27)=5),_xll.YCI("M:"&amp;E27,  "security_name"),_xll.YCI(E27,  "security_name"))</f>
        <v>#NAME?</v>
      </c>
      <c r="C27" s="6"/>
      <c r="D27" s="37"/>
      <c r="E27" s="37"/>
      <c r="F27" s="8" t="e" cm="1">
        <f t="array" aca="1" ref="F27" ca="1">IF(AND(RIGHT(E27)="X",LEN(E27)=5),_xll.YCP("M:"&amp;E27, "expense_ratio"),_xll.YCP(E27, "expense_ratio"))</f>
        <v>#NAME?</v>
      </c>
      <c r="G27" s="12"/>
      <c r="H27" s="39"/>
      <c r="I27" s="48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21" t="str">
        <f>""</f>
        <v/>
      </c>
      <c r="U27" s="64">
        <f t="shared" si="0"/>
        <v>15</v>
      </c>
    </row>
    <row r="28" spans="1:21" ht="57.75" hidden="1" customHeight="1">
      <c r="A28" s="44"/>
      <c r="B28" s="26"/>
      <c r="C28" s="6"/>
      <c r="D28" s="37"/>
      <c r="E28" s="37"/>
      <c r="F28" s="8"/>
      <c r="G28" s="12"/>
      <c r="H28" s="39"/>
      <c r="I28" s="48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21" t="str">
        <f>""</f>
        <v/>
      </c>
      <c r="U28" s="64">
        <f t="shared" si="0"/>
        <v>15</v>
      </c>
    </row>
    <row r="29" spans="1:21" ht="57.75" hidden="1" customHeight="1">
      <c r="A29" s="44"/>
      <c r="B29" s="26"/>
      <c r="C29" s="6"/>
      <c r="D29" s="37"/>
      <c r="E29" s="37"/>
      <c r="F29" s="8"/>
      <c r="G29" s="12"/>
      <c r="H29" s="39"/>
      <c r="I29" s="48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21" t="str">
        <f>""</f>
        <v/>
      </c>
      <c r="U29" s="64">
        <f t="shared" si="0"/>
        <v>15</v>
      </c>
    </row>
    <row r="30" spans="1:21" ht="57.75" hidden="1" customHeight="1">
      <c r="A30" s="44"/>
      <c r="B30" s="26"/>
      <c r="C30" s="6"/>
      <c r="D30" s="37"/>
      <c r="E30" s="37"/>
      <c r="F30" s="8"/>
      <c r="G30" s="12"/>
      <c r="H30" s="39"/>
      <c r="I30" s="48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21" t="str">
        <f>""</f>
        <v/>
      </c>
      <c r="U30" s="64">
        <f t="shared" si="0"/>
        <v>15</v>
      </c>
    </row>
    <row r="31" spans="1:21" ht="57.75" hidden="1" customHeight="1">
      <c r="A31" s="44"/>
      <c r="B31" s="26"/>
      <c r="C31" s="6"/>
      <c r="D31" s="37"/>
      <c r="E31" s="37"/>
      <c r="F31" s="8"/>
      <c r="G31" s="12"/>
      <c r="H31" s="39"/>
      <c r="I31" s="48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21" t="str">
        <f>""</f>
        <v/>
      </c>
      <c r="U31" s="64">
        <f t="shared" si="0"/>
        <v>15</v>
      </c>
    </row>
    <row r="32" spans="1:21" ht="57.75" hidden="1" customHeight="1">
      <c r="A32" s="44"/>
      <c r="B32" s="26"/>
      <c r="C32" s="6"/>
      <c r="D32" s="37"/>
      <c r="E32" s="37"/>
      <c r="F32" s="8"/>
      <c r="G32" s="12"/>
      <c r="H32" s="39"/>
      <c r="I32" s="48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21" t="str">
        <f>""</f>
        <v/>
      </c>
      <c r="U32" s="64">
        <f t="shared" si="0"/>
        <v>15</v>
      </c>
    </row>
    <row r="33" spans="1:21" ht="57.75" hidden="1" customHeight="1">
      <c r="A33" s="44"/>
      <c r="B33" s="26"/>
      <c r="C33" s="6"/>
      <c r="D33" s="37"/>
      <c r="E33" s="37"/>
      <c r="F33" s="8"/>
      <c r="G33" s="12"/>
      <c r="H33" s="39"/>
      <c r="I33" s="48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21" t="str">
        <f>""</f>
        <v/>
      </c>
      <c r="U33" s="64">
        <f t="shared" si="0"/>
        <v>15</v>
      </c>
    </row>
    <row r="34" spans="1:21" ht="57.75" hidden="1" customHeight="1">
      <c r="A34" s="44"/>
      <c r="B34" s="26"/>
      <c r="C34" s="6"/>
      <c r="D34" s="37"/>
      <c r="E34" s="37"/>
      <c r="F34" s="8"/>
      <c r="G34" s="12"/>
      <c r="H34" s="39"/>
      <c r="I34" s="48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21" t="str">
        <f>""</f>
        <v/>
      </c>
      <c r="U34" s="64">
        <f t="shared" si="0"/>
        <v>15</v>
      </c>
    </row>
    <row r="35" spans="1:21" ht="57.75" hidden="1" customHeight="1">
      <c r="A35" s="44"/>
      <c r="B35" s="26"/>
      <c r="C35" s="6"/>
      <c r="D35" s="37"/>
      <c r="E35" s="37"/>
      <c r="F35" s="8"/>
      <c r="G35" s="12"/>
      <c r="H35" s="39"/>
      <c r="I35" s="48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21" t="str">
        <f>""</f>
        <v/>
      </c>
      <c r="U35" s="64">
        <f t="shared" si="0"/>
        <v>15</v>
      </c>
    </row>
    <row r="36" spans="1:21" ht="57.75" hidden="1" customHeight="1">
      <c r="A36" s="44"/>
      <c r="B36" s="26"/>
      <c r="C36" s="6"/>
      <c r="D36" s="37"/>
      <c r="E36" s="37"/>
      <c r="F36" s="8"/>
      <c r="G36" s="12"/>
      <c r="H36" s="39"/>
      <c r="I36" s="48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21" t="str">
        <f>""</f>
        <v/>
      </c>
      <c r="U36" s="64">
        <f t="shared" si="0"/>
        <v>15</v>
      </c>
    </row>
    <row r="37" spans="1:21" ht="57.75" hidden="1" customHeight="1">
      <c r="A37" s="44" t="e" cm="1">
        <f t="array" aca="1" ref="A37" ca="1">IF(AND(RIGHT(E37)="X",LEN(E37)=5),_xll.YCI("M:"&amp;E37, "category_name"),_xll.YCI(E37, "category_name"))</f>
        <v>#NAME?</v>
      </c>
      <c r="B37" s="26" t="e" cm="1">
        <f t="array" aca="1" ref="B37" ca="1">IF(AND(RIGHT(E37)="X",LEN(E37)=5),_xll.YCI("M:"&amp;E37,  "security_name"),_xll.YCI(E37,  "security_name"))</f>
        <v>#NAME?</v>
      </c>
      <c r="C37" s="6"/>
      <c r="D37" s="37"/>
      <c r="E37" s="37"/>
      <c r="F37" s="8" t="e" cm="1">
        <f t="array" aca="1" ref="F37" ca="1">IF(AND(RIGHT(E37)="X",LEN(E37)=5),_xll.YCP("M:"&amp;E37, "expense_ratio"),_xll.YCP(E37, "expense_ratio"))</f>
        <v>#NAME?</v>
      </c>
      <c r="G37" s="12"/>
      <c r="H37" s="39"/>
      <c r="I37" s="48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21" t="str">
        <f>""</f>
        <v/>
      </c>
      <c r="U37" s="64">
        <f t="shared" si="0"/>
        <v>15</v>
      </c>
    </row>
    <row r="38" spans="1:21" ht="57.75" hidden="1" customHeight="1">
      <c r="A38" s="44"/>
      <c r="B38" s="26"/>
      <c r="C38" s="6"/>
      <c r="D38" s="37"/>
      <c r="E38" s="37"/>
      <c r="F38" s="8"/>
      <c r="G38" s="12"/>
      <c r="H38" s="39"/>
      <c r="I38" s="48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21" t="str">
        <f>""</f>
        <v/>
      </c>
      <c r="U38" s="64">
        <f t="shared" si="0"/>
        <v>15</v>
      </c>
    </row>
    <row r="39" spans="1:21" ht="57.75" hidden="1" customHeight="1">
      <c r="A39" s="44"/>
      <c r="B39" s="26"/>
      <c r="C39" s="6"/>
      <c r="D39" s="37"/>
      <c r="E39" s="37"/>
      <c r="F39" s="8"/>
      <c r="G39" s="12"/>
      <c r="H39" s="39"/>
      <c r="I39" s="48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21" t="str">
        <f>""</f>
        <v/>
      </c>
      <c r="U39" s="64">
        <f t="shared" si="0"/>
        <v>15</v>
      </c>
    </row>
    <row r="40" spans="1:21" ht="51" hidden="1" customHeight="1">
      <c r="A40" s="44" t="e" cm="1">
        <f t="array" aca="1" ref="A40" ca="1">IF(AND(RIGHT(E40)="X",LEN(E40)=5),_xll.YCI("M:"&amp;E40, "category_name"),_xll.YCI(E40, "category_name"))</f>
        <v>#NAME?</v>
      </c>
      <c r="B40" s="26" t="e" cm="1">
        <f t="array" aca="1" ref="B40" ca="1">IF(AND(RIGHT(E40)="X",LEN(E40)=5),_xll.YCI("M:"&amp;E40,  "security_name"),_xll.YCI(E40,  "security_name"))</f>
        <v>#NAME?</v>
      </c>
      <c r="C40" s="6"/>
      <c r="D40" s="37"/>
      <c r="E40" s="37"/>
      <c r="F40" s="8" t="e" cm="1">
        <f t="array" aca="1" ref="F40" ca="1">IF(AND(RIGHT(E40)="X",LEN(E40)=5),_xll.YCP("M:"&amp;E40, "expense_ratio"),_xll.YCP(E40, "expense_ratio"))</f>
        <v>#NAME?</v>
      </c>
      <c r="G40" s="12"/>
      <c r="H40" s="39"/>
      <c r="I40" s="49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21" t="str">
        <f>""</f>
        <v/>
      </c>
      <c r="U40" s="64">
        <f t="shared" si="0"/>
        <v>15</v>
      </c>
    </row>
    <row r="41" spans="1:21">
      <c r="A41" s="22"/>
      <c r="B41" s="71"/>
      <c r="C41" s="72"/>
      <c r="D41" s="73">
        <f>C41/$C$46</f>
        <v>0</v>
      </c>
      <c r="E41" s="74"/>
      <c r="F41" s="75"/>
      <c r="G41" s="76"/>
      <c r="H41" s="77"/>
      <c r="I41" s="67"/>
      <c r="J41" s="67"/>
      <c r="K41" s="62"/>
      <c r="L41" s="62"/>
      <c r="M41" s="62"/>
      <c r="N41" s="67"/>
      <c r="O41" s="67"/>
      <c r="P41" s="67"/>
      <c r="Q41" s="67"/>
      <c r="R41" s="67"/>
      <c r="S41" s="67"/>
      <c r="T41" s="78"/>
    </row>
    <row r="42" spans="1:21" ht="55.5" customHeight="1">
      <c r="A42" s="14" t="s">
        <v>56</v>
      </c>
      <c r="B42" s="20" t="s">
        <v>57</v>
      </c>
      <c r="C42" s="127">
        <v>273496345.53999996</v>
      </c>
      <c r="D42" s="13">
        <v>0.37508256377485955</v>
      </c>
      <c r="E42" s="13" t="s">
        <v>10</v>
      </c>
      <c r="F42" s="121">
        <v>8.0000000000000004E-4</v>
      </c>
      <c r="G42" s="79">
        <v>5.0000000000000001E-3</v>
      </c>
      <c r="H42" s="80">
        <v>38717</v>
      </c>
      <c r="I42" s="81"/>
      <c r="J42" s="67"/>
      <c r="K42" s="62"/>
      <c r="L42" s="62"/>
      <c r="M42" s="62"/>
      <c r="N42" s="67"/>
      <c r="O42" s="67"/>
      <c r="P42" s="67"/>
      <c r="Q42" s="67"/>
      <c r="R42" s="67"/>
      <c r="S42" s="67"/>
      <c r="T42" s="78"/>
    </row>
    <row r="43" spans="1:21" ht="57" customHeight="1">
      <c r="A43" s="14" t="s">
        <v>58</v>
      </c>
      <c r="B43" s="20" t="s">
        <v>59</v>
      </c>
      <c r="C43" s="127">
        <v>48686355.689999998</v>
      </c>
      <c r="D43" s="13">
        <v>6.6770190574225105E-2</v>
      </c>
      <c r="E43" s="13" t="s">
        <v>10</v>
      </c>
      <c r="F43" s="121">
        <v>3.0000000000000001E-3</v>
      </c>
      <c r="G43" s="79"/>
      <c r="H43" s="80"/>
      <c r="I43" s="81"/>
      <c r="J43" s="67"/>
      <c r="K43" s="62"/>
      <c r="L43" s="62"/>
      <c r="M43" s="62"/>
      <c r="N43" s="67"/>
      <c r="O43" s="67"/>
      <c r="P43" s="67"/>
      <c r="Q43" s="67"/>
      <c r="R43" s="67"/>
      <c r="S43" s="67"/>
      <c r="T43" s="78"/>
    </row>
    <row r="44" spans="1:21" ht="55.5" customHeight="1">
      <c r="A44" s="14" t="s">
        <v>60</v>
      </c>
      <c r="B44" s="18" t="s">
        <v>61</v>
      </c>
      <c r="C44" s="127">
        <v>2532503.2999999998</v>
      </c>
      <c r="D44" s="13">
        <v>3.4731646181845079E-3</v>
      </c>
      <c r="E44" s="36" t="s">
        <v>10</v>
      </c>
      <c r="F44" s="121">
        <v>0</v>
      </c>
      <c r="G44" s="79">
        <v>0</v>
      </c>
      <c r="H44" s="80" t="s">
        <v>10</v>
      </c>
      <c r="I44" s="81"/>
      <c r="J44" s="67"/>
      <c r="K44" s="62"/>
      <c r="L44" s="62"/>
      <c r="M44" s="62"/>
      <c r="N44" s="67"/>
      <c r="O44" s="67"/>
      <c r="P44" s="67"/>
      <c r="Q44" s="67"/>
      <c r="R44" s="67"/>
      <c r="S44" s="67"/>
      <c r="T44" s="78"/>
    </row>
    <row r="45" spans="1:21" s="70" customFormat="1" ht="15" customHeight="1">
      <c r="A45" s="110"/>
      <c r="B45" s="90"/>
      <c r="C45" s="91"/>
      <c r="D45" s="82"/>
      <c r="E45" s="82"/>
      <c r="F45" s="82"/>
      <c r="G45" s="83"/>
      <c r="H45" s="84"/>
      <c r="I45" s="85"/>
      <c r="J45" s="85"/>
      <c r="K45" s="85"/>
      <c r="L45" s="86"/>
      <c r="M45" s="87"/>
      <c r="N45" s="88"/>
      <c r="O45" s="88"/>
      <c r="P45" s="89"/>
      <c r="Q45" s="86"/>
      <c r="R45" s="86"/>
      <c r="S45" s="86"/>
      <c r="T45" s="86"/>
      <c r="U45" s="64"/>
    </row>
    <row r="46" spans="1:21" s="70" customFormat="1" ht="30.75" customHeight="1">
      <c r="A46" s="111"/>
      <c r="B46" s="92" t="s">
        <v>7</v>
      </c>
      <c r="C46" s="92">
        <f>SUM(C5:C44)</f>
        <v>729163048.23000002</v>
      </c>
      <c r="D46" s="93">
        <f>SUM(D7:D44)</f>
        <v>0.71864944881945036</v>
      </c>
      <c r="E46" s="93"/>
      <c r="F46" s="236" t="s">
        <v>8</v>
      </c>
      <c r="G46" s="236"/>
      <c r="H46" s="236"/>
      <c r="I46" s="236"/>
      <c r="J46" s="236"/>
      <c r="K46" s="236"/>
      <c r="L46" s="236"/>
      <c r="M46" s="236"/>
      <c r="N46" s="236"/>
      <c r="O46" s="237" t="e">
        <f ca="1">SUMPRODUCT(D5:D44,F5:F44)</f>
        <v>#NAME?</v>
      </c>
      <c r="P46" s="237"/>
      <c r="Q46" s="86"/>
      <c r="R46" s="86"/>
      <c r="S46" s="86"/>
      <c r="T46" s="86"/>
      <c r="U46" s="64"/>
    </row>
    <row r="47" spans="1:21" s="70" customFormat="1" ht="38">
      <c r="A47" s="112"/>
      <c r="B47" s="86"/>
      <c r="C47" s="91"/>
      <c r="D47" s="82"/>
      <c r="E47" s="82"/>
      <c r="F47" s="238"/>
      <c r="G47" s="238"/>
      <c r="H47" s="238"/>
      <c r="I47" s="238"/>
      <c r="J47" s="238"/>
      <c r="K47" s="238"/>
      <c r="L47" s="238"/>
      <c r="M47" s="238"/>
      <c r="N47" s="238"/>
      <c r="O47" s="237"/>
      <c r="P47" s="237"/>
      <c r="Q47" s="86"/>
      <c r="R47" s="86"/>
      <c r="S47" s="86"/>
      <c r="T47" s="86"/>
      <c r="U47" s="64"/>
    </row>
    <row r="48" spans="1:21" ht="25" customHeight="1">
      <c r="A48" s="113"/>
      <c r="B48" s="94"/>
      <c r="C48" s="94"/>
      <c r="D48" s="94"/>
      <c r="E48" s="94"/>
      <c r="F48" s="94"/>
      <c r="G48" s="95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6"/>
    </row>
    <row r="49" spans="1:20" ht="25" customHeight="1">
      <c r="A49" s="113"/>
      <c r="B49" s="97" t="s">
        <v>12</v>
      </c>
      <c r="C49" s="98"/>
      <c r="D49" s="82"/>
      <c r="E49" s="82"/>
      <c r="F49" s="82"/>
      <c r="G49" s="83"/>
      <c r="H49" s="99"/>
      <c r="I49" s="85"/>
      <c r="J49" s="85"/>
      <c r="K49" s="85"/>
      <c r="L49" s="100"/>
      <c r="M49" s="100"/>
      <c r="N49" s="97"/>
      <c r="O49" s="97"/>
      <c r="P49" s="89"/>
      <c r="Q49" s="97"/>
      <c r="R49" s="97"/>
      <c r="S49" s="97"/>
      <c r="T49" s="97"/>
    </row>
    <row r="50" spans="1:20" ht="25" customHeight="1">
      <c r="A50" s="113"/>
      <c r="B50" s="97"/>
      <c r="C50" s="98">
        <f>SUM(C5:C15)</f>
        <v>348628892.46999997</v>
      </c>
      <c r="D50" s="82"/>
      <c r="E50" s="82"/>
      <c r="F50" s="82"/>
      <c r="G50" s="83"/>
      <c r="H50" s="82"/>
      <c r="I50" s="101"/>
      <c r="J50" s="101"/>
      <c r="K50" s="97"/>
      <c r="L50" s="101"/>
      <c r="M50" s="97"/>
      <c r="N50" s="97"/>
      <c r="O50" s="97"/>
      <c r="P50" s="89"/>
      <c r="Q50" s="97"/>
      <c r="R50" s="97"/>
      <c r="S50" s="97"/>
      <c r="T50" s="97"/>
    </row>
    <row r="51" spans="1:20" ht="25" customHeight="1">
      <c r="A51" s="97"/>
      <c r="B51" s="97"/>
      <c r="C51" s="98">
        <f>C42*0.65</f>
        <v>177772624.60099998</v>
      </c>
      <c r="D51" s="82"/>
      <c r="E51" s="82"/>
      <c r="F51" s="82"/>
      <c r="G51" s="83"/>
      <c r="H51" s="82"/>
      <c r="I51" s="101"/>
      <c r="J51" s="101"/>
      <c r="K51" s="97"/>
      <c r="L51" s="101"/>
      <c r="M51" s="97"/>
      <c r="N51" s="97"/>
      <c r="O51" s="97"/>
      <c r="P51" s="89"/>
      <c r="Q51" s="97"/>
      <c r="R51" s="97"/>
      <c r="S51" s="97"/>
      <c r="T51" s="97"/>
    </row>
    <row r="52" spans="1:20" ht="47.25" customHeight="1">
      <c r="A52" s="97"/>
      <c r="B52" s="97"/>
      <c r="C52" s="102">
        <f>SUM(C50:C51)</f>
        <v>526401517.07099998</v>
      </c>
      <c r="D52" s="82"/>
      <c r="E52" s="82"/>
      <c r="F52" s="82"/>
      <c r="G52" s="83"/>
      <c r="H52" s="82"/>
      <c r="I52" s="101"/>
      <c r="J52" s="101"/>
      <c r="K52" s="97"/>
      <c r="L52" s="101"/>
      <c r="M52" s="97"/>
      <c r="N52" s="97"/>
      <c r="O52" s="97"/>
      <c r="P52" s="103"/>
      <c r="Q52" s="97"/>
      <c r="R52" s="97"/>
      <c r="S52" s="97"/>
      <c r="T52" s="97"/>
    </row>
    <row r="53" spans="1:20" ht="25" customHeight="1">
      <c r="A53" s="97"/>
      <c r="B53" s="97"/>
      <c r="C53" s="104">
        <f>C52/C46</f>
        <v>0.72192566305822603</v>
      </c>
      <c r="D53" s="82"/>
      <c r="E53" s="82"/>
      <c r="F53" s="82"/>
      <c r="G53" s="83"/>
      <c r="H53" s="82"/>
      <c r="I53" s="101"/>
      <c r="J53" s="101"/>
      <c r="K53" s="97"/>
      <c r="L53" s="101"/>
      <c r="M53" s="97"/>
      <c r="N53" s="97"/>
      <c r="O53" s="97"/>
      <c r="P53" s="103"/>
      <c r="Q53" s="97"/>
      <c r="R53" s="97"/>
      <c r="S53" s="97"/>
      <c r="T53" s="97"/>
    </row>
    <row r="54" spans="1:20" ht="25" customHeight="1">
      <c r="A54" s="97"/>
      <c r="B54" s="97"/>
      <c r="C54" s="102"/>
      <c r="D54" s="82"/>
      <c r="E54" s="82"/>
      <c r="F54" s="82"/>
      <c r="G54" s="83"/>
      <c r="H54" s="82"/>
      <c r="I54" s="101"/>
      <c r="J54" s="101"/>
      <c r="K54" s="97"/>
      <c r="L54" s="101"/>
      <c r="M54" s="97"/>
      <c r="N54" s="97"/>
      <c r="O54" s="97"/>
      <c r="P54" s="103"/>
      <c r="Q54" s="97"/>
      <c r="R54" s="97"/>
      <c r="S54" s="97"/>
      <c r="T54" s="97"/>
    </row>
    <row r="55" spans="1:20" ht="25" customHeight="1">
      <c r="A55" s="97"/>
      <c r="B55" s="97"/>
      <c r="C55" s="102"/>
      <c r="D55" s="82"/>
      <c r="E55" s="82"/>
      <c r="F55" s="82"/>
      <c r="G55" s="83"/>
      <c r="H55" s="82"/>
      <c r="I55" s="101"/>
      <c r="J55" s="101"/>
      <c r="K55" s="97"/>
      <c r="L55" s="101"/>
      <c r="M55" s="97"/>
      <c r="N55" s="97"/>
      <c r="O55" s="97"/>
      <c r="P55" s="105"/>
      <c r="Q55" s="97"/>
      <c r="R55" s="97"/>
      <c r="S55" s="97"/>
      <c r="T55" s="97"/>
    </row>
    <row r="56" spans="1:20" ht="25" customHeight="1">
      <c r="A56" s="97"/>
      <c r="B56" s="97"/>
      <c r="C56" s="82"/>
      <c r="D56" s="82"/>
      <c r="E56" s="82"/>
      <c r="F56" s="82"/>
      <c r="G56" s="83"/>
      <c r="H56" s="82"/>
      <c r="I56" s="101"/>
      <c r="J56" s="101"/>
      <c r="K56" s="97"/>
      <c r="L56" s="101"/>
      <c r="M56" s="97"/>
      <c r="N56" s="97"/>
      <c r="O56" s="97"/>
      <c r="P56" s="105"/>
      <c r="Q56" s="97"/>
      <c r="R56" s="97"/>
      <c r="S56" s="97"/>
      <c r="T56" s="97"/>
    </row>
    <row r="57" spans="1:20" ht="25" customHeight="1">
      <c r="A57" s="97"/>
      <c r="B57" s="97"/>
      <c r="C57" s="82"/>
      <c r="D57" s="82"/>
      <c r="E57" s="82"/>
      <c r="F57" s="82"/>
      <c r="G57" s="83"/>
      <c r="H57" s="82"/>
      <c r="I57" s="101"/>
      <c r="J57" s="101"/>
      <c r="K57" s="97"/>
      <c r="L57" s="101"/>
      <c r="M57" s="97"/>
      <c r="N57" s="97"/>
      <c r="O57" s="97"/>
      <c r="P57" s="97"/>
      <c r="Q57" s="97"/>
      <c r="R57" s="97"/>
      <c r="S57" s="97"/>
      <c r="T57" s="97"/>
    </row>
    <row r="58" spans="1:20" ht="25" customHeight="1">
      <c r="A58" s="97"/>
      <c r="B58" s="106"/>
      <c r="C58" s="82"/>
      <c r="D58" s="82"/>
      <c r="E58" s="82"/>
      <c r="F58" s="82"/>
      <c r="G58" s="83"/>
      <c r="H58" s="82"/>
      <c r="I58" s="101"/>
      <c r="J58" s="101"/>
      <c r="K58" s="97"/>
      <c r="L58" s="101"/>
      <c r="M58" s="97"/>
      <c r="N58" s="97"/>
      <c r="O58" s="97"/>
      <c r="P58" s="97"/>
      <c r="Q58" s="97"/>
      <c r="R58" s="97"/>
      <c r="S58" s="97"/>
      <c r="T58" s="97"/>
    </row>
    <row r="59" spans="1:20" ht="25" customHeight="1">
      <c r="A59" s="97"/>
      <c r="B59" s="97"/>
      <c r="C59" s="82"/>
      <c r="D59" s="82"/>
      <c r="E59" s="82"/>
      <c r="F59" s="82"/>
      <c r="G59" s="83"/>
      <c r="H59" s="82"/>
      <c r="I59" s="101"/>
      <c r="J59" s="101"/>
      <c r="K59" s="97"/>
      <c r="L59" s="101"/>
      <c r="M59" s="97"/>
      <c r="N59" s="97"/>
      <c r="O59" s="97"/>
      <c r="P59" s="97"/>
      <c r="Q59" s="97"/>
      <c r="R59" s="97"/>
      <c r="S59" s="97"/>
      <c r="T59" s="97"/>
    </row>
    <row r="60" spans="1:20">
      <c r="A60" s="97"/>
      <c r="B60" s="97"/>
      <c r="C60" s="82"/>
      <c r="D60" s="82"/>
      <c r="E60" s="82"/>
      <c r="F60" s="82"/>
      <c r="G60" s="83"/>
      <c r="H60" s="82"/>
      <c r="I60" s="101"/>
      <c r="J60" s="101"/>
      <c r="K60" s="97"/>
      <c r="L60" s="101"/>
      <c r="M60" s="97"/>
      <c r="N60" s="97"/>
      <c r="O60" s="97"/>
      <c r="P60" s="97"/>
      <c r="Q60" s="97"/>
      <c r="R60" s="97"/>
      <c r="S60" s="97"/>
      <c r="T60" s="97"/>
    </row>
    <row r="61" spans="1:20">
      <c r="A61" s="97"/>
      <c r="B61" s="97"/>
      <c r="C61" s="82"/>
      <c r="D61" s="82"/>
      <c r="E61" s="82"/>
      <c r="F61" s="82"/>
      <c r="G61" s="83"/>
      <c r="H61" s="82"/>
      <c r="I61" s="101"/>
      <c r="J61" s="101"/>
      <c r="K61" s="97"/>
      <c r="L61" s="101"/>
      <c r="M61" s="97"/>
      <c r="N61" s="97"/>
      <c r="O61" s="97"/>
      <c r="P61" s="97"/>
      <c r="Q61" s="97"/>
      <c r="R61" s="97"/>
      <c r="S61" s="97"/>
      <c r="T61" s="97"/>
    </row>
  </sheetData>
  <mergeCells count="4">
    <mergeCell ref="F46:N46"/>
    <mergeCell ref="O46:P46"/>
    <mergeCell ref="F47:N47"/>
    <mergeCell ref="O47:P47"/>
  </mergeCells>
  <conditionalFormatting sqref="I5:S40">
    <cfRule type="expression" dxfId="5" priority="1">
      <formula>"Or(I5&lt;&gt;ü,I5&lt;&gt;û)"</formula>
    </cfRule>
    <cfRule type="expression" dxfId="4" priority="2">
      <formula>I5 = "û"</formula>
    </cfRule>
    <cfRule type="expression" dxfId="3" priority="3">
      <formula>I5 = "ü"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60FB6-76E7-45E9-9F7D-3C9486242942}">
  <dimension ref="A1:AB61"/>
  <sheetViews>
    <sheetView topLeftCell="A6" zoomScale="42" zoomScaleNormal="42" workbookViewId="0">
      <selection activeCell="I4" sqref="I4:S22"/>
    </sheetView>
  </sheetViews>
  <sheetFormatPr baseColWidth="10" defaultColWidth="9.1640625" defaultRowHeight="37"/>
  <cols>
    <col min="1" max="1" width="50.5" style="57" customWidth="1"/>
    <col min="2" max="2" width="89.33203125" style="57" customWidth="1"/>
    <col min="3" max="3" width="41.33203125" style="107" customWidth="1"/>
    <col min="4" max="4" width="12.5" style="107" hidden="1" customWidth="1"/>
    <col min="5" max="5" width="14.5" style="107" bestFit="1" customWidth="1"/>
    <col min="6" max="6" width="15.5" style="107" customWidth="1"/>
    <col min="7" max="7" width="15.5" style="108" hidden="1" customWidth="1"/>
    <col min="8" max="8" width="15.1640625" style="107" hidden="1" customWidth="1"/>
    <col min="9" max="9" width="17.5" style="109" bestFit="1" customWidth="1"/>
    <col min="10" max="10" width="10.6640625" style="109" customWidth="1"/>
    <col min="11" max="11" width="10.6640625" style="57" customWidth="1"/>
    <col min="12" max="12" width="10.6640625" style="109" customWidth="1"/>
    <col min="13" max="19" width="10.6640625" style="57" customWidth="1"/>
    <col min="20" max="20" width="18.6640625" style="57" customWidth="1"/>
    <col min="21" max="21" width="9" style="64" hidden="1" customWidth="1"/>
    <col min="22" max="22" width="8.83203125" style="57" customWidth="1"/>
    <col min="23" max="25" width="9.1640625" style="57"/>
    <col min="26" max="26" width="57.33203125" style="57" bestFit="1" customWidth="1"/>
    <col min="27" max="27" width="84.5" style="57" customWidth="1"/>
    <col min="28" max="16384" width="9.1640625" style="57"/>
  </cols>
  <sheetData>
    <row r="1" spans="1:28" ht="65.25" customHeight="1">
      <c r="A1" s="27" t="s">
        <v>20</v>
      </c>
      <c r="B1" s="28"/>
      <c r="C1" s="29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30"/>
    </row>
    <row r="2" spans="1:28" ht="69.75" customHeight="1">
      <c r="A2" s="31" t="s">
        <v>18</v>
      </c>
      <c r="B2" s="32"/>
      <c r="C2" s="33"/>
      <c r="D2" s="32"/>
      <c r="E2" s="32"/>
      <c r="F2" s="34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5"/>
      <c r="AA2" s="58"/>
    </row>
    <row r="3" spans="1:28" ht="14.25" customHeight="1">
      <c r="A3" s="1"/>
      <c r="B3" s="1"/>
      <c r="C3" s="2"/>
      <c r="D3" s="2"/>
      <c r="E3" s="2"/>
      <c r="F3" s="2"/>
      <c r="G3" s="23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8" s="59" customFormat="1" ht="57" customHeight="1">
      <c r="A4" s="3" t="s">
        <v>0</v>
      </c>
      <c r="B4" s="19" t="s">
        <v>1</v>
      </c>
      <c r="C4" s="4" t="s">
        <v>19</v>
      </c>
      <c r="D4" s="4" t="s">
        <v>2</v>
      </c>
      <c r="E4" s="4" t="s">
        <v>13</v>
      </c>
      <c r="F4" s="4" t="s">
        <v>3</v>
      </c>
      <c r="G4" s="24" t="s">
        <v>11</v>
      </c>
      <c r="H4" s="4" t="s">
        <v>4</v>
      </c>
      <c r="I4" s="51">
        <v>1</v>
      </c>
      <c r="J4" s="50">
        <v>2</v>
      </c>
      <c r="K4" s="5">
        <v>3</v>
      </c>
      <c r="L4" s="5">
        <v>4</v>
      </c>
      <c r="M4" s="5">
        <v>5</v>
      </c>
      <c r="N4" s="5">
        <v>6</v>
      </c>
      <c r="O4" s="5">
        <v>7</v>
      </c>
      <c r="P4" s="5">
        <v>8</v>
      </c>
      <c r="Q4" s="5">
        <v>9</v>
      </c>
      <c r="R4" s="5">
        <v>10</v>
      </c>
      <c r="S4" s="5">
        <v>11</v>
      </c>
      <c r="T4" s="21" t="s">
        <v>6</v>
      </c>
      <c r="U4" s="114"/>
      <c r="Z4" s="60"/>
      <c r="AA4" s="60"/>
      <c r="AB4" s="61"/>
    </row>
    <row r="5" spans="1:28" ht="57" customHeight="1">
      <c r="A5" s="14" t="s">
        <v>67</v>
      </c>
      <c r="B5" s="18" t="s">
        <v>68</v>
      </c>
      <c r="C5" s="126">
        <v>179494540.08000001</v>
      </c>
      <c r="D5" s="13">
        <v>0.23588308185146295</v>
      </c>
      <c r="E5" s="38" t="s">
        <v>69</v>
      </c>
      <c r="F5" s="8">
        <v>2.0000000000000001E-4</v>
      </c>
      <c r="G5" s="12"/>
      <c r="H5" s="7"/>
      <c r="I5" s="52" t="s">
        <v>62</v>
      </c>
      <c r="J5" s="40" t="s">
        <v>63</v>
      </c>
      <c r="K5" s="43" t="s">
        <v>63</v>
      </c>
      <c r="L5" s="43" t="s">
        <v>63</v>
      </c>
      <c r="M5" s="43" t="s">
        <v>63</v>
      </c>
      <c r="N5" s="43" t="s">
        <v>63</v>
      </c>
      <c r="O5" s="43" t="s">
        <v>63</v>
      </c>
      <c r="P5" s="43" t="s">
        <v>63</v>
      </c>
      <c r="Q5" s="43" t="s">
        <v>63</v>
      </c>
      <c r="R5" s="43" t="s">
        <v>63</v>
      </c>
      <c r="S5" s="43" t="s">
        <v>63</v>
      </c>
      <c r="T5" s="21" t="s">
        <v>63</v>
      </c>
      <c r="U5" s="64">
        <f>IF(LEN(_xlfn.CONCAT(I5:S5))=0,15,LEN(_xlfn.CONCAT(I5:S5))-LEN(SUBSTITUTE(_xlfn.CONCAT(I5:S5),"û","")))</f>
        <v>0</v>
      </c>
      <c r="W5" s="62"/>
      <c r="Y5" s="62"/>
      <c r="Z5" s="63"/>
      <c r="AA5" s="64"/>
      <c r="AB5" s="65"/>
    </row>
    <row r="6" spans="1:28" ht="57" customHeight="1">
      <c r="A6" s="14" t="s">
        <v>70</v>
      </c>
      <c r="B6" s="18" t="s">
        <v>71</v>
      </c>
      <c r="C6" s="126">
        <v>35278324.869999997</v>
      </c>
      <c r="D6" s="13">
        <v>4.636107588110381E-2</v>
      </c>
      <c r="E6" s="13" t="s">
        <v>72</v>
      </c>
      <c r="F6" s="8">
        <v>2.5000000000000001E-3</v>
      </c>
      <c r="G6" s="12"/>
      <c r="H6" s="9"/>
      <c r="I6" s="52" t="s">
        <v>63</v>
      </c>
      <c r="J6" s="42" t="s">
        <v>9</v>
      </c>
      <c r="K6" s="42" t="s">
        <v>9</v>
      </c>
      <c r="L6" s="42" t="s">
        <v>9</v>
      </c>
      <c r="M6" s="47" t="s">
        <v>9</v>
      </c>
      <c r="N6" s="42" t="s">
        <v>9</v>
      </c>
      <c r="O6" s="42" t="s">
        <v>9</v>
      </c>
      <c r="P6" s="42" t="s">
        <v>9</v>
      </c>
      <c r="Q6" s="42" t="s">
        <v>9</v>
      </c>
      <c r="R6" s="42" t="s">
        <v>63</v>
      </c>
      <c r="S6" s="42" t="s">
        <v>63</v>
      </c>
      <c r="T6" s="21" t="s">
        <v>63</v>
      </c>
      <c r="U6" s="64">
        <f t="shared" ref="U6:U40" si="0">IF(LEN(_xlfn.CONCAT(I6:S6))=0,15,LEN(_xlfn.CONCAT(I6:S6))-LEN(SUBSTITUTE(_xlfn.CONCAT(I6:S6),"û","")))</f>
        <v>8</v>
      </c>
      <c r="Z6" s="64"/>
      <c r="AA6" s="66"/>
      <c r="AB6" s="65"/>
    </row>
    <row r="7" spans="1:28" ht="57" customHeight="1">
      <c r="A7" s="14" t="s">
        <v>73</v>
      </c>
      <c r="B7" s="18" t="s">
        <v>74</v>
      </c>
      <c r="C7" s="126">
        <v>26994285.23</v>
      </c>
      <c r="D7" s="13">
        <v>3.547458986547368E-2</v>
      </c>
      <c r="E7" s="13" t="s">
        <v>75</v>
      </c>
      <c r="F7" s="121">
        <v>2.5999999999999999E-3</v>
      </c>
      <c r="G7" s="12"/>
      <c r="H7" s="9"/>
      <c r="I7" s="53" t="s">
        <v>63</v>
      </c>
      <c r="J7" s="40" t="s">
        <v>63</v>
      </c>
      <c r="K7" s="42" t="s">
        <v>63</v>
      </c>
      <c r="L7" s="42" t="s">
        <v>63</v>
      </c>
      <c r="M7" s="40" t="s">
        <v>63</v>
      </c>
      <c r="N7" s="40" t="s">
        <v>63</v>
      </c>
      <c r="O7" s="42" t="s">
        <v>63</v>
      </c>
      <c r="P7" s="42" t="s">
        <v>63</v>
      </c>
      <c r="Q7" s="40" t="s">
        <v>63</v>
      </c>
      <c r="R7" s="40" t="s">
        <v>63</v>
      </c>
      <c r="S7" s="40" t="s">
        <v>63</v>
      </c>
      <c r="T7" s="21" t="s">
        <v>63</v>
      </c>
      <c r="U7" s="64">
        <f t="shared" si="0"/>
        <v>0</v>
      </c>
      <c r="W7" s="67"/>
      <c r="AA7" s="68"/>
    </row>
    <row r="8" spans="1:28" ht="57" customHeight="1">
      <c r="A8" s="14" t="s">
        <v>76</v>
      </c>
      <c r="B8" s="18" t="s">
        <v>77</v>
      </c>
      <c r="C8" s="126">
        <v>3278130.67</v>
      </c>
      <c r="D8" s="13">
        <v>4.3079614834343376E-3</v>
      </c>
      <c r="E8" s="13" t="s">
        <v>78</v>
      </c>
      <c r="F8" s="121">
        <v>5.0000000000000001E-4</v>
      </c>
      <c r="G8" s="12"/>
      <c r="H8" s="9"/>
      <c r="I8" s="53" t="s">
        <v>62</v>
      </c>
      <c r="J8" s="40" t="s">
        <v>63</v>
      </c>
      <c r="K8" s="42" t="s">
        <v>9</v>
      </c>
      <c r="L8" s="42" t="s">
        <v>9</v>
      </c>
      <c r="M8" s="42" t="s">
        <v>63</v>
      </c>
      <c r="N8" s="40" t="s">
        <v>63</v>
      </c>
      <c r="O8" s="40" t="s">
        <v>63</v>
      </c>
      <c r="P8" s="40" t="s">
        <v>63</v>
      </c>
      <c r="Q8" s="40" t="s">
        <v>63</v>
      </c>
      <c r="R8" s="40" t="s">
        <v>63</v>
      </c>
      <c r="S8" s="40" t="s">
        <v>63</v>
      </c>
      <c r="T8" s="21" t="s">
        <v>63</v>
      </c>
      <c r="U8" s="64">
        <f t="shared" si="0"/>
        <v>2</v>
      </c>
      <c r="W8" s="67"/>
      <c r="Z8" s="57" t="s">
        <v>9</v>
      </c>
      <c r="AA8" s="68"/>
    </row>
    <row r="9" spans="1:28" ht="57" customHeight="1">
      <c r="A9" s="14" t="s">
        <v>79</v>
      </c>
      <c r="B9" s="18" t="s">
        <v>80</v>
      </c>
      <c r="C9" s="126">
        <v>29059667.719999999</v>
      </c>
      <c r="D9" s="13">
        <v>3.818881608497935E-2</v>
      </c>
      <c r="E9" s="13" t="s">
        <v>81</v>
      </c>
      <c r="F9" s="121">
        <v>6.6E-3</v>
      </c>
      <c r="G9" s="12"/>
      <c r="H9" s="9"/>
      <c r="I9" s="53" t="s">
        <v>63</v>
      </c>
      <c r="J9" s="40" t="s">
        <v>63</v>
      </c>
      <c r="K9" s="40" t="s">
        <v>63</v>
      </c>
      <c r="L9" s="40" t="s">
        <v>63</v>
      </c>
      <c r="M9" s="40" t="s">
        <v>63</v>
      </c>
      <c r="N9" s="40" t="s">
        <v>63</v>
      </c>
      <c r="O9" s="40" t="s">
        <v>63</v>
      </c>
      <c r="P9" s="40" t="s">
        <v>63</v>
      </c>
      <c r="Q9" s="40" t="s">
        <v>63</v>
      </c>
      <c r="R9" s="43" t="s">
        <v>63</v>
      </c>
      <c r="S9" s="40" t="s">
        <v>63</v>
      </c>
      <c r="T9" s="21" t="s">
        <v>63</v>
      </c>
      <c r="U9" s="64">
        <f t="shared" si="0"/>
        <v>0</v>
      </c>
      <c r="AA9" s="69"/>
    </row>
    <row r="10" spans="1:28" ht="57" customHeight="1">
      <c r="A10" s="14" t="s">
        <v>82</v>
      </c>
      <c r="B10" s="18" t="s">
        <v>83</v>
      </c>
      <c r="C10" s="126">
        <v>29630648.190000001</v>
      </c>
      <c r="D10" s="13">
        <v>3.8939171125754235E-2</v>
      </c>
      <c r="E10" s="13" t="s">
        <v>84</v>
      </c>
      <c r="F10" s="121">
        <v>5.7999999999999996E-3</v>
      </c>
      <c r="G10" s="10"/>
      <c r="H10" s="17"/>
      <c r="I10" s="53" t="s">
        <v>63</v>
      </c>
      <c r="J10" s="40" t="s">
        <v>63</v>
      </c>
      <c r="K10" s="42" t="s">
        <v>63</v>
      </c>
      <c r="L10" s="42" t="s">
        <v>63</v>
      </c>
      <c r="M10" s="40" t="s">
        <v>63</v>
      </c>
      <c r="N10" s="40" t="s">
        <v>63</v>
      </c>
      <c r="O10" s="40" t="s">
        <v>63</v>
      </c>
      <c r="P10" s="40" t="s">
        <v>63</v>
      </c>
      <c r="Q10" s="40" t="s">
        <v>63</v>
      </c>
      <c r="R10" s="40" t="s">
        <v>63</v>
      </c>
      <c r="S10" s="40" t="s">
        <v>63</v>
      </c>
      <c r="T10" s="21" t="s">
        <v>63</v>
      </c>
      <c r="U10" s="64">
        <f t="shared" si="0"/>
        <v>0</v>
      </c>
      <c r="AA10" s="65"/>
    </row>
    <row r="11" spans="1:28" ht="57" customHeight="1">
      <c r="A11" s="14" t="s">
        <v>85</v>
      </c>
      <c r="B11" s="18" t="s">
        <v>86</v>
      </c>
      <c r="C11" s="126">
        <v>7765136.0300000003</v>
      </c>
      <c r="D11" s="13">
        <v>1.0204567876749168E-2</v>
      </c>
      <c r="E11" s="13" t="s">
        <v>87</v>
      </c>
      <c r="F11" s="121">
        <v>5.0000000000000001E-4</v>
      </c>
      <c r="G11" s="10"/>
      <c r="H11" s="11"/>
      <c r="I11" s="53" t="s">
        <v>62</v>
      </c>
      <c r="J11" s="40" t="s">
        <v>63</v>
      </c>
      <c r="K11" s="42" t="s">
        <v>9</v>
      </c>
      <c r="L11" s="42" t="s">
        <v>9</v>
      </c>
      <c r="M11" s="40" t="s">
        <v>63</v>
      </c>
      <c r="N11" s="40" t="s">
        <v>63</v>
      </c>
      <c r="O11" s="42" t="s">
        <v>63</v>
      </c>
      <c r="P11" s="42" t="s">
        <v>63</v>
      </c>
      <c r="Q11" s="40" t="s">
        <v>63</v>
      </c>
      <c r="R11" s="40" t="s">
        <v>63</v>
      </c>
      <c r="S11" s="40" t="s">
        <v>63</v>
      </c>
      <c r="T11" s="21" t="s">
        <v>63</v>
      </c>
      <c r="U11" s="64">
        <f t="shared" si="0"/>
        <v>2</v>
      </c>
    </row>
    <row r="12" spans="1:28" ht="57" customHeight="1">
      <c r="A12" s="14" t="s">
        <v>88</v>
      </c>
      <c r="B12" s="18" t="s">
        <v>89</v>
      </c>
      <c r="C12" s="126">
        <v>3934400.6</v>
      </c>
      <c r="D12" s="13">
        <v>5.1703998258254141E-3</v>
      </c>
      <c r="E12" s="37" t="s">
        <v>90</v>
      </c>
      <c r="F12" s="121">
        <v>7.7000000000000002E-3</v>
      </c>
      <c r="G12" s="12"/>
      <c r="H12" s="9"/>
      <c r="I12" s="53" t="s">
        <v>63</v>
      </c>
      <c r="J12" s="40" t="s">
        <v>9</v>
      </c>
      <c r="K12" s="42" t="s">
        <v>63</v>
      </c>
      <c r="L12" s="42" t="s">
        <v>63</v>
      </c>
      <c r="M12" s="40" t="s">
        <v>63</v>
      </c>
      <c r="N12" s="40" t="s">
        <v>63</v>
      </c>
      <c r="O12" s="40" t="s">
        <v>63</v>
      </c>
      <c r="P12" s="42" t="s">
        <v>63</v>
      </c>
      <c r="Q12" s="40" t="s">
        <v>63</v>
      </c>
      <c r="R12" s="40" t="s">
        <v>63</v>
      </c>
      <c r="S12" s="40" t="s">
        <v>63</v>
      </c>
      <c r="T12" s="21" t="s">
        <v>63</v>
      </c>
      <c r="U12" s="64">
        <f t="shared" si="0"/>
        <v>1</v>
      </c>
    </row>
    <row r="13" spans="1:28" ht="57" customHeight="1">
      <c r="A13" s="14" t="s">
        <v>36</v>
      </c>
      <c r="B13" s="115" t="s">
        <v>91</v>
      </c>
      <c r="C13" s="126">
        <v>33530404.48</v>
      </c>
      <c r="D13" s="13">
        <v>4.4064043067512673E-2</v>
      </c>
      <c r="E13" s="37" t="s">
        <v>92</v>
      </c>
      <c r="F13" s="121">
        <v>3.3999999999999998E-3</v>
      </c>
      <c r="G13" s="10"/>
      <c r="H13" s="9"/>
      <c r="I13" s="53" t="s">
        <v>63</v>
      </c>
      <c r="J13" s="40" t="s">
        <v>9</v>
      </c>
      <c r="K13" s="40" t="s">
        <v>9</v>
      </c>
      <c r="L13" s="40" t="s">
        <v>9</v>
      </c>
      <c r="M13" s="40" t="s">
        <v>9</v>
      </c>
      <c r="N13" s="40" t="s">
        <v>63</v>
      </c>
      <c r="O13" s="40" t="s">
        <v>63</v>
      </c>
      <c r="P13" s="40" t="s">
        <v>63</v>
      </c>
      <c r="Q13" s="40" t="s">
        <v>63</v>
      </c>
      <c r="R13" s="40" t="s">
        <v>63</v>
      </c>
      <c r="S13" s="40" t="s">
        <v>63</v>
      </c>
      <c r="T13" s="21" t="s">
        <v>63</v>
      </c>
      <c r="U13" s="64">
        <f t="shared" si="0"/>
        <v>4</v>
      </c>
    </row>
    <row r="14" spans="1:28" ht="57" customHeight="1">
      <c r="A14" s="14" t="s">
        <v>36</v>
      </c>
      <c r="B14" s="18" t="s">
        <v>93</v>
      </c>
      <c r="C14" s="127">
        <v>15857842.32</v>
      </c>
      <c r="D14" s="13">
        <v>2.0839612816573604E-2</v>
      </c>
      <c r="E14" s="13" t="s">
        <v>94</v>
      </c>
      <c r="F14" s="121">
        <v>1.03E-2</v>
      </c>
      <c r="G14" s="12"/>
      <c r="H14" s="9"/>
      <c r="I14" s="52" t="s">
        <v>63</v>
      </c>
      <c r="J14" s="40" t="s">
        <v>9</v>
      </c>
      <c r="K14" s="40" t="s">
        <v>9</v>
      </c>
      <c r="L14" s="40" t="s">
        <v>9</v>
      </c>
      <c r="M14" s="40" t="s">
        <v>63</v>
      </c>
      <c r="N14" s="40" t="s">
        <v>63</v>
      </c>
      <c r="O14" s="40" t="s">
        <v>63</v>
      </c>
      <c r="P14" s="40" t="s">
        <v>63</v>
      </c>
      <c r="Q14" s="40" t="s">
        <v>63</v>
      </c>
      <c r="R14" s="40" t="s">
        <v>63</v>
      </c>
      <c r="S14" s="40" t="s">
        <v>9</v>
      </c>
      <c r="T14" s="21" t="s">
        <v>63</v>
      </c>
      <c r="U14" s="64">
        <f t="shared" si="0"/>
        <v>4</v>
      </c>
    </row>
    <row r="15" spans="1:28" ht="57" customHeight="1">
      <c r="A15" s="14" t="s">
        <v>40</v>
      </c>
      <c r="B15" s="18" t="s">
        <v>95</v>
      </c>
      <c r="C15" s="127">
        <v>1734225.97</v>
      </c>
      <c r="D15" s="13">
        <v>2.2790362662180128E-3</v>
      </c>
      <c r="E15" s="13" t="s">
        <v>96</v>
      </c>
      <c r="F15" s="121">
        <v>8.3999999999999995E-3</v>
      </c>
      <c r="G15" s="12"/>
      <c r="H15" s="9"/>
      <c r="I15" s="43" t="s">
        <v>63</v>
      </c>
      <c r="J15" s="40" t="s">
        <v>9</v>
      </c>
      <c r="K15" s="40" t="s">
        <v>9</v>
      </c>
      <c r="L15" s="40" t="s">
        <v>9</v>
      </c>
      <c r="M15" s="40" t="s">
        <v>9</v>
      </c>
      <c r="N15" s="40" t="s">
        <v>9</v>
      </c>
      <c r="O15" s="40" t="s">
        <v>9</v>
      </c>
      <c r="P15" s="40" t="s">
        <v>9</v>
      </c>
      <c r="Q15" s="40" t="s">
        <v>9</v>
      </c>
      <c r="R15" s="40" t="s">
        <v>63</v>
      </c>
      <c r="S15" s="40" t="s">
        <v>63</v>
      </c>
      <c r="T15" s="21" t="s">
        <v>116</v>
      </c>
      <c r="U15" s="64">
        <f t="shared" si="0"/>
        <v>8</v>
      </c>
    </row>
    <row r="16" spans="1:28" ht="57" customHeight="1">
      <c r="A16" s="116" t="s">
        <v>97</v>
      </c>
      <c r="B16" s="56" t="s">
        <v>98</v>
      </c>
      <c r="C16" s="127">
        <v>12486980.66</v>
      </c>
      <c r="D16" s="13">
        <v>1.6409788731109209E-2</v>
      </c>
      <c r="E16" s="13" t="s">
        <v>99</v>
      </c>
      <c r="F16" s="121">
        <v>5.1000000000000004E-3</v>
      </c>
      <c r="G16" s="12"/>
      <c r="H16" s="9"/>
      <c r="I16" s="43" t="s">
        <v>63</v>
      </c>
      <c r="J16" s="40" t="s">
        <v>63</v>
      </c>
      <c r="K16" s="40" t="s">
        <v>63</v>
      </c>
      <c r="L16" s="40" t="s">
        <v>63</v>
      </c>
      <c r="M16" s="40" t="s">
        <v>63</v>
      </c>
      <c r="N16" s="40" t="s">
        <v>63</v>
      </c>
      <c r="O16" s="40" t="s">
        <v>63</v>
      </c>
      <c r="P16" s="40" t="s">
        <v>63</v>
      </c>
      <c r="Q16" s="40" t="s">
        <v>63</v>
      </c>
      <c r="R16" s="40" t="s">
        <v>9</v>
      </c>
      <c r="S16" s="40" t="s">
        <v>63</v>
      </c>
      <c r="T16" s="21" t="s">
        <v>63</v>
      </c>
      <c r="U16" s="64">
        <f t="shared" si="0"/>
        <v>1</v>
      </c>
    </row>
    <row r="17" spans="1:21" ht="57.75" customHeight="1">
      <c r="A17" s="14" t="s">
        <v>100</v>
      </c>
      <c r="B17" s="18" t="s">
        <v>101</v>
      </c>
      <c r="C17" s="127">
        <v>32567973.379999999</v>
      </c>
      <c r="D17" s="13">
        <v>4.2799262457269532E-2</v>
      </c>
      <c r="E17" s="13" t="s">
        <v>102</v>
      </c>
      <c r="F17" s="121">
        <v>4.8999999999999998E-3</v>
      </c>
      <c r="G17" s="45"/>
      <c r="H17" s="7"/>
      <c r="I17" s="43" t="s">
        <v>63</v>
      </c>
      <c r="J17" s="41" t="s">
        <v>63</v>
      </c>
      <c r="K17" s="41" t="s">
        <v>9</v>
      </c>
      <c r="L17" s="41" t="s">
        <v>63</v>
      </c>
      <c r="M17" s="41" t="s">
        <v>63</v>
      </c>
      <c r="N17" s="41" t="s">
        <v>63</v>
      </c>
      <c r="O17" s="41" t="s">
        <v>9</v>
      </c>
      <c r="P17" s="41" t="s">
        <v>63</v>
      </c>
      <c r="Q17" s="41" t="s">
        <v>9</v>
      </c>
      <c r="R17" s="41" t="s">
        <v>63</v>
      </c>
      <c r="S17" s="41" t="s">
        <v>63</v>
      </c>
      <c r="T17" s="21" t="s">
        <v>63</v>
      </c>
      <c r="U17" s="64">
        <f t="shared" si="0"/>
        <v>3</v>
      </c>
    </row>
    <row r="18" spans="1:21" ht="57.75" customHeight="1">
      <c r="A18" s="14" t="s">
        <v>46</v>
      </c>
      <c r="B18" s="18" t="s">
        <v>103</v>
      </c>
      <c r="C18" s="127">
        <v>6687623.4400000004</v>
      </c>
      <c r="D18" s="37"/>
      <c r="E18" s="37" t="s">
        <v>104</v>
      </c>
      <c r="F18" s="121">
        <v>6.1999999999999998E-3</v>
      </c>
      <c r="G18" s="12"/>
      <c r="H18" s="9"/>
      <c r="I18" s="43" t="s">
        <v>63</v>
      </c>
      <c r="J18" s="40" t="s">
        <v>63</v>
      </c>
      <c r="K18" s="43" t="s">
        <v>63</v>
      </c>
      <c r="L18" s="43" t="s">
        <v>63</v>
      </c>
      <c r="M18" s="43" t="s">
        <v>63</v>
      </c>
      <c r="N18" s="43" t="s">
        <v>63</v>
      </c>
      <c r="O18" s="43" t="s">
        <v>63</v>
      </c>
      <c r="P18" s="43" t="s">
        <v>63</v>
      </c>
      <c r="Q18" s="43" t="s">
        <v>63</v>
      </c>
      <c r="R18" s="43" t="s">
        <v>63</v>
      </c>
      <c r="S18" s="43" t="s">
        <v>63</v>
      </c>
      <c r="T18" s="21" t="s">
        <v>63</v>
      </c>
      <c r="U18" s="64">
        <f t="shared" si="0"/>
        <v>0</v>
      </c>
    </row>
    <row r="19" spans="1:21" ht="57.75" customHeight="1">
      <c r="A19" s="14" t="s">
        <v>105</v>
      </c>
      <c r="B19" s="18" t="s">
        <v>106</v>
      </c>
      <c r="C19" s="127">
        <v>2115626.48</v>
      </c>
      <c r="D19" s="37"/>
      <c r="E19" s="37" t="s">
        <v>107</v>
      </c>
      <c r="F19" s="121">
        <v>6.3E-3</v>
      </c>
      <c r="G19" s="12"/>
      <c r="H19" s="39"/>
      <c r="I19" s="48" t="s">
        <v>63</v>
      </c>
      <c r="J19" s="43" t="s">
        <v>63</v>
      </c>
      <c r="K19" s="43" t="s">
        <v>63</v>
      </c>
      <c r="L19" s="43" t="s">
        <v>63</v>
      </c>
      <c r="M19" s="43" t="s">
        <v>63</v>
      </c>
      <c r="N19" s="43" t="s">
        <v>63</v>
      </c>
      <c r="O19" s="43" t="s">
        <v>63</v>
      </c>
      <c r="P19" s="43" t="s">
        <v>63</v>
      </c>
      <c r="Q19" s="43" t="s">
        <v>63</v>
      </c>
      <c r="R19" s="43" t="s">
        <v>9</v>
      </c>
      <c r="S19" s="43" t="s">
        <v>63</v>
      </c>
      <c r="T19" s="21" t="s">
        <v>63</v>
      </c>
      <c r="U19" s="64">
        <f t="shared" si="0"/>
        <v>1</v>
      </c>
    </row>
    <row r="20" spans="1:21" ht="57.75" customHeight="1">
      <c r="A20" s="14" t="s">
        <v>108</v>
      </c>
      <c r="B20" s="18" t="s">
        <v>109</v>
      </c>
      <c r="C20" s="127">
        <v>322870.63</v>
      </c>
      <c r="D20" s="37"/>
      <c r="E20" s="37" t="s">
        <v>110</v>
      </c>
      <c r="F20" s="121">
        <v>1E-3</v>
      </c>
      <c r="G20" s="12"/>
      <c r="H20" s="39"/>
      <c r="I20" s="48" t="s">
        <v>63</v>
      </c>
      <c r="J20" s="43" t="s">
        <v>63</v>
      </c>
      <c r="K20" s="43" t="s">
        <v>63</v>
      </c>
      <c r="L20" s="43" t="s">
        <v>63</v>
      </c>
      <c r="M20" s="43" t="s">
        <v>63</v>
      </c>
      <c r="N20" s="43" t="s">
        <v>63</v>
      </c>
      <c r="O20" s="43" t="s">
        <v>63</v>
      </c>
      <c r="P20" s="43" t="s">
        <v>63</v>
      </c>
      <c r="Q20" s="43" t="s">
        <v>63</v>
      </c>
      <c r="R20" s="43" t="s">
        <v>63</v>
      </c>
      <c r="S20" s="43" t="s">
        <v>63</v>
      </c>
      <c r="T20" s="21" t="s">
        <v>63</v>
      </c>
      <c r="U20" s="64">
        <f t="shared" si="0"/>
        <v>0</v>
      </c>
    </row>
    <row r="21" spans="1:21" ht="57.75" customHeight="1">
      <c r="A21" s="14" t="s">
        <v>52</v>
      </c>
      <c r="B21" s="18" t="s">
        <v>111</v>
      </c>
      <c r="C21" s="127">
        <v>1271995.94</v>
      </c>
      <c r="D21" s="37"/>
      <c r="E21" s="37" t="s">
        <v>112</v>
      </c>
      <c r="F21" s="121">
        <v>9.4000000000000004E-3</v>
      </c>
      <c r="G21" s="12"/>
      <c r="H21" s="39"/>
      <c r="I21" s="48" t="s">
        <v>63</v>
      </c>
      <c r="J21" s="43" t="s">
        <v>9</v>
      </c>
      <c r="K21" s="43" t="s">
        <v>9</v>
      </c>
      <c r="L21" s="43" t="s">
        <v>9</v>
      </c>
      <c r="M21" s="43" t="s">
        <v>9</v>
      </c>
      <c r="N21" s="43" t="s">
        <v>63</v>
      </c>
      <c r="O21" s="43" t="s">
        <v>63</v>
      </c>
      <c r="P21" s="43" t="s">
        <v>63</v>
      </c>
      <c r="Q21" s="43" t="s">
        <v>63</v>
      </c>
      <c r="R21" s="43" t="s">
        <v>63</v>
      </c>
      <c r="S21" s="43" t="s">
        <v>63</v>
      </c>
      <c r="T21" s="21" t="s">
        <v>63</v>
      </c>
      <c r="U21" s="64">
        <f t="shared" si="0"/>
        <v>4</v>
      </c>
    </row>
    <row r="22" spans="1:21" ht="57.75" customHeight="1">
      <c r="A22" s="55" t="s">
        <v>113</v>
      </c>
      <c r="B22" s="56" t="s">
        <v>114</v>
      </c>
      <c r="C22" s="127">
        <v>1125410.69</v>
      </c>
      <c r="D22" s="37"/>
      <c r="E22" s="37" t="s">
        <v>115</v>
      </c>
      <c r="F22" s="121">
        <v>9.9000000000000008E-3</v>
      </c>
      <c r="G22" s="12"/>
      <c r="H22" s="39"/>
      <c r="I22" s="48" t="s">
        <v>63</v>
      </c>
      <c r="J22" s="43" t="s">
        <v>63</v>
      </c>
      <c r="K22" s="43" t="s">
        <v>9</v>
      </c>
      <c r="L22" s="43" t="s">
        <v>9</v>
      </c>
      <c r="M22" s="43" t="s">
        <v>9</v>
      </c>
      <c r="N22" s="43" t="s">
        <v>63</v>
      </c>
      <c r="O22" s="43" t="s">
        <v>63</v>
      </c>
      <c r="P22" s="43" t="s">
        <v>63</v>
      </c>
      <c r="Q22" s="43" t="s">
        <v>9</v>
      </c>
      <c r="R22" s="43" t="s">
        <v>9</v>
      </c>
      <c r="S22" s="43" t="s">
        <v>63</v>
      </c>
      <c r="T22" s="125" t="s">
        <v>65</v>
      </c>
      <c r="U22" s="64">
        <f t="shared" si="0"/>
        <v>5</v>
      </c>
    </row>
    <row r="23" spans="1:21" ht="57.75" hidden="1" customHeight="1">
      <c r="A23" s="117" t="e" cm="1">
        <f t="array" aca="1" ref="A23" ca="1">IF(AND(RIGHT(E23)="X",LEN(E23)=5),_xll.YCI("M:"&amp;E23, "category_name"),_xll.YCI(E23, "category_name"))</f>
        <v>#NAME?</v>
      </c>
      <c r="B23" s="118" t="e" cm="1">
        <f t="array" aca="1" ref="B23" ca="1">IF(AND(RIGHT(E23)="X",LEN(E23)=5),_xll.YCI("M:"&amp;E23,  "security_name"),_xll.YCI(E23,  "security_name"))</f>
        <v>#NAME?</v>
      </c>
      <c r="C23" s="16"/>
      <c r="D23" s="119"/>
      <c r="E23" s="119"/>
      <c r="F23" s="120" t="e" cm="1">
        <f t="array" aca="1" ref="F23" ca="1">IF(AND(RIGHT(E23)="X",LEN(E23)=5),_xll.YCP("M:"&amp;E23, "expense_ratio"),_xll.YCP(E23, "expense_ratio"))</f>
        <v>#NAME?</v>
      </c>
      <c r="G23" s="54"/>
      <c r="H23" s="122"/>
      <c r="I23" s="123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124" t="str">
        <f>""</f>
        <v/>
      </c>
      <c r="U23" s="64">
        <f t="shared" si="0"/>
        <v>15</v>
      </c>
    </row>
    <row r="24" spans="1:21" ht="57.75" hidden="1" customHeight="1">
      <c r="A24" s="44" t="e" cm="1">
        <f t="array" aca="1" ref="A24" ca="1">IF(AND(RIGHT(E24)="X",LEN(E24)=5),_xll.YCI("M:"&amp;E24, "category_name"),_xll.YCI(E24, "category_name"))</f>
        <v>#NAME?</v>
      </c>
      <c r="B24" s="26" t="e" cm="1">
        <f t="array" aca="1" ref="B24" ca="1">IF(AND(RIGHT(E24)="X",LEN(E24)=5),_xll.YCI("M:"&amp;E24,  "security_name"),_xll.YCI(E24,  "security_name"))</f>
        <v>#NAME?</v>
      </c>
      <c r="C24" s="6"/>
      <c r="D24" s="37"/>
      <c r="E24" s="37"/>
      <c r="F24" s="8" t="e" cm="1">
        <f t="array" aca="1" ref="F24" ca="1">IF(AND(RIGHT(E24)="X",LEN(E24)=5),_xll.YCP("M:"&amp;E24, "expense_ratio"),_xll.YCP(E24, "expense_ratio"))</f>
        <v>#NAME?</v>
      </c>
      <c r="G24" s="12"/>
      <c r="H24" s="39"/>
      <c r="I24" s="48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21" t="str">
        <f>""</f>
        <v/>
      </c>
      <c r="U24" s="64">
        <f t="shared" si="0"/>
        <v>15</v>
      </c>
    </row>
    <row r="25" spans="1:21" ht="57.75" hidden="1" customHeight="1">
      <c r="A25" s="44" t="e" cm="1">
        <f t="array" aca="1" ref="A25" ca="1">IF(AND(RIGHT(E25)="X",LEN(E25)=5),_xll.YCI("M:"&amp;E25, "category_name"),_xll.YCI(E25, "category_name"))</f>
        <v>#NAME?</v>
      </c>
      <c r="B25" s="26" t="e" cm="1">
        <f t="array" aca="1" ref="B25" ca="1">IF(AND(RIGHT(E25)="X",LEN(E25)=5),_xll.YCI("M:"&amp;E25,  "security_name"),_xll.YCI(E25,  "security_name"))</f>
        <v>#NAME?</v>
      </c>
      <c r="C25" s="6"/>
      <c r="D25" s="37"/>
      <c r="E25" s="37"/>
      <c r="F25" s="8" t="e" cm="1">
        <f t="array" aca="1" ref="F25" ca="1">IF(AND(RIGHT(E25)="X",LEN(E25)=5),_xll.YCP("M:"&amp;E25, "expense_ratio"),_xll.YCP(E25, "expense_ratio"))</f>
        <v>#NAME?</v>
      </c>
      <c r="G25" s="12"/>
      <c r="H25" s="39"/>
      <c r="I25" s="48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21" t="str">
        <f>""</f>
        <v/>
      </c>
      <c r="U25" s="64">
        <f t="shared" si="0"/>
        <v>15</v>
      </c>
    </row>
    <row r="26" spans="1:21" ht="57.75" hidden="1" customHeight="1">
      <c r="A26" s="44" t="e" cm="1">
        <f t="array" aca="1" ref="A26" ca="1">IF(AND(RIGHT(E26)="X",LEN(E26)=5),_xll.YCI("M:"&amp;E26, "category_name"),_xll.YCI(E26, "category_name"))</f>
        <v>#NAME?</v>
      </c>
      <c r="B26" s="26" t="e" cm="1">
        <f t="array" aca="1" ref="B26" ca="1">IF(AND(RIGHT(E26)="X",LEN(E26)=5),_xll.YCI("M:"&amp;E26,  "security_name"),_xll.YCI(E26,  "security_name"))</f>
        <v>#NAME?</v>
      </c>
      <c r="C26" s="6"/>
      <c r="D26" s="37"/>
      <c r="E26" s="37"/>
      <c r="F26" s="8" t="e" cm="1">
        <f t="array" aca="1" ref="F26" ca="1">IF(AND(RIGHT(E26)="X",LEN(E26)=5),_xll.YCP("M:"&amp;E26, "expense_ratio"),_xll.YCP(E26, "expense_ratio"))</f>
        <v>#NAME?</v>
      </c>
      <c r="G26" s="12"/>
      <c r="H26" s="39"/>
      <c r="I26" s="48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21" t="str">
        <f>""</f>
        <v/>
      </c>
      <c r="U26" s="64">
        <f t="shared" si="0"/>
        <v>15</v>
      </c>
    </row>
    <row r="27" spans="1:21" ht="57.75" hidden="1" customHeight="1">
      <c r="A27" s="44" t="e" cm="1">
        <f t="array" aca="1" ref="A27" ca="1">IF(AND(RIGHT(E27)="X",LEN(E27)=5),_xll.YCI("M:"&amp;E27, "category_name"),_xll.YCI(E27, "category_name"))</f>
        <v>#NAME?</v>
      </c>
      <c r="B27" s="26" t="e" cm="1">
        <f t="array" aca="1" ref="B27" ca="1">IF(AND(RIGHT(E27)="X",LEN(E27)=5),_xll.YCI("M:"&amp;E27,  "security_name"),_xll.YCI(E27,  "security_name"))</f>
        <v>#NAME?</v>
      </c>
      <c r="C27" s="6"/>
      <c r="D27" s="37"/>
      <c r="E27" s="37"/>
      <c r="F27" s="8" t="e" cm="1">
        <f t="array" aca="1" ref="F27" ca="1">IF(AND(RIGHT(E27)="X",LEN(E27)=5),_xll.YCP("M:"&amp;E27, "expense_ratio"),_xll.YCP(E27, "expense_ratio"))</f>
        <v>#NAME?</v>
      </c>
      <c r="G27" s="12"/>
      <c r="H27" s="39"/>
      <c r="I27" s="48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21" t="str">
        <f>""</f>
        <v/>
      </c>
      <c r="U27" s="64">
        <f t="shared" si="0"/>
        <v>15</v>
      </c>
    </row>
    <row r="28" spans="1:21" ht="57.75" hidden="1" customHeight="1">
      <c r="A28" s="44"/>
      <c r="B28" s="26"/>
      <c r="C28" s="6"/>
      <c r="D28" s="37"/>
      <c r="E28" s="37"/>
      <c r="F28" s="8"/>
      <c r="G28" s="12"/>
      <c r="H28" s="39"/>
      <c r="I28" s="48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21" t="str">
        <f>""</f>
        <v/>
      </c>
      <c r="U28" s="64">
        <f t="shared" si="0"/>
        <v>15</v>
      </c>
    </row>
    <row r="29" spans="1:21" ht="57.75" hidden="1" customHeight="1">
      <c r="A29" s="44"/>
      <c r="B29" s="26"/>
      <c r="C29" s="6"/>
      <c r="D29" s="37"/>
      <c r="E29" s="37"/>
      <c r="F29" s="8"/>
      <c r="G29" s="12"/>
      <c r="H29" s="39"/>
      <c r="I29" s="48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21" t="str">
        <f>""</f>
        <v/>
      </c>
      <c r="U29" s="64">
        <f t="shared" si="0"/>
        <v>15</v>
      </c>
    </row>
    <row r="30" spans="1:21" ht="57.75" hidden="1" customHeight="1">
      <c r="A30" s="44"/>
      <c r="B30" s="26"/>
      <c r="C30" s="6"/>
      <c r="D30" s="37"/>
      <c r="E30" s="37"/>
      <c r="F30" s="8"/>
      <c r="G30" s="12"/>
      <c r="H30" s="39"/>
      <c r="I30" s="48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21" t="str">
        <f>""</f>
        <v/>
      </c>
      <c r="U30" s="64">
        <f t="shared" si="0"/>
        <v>15</v>
      </c>
    </row>
    <row r="31" spans="1:21" ht="57.75" hidden="1" customHeight="1">
      <c r="A31" s="44"/>
      <c r="B31" s="26"/>
      <c r="C31" s="6"/>
      <c r="D31" s="37"/>
      <c r="E31" s="37"/>
      <c r="F31" s="8"/>
      <c r="G31" s="12"/>
      <c r="H31" s="39"/>
      <c r="I31" s="48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21" t="str">
        <f>""</f>
        <v/>
      </c>
      <c r="U31" s="64">
        <f t="shared" si="0"/>
        <v>15</v>
      </c>
    </row>
    <row r="32" spans="1:21" ht="57.75" hidden="1" customHeight="1">
      <c r="A32" s="44"/>
      <c r="B32" s="26"/>
      <c r="C32" s="6"/>
      <c r="D32" s="37"/>
      <c r="E32" s="37"/>
      <c r="F32" s="8"/>
      <c r="G32" s="12"/>
      <c r="H32" s="39"/>
      <c r="I32" s="48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21" t="str">
        <f>""</f>
        <v/>
      </c>
      <c r="U32" s="64">
        <f t="shared" si="0"/>
        <v>15</v>
      </c>
    </row>
    <row r="33" spans="1:21" ht="57.75" hidden="1" customHeight="1">
      <c r="A33" s="44"/>
      <c r="B33" s="26"/>
      <c r="C33" s="6"/>
      <c r="D33" s="37"/>
      <c r="E33" s="37"/>
      <c r="F33" s="8"/>
      <c r="G33" s="12"/>
      <c r="H33" s="39"/>
      <c r="I33" s="48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21" t="str">
        <f>""</f>
        <v/>
      </c>
      <c r="U33" s="64">
        <f t="shared" si="0"/>
        <v>15</v>
      </c>
    </row>
    <row r="34" spans="1:21" ht="57.75" hidden="1" customHeight="1">
      <c r="A34" s="44"/>
      <c r="B34" s="26"/>
      <c r="C34" s="6"/>
      <c r="D34" s="37"/>
      <c r="E34" s="37"/>
      <c r="F34" s="8"/>
      <c r="G34" s="12"/>
      <c r="H34" s="39"/>
      <c r="I34" s="48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21" t="str">
        <f>""</f>
        <v/>
      </c>
      <c r="U34" s="64">
        <f t="shared" si="0"/>
        <v>15</v>
      </c>
    </row>
    <row r="35" spans="1:21" ht="57.75" hidden="1" customHeight="1">
      <c r="A35" s="44"/>
      <c r="B35" s="26"/>
      <c r="C35" s="6"/>
      <c r="D35" s="37"/>
      <c r="E35" s="37"/>
      <c r="F35" s="8"/>
      <c r="G35" s="12"/>
      <c r="H35" s="39"/>
      <c r="I35" s="48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21" t="str">
        <f>""</f>
        <v/>
      </c>
      <c r="U35" s="64">
        <f t="shared" si="0"/>
        <v>15</v>
      </c>
    </row>
    <row r="36" spans="1:21" ht="57.75" hidden="1" customHeight="1">
      <c r="A36" s="44"/>
      <c r="B36" s="26"/>
      <c r="C36" s="6"/>
      <c r="D36" s="37"/>
      <c r="E36" s="37"/>
      <c r="F36" s="8"/>
      <c r="G36" s="12"/>
      <c r="H36" s="39"/>
      <c r="I36" s="48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21" t="str">
        <f>""</f>
        <v/>
      </c>
      <c r="U36" s="64">
        <f t="shared" si="0"/>
        <v>15</v>
      </c>
    </row>
    <row r="37" spans="1:21" ht="57.75" hidden="1" customHeight="1">
      <c r="A37" s="44" t="e" cm="1">
        <f t="array" aca="1" ref="A37" ca="1">IF(AND(RIGHT(E37)="X",LEN(E37)=5),_xll.YCI("M:"&amp;E37, "category_name"),_xll.YCI(E37, "category_name"))</f>
        <v>#NAME?</v>
      </c>
      <c r="B37" s="26" t="e" cm="1">
        <f t="array" aca="1" ref="B37" ca="1">IF(AND(RIGHT(E37)="X",LEN(E37)=5),_xll.YCI("M:"&amp;E37,  "security_name"),_xll.YCI(E37,  "security_name"))</f>
        <v>#NAME?</v>
      </c>
      <c r="C37" s="6"/>
      <c r="D37" s="37"/>
      <c r="E37" s="37"/>
      <c r="F37" s="8" t="e" cm="1">
        <f t="array" aca="1" ref="F37" ca="1">IF(AND(RIGHT(E37)="X",LEN(E37)=5),_xll.YCP("M:"&amp;E37, "expense_ratio"),_xll.YCP(E37, "expense_ratio"))</f>
        <v>#NAME?</v>
      </c>
      <c r="G37" s="12"/>
      <c r="H37" s="39"/>
      <c r="I37" s="48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21" t="str">
        <f>""</f>
        <v/>
      </c>
      <c r="U37" s="64">
        <f t="shared" si="0"/>
        <v>15</v>
      </c>
    </row>
    <row r="38" spans="1:21" ht="57.75" hidden="1" customHeight="1">
      <c r="A38" s="44"/>
      <c r="B38" s="26"/>
      <c r="C38" s="6"/>
      <c r="D38" s="37"/>
      <c r="E38" s="37"/>
      <c r="F38" s="8"/>
      <c r="G38" s="12"/>
      <c r="H38" s="39"/>
      <c r="I38" s="48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21" t="str">
        <f>""</f>
        <v/>
      </c>
      <c r="U38" s="64">
        <f t="shared" si="0"/>
        <v>15</v>
      </c>
    </row>
    <row r="39" spans="1:21" ht="57.75" hidden="1" customHeight="1">
      <c r="A39" s="44"/>
      <c r="B39" s="26"/>
      <c r="C39" s="6"/>
      <c r="D39" s="37"/>
      <c r="E39" s="37"/>
      <c r="F39" s="8"/>
      <c r="G39" s="12"/>
      <c r="H39" s="39"/>
      <c r="I39" s="48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21" t="str">
        <f>""</f>
        <v/>
      </c>
      <c r="U39" s="64">
        <f t="shared" si="0"/>
        <v>15</v>
      </c>
    </row>
    <row r="40" spans="1:21" ht="51" hidden="1" customHeight="1">
      <c r="A40" s="44" t="e" cm="1">
        <f t="array" aca="1" ref="A40" ca="1">IF(AND(RIGHT(E40)="X",LEN(E40)=5),_xll.YCI("M:"&amp;E40, "category_name"),_xll.YCI(E40, "category_name"))</f>
        <v>#NAME?</v>
      </c>
      <c r="B40" s="26" t="e" cm="1">
        <f t="array" aca="1" ref="B40" ca="1">IF(AND(RIGHT(E40)="X",LEN(E40)=5),_xll.YCI("M:"&amp;E40,  "security_name"),_xll.YCI(E40,  "security_name"))</f>
        <v>#NAME?</v>
      </c>
      <c r="C40" s="6"/>
      <c r="D40" s="37"/>
      <c r="E40" s="37"/>
      <c r="F40" s="8" t="e" cm="1">
        <f t="array" aca="1" ref="F40" ca="1">IF(AND(RIGHT(E40)="X",LEN(E40)=5),_xll.YCP("M:"&amp;E40, "expense_ratio"),_xll.YCP(E40, "expense_ratio"))</f>
        <v>#NAME?</v>
      </c>
      <c r="G40" s="12"/>
      <c r="H40" s="39"/>
      <c r="I40" s="49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21" t="str">
        <f>""</f>
        <v/>
      </c>
      <c r="U40" s="64">
        <f t="shared" si="0"/>
        <v>15</v>
      </c>
    </row>
    <row r="41" spans="1:21">
      <c r="A41" s="22"/>
      <c r="B41" s="71"/>
      <c r="C41" s="72"/>
      <c r="D41" s="73">
        <f>C41/$C$46</f>
        <v>0</v>
      </c>
      <c r="E41" s="74"/>
      <c r="F41" s="75"/>
      <c r="G41" s="76"/>
      <c r="H41" s="77"/>
      <c r="I41" s="67"/>
      <c r="J41" s="67"/>
      <c r="K41" s="62"/>
      <c r="L41" s="62"/>
      <c r="M41" s="62"/>
      <c r="N41" s="67"/>
      <c r="O41" s="67"/>
      <c r="P41" s="67"/>
      <c r="Q41" s="67"/>
      <c r="R41" s="67"/>
      <c r="S41" s="67"/>
      <c r="T41" s="78"/>
    </row>
    <row r="42" spans="1:21" ht="55.5" customHeight="1">
      <c r="A42" s="14" t="s">
        <v>56</v>
      </c>
      <c r="B42" s="20" t="s">
        <v>57</v>
      </c>
      <c r="C42" s="127">
        <v>284120893.06999999</v>
      </c>
      <c r="D42" s="13">
        <v>0.37337799715730247</v>
      </c>
      <c r="E42" s="13"/>
      <c r="F42" s="121">
        <v>8.0000000000000004E-4</v>
      </c>
      <c r="G42" s="79">
        <v>5.0000000000000001E-3</v>
      </c>
      <c r="H42" s="80">
        <v>38717</v>
      </c>
      <c r="I42" s="81"/>
      <c r="J42" s="67"/>
      <c r="K42" s="62"/>
      <c r="L42" s="62"/>
      <c r="M42" s="62"/>
      <c r="N42" s="67"/>
      <c r="O42" s="67"/>
      <c r="P42" s="67"/>
      <c r="Q42" s="67"/>
      <c r="R42" s="67"/>
      <c r="S42" s="67"/>
      <c r="T42" s="78"/>
    </row>
    <row r="43" spans="1:21" ht="57" customHeight="1">
      <c r="A43" s="14" t="s">
        <v>58</v>
      </c>
      <c r="B43" s="20" t="s">
        <v>59</v>
      </c>
      <c r="C43" s="127">
        <v>51236661.710000001</v>
      </c>
      <c r="D43" s="13">
        <v>6.733275375701693E-2</v>
      </c>
      <c r="E43" s="13"/>
      <c r="F43" s="121"/>
      <c r="G43" s="79"/>
      <c r="H43" s="80"/>
      <c r="I43" s="81"/>
      <c r="J43" s="67"/>
      <c r="K43" s="62"/>
      <c r="L43" s="62"/>
      <c r="M43" s="62"/>
      <c r="N43" s="67"/>
      <c r="O43" s="67"/>
      <c r="P43" s="67"/>
      <c r="Q43" s="67"/>
      <c r="R43" s="67"/>
      <c r="S43" s="67"/>
      <c r="T43" s="78"/>
    </row>
    <row r="44" spans="1:21" ht="55.5" customHeight="1">
      <c r="A44" s="14" t="s">
        <v>60</v>
      </c>
      <c r="B44" s="18" t="s">
        <v>61</v>
      </c>
      <c r="C44" s="127">
        <v>2453428.19</v>
      </c>
      <c r="D44" s="13">
        <v>3.224177193916441E-3</v>
      </c>
      <c r="E44" s="36"/>
      <c r="F44" s="121"/>
      <c r="G44" s="79">
        <v>0</v>
      </c>
      <c r="H44" s="80" t="s">
        <v>10</v>
      </c>
      <c r="I44" s="81"/>
      <c r="J44" s="67"/>
      <c r="K44" s="62"/>
      <c r="L44" s="62"/>
      <c r="M44" s="62"/>
      <c r="N44" s="67"/>
      <c r="O44" s="67"/>
      <c r="P44" s="67"/>
      <c r="Q44" s="67"/>
      <c r="R44" s="67"/>
      <c r="S44" s="67"/>
      <c r="T44" s="78"/>
    </row>
    <row r="45" spans="1:21" s="70" customFormat="1" ht="15" customHeight="1">
      <c r="A45" s="110"/>
      <c r="B45" s="90"/>
      <c r="C45" s="91"/>
      <c r="D45" s="82"/>
      <c r="E45" s="82"/>
      <c r="F45" s="82"/>
      <c r="G45" s="83"/>
      <c r="H45" s="84"/>
      <c r="I45" s="85"/>
      <c r="J45" s="85"/>
      <c r="K45" s="85"/>
      <c r="L45" s="86"/>
      <c r="M45" s="87"/>
      <c r="N45" s="88"/>
      <c r="O45" s="88"/>
      <c r="P45" s="89"/>
      <c r="Q45" s="86"/>
      <c r="R45" s="86"/>
      <c r="S45" s="86"/>
      <c r="T45" s="86"/>
      <c r="U45" s="64"/>
    </row>
    <row r="46" spans="1:21" s="70" customFormat="1" ht="30.75" customHeight="1">
      <c r="A46" s="111"/>
      <c r="B46" s="92" t="s">
        <v>7</v>
      </c>
      <c r="C46" s="92">
        <f>SUM(C5:C44)</f>
        <v>760947070.35000014</v>
      </c>
      <c r="D46" s="93">
        <f>SUM(D7:D44)</f>
        <v>0.70261217770913509</v>
      </c>
      <c r="E46" s="93"/>
      <c r="F46" s="236" t="s">
        <v>8</v>
      </c>
      <c r="G46" s="236"/>
      <c r="H46" s="236"/>
      <c r="I46" s="236"/>
      <c r="J46" s="236"/>
      <c r="K46" s="236"/>
      <c r="L46" s="236"/>
      <c r="M46" s="236"/>
      <c r="N46" s="236"/>
      <c r="O46" s="237" t="e">
        <f ca="1">SUMPRODUCT(D5:D44,F5:F44)</f>
        <v>#NAME?</v>
      </c>
      <c r="P46" s="237"/>
      <c r="Q46" s="86"/>
      <c r="R46" s="86"/>
      <c r="S46" s="86"/>
      <c r="T46" s="86"/>
      <c r="U46" s="64"/>
    </row>
    <row r="47" spans="1:21" s="70" customFormat="1" ht="38">
      <c r="A47" s="112"/>
      <c r="B47" s="86"/>
      <c r="C47" s="91"/>
      <c r="D47" s="82"/>
      <c r="E47" s="82"/>
      <c r="F47" s="238"/>
      <c r="G47" s="238"/>
      <c r="H47" s="238"/>
      <c r="I47" s="238"/>
      <c r="J47" s="238"/>
      <c r="K47" s="238"/>
      <c r="L47" s="238"/>
      <c r="M47" s="238"/>
      <c r="N47" s="238"/>
      <c r="O47" s="237"/>
      <c r="P47" s="237"/>
      <c r="Q47" s="86"/>
      <c r="R47" s="86"/>
      <c r="S47" s="86"/>
      <c r="T47" s="86"/>
      <c r="U47" s="64"/>
    </row>
    <row r="48" spans="1:21" ht="25" customHeight="1">
      <c r="A48" s="113"/>
      <c r="B48" s="94"/>
      <c r="C48" s="94"/>
      <c r="D48" s="94"/>
      <c r="E48" s="94"/>
      <c r="F48" s="94"/>
      <c r="G48" s="95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6"/>
    </row>
    <row r="49" spans="1:20" ht="25" customHeight="1">
      <c r="A49" s="113"/>
      <c r="B49" s="97" t="s">
        <v>12</v>
      </c>
      <c r="C49" s="98"/>
      <c r="D49" s="82"/>
      <c r="E49" s="82"/>
      <c r="F49" s="82"/>
      <c r="G49" s="83"/>
      <c r="H49" s="99"/>
      <c r="I49" s="85"/>
      <c r="J49" s="85"/>
      <c r="K49" s="85"/>
      <c r="L49" s="100"/>
      <c r="M49" s="100"/>
      <c r="N49" s="97"/>
      <c r="O49" s="97"/>
      <c r="P49" s="89"/>
      <c r="Q49" s="97"/>
      <c r="R49" s="97"/>
      <c r="S49" s="97"/>
      <c r="T49" s="97"/>
    </row>
    <row r="50" spans="1:20" ht="25" customHeight="1">
      <c r="A50" s="113"/>
      <c r="B50" s="97"/>
      <c r="C50" s="98">
        <f>SUM(C5:C15)</f>
        <v>366557606.16000003</v>
      </c>
      <c r="D50" s="82"/>
      <c r="E50" s="82"/>
      <c r="F50" s="82"/>
      <c r="G50" s="83"/>
      <c r="H50" s="82"/>
      <c r="I50" s="101"/>
      <c r="J50" s="101"/>
      <c r="K50" s="97"/>
      <c r="L50" s="101"/>
      <c r="M50" s="97"/>
      <c r="N50" s="97"/>
      <c r="O50" s="97"/>
      <c r="P50" s="89"/>
      <c r="Q50" s="97"/>
      <c r="R50" s="97"/>
      <c r="S50" s="97"/>
      <c r="T50" s="97"/>
    </row>
    <row r="51" spans="1:20" ht="25" customHeight="1">
      <c r="A51" s="97"/>
      <c r="B51" s="97"/>
      <c r="C51" s="98">
        <f>C42*0.65</f>
        <v>184678580.4955</v>
      </c>
      <c r="D51" s="82"/>
      <c r="E51" s="82"/>
      <c r="F51" s="82"/>
      <c r="G51" s="83"/>
      <c r="H51" s="82"/>
      <c r="I51" s="101"/>
      <c r="J51" s="101"/>
      <c r="K51" s="97"/>
      <c r="L51" s="101"/>
      <c r="M51" s="97"/>
      <c r="N51" s="97"/>
      <c r="O51" s="97"/>
      <c r="P51" s="89"/>
      <c r="Q51" s="97"/>
      <c r="R51" s="97"/>
      <c r="S51" s="97"/>
      <c r="T51" s="97"/>
    </row>
    <row r="52" spans="1:20" ht="47.25" customHeight="1">
      <c r="A52" s="97"/>
      <c r="B52" s="97"/>
      <c r="C52" s="102">
        <f>SUM(C50:C51)</f>
        <v>551236186.65550005</v>
      </c>
      <c r="D52" s="82"/>
      <c r="E52" s="82"/>
      <c r="F52" s="82"/>
      <c r="G52" s="83"/>
      <c r="H52" s="82"/>
      <c r="I52" s="101"/>
      <c r="J52" s="101"/>
      <c r="K52" s="97"/>
      <c r="L52" s="101"/>
      <c r="M52" s="97"/>
      <c r="N52" s="97"/>
      <c r="O52" s="97"/>
      <c r="P52" s="103"/>
      <c r="Q52" s="97"/>
      <c r="R52" s="97"/>
      <c r="S52" s="97"/>
      <c r="T52" s="97"/>
    </row>
    <row r="53" spans="1:20" ht="25" customHeight="1">
      <c r="A53" s="97"/>
      <c r="B53" s="97"/>
      <c r="C53" s="104">
        <f>C52/C46</f>
        <v>0.7244080542973339</v>
      </c>
      <c r="D53" s="82"/>
      <c r="E53" s="82"/>
      <c r="F53" s="82"/>
      <c r="G53" s="83"/>
      <c r="H53" s="82"/>
      <c r="I53" s="101"/>
      <c r="J53" s="101"/>
      <c r="K53" s="97"/>
      <c r="L53" s="101"/>
      <c r="M53" s="97"/>
      <c r="N53" s="97"/>
      <c r="O53" s="97"/>
      <c r="P53" s="103"/>
      <c r="Q53" s="97"/>
      <c r="R53" s="97"/>
      <c r="S53" s="97"/>
      <c r="T53" s="97"/>
    </row>
    <row r="54" spans="1:20" ht="25" customHeight="1">
      <c r="A54" s="97"/>
      <c r="B54" s="97"/>
      <c r="C54" s="102"/>
      <c r="D54" s="82"/>
      <c r="E54" s="82"/>
      <c r="F54" s="82"/>
      <c r="G54" s="83"/>
      <c r="H54" s="82"/>
      <c r="I54" s="101"/>
      <c r="J54" s="101"/>
      <c r="K54" s="97"/>
      <c r="L54" s="101"/>
      <c r="M54" s="97"/>
      <c r="N54" s="97"/>
      <c r="O54" s="97"/>
      <c r="P54" s="103"/>
      <c r="Q54" s="97"/>
      <c r="R54" s="97"/>
      <c r="S54" s="97"/>
      <c r="T54" s="97"/>
    </row>
    <row r="55" spans="1:20" ht="25" customHeight="1">
      <c r="A55" s="97"/>
      <c r="B55" s="97"/>
      <c r="C55" s="102"/>
      <c r="D55" s="82"/>
      <c r="E55" s="82"/>
      <c r="F55" s="82"/>
      <c r="G55" s="83"/>
      <c r="H55" s="82"/>
      <c r="I55" s="101"/>
      <c r="J55" s="101"/>
      <c r="K55" s="97"/>
      <c r="L55" s="101"/>
      <c r="M55" s="97"/>
      <c r="N55" s="97"/>
      <c r="O55" s="97"/>
      <c r="P55" s="105"/>
      <c r="Q55" s="97"/>
      <c r="R55" s="97"/>
      <c r="S55" s="97"/>
      <c r="T55" s="97"/>
    </row>
    <row r="56" spans="1:20" ht="25" customHeight="1">
      <c r="A56" s="97"/>
      <c r="B56" s="97"/>
      <c r="C56" s="82"/>
      <c r="D56" s="82"/>
      <c r="E56" s="82"/>
      <c r="F56" s="82"/>
      <c r="G56" s="83"/>
      <c r="H56" s="82"/>
      <c r="I56" s="101"/>
      <c r="J56" s="101"/>
      <c r="K56" s="97"/>
      <c r="L56" s="101"/>
      <c r="M56" s="97"/>
      <c r="N56" s="97"/>
      <c r="O56" s="97"/>
      <c r="P56" s="105"/>
      <c r="Q56" s="97"/>
      <c r="R56" s="97"/>
      <c r="S56" s="97"/>
      <c r="T56" s="97"/>
    </row>
    <row r="57" spans="1:20" ht="25" customHeight="1">
      <c r="A57" s="97"/>
      <c r="B57" s="97"/>
      <c r="C57" s="82"/>
      <c r="D57" s="82"/>
      <c r="E57" s="82"/>
      <c r="F57" s="82"/>
      <c r="G57" s="83"/>
      <c r="H57" s="82"/>
      <c r="I57" s="101"/>
      <c r="J57" s="101"/>
      <c r="K57" s="97"/>
      <c r="L57" s="101"/>
      <c r="M57" s="97"/>
      <c r="N57" s="97"/>
      <c r="O57" s="97"/>
      <c r="P57" s="97"/>
      <c r="Q57" s="97"/>
      <c r="R57" s="97"/>
      <c r="S57" s="97"/>
      <c r="T57" s="97"/>
    </row>
    <row r="58" spans="1:20" ht="25" customHeight="1">
      <c r="A58" s="97"/>
      <c r="B58" s="106"/>
      <c r="C58" s="82"/>
      <c r="D58" s="82"/>
      <c r="E58" s="82"/>
      <c r="F58" s="82"/>
      <c r="G58" s="83"/>
      <c r="H58" s="82"/>
      <c r="I58" s="101"/>
      <c r="J58" s="101"/>
      <c r="K58" s="97"/>
      <c r="L58" s="101"/>
      <c r="M58" s="97"/>
      <c r="N58" s="97"/>
      <c r="O58" s="97"/>
      <c r="P58" s="97"/>
      <c r="Q58" s="97"/>
      <c r="R58" s="97"/>
      <c r="S58" s="97"/>
      <c r="T58" s="97"/>
    </row>
    <row r="59" spans="1:20" ht="25" customHeight="1">
      <c r="A59" s="97"/>
      <c r="B59" s="97"/>
      <c r="C59" s="82"/>
      <c r="D59" s="82"/>
      <c r="E59" s="82"/>
      <c r="F59" s="82"/>
      <c r="G59" s="83"/>
      <c r="H59" s="82"/>
      <c r="I59" s="101"/>
      <c r="J59" s="101"/>
      <c r="K59" s="97"/>
      <c r="L59" s="101"/>
      <c r="M59" s="97"/>
      <c r="N59" s="97"/>
      <c r="O59" s="97"/>
      <c r="P59" s="97"/>
      <c r="Q59" s="97"/>
      <c r="R59" s="97"/>
      <c r="S59" s="97"/>
      <c r="T59" s="97"/>
    </row>
    <row r="60" spans="1:20">
      <c r="A60" s="97"/>
      <c r="B60" s="97"/>
      <c r="C60" s="82"/>
      <c r="D60" s="82"/>
      <c r="E60" s="82"/>
      <c r="F60" s="82"/>
      <c r="G60" s="83"/>
      <c r="H60" s="82"/>
      <c r="I60" s="101"/>
      <c r="J60" s="101"/>
      <c r="K60" s="97"/>
      <c r="L60" s="101"/>
      <c r="M60" s="97"/>
      <c r="N60" s="97"/>
      <c r="O60" s="97"/>
      <c r="P60" s="97"/>
      <c r="Q60" s="97"/>
      <c r="R60" s="97"/>
      <c r="S60" s="97"/>
      <c r="T60" s="97"/>
    </row>
    <row r="61" spans="1:20">
      <c r="A61" s="97"/>
      <c r="B61" s="97"/>
      <c r="C61" s="82"/>
      <c r="D61" s="82"/>
      <c r="E61" s="82"/>
      <c r="F61" s="82"/>
      <c r="G61" s="83"/>
      <c r="H61" s="82"/>
      <c r="I61" s="101"/>
      <c r="J61" s="101"/>
      <c r="K61" s="97"/>
      <c r="L61" s="101"/>
      <c r="M61" s="97"/>
      <c r="N61" s="97"/>
      <c r="O61" s="97"/>
      <c r="P61" s="97"/>
      <c r="Q61" s="97"/>
      <c r="R61" s="97"/>
      <c r="S61" s="97"/>
      <c r="T61" s="97"/>
    </row>
  </sheetData>
  <mergeCells count="4">
    <mergeCell ref="F46:N46"/>
    <mergeCell ref="O46:P46"/>
    <mergeCell ref="F47:N47"/>
    <mergeCell ref="O47:P47"/>
  </mergeCells>
  <conditionalFormatting sqref="I5:S40">
    <cfRule type="expression" dxfId="2" priority="1">
      <formula>"Or(I5&lt;&gt;ü,I5&lt;&gt;û)"</formula>
    </cfRule>
    <cfRule type="expression" dxfId="1" priority="2">
      <formula>I5 = "û"</formula>
    </cfRule>
    <cfRule type="expression" dxfId="0" priority="3">
      <formula>I5 = "ü"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9C3D1-91BB-48E2-80CA-7FD96FFAAA24}">
  <dimension ref="A1:T46"/>
  <sheetViews>
    <sheetView workbookViewId="0">
      <selection sqref="A1:T46"/>
    </sheetView>
  </sheetViews>
  <sheetFormatPr baseColWidth="10" defaultColWidth="8.83203125" defaultRowHeight="13"/>
  <sheetData>
    <row r="1" spans="1:20">
      <c r="A1" t="s">
        <v>20</v>
      </c>
    </row>
    <row r="2" spans="1:20">
      <c r="A2" t="s">
        <v>18</v>
      </c>
    </row>
    <row r="4" spans="1:20">
      <c r="A4" t="s">
        <v>0</v>
      </c>
      <c r="B4" t="s">
        <v>1</v>
      </c>
      <c r="C4" t="s">
        <v>19</v>
      </c>
      <c r="D4" t="s">
        <v>2</v>
      </c>
      <c r="E4" t="s">
        <v>13</v>
      </c>
      <c r="F4" t="s">
        <v>3</v>
      </c>
      <c r="G4" t="s">
        <v>11</v>
      </c>
      <c r="H4" t="s">
        <v>4</v>
      </c>
      <c r="I4">
        <v>1</v>
      </c>
      <c r="J4">
        <v>2</v>
      </c>
      <c r="K4">
        <v>3</v>
      </c>
      <c r="L4">
        <v>4</v>
      </c>
      <c r="M4">
        <v>5</v>
      </c>
      <c r="N4">
        <v>6</v>
      </c>
      <c r="O4">
        <v>7</v>
      </c>
      <c r="P4">
        <v>8</v>
      </c>
      <c r="Q4">
        <v>9</v>
      </c>
      <c r="R4">
        <v>10</v>
      </c>
      <c r="S4">
        <v>11</v>
      </c>
      <c r="T4" t="s">
        <v>6</v>
      </c>
    </row>
    <row r="5" spans="1:20">
      <c r="A5" t="s">
        <v>21</v>
      </c>
      <c r="B5" t="s">
        <v>22</v>
      </c>
      <c r="C5">
        <v>167005249.93000001</v>
      </c>
      <c r="F5">
        <v>4.0000000000000002E-4</v>
      </c>
      <c r="I5" t="s">
        <v>62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</row>
    <row r="6" spans="1:20">
      <c r="A6" t="s">
        <v>23</v>
      </c>
      <c r="B6" t="s">
        <v>24</v>
      </c>
      <c r="C6">
        <v>30838079.690000001</v>
      </c>
      <c r="F6">
        <v>2.3E-3</v>
      </c>
      <c r="I6" t="s">
        <v>63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63</v>
      </c>
      <c r="S6" t="s">
        <v>63</v>
      </c>
      <c r="T6" t="s">
        <v>64</v>
      </c>
    </row>
    <row r="7" spans="1:20">
      <c r="A7" t="s">
        <v>25</v>
      </c>
      <c r="B7" t="s">
        <v>26</v>
      </c>
      <c r="C7">
        <v>25044515.280000001</v>
      </c>
      <c r="F7">
        <v>2.5999999999999999E-3</v>
      </c>
      <c r="I7" t="s">
        <v>63</v>
      </c>
      <c r="J7" t="s">
        <v>63</v>
      </c>
      <c r="K7" t="s">
        <v>63</v>
      </c>
      <c r="L7" t="s">
        <v>63</v>
      </c>
      <c r="M7" t="s">
        <v>63</v>
      </c>
      <c r="N7" t="s">
        <v>63</v>
      </c>
      <c r="O7" t="s">
        <v>63</v>
      </c>
      <c r="P7" t="s">
        <v>63</v>
      </c>
      <c r="Q7" t="s">
        <v>63</v>
      </c>
      <c r="R7" t="s">
        <v>63</v>
      </c>
      <c r="S7" t="s">
        <v>63</v>
      </c>
      <c r="T7" t="s">
        <v>63</v>
      </c>
    </row>
    <row r="8" spans="1:20">
      <c r="A8" t="s">
        <v>27</v>
      </c>
      <c r="B8" t="s">
        <v>28</v>
      </c>
      <c r="C8">
        <v>2797294.66</v>
      </c>
      <c r="F8">
        <v>5.0000000000000001E-4</v>
      </c>
      <c r="I8" t="s">
        <v>62</v>
      </c>
      <c r="J8" t="s">
        <v>63</v>
      </c>
      <c r="K8" t="s">
        <v>9</v>
      </c>
      <c r="L8" t="s">
        <v>9</v>
      </c>
      <c r="M8" t="s">
        <v>63</v>
      </c>
      <c r="N8" t="s">
        <v>63</v>
      </c>
      <c r="O8" t="s">
        <v>63</v>
      </c>
      <c r="P8" t="s">
        <v>63</v>
      </c>
      <c r="Q8" t="s">
        <v>63</v>
      </c>
      <c r="R8" t="s">
        <v>63</v>
      </c>
      <c r="S8" t="s">
        <v>63</v>
      </c>
      <c r="T8" t="s">
        <v>63</v>
      </c>
    </row>
    <row r="9" spans="1:20">
      <c r="A9" t="s">
        <v>29</v>
      </c>
      <c r="B9" t="s">
        <v>30</v>
      </c>
      <c r="C9">
        <v>27749018.73</v>
      </c>
      <c r="F9">
        <v>6.6E-3</v>
      </c>
      <c r="I9" t="s">
        <v>63</v>
      </c>
      <c r="J9" t="s">
        <v>63</v>
      </c>
      <c r="K9" t="s">
        <v>63</v>
      </c>
      <c r="L9" t="s">
        <v>63</v>
      </c>
      <c r="M9" t="s">
        <v>63</v>
      </c>
      <c r="N9" t="s">
        <v>63</v>
      </c>
      <c r="O9" t="s">
        <v>63</v>
      </c>
      <c r="P9" t="s">
        <v>63</v>
      </c>
      <c r="Q9" t="s">
        <v>63</v>
      </c>
      <c r="R9" t="s">
        <v>63</v>
      </c>
      <c r="S9" t="s">
        <v>63</v>
      </c>
      <c r="T9" t="s">
        <v>63</v>
      </c>
    </row>
    <row r="10" spans="1:20">
      <c r="A10" t="s">
        <v>31</v>
      </c>
      <c r="B10" t="s">
        <v>32</v>
      </c>
      <c r="C10">
        <v>29665779.710000001</v>
      </c>
      <c r="F10">
        <v>5.7999999999999996E-3</v>
      </c>
      <c r="I10" t="s">
        <v>63</v>
      </c>
      <c r="J10" t="s">
        <v>63</v>
      </c>
      <c r="K10" t="s">
        <v>63</v>
      </c>
      <c r="L10" t="s">
        <v>63</v>
      </c>
      <c r="M10" t="s">
        <v>63</v>
      </c>
      <c r="N10" t="s">
        <v>63</v>
      </c>
      <c r="O10" t="s">
        <v>63</v>
      </c>
      <c r="P10" t="s">
        <v>63</v>
      </c>
      <c r="Q10" t="s">
        <v>63</v>
      </c>
      <c r="R10" t="s">
        <v>63</v>
      </c>
      <c r="S10" t="s">
        <v>63</v>
      </c>
      <c r="T10" t="s">
        <v>63</v>
      </c>
    </row>
    <row r="11" spans="1:20">
      <c r="A11" t="s">
        <v>33</v>
      </c>
      <c r="B11" t="s">
        <v>34</v>
      </c>
      <c r="C11">
        <v>7376962.3200000003</v>
      </c>
      <c r="F11">
        <v>5.0000000000000001E-4</v>
      </c>
      <c r="I11" t="s">
        <v>62</v>
      </c>
      <c r="J11" t="s">
        <v>63</v>
      </c>
      <c r="K11" t="s">
        <v>9</v>
      </c>
      <c r="L11" t="s">
        <v>9</v>
      </c>
      <c r="M11" t="s">
        <v>63</v>
      </c>
      <c r="N11" t="s">
        <v>63</v>
      </c>
      <c r="O11" t="s">
        <v>63</v>
      </c>
      <c r="P11" t="s">
        <v>63</v>
      </c>
      <c r="Q11" t="s">
        <v>63</v>
      </c>
      <c r="R11" t="s">
        <v>63</v>
      </c>
      <c r="S11" t="s">
        <v>63</v>
      </c>
      <c r="T11" t="s">
        <v>63</v>
      </c>
    </row>
    <row r="12" spans="1:20">
      <c r="A12" t="s">
        <v>33</v>
      </c>
      <c r="B12" t="s">
        <v>35</v>
      </c>
      <c r="C12">
        <v>4033839.49</v>
      </c>
      <c r="F12">
        <v>7.4999999999999997E-3</v>
      </c>
      <c r="I12" t="s">
        <v>63</v>
      </c>
      <c r="J12" t="s">
        <v>63</v>
      </c>
      <c r="K12" t="s">
        <v>63</v>
      </c>
      <c r="L12" t="s">
        <v>63</v>
      </c>
      <c r="M12" t="s">
        <v>63</v>
      </c>
      <c r="N12" t="s">
        <v>63</v>
      </c>
      <c r="O12" t="s">
        <v>63</v>
      </c>
      <c r="P12" t="s">
        <v>63</v>
      </c>
      <c r="Q12" t="s">
        <v>63</v>
      </c>
      <c r="R12" t="s">
        <v>63</v>
      </c>
      <c r="S12" t="s">
        <v>63</v>
      </c>
      <c r="T12" t="s">
        <v>63</v>
      </c>
    </row>
    <row r="13" spans="1:20">
      <c r="A13" t="s">
        <v>36</v>
      </c>
      <c r="B13" t="s">
        <v>37</v>
      </c>
      <c r="C13">
        <v>33104291.620000001</v>
      </c>
      <c r="F13">
        <v>3.3999999999999998E-3</v>
      </c>
      <c r="I13" t="s">
        <v>63</v>
      </c>
      <c r="J13" t="s">
        <v>63</v>
      </c>
      <c r="K13" t="s">
        <v>63</v>
      </c>
      <c r="L13" t="s">
        <v>63</v>
      </c>
      <c r="M13" t="s">
        <v>63</v>
      </c>
      <c r="N13" t="s">
        <v>63</v>
      </c>
      <c r="O13" t="s">
        <v>63</v>
      </c>
      <c r="P13" t="s">
        <v>63</v>
      </c>
      <c r="Q13" t="s">
        <v>63</v>
      </c>
      <c r="R13" t="s">
        <v>63</v>
      </c>
      <c r="S13" t="s">
        <v>63</v>
      </c>
      <c r="T13" t="s">
        <v>63</v>
      </c>
    </row>
    <row r="14" spans="1:20">
      <c r="A14" t="s">
        <v>38</v>
      </c>
      <c r="B14" t="s">
        <v>39</v>
      </c>
      <c r="C14">
        <v>15163566.880000001</v>
      </c>
      <c r="F14">
        <v>9.7000000000000003E-3</v>
      </c>
      <c r="I14" t="s">
        <v>63</v>
      </c>
      <c r="J14" t="s">
        <v>9</v>
      </c>
      <c r="K14" t="s">
        <v>9</v>
      </c>
      <c r="L14" t="s">
        <v>9</v>
      </c>
      <c r="M14" t="s">
        <v>9</v>
      </c>
      <c r="N14" t="s">
        <v>63</v>
      </c>
      <c r="O14" t="s">
        <v>63</v>
      </c>
      <c r="P14" t="s">
        <v>63</v>
      </c>
      <c r="Q14" t="s">
        <v>63</v>
      </c>
      <c r="R14" t="s">
        <v>63</v>
      </c>
      <c r="S14" t="s">
        <v>9</v>
      </c>
      <c r="T14" t="s">
        <v>65</v>
      </c>
    </row>
    <row r="15" spans="1:20">
      <c r="A15" t="s">
        <v>40</v>
      </c>
      <c r="B15" t="s">
        <v>41</v>
      </c>
      <c r="C15">
        <v>1815439.41</v>
      </c>
      <c r="F15">
        <v>8.3999999999999995E-3</v>
      </c>
      <c r="I15" t="s">
        <v>63</v>
      </c>
      <c r="J15" t="s">
        <v>9</v>
      </c>
      <c r="K15" t="s">
        <v>9</v>
      </c>
      <c r="L15" t="s">
        <v>9</v>
      </c>
      <c r="M15" t="s">
        <v>9</v>
      </c>
      <c r="N15" t="s">
        <v>63</v>
      </c>
      <c r="O15" t="s">
        <v>63</v>
      </c>
      <c r="P15" t="s">
        <v>63</v>
      </c>
      <c r="Q15" t="s">
        <v>63</v>
      </c>
      <c r="R15" t="s">
        <v>63</v>
      </c>
      <c r="S15" t="s">
        <v>63</v>
      </c>
      <c r="T15" t="s">
        <v>63</v>
      </c>
    </row>
    <row r="16" spans="1:20">
      <c r="A16" t="s">
        <v>42</v>
      </c>
      <c r="B16" t="s">
        <v>43</v>
      </c>
      <c r="C16">
        <v>12119619.210000001</v>
      </c>
      <c r="F16">
        <v>3.0000000000000001E-3</v>
      </c>
      <c r="I16" t="s">
        <v>63</v>
      </c>
      <c r="J16" t="s">
        <v>63</v>
      </c>
      <c r="K16" t="s">
        <v>63</v>
      </c>
      <c r="L16" t="s">
        <v>63</v>
      </c>
      <c r="M16" t="s">
        <v>63</v>
      </c>
      <c r="N16" t="s">
        <v>63</v>
      </c>
      <c r="O16" t="s">
        <v>63</v>
      </c>
      <c r="P16" t="s">
        <v>63</v>
      </c>
      <c r="Q16" t="s">
        <v>63</v>
      </c>
      <c r="R16" t="s">
        <v>63</v>
      </c>
      <c r="S16" t="s">
        <v>63</v>
      </c>
      <c r="T16" t="s">
        <v>63</v>
      </c>
    </row>
    <row r="17" spans="1:20">
      <c r="A17" t="s">
        <v>44</v>
      </c>
      <c r="B17" t="s">
        <v>45</v>
      </c>
      <c r="C17">
        <v>32959469.829999998</v>
      </c>
      <c r="F17">
        <v>4.8999999999999998E-3</v>
      </c>
      <c r="I17" t="s">
        <v>63</v>
      </c>
      <c r="J17" t="s">
        <v>63</v>
      </c>
      <c r="K17" t="s">
        <v>9</v>
      </c>
      <c r="L17" t="s">
        <v>63</v>
      </c>
      <c r="M17" t="s">
        <v>9</v>
      </c>
      <c r="N17" t="s">
        <v>63</v>
      </c>
      <c r="O17" t="s">
        <v>9</v>
      </c>
      <c r="P17" t="s">
        <v>63</v>
      </c>
      <c r="Q17" t="s">
        <v>9</v>
      </c>
      <c r="R17" t="s">
        <v>63</v>
      </c>
      <c r="S17" t="s">
        <v>63</v>
      </c>
      <c r="T17" t="s">
        <v>63</v>
      </c>
    </row>
    <row r="18" spans="1:20">
      <c r="A18" t="s">
        <v>46</v>
      </c>
      <c r="B18" t="s">
        <v>47</v>
      </c>
      <c r="C18">
        <v>6641228.4400000004</v>
      </c>
      <c r="F18">
        <v>5.1000000000000004E-3</v>
      </c>
      <c r="I18" t="s">
        <v>63</v>
      </c>
      <c r="J18" t="s">
        <v>63</v>
      </c>
      <c r="K18" t="s">
        <v>63</v>
      </c>
      <c r="L18" t="s">
        <v>63</v>
      </c>
      <c r="M18" t="s">
        <v>63</v>
      </c>
      <c r="N18" t="s">
        <v>63</v>
      </c>
      <c r="O18" t="s">
        <v>63</v>
      </c>
      <c r="P18" t="s">
        <v>63</v>
      </c>
      <c r="Q18" t="s">
        <v>63</v>
      </c>
      <c r="R18" t="s">
        <v>63</v>
      </c>
      <c r="S18" t="s">
        <v>63</v>
      </c>
      <c r="T18" t="s">
        <v>63</v>
      </c>
    </row>
    <row r="19" spans="1:20">
      <c r="A19" t="s">
        <v>48</v>
      </c>
      <c r="B19" t="s">
        <v>49</v>
      </c>
      <c r="C19">
        <v>1965185.1</v>
      </c>
      <c r="F19">
        <v>5.1000000000000004E-3</v>
      </c>
      <c r="I19" t="s">
        <v>63</v>
      </c>
      <c r="J19" t="s">
        <v>63</v>
      </c>
      <c r="K19" t="s">
        <v>63</v>
      </c>
      <c r="L19" t="s">
        <v>63</v>
      </c>
      <c r="M19" t="s">
        <v>63</v>
      </c>
      <c r="N19" t="s">
        <v>63</v>
      </c>
      <c r="O19" t="s">
        <v>63</v>
      </c>
      <c r="P19" t="s">
        <v>63</v>
      </c>
      <c r="Q19" t="s">
        <v>63</v>
      </c>
      <c r="R19" t="s">
        <v>9</v>
      </c>
      <c r="S19" t="s">
        <v>63</v>
      </c>
      <c r="T19" t="s">
        <v>63</v>
      </c>
    </row>
    <row r="20" spans="1:20">
      <c r="A20" t="s">
        <v>50</v>
      </c>
      <c r="B20" t="s">
        <v>51</v>
      </c>
      <c r="C20">
        <v>328016.34000000003</v>
      </c>
      <c r="F20">
        <v>1E-3</v>
      </c>
      <c r="I20" t="s">
        <v>62</v>
      </c>
      <c r="J20" t="s">
        <v>63</v>
      </c>
      <c r="K20" t="s">
        <v>63</v>
      </c>
      <c r="L20" t="s">
        <v>63</v>
      </c>
      <c r="M20" t="s">
        <v>62</v>
      </c>
      <c r="N20" t="s">
        <v>63</v>
      </c>
      <c r="O20" t="s">
        <v>63</v>
      </c>
      <c r="P20" t="s">
        <v>63</v>
      </c>
      <c r="Q20" t="s">
        <v>62</v>
      </c>
      <c r="R20" t="s">
        <v>63</v>
      </c>
      <c r="S20" t="s">
        <v>63</v>
      </c>
      <c r="T20" t="s">
        <v>63</v>
      </c>
    </row>
    <row r="21" spans="1:20">
      <c r="A21" t="s">
        <v>52</v>
      </c>
      <c r="B21" t="s">
        <v>53</v>
      </c>
      <c r="C21">
        <v>1404736.6</v>
      </c>
      <c r="F21">
        <v>9.4000000000000004E-3</v>
      </c>
      <c r="I21" t="s">
        <v>63</v>
      </c>
      <c r="J21" t="s">
        <v>9</v>
      </c>
      <c r="K21" t="s">
        <v>9</v>
      </c>
      <c r="L21" t="s">
        <v>9</v>
      </c>
      <c r="M21" t="s">
        <v>9</v>
      </c>
      <c r="N21" t="s">
        <v>63</v>
      </c>
      <c r="O21" t="s">
        <v>63</v>
      </c>
      <c r="P21" t="s">
        <v>63</v>
      </c>
      <c r="Q21" t="s">
        <v>63</v>
      </c>
      <c r="R21" t="s">
        <v>63</v>
      </c>
      <c r="S21" t="s">
        <v>63</v>
      </c>
      <c r="T21" t="s">
        <v>63</v>
      </c>
    </row>
    <row r="22" spans="1:20">
      <c r="A22" t="s">
        <v>54</v>
      </c>
      <c r="B22" t="s">
        <v>55</v>
      </c>
      <c r="C22">
        <v>1217911.06</v>
      </c>
      <c r="F22">
        <v>7.6E-3</v>
      </c>
      <c r="I22" t="s">
        <v>63</v>
      </c>
      <c r="J22" t="s">
        <v>63</v>
      </c>
      <c r="K22" t="s">
        <v>63</v>
      </c>
      <c r="L22" t="s">
        <v>63</v>
      </c>
      <c r="M22" t="s">
        <v>9</v>
      </c>
      <c r="N22" t="s">
        <v>63</v>
      </c>
      <c r="O22" t="s">
        <v>63</v>
      </c>
      <c r="P22" t="s">
        <v>63</v>
      </c>
      <c r="Q22" t="s">
        <v>9</v>
      </c>
      <c r="R22" t="s">
        <v>9</v>
      </c>
      <c r="S22" t="s">
        <v>63</v>
      </c>
      <c r="T22" t="s">
        <v>63</v>
      </c>
    </row>
    <row r="23" spans="1:20">
      <c r="A23" t="s">
        <v>66</v>
      </c>
      <c r="B23" t="s">
        <v>66</v>
      </c>
      <c r="F23" t="s">
        <v>66</v>
      </c>
      <c r="T23" t="s">
        <v>66</v>
      </c>
    </row>
    <row r="24" spans="1:20">
      <c r="A24" t="s">
        <v>66</v>
      </c>
      <c r="B24" t="s">
        <v>66</v>
      </c>
      <c r="F24" t="s">
        <v>66</v>
      </c>
      <c r="T24" t="s">
        <v>66</v>
      </c>
    </row>
    <row r="25" spans="1:20">
      <c r="A25" t="s">
        <v>66</v>
      </c>
      <c r="B25" t="s">
        <v>66</v>
      </c>
      <c r="F25" t="s">
        <v>66</v>
      </c>
      <c r="T25" t="s">
        <v>66</v>
      </c>
    </row>
    <row r="26" spans="1:20">
      <c r="A26" t="s">
        <v>66</v>
      </c>
      <c r="B26" t="s">
        <v>66</v>
      </c>
      <c r="F26" t="s">
        <v>66</v>
      </c>
      <c r="T26" t="s">
        <v>66</v>
      </c>
    </row>
    <row r="27" spans="1:20">
      <c r="A27" t="s">
        <v>66</v>
      </c>
      <c r="B27" t="s">
        <v>66</v>
      </c>
      <c r="F27" t="s">
        <v>66</v>
      </c>
      <c r="T27" t="s">
        <v>66</v>
      </c>
    </row>
    <row r="28" spans="1:20">
      <c r="T28" t="s">
        <v>66</v>
      </c>
    </row>
    <row r="29" spans="1:20">
      <c r="T29" t="s">
        <v>66</v>
      </c>
    </row>
    <row r="30" spans="1:20">
      <c r="T30" t="s">
        <v>66</v>
      </c>
    </row>
    <row r="31" spans="1:20">
      <c r="T31" t="s">
        <v>66</v>
      </c>
    </row>
    <row r="32" spans="1:20">
      <c r="T32" t="s">
        <v>66</v>
      </c>
    </row>
    <row r="33" spans="1:20">
      <c r="T33" t="s">
        <v>66</v>
      </c>
    </row>
    <row r="34" spans="1:20">
      <c r="T34" t="s">
        <v>66</v>
      </c>
    </row>
    <row r="35" spans="1:20">
      <c r="T35" t="s">
        <v>66</v>
      </c>
    </row>
    <row r="36" spans="1:20">
      <c r="T36" t="s">
        <v>66</v>
      </c>
    </row>
    <row r="37" spans="1:20">
      <c r="A37" t="s">
        <v>66</v>
      </c>
      <c r="B37" t="s">
        <v>66</v>
      </c>
      <c r="F37" t="s">
        <v>66</v>
      </c>
      <c r="T37" t="s">
        <v>66</v>
      </c>
    </row>
    <row r="38" spans="1:20">
      <c r="T38" t="s">
        <v>66</v>
      </c>
    </row>
    <row r="39" spans="1:20">
      <c r="T39" t="s">
        <v>66</v>
      </c>
    </row>
    <row r="40" spans="1:20">
      <c r="A40" t="s">
        <v>66</v>
      </c>
      <c r="B40" t="s">
        <v>66</v>
      </c>
      <c r="F40" t="s">
        <v>66</v>
      </c>
      <c r="T40" t="s">
        <v>66</v>
      </c>
    </row>
    <row r="41" spans="1:20">
      <c r="D41">
        <v>0</v>
      </c>
    </row>
    <row r="42" spans="1:20">
      <c r="A42" t="s">
        <v>56</v>
      </c>
      <c r="B42" t="s">
        <v>57</v>
      </c>
      <c r="C42">
        <v>271920445.27999997</v>
      </c>
      <c r="D42">
        <v>0.37108861966555551</v>
      </c>
      <c r="F42">
        <v>7.5000000000000002E-4</v>
      </c>
      <c r="G42">
        <v>5.0000000000000001E-3</v>
      </c>
      <c r="H42">
        <v>38717</v>
      </c>
    </row>
    <row r="43" spans="1:20">
      <c r="A43" t="s">
        <v>58</v>
      </c>
      <c r="B43" t="s">
        <v>59</v>
      </c>
      <c r="C43">
        <v>57047178.909999996</v>
      </c>
      <c r="D43">
        <v>7.785203078689916E-2</v>
      </c>
      <c r="F43">
        <v>3.0000000000000001E-3</v>
      </c>
    </row>
    <row r="44" spans="1:20">
      <c r="A44" t="s">
        <v>60</v>
      </c>
      <c r="B44" t="s">
        <v>61</v>
      </c>
      <c r="C44">
        <v>2566343.92</v>
      </c>
      <c r="D44">
        <v>3.5022781088757523E-3</v>
      </c>
      <c r="F44" t="s">
        <v>10</v>
      </c>
      <c r="G44">
        <v>0</v>
      </c>
      <c r="H44" t="s">
        <v>10</v>
      </c>
    </row>
    <row r="46" spans="1:20">
      <c r="B46" t="s">
        <v>7</v>
      </c>
      <c r="C46">
        <v>732764172.40999985</v>
      </c>
      <c r="D46">
        <v>0.45244292856133045</v>
      </c>
      <c r="F46" t="s">
        <v>8</v>
      </c>
      <c r="O46">
        <v>5.1187255710986412E-4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Current Period</vt:lpstr>
      <vt:lpstr>Past Quarter</vt:lpstr>
      <vt:lpstr>2024, Q4</vt:lpstr>
      <vt:lpstr>2024, Q3</vt:lpstr>
      <vt:lpstr>2024, Q2</vt:lpstr>
      <vt:lpstr>2024, Q1</vt:lpstr>
      <vt:lpstr>2023, Q4</vt:lpstr>
      <vt:lpstr>2023, Q3</vt:lpstr>
      <vt:lpstr>2023, Q2</vt:lpstr>
      <vt:lpstr>2023, 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Cameron Rodrigues</cp:lastModifiedBy>
  <cp:lastPrinted>2018-10-29T16:26:51Z</cp:lastPrinted>
  <dcterms:created xsi:type="dcterms:W3CDTF">2017-08-22T20:05:37Z</dcterms:created>
  <dcterms:modified xsi:type="dcterms:W3CDTF">2025-08-03T16:59:18Z</dcterms:modified>
</cp:coreProperties>
</file>