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Cameron Lee\OneDrive - UWM\Spring 2023\Healthcare\Excel Project 1\"/>
    </mc:Choice>
  </mc:AlternateContent>
  <xr:revisionPtr revIDLastSave="0" documentId="13_ncr:1_{1DED8420-E1CD-4A54-98F4-54EAAB99C6C8}" xr6:coauthVersionLast="47" xr6:coauthVersionMax="47" xr10:uidLastSave="{00000000-0000-0000-0000-000000000000}"/>
  <bookViews>
    <workbookView xWindow="-120" yWindow="-120" windowWidth="29040" windowHeight="15840" activeTab="2" xr2:uid="{00000000-000D-0000-FFFF-FFFF00000000}"/>
  </bookViews>
  <sheets>
    <sheet name="Description" sheetId="4" r:id="rId1"/>
    <sheet name="Analysis" sheetId="3" r:id="rId2"/>
    <sheet name="Summary" sheetId="5" r:id="rId3"/>
    <sheet name="Pie Chart" sheetId="6" r:id="rId4"/>
    <sheet name="Bar Chart" sheetId="7" r:id="rId5"/>
  </sheets>
  <calcPr calcId="191029"/>
  <pivotCaches>
    <pivotCache cacheId="14"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7" i="5" l="1"/>
  <c r="J25" i="5"/>
  <c r="J14" i="5"/>
  <c r="J12" i="5"/>
  <c r="J9" i="5"/>
  <c r="J7" i="5"/>
  <c r="J6" i="5"/>
  <c r="J4" i="5"/>
  <c r="J46" i="3"/>
  <c r="J94" i="3"/>
  <c r="J137" i="3"/>
  <c r="J54" i="3"/>
  <c r="J67" i="3"/>
  <c r="J129" i="3"/>
  <c r="J83" i="3"/>
  <c r="J103" i="3"/>
  <c r="J41" i="3"/>
  <c r="J38" i="3"/>
  <c r="J134" i="3"/>
  <c r="J37" i="3"/>
  <c r="J34" i="3"/>
  <c r="J101" i="3"/>
  <c r="J104" i="3"/>
  <c r="J7" i="3"/>
  <c r="J9" i="3"/>
  <c r="J66" i="3"/>
  <c r="J65" i="3"/>
  <c r="J64" i="3"/>
  <c r="J17" i="3"/>
  <c r="J3" i="3"/>
  <c r="J89" i="3"/>
  <c r="J115" i="3"/>
  <c r="J12" i="3"/>
  <c r="J22" i="3"/>
  <c r="J44" i="3"/>
  <c r="J140" i="3"/>
  <c r="J124" i="3"/>
  <c r="J126" i="3"/>
  <c r="J119" i="3"/>
  <c r="J16" i="3"/>
  <c r="J11" i="3"/>
  <c r="J121" i="3"/>
  <c r="J13" i="3"/>
  <c r="J5" i="3"/>
  <c r="J19" i="3"/>
  <c r="J4" i="3"/>
  <c r="J2" i="3"/>
  <c r="J6" i="3"/>
  <c r="J20" i="3"/>
  <c r="J18" i="3"/>
  <c r="J8" i="3"/>
  <c r="J43" i="3"/>
  <c r="J141" i="3"/>
  <c r="J86" i="3"/>
  <c r="J68" i="3"/>
  <c r="J132" i="3"/>
  <c r="J74" i="3"/>
  <c r="J56" i="3"/>
  <c r="J70" i="3"/>
  <c r="J76" i="3"/>
  <c r="J30" i="3"/>
  <c r="J36" i="3"/>
  <c r="J63" i="3"/>
  <c r="J96" i="3"/>
  <c r="J106" i="3"/>
  <c r="J88" i="3"/>
  <c r="J97" i="3"/>
  <c r="J62" i="3"/>
  <c r="J61" i="3"/>
  <c r="J60" i="3"/>
  <c r="J59" i="3"/>
  <c r="J109" i="3"/>
  <c r="J114" i="3"/>
  <c r="J58" i="3"/>
  <c r="J122" i="3"/>
  <c r="J95" i="3"/>
  <c r="J135" i="3"/>
  <c r="J24" i="3"/>
  <c r="J28" i="3"/>
  <c r="J29" i="3"/>
  <c r="J39" i="3"/>
  <c r="J138" i="3"/>
  <c r="J118" i="3"/>
  <c r="J130" i="3"/>
  <c r="J92" i="3"/>
  <c r="J123" i="3"/>
  <c r="J133" i="3"/>
  <c r="J139" i="3"/>
  <c r="J100" i="3"/>
  <c r="J25" i="3"/>
  <c r="J57" i="3"/>
  <c r="J33" i="3"/>
  <c r="J55" i="3"/>
  <c r="J69" i="3"/>
  <c r="J99" i="3"/>
  <c r="J35" i="3"/>
  <c r="J85" i="3"/>
  <c r="J108" i="3"/>
  <c r="J107" i="3"/>
  <c r="J102" i="3"/>
  <c r="J71" i="3"/>
  <c r="J110" i="3"/>
  <c r="J82" i="3"/>
  <c r="J48" i="3"/>
  <c r="J142" i="3"/>
  <c r="J80" i="3"/>
  <c r="J72" i="3"/>
  <c r="J111" i="3"/>
  <c r="J93" i="3"/>
  <c r="J116" i="3"/>
  <c r="J136" i="3"/>
  <c r="J113" i="3"/>
  <c r="J112" i="3"/>
  <c r="J40" i="3"/>
  <c r="J117" i="3"/>
  <c r="J77" i="3"/>
  <c r="J23" i="3"/>
  <c r="J75" i="3"/>
  <c r="J32" i="3"/>
  <c r="J47" i="3"/>
  <c r="J45" i="3"/>
  <c r="J21" i="3"/>
  <c r="J98" i="3"/>
  <c r="J79" i="3"/>
  <c r="J53" i="3"/>
  <c r="J42" i="3"/>
  <c r="J31" i="3"/>
  <c r="J73" i="3"/>
  <c r="J131" i="3"/>
  <c r="J105" i="3"/>
  <c r="J52" i="3"/>
  <c r="J51" i="3"/>
  <c r="J87" i="3"/>
  <c r="J125" i="3"/>
  <c r="J91" i="3"/>
  <c r="J90" i="3"/>
  <c r="J84" i="3"/>
  <c r="J14" i="3"/>
  <c r="J27" i="3"/>
  <c r="J81" i="3"/>
  <c r="J50" i="3"/>
  <c r="J49" i="3"/>
  <c r="J128" i="3"/>
  <c r="J127" i="3"/>
  <c r="J120" i="3"/>
  <c r="J10" i="3"/>
  <c r="J26" i="3"/>
  <c r="J78" i="3"/>
  <c r="J15" i="3"/>
  <c r="J5" i="5" l="1"/>
  <c r="J3" i="5"/>
  <c r="J8" i="5" s="1"/>
</calcChain>
</file>

<file path=xl/sharedStrings.xml><?xml version="1.0" encoding="utf-8"?>
<sst xmlns="http://schemas.openxmlformats.org/spreadsheetml/2006/main" count="566" uniqueCount="278">
  <si>
    <t>COUNTY</t>
  </si>
  <si>
    <t>HOSPITAL</t>
  </si>
  <si>
    <t>CONTROL</t>
  </si>
  <si>
    <t>St. Louis City</t>
  </si>
  <si>
    <t>Alexian Brothers</t>
  </si>
  <si>
    <t>Audrain</t>
  </si>
  <si>
    <t>Audrain Medical Center</t>
  </si>
  <si>
    <t>Lawrence</t>
  </si>
  <si>
    <t>Aurora Community Hospital</t>
  </si>
  <si>
    <t>Jackson</t>
  </si>
  <si>
    <t>Bapist Medical Center</t>
  </si>
  <si>
    <t>Barnes-Jewish Hospital</t>
  </si>
  <si>
    <t>St. Louis County</t>
  </si>
  <si>
    <t>Barnes-Jewish West Hosp.</t>
  </si>
  <si>
    <t>St. Charles</t>
  </si>
  <si>
    <t>Barnes Jewish St. Peters</t>
  </si>
  <si>
    <t>Barton</t>
  </si>
  <si>
    <t>Barton County Mem. Hosp.</t>
  </si>
  <si>
    <t>Bates</t>
  </si>
  <si>
    <t>Bates County Mem. Hosp.</t>
  </si>
  <si>
    <t>Boone</t>
  </si>
  <si>
    <t>Boone Hospital Center</t>
  </si>
  <si>
    <t>Pettis</t>
  </si>
  <si>
    <t>Bothwell Regional Health Ctr.</t>
  </si>
  <si>
    <t>LaClede</t>
  </si>
  <si>
    <t>Breech Medical Center</t>
  </si>
  <si>
    <t>Calloway</t>
  </si>
  <si>
    <t>Callaway Community Hosp.</t>
  </si>
  <si>
    <t>Clinton</t>
  </si>
  <si>
    <t>Cameron Communtiy Hosp.</t>
  </si>
  <si>
    <t>Cole</t>
  </si>
  <si>
    <t>Capital Reg. Med. Ctr Madison</t>
  </si>
  <si>
    <t>Cardinal Glennon Chldrns Hosp</t>
  </si>
  <si>
    <t>Carrol</t>
  </si>
  <si>
    <t>Carrol County Memorial Hosp.</t>
  </si>
  <si>
    <t>Cass</t>
  </si>
  <si>
    <t>Cass Medical Center</t>
  </si>
  <si>
    <t>Cedar</t>
  </si>
  <si>
    <t>Cedar County Memorial Hosp.</t>
  </si>
  <si>
    <t>Childrens Mercy Hospital</t>
  </si>
  <si>
    <t>Christian Hospital Northeast</t>
  </si>
  <si>
    <t>Polk</t>
  </si>
  <si>
    <t>Citizens Memorial Hospital</t>
  </si>
  <si>
    <t>Greene</t>
  </si>
  <si>
    <t>Columbia Regional Hospital</t>
  </si>
  <si>
    <t>Cooper</t>
  </si>
  <si>
    <t>Cooper County Memorial Hosp</t>
  </si>
  <si>
    <t>Barry</t>
  </si>
  <si>
    <t>Cox-Monett Hospital Inc.</t>
  </si>
  <si>
    <t>Crittenton Center</t>
  </si>
  <si>
    <t>Depaul Health Center</t>
  </si>
  <si>
    <t>Stoddard</t>
  </si>
  <si>
    <t>Dexter Memorial Hospital</t>
  </si>
  <si>
    <t>Butler</t>
  </si>
  <si>
    <t>Doctors Regional Med Center</t>
  </si>
  <si>
    <t>St. Clair</t>
  </si>
  <si>
    <t>Ellett Memorial Hospital</t>
  </si>
  <si>
    <t>Clay</t>
  </si>
  <si>
    <t>Excelsior Springs Medical Ctr.</t>
  </si>
  <si>
    <t>Atchison</t>
  </si>
  <si>
    <t>Fairfax Community Hospital</t>
  </si>
  <si>
    <t>Saline</t>
  </si>
  <si>
    <t>Fitzgibbon Hospital</t>
  </si>
  <si>
    <t>Newton</t>
  </si>
  <si>
    <t>Freeman-Oak Hill Health Sys.</t>
  </si>
  <si>
    <t>Freeman Neosho Hospital</t>
  </si>
  <si>
    <t>Fulton State Hospital</t>
  </si>
  <si>
    <t>Pulaski</t>
  </si>
  <si>
    <t>General Leonard Wood Army Hos</t>
  </si>
  <si>
    <t>Gentry</t>
  </si>
  <si>
    <t>Gentry County Memorial Hosp.</t>
  </si>
  <si>
    <t>Henry</t>
  </si>
  <si>
    <t>Marion</t>
  </si>
  <si>
    <t>Hannibal Regional Hospital</t>
  </si>
  <si>
    <t>Harrison</t>
  </si>
  <si>
    <t>Harrison County Communty Hosp</t>
  </si>
  <si>
    <t>Harry S. Truman Mem Vets Hospital</t>
  </si>
  <si>
    <t>St.Louis City</t>
  </si>
  <si>
    <t>Hawthorn Children's Psych Hospital</t>
  </si>
  <si>
    <t>Vernon</t>
  </si>
  <si>
    <t>Heartland Behavioral Hlth Serv</t>
  </si>
  <si>
    <t>Buchanan</t>
  </si>
  <si>
    <t>Heartland Regional Med Ctr-East</t>
  </si>
  <si>
    <t>Livingston</t>
  </si>
  <si>
    <t>Hedrick Medical Center</t>
  </si>
  <si>
    <t>Gasconade</t>
  </si>
  <si>
    <t>Herman Area District Hospital</t>
  </si>
  <si>
    <t>Jefferson</t>
  </si>
  <si>
    <t>Jefferson Memorial Hospital</t>
  </si>
  <si>
    <t>Lafayette</t>
  </si>
  <si>
    <t>Lafayette Regional Health Center</t>
  </si>
  <si>
    <t>Camden</t>
  </si>
  <si>
    <t>Lake of the Ozarks General Hosp</t>
  </si>
  <si>
    <t>Lakeland Regional Hospital</t>
  </si>
  <si>
    <t>Lee's Summit Hospital</t>
  </si>
  <si>
    <t>Liberty Hospital</t>
  </si>
  <si>
    <t>Lincoln</t>
  </si>
  <si>
    <t>Lincoln County Memorial Hosp</t>
  </si>
  <si>
    <t>Lucy Lee Hospital</t>
  </si>
  <si>
    <t>Madison</t>
  </si>
  <si>
    <t>Madison Medical Center</t>
  </si>
  <si>
    <t>Jasper</t>
  </si>
  <si>
    <t>McCune-Brooks Hospital</t>
  </si>
  <si>
    <t>Medical Center of Independence</t>
  </si>
  <si>
    <t>Metro St. Louis Psych. Ctr</t>
  </si>
  <si>
    <t>Mid-Missouri Mental Health Ctr</t>
  </si>
  <si>
    <t>St. Francois</t>
  </si>
  <si>
    <t>Mineral Area Regional Med Ctr</t>
  </si>
  <si>
    <t>Crawford</t>
  </si>
  <si>
    <t>Missouri Baptist Hosp of Sullivan</t>
  </si>
  <si>
    <t>Missouri Baptist Medical Center</t>
  </si>
  <si>
    <t>Scott</t>
  </si>
  <si>
    <t>Missouri Delta Medical Center</t>
  </si>
  <si>
    <t>Missouri Rehabilitation Center</t>
  </si>
  <si>
    <t>Randolph</t>
  </si>
  <si>
    <t>Moberly Regional Medical Ctr</t>
  </si>
  <si>
    <t>Adair</t>
  </si>
  <si>
    <t>NE Regional Med Ctr-Jefferson</t>
  </si>
  <si>
    <t>Nevada Regional Medical Center</t>
  </si>
  <si>
    <t>North Kansas City Hospital</t>
  </si>
  <si>
    <t>NW Missouri Psych</t>
  </si>
  <si>
    <t>Howell</t>
  </si>
  <si>
    <t>Ozarks Medical Center</t>
  </si>
  <si>
    <t>Parkland Health Ctr Farmington</t>
  </si>
  <si>
    <t>Pemsicot</t>
  </si>
  <si>
    <t>Pemiscot Memorial Health Sys</t>
  </si>
  <si>
    <t>Perry</t>
  </si>
  <si>
    <t>Perry County Memorial Hospital</t>
  </si>
  <si>
    <t>Linn</t>
  </si>
  <si>
    <t>Pershing Memorial Hospital</t>
  </si>
  <si>
    <t>Phelps</t>
  </si>
  <si>
    <t>Phelps County Regional Med Ctr</t>
  </si>
  <si>
    <t>Pike</t>
  </si>
  <si>
    <t>Pike County Memorial Hospital</t>
  </si>
  <si>
    <t>Putnam</t>
  </si>
  <si>
    <t>Putnam County Memorial Hosp</t>
  </si>
  <si>
    <t>Ray</t>
  </si>
  <si>
    <t>Ray County Memorial Hospital</t>
  </si>
  <si>
    <t>Rehibiliation Institute</t>
  </si>
  <si>
    <t>Research Belton Hospital</t>
  </si>
  <si>
    <t>Research Medical Center</t>
  </si>
  <si>
    <t>Research Psych Ctr</t>
  </si>
  <si>
    <t>Ripley</t>
  </si>
  <si>
    <t>Ripley County Memorial Hosp</t>
  </si>
  <si>
    <t>Royal Oaks Hospital</t>
  </si>
  <si>
    <t>Rusk Rehabiliation Ctr</t>
  </si>
  <si>
    <t>Sac-Osage Hospital</t>
  </si>
  <si>
    <t>Dent</t>
  </si>
  <si>
    <t>Salem Memorial Dist Hospital</t>
  </si>
  <si>
    <t>Macon</t>
  </si>
  <si>
    <t>Samaritan Memorial Hospital</t>
  </si>
  <si>
    <t>Scotland</t>
  </si>
  <si>
    <t>Scotland County Mem Hospital</t>
  </si>
  <si>
    <t>Taney</t>
  </si>
  <si>
    <t>Skaggs Community Health Ctr</t>
  </si>
  <si>
    <t>South Barry County Mem Hosp</t>
  </si>
  <si>
    <t>Cape Girardeau</t>
  </si>
  <si>
    <t>Southeast Missouri Hospital</t>
  </si>
  <si>
    <t>St.Francois</t>
  </si>
  <si>
    <t>Southest Mo Mental Health Ctr</t>
  </si>
  <si>
    <t>St Marys Hosp of Blue Springs</t>
  </si>
  <si>
    <t>St. Anthonys Medical Center</t>
  </si>
  <si>
    <t>Nodaway</t>
  </si>
  <si>
    <t>St. Francis Hosp and Health Svcs</t>
  </si>
  <si>
    <t>St. Francis Hospital</t>
  </si>
  <si>
    <t>St. Francis Medical Center</t>
  </si>
  <si>
    <t>Franklin</t>
  </si>
  <si>
    <t>St. Johns Mercy Hospital</t>
  </si>
  <si>
    <t>St. Johns Mercy Medical Center</t>
  </si>
  <si>
    <t>St. Johns Regional Health Ctr</t>
  </si>
  <si>
    <t>St. Johns Regional Medical Ctr.</t>
  </si>
  <si>
    <t>St. Joseph Health Center</t>
  </si>
  <si>
    <t>St. Joseph Health Ctr of K City</t>
  </si>
  <si>
    <t>St. Joseph Hosp of Kirkwood</t>
  </si>
  <si>
    <t>St. Joseph Hospital West</t>
  </si>
  <si>
    <t>St. Louis Childrens Hospital</t>
  </si>
  <si>
    <t>St. Louis Connectcare</t>
  </si>
  <si>
    <t>St. Louis Psych Rehab Ctr</t>
  </si>
  <si>
    <t>St. Louis University Hospital</t>
  </si>
  <si>
    <t>St. Lukes Hospital</t>
  </si>
  <si>
    <t>St. Lukes Hospital of KC</t>
  </si>
  <si>
    <t>Platte</t>
  </si>
  <si>
    <t>St. Lukes Northland Hosp Barry Rd.</t>
  </si>
  <si>
    <t>St. Lukes Northland Hosp Smithville</t>
  </si>
  <si>
    <t>St. Marys Health Center Jeff City</t>
  </si>
  <si>
    <t>St. Marys Health Ctr Richmond Hts</t>
  </si>
  <si>
    <t>Ste Genevieve</t>
  </si>
  <si>
    <t>Ste Genevieve County Mem Hosp</t>
  </si>
  <si>
    <t xml:space="preserve">Sullivan </t>
  </si>
  <si>
    <t>Sullivan County Mem Hospital</t>
  </si>
  <si>
    <t>Texas</t>
  </si>
  <si>
    <t>Texas County Memorial Hospital</t>
  </si>
  <si>
    <t>Trinity Lutheran Hospital</t>
  </si>
  <si>
    <t>Trinity Lutheran North</t>
  </si>
  <si>
    <t>Truman Medical Center</t>
  </si>
  <si>
    <t>Truman Medical Center East</t>
  </si>
  <si>
    <t>Dunklin</t>
  </si>
  <si>
    <t>Twin Rivers Regional Med Center</t>
  </si>
  <si>
    <t>Two Rivers Psych Hosp</t>
  </si>
  <si>
    <t>University Hospitals and Clinics</t>
  </si>
  <si>
    <t>Johnson</t>
  </si>
  <si>
    <t>Vencor Hosp-Kansas City</t>
  </si>
  <si>
    <t>Vencor Hosp-St.Louis</t>
  </si>
  <si>
    <t>Veteran Affairs Med Ctr-KC</t>
  </si>
  <si>
    <t>Veteran Affairs Med Ctr-Pop Bluff</t>
  </si>
  <si>
    <t>Veteran Affairs Med Ctr-St. Louis</t>
  </si>
  <si>
    <t>Washington</t>
  </si>
  <si>
    <t>Washington County Mem Hosp</t>
  </si>
  <si>
    <t>Western Missouri Med Center</t>
  </si>
  <si>
    <t>Western Mo Mental Hlth Ctr</t>
  </si>
  <si>
    <t>Grundy</t>
  </si>
  <si>
    <t>Wright Memorial Hospital</t>
  </si>
  <si>
    <t>Compton Heights Hospital</t>
  </si>
  <si>
    <t>Des Peres Hospital</t>
  </si>
  <si>
    <t>Forest Park Hospital</t>
  </si>
  <si>
    <t>St louis City</t>
  </si>
  <si>
    <t>Independence Regional Hlth Ctr</t>
  </si>
  <si>
    <t>Southpointe Hospital</t>
  </si>
  <si>
    <t>Crossroads Regional Hospital</t>
  </si>
  <si>
    <t>St.Charles Co</t>
  </si>
  <si>
    <t>Church Affiliated</t>
  </si>
  <si>
    <t>Other tax exempt</t>
  </si>
  <si>
    <t>City</t>
  </si>
  <si>
    <t>County</t>
  </si>
  <si>
    <t>Corporation investor owned</t>
  </si>
  <si>
    <t>Hospital district</t>
  </si>
  <si>
    <t>Church operated</t>
  </si>
  <si>
    <t>State</t>
  </si>
  <si>
    <t>TOTAL ADMITS</t>
  </si>
  <si>
    <t># DISCHARGED</t>
  </si>
  <si>
    <t># STAFF</t>
  </si>
  <si>
    <t>PAYROLL EXPENSES</t>
  </si>
  <si>
    <t>NON PAYROLL EXPENSES</t>
  </si>
  <si>
    <t>TOTAL EXPENSES</t>
  </si>
  <si>
    <t># MD LICENSED STAFF</t>
  </si>
  <si>
    <t>DESCRIPTION OF PROJECT</t>
  </si>
  <si>
    <t>1.) Total Expenses of Hospitals in the state of Missouri - Addition</t>
  </si>
  <si>
    <t>Task #</t>
  </si>
  <si>
    <t>Answer</t>
  </si>
  <si>
    <t>2.) Average Number of Discharged Patients from Missouri Hospitals - Average</t>
  </si>
  <si>
    <t xml:space="preserve">Average number of discharged patients were 5056 patients. </t>
  </si>
  <si>
    <t>Average number of staff for all hospitals in Missouri (by persons)</t>
  </si>
  <si>
    <t>Average number of licensed staff (md's) for all hospitals in Missouri (by persons)</t>
  </si>
  <si>
    <t>EACH COLOR REPRESENTS A DIFFERENT ANALYSIS TASK</t>
  </si>
  <si>
    <t xml:space="preserve">The average number of staff more than licensed md's in a hospital was 27 personnel. </t>
  </si>
  <si>
    <t xml:space="preserve">3.) Average Number of Staff More Than Licensed MD's Per Hospital - Subtraction </t>
  </si>
  <si>
    <t xml:space="preserve"> </t>
  </si>
  <si>
    <r>
      <t>4.) Take the sum of the Nonpayroll Expenses and divide that by the sum of Total Payroll Expenses  to get the percentage of Nonpayroll Expenses in the Total Expenses -</t>
    </r>
    <r>
      <rPr>
        <b/>
        <sz val="11"/>
        <color theme="1"/>
        <rFont val="Calibri"/>
        <family val="2"/>
        <scheme val="minor"/>
      </rPr>
      <t xml:space="preserve"> Sums &amp;</t>
    </r>
    <r>
      <rPr>
        <sz val="11"/>
        <color theme="1"/>
        <rFont val="Calibri"/>
        <family val="2"/>
        <scheme val="minor"/>
      </rPr>
      <t xml:space="preserve"> </t>
    </r>
    <r>
      <rPr>
        <b/>
        <sz val="11"/>
        <color theme="1"/>
        <rFont val="Calibri"/>
        <family val="2"/>
        <scheme val="minor"/>
      </rPr>
      <t>Division</t>
    </r>
    <r>
      <rPr>
        <sz val="11"/>
        <color theme="1"/>
        <rFont val="Calibri"/>
        <family val="2"/>
        <scheme val="minor"/>
      </rPr>
      <t xml:space="preserve">
Benefits: This is a critical piece of information as this provides a general knowledge of where money is flowing. </t>
    </r>
  </si>
  <si>
    <r>
      <t xml:space="preserve">2.) Average Number of Discharged Patients from Missouri Hospitals - </t>
    </r>
    <r>
      <rPr>
        <b/>
        <sz val="11"/>
        <color theme="1"/>
        <rFont val="Calibri"/>
        <family val="2"/>
        <scheme val="minor"/>
      </rPr>
      <t>Average</t>
    </r>
    <r>
      <rPr>
        <sz val="11"/>
        <color theme="1"/>
        <rFont val="Calibri"/>
        <family val="2"/>
        <scheme val="minor"/>
      </rPr>
      <t xml:space="preserve">
Benefits: Can see the total number of treated patients vs the number of those in other states vs nationwide</t>
    </r>
  </si>
  <si>
    <r>
      <t xml:space="preserve">1.) Total Expenses of Hospitals in the state of Missouri - </t>
    </r>
    <r>
      <rPr>
        <b/>
        <sz val="11"/>
        <color theme="1"/>
        <rFont val="Calibri"/>
        <family val="2"/>
        <scheme val="minor"/>
      </rPr>
      <t>Addition</t>
    </r>
    <r>
      <rPr>
        <sz val="11"/>
        <color theme="1"/>
        <rFont val="Calibri"/>
        <family val="2"/>
        <scheme val="minor"/>
      </rPr>
      <t xml:space="preserve">
Benefits: Can see the total expenses of the entire state of Missouri and compare that to other state's hospital costs</t>
    </r>
  </si>
  <si>
    <t xml:space="preserve">(Continued) Finding Average # of Staff (For all Hospitals) - Average </t>
  </si>
  <si>
    <t>(Continued) Finding Average # of Licensed Staff (For All Hospitals) -Average</t>
  </si>
  <si>
    <t xml:space="preserve">(Continued) Sum of Nonpayroll Expenses  </t>
  </si>
  <si>
    <t xml:space="preserve">Total number of Nonpayroll Expenses </t>
  </si>
  <si>
    <t>59% of the total expenses was Nonpayroll Expenses</t>
  </si>
  <si>
    <t>4.) Percentage of Nonpayroll Expenses in the Total Expenses (For All Hospitals) - Division</t>
  </si>
  <si>
    <t>MORE INFO TO RIGHT</t>
  </si>
  <si>
    <t>Grand Total</t>
  </si>
  <si>
    <t>Sum of TOTAL EXPENSES</t>
  </si>
  <si>
    <t>THE DATA IS SORTED BY CONTROL IN ALPHABETICAL ORDER</t>
  </si>
  <si>
    <t>THE DATA IN THE ANALYSIS TAB IS SORTED ALPHABETICALLY BY CONTROL</t>
  </si>
  <si>
    <t>Smallest Control Group Contributor Expense To Total Expenses:</t>
  </si>
  <si>
    <t xml:space="preserve">5.) Pivot Table of Control Expenses </t>
  </si>
  <si>
    <t xml:space="preserve">THE TOTAL EXPENSES IS CONDITIONALLY FORMATTED BY RANGES OF:
Expenses &gt; $100,000,000 (Red)
&gt;$100,000,000Expenses&gt;$50,000,000 (Yellow)
Expenses &lt; $50,000,000
</t>
  </si>
  <si>
    <t>THE TOTAL EXPENSES COLUMN IN THE ANALYSIS TAB IS CONDITIONALLY FORMATTED BY RANGES OF:
Expenses &gt; $100,000,000 (Red)
&gt;$100,000,000Expenses&gt;$50,000,000 (Yellow)
Expenses &lt; $50,000,000</t>
  </si>
  <si>
    <t xml:space="preserve">6.) Pivot Table Of Hospital Expense By Region </t>
  </si>
  <si>
    <t>Largest Control Group Contributor Expense To Total Expenses:</t>
  </si>
  <si>
    <t>Largest Region Contributor Expense To Total Expenses:</t>
  </si>
  <si>
    <t>Smallest Region Contributor Expense To Total Expenses:</t>
  </si>
  <si>
    <t xml:space="preserve">From the Pivot Table created below, it is clear that the "Other Tax Exempt" control group contributes the most total expenses while the "Hospital District" contributed the least amount of expenses. </t>
  </si>
  <si>
    <t>Bar graph can be found on "Bar Graph" sheet</t>
  </si>
  <si>
    <t>Pie Chart can be found on "Pie Chart" sheet</t>
  </si>
  <si>
    <t>*Used conditional formatting</t>
  </si>
  <si>
    <t>The  total expense per hospital in Missouri.</t>
  </si>
  <si>
    <t xml:space="preserve">From the Pivot Table created below, it is clear that the "St.Louis County" region contributes the most total expenses while the "Putnam" region contributed the least amount of expenses. Due to St.Louis' population size, it is not a surprise that the most expensives come from their region. </t>
  </si>
  <si>
    <r>
      <t xml:space="preserve">3.) Can see the difference in the average # of staff subtracted by average of #md licensed staff - </t>
    </r>
    <r>
      <rPr>
        <b/>
        <sz val="11"/>
        <color theme="1"/>
        <rFont val="Calibri"/>
        <family val="2"/>
        <scheme val="minor"/>
      </rPr>
      <t xml:space="preserve">Subtraction &amp; Averages  </t>
    </r>
    <r>
      <rPr>
        <sz val="11"/>
        <color theme="1"/>
        <rFont val="Calibri"/>
        <family val="2"/>
        <scheme val="minor"/>
      </rPr>
      <t xml:space="preserve">
Benefits: Can see the the average number of more staff in a hospital versus those who are licensed md's to determine whether or not more MD's need to be placed in the hospitals or more staff need to be included. </t>
    </r>
  </si>
  <si>
    <r>
      <t xml:space="preserve">5.) Looking at the total expenses of various controls groups of hospitals and comparing that the total number of expenses in Missouri - </t>
    </r>
    <r>
      <rPr>
        <b/>
        <sz val="11"/>
        <color theme="1"/>
        <rFont val="Calibri"/>
        <family val="2"/>
        <scheme val="minor"/>
      </rPr>
      <t>Pivot Tables, Percentages, Summation, &amp; Pie Chart</t>
    </r>
    <r>
      <rPr>
        <sz val="11"/>
        <color theme="1"/>
        <rFont val="Calibri"/>
        <family val="2"/>
        <scheme val="minor"/>
      </rPr>
      <t xml:space="preserve">
Benefits: By seeing what controls generate the most expenses there can be further investigation on spending habits per control group. For this example, it would be nice to see what controls groups contribute to the largest expenses. </t>
    </r>
  </si>
  <si>
    <r>
      <t xml:space="preserve">6.) Looking at the total expenses of various cities of hospitals (when the region's expense data is summed) - </t>
    </r>
    <r>
      <rPr>
        <b/>
        <sz val="11"/>
        <color theme="1"/>
        <rFont val="Calibri"/>
        <family val="2"/>
        <scheme val="minor"/>
      </rPr>
      <t>Pivot Tables, Summation &amp; Bar Chart</t>
    </r>
    <r>
      <rPr>
        <sz val="11"/>
        <color theme="1"/>
        <rFont val="Calibri"/>
        <family val="2"/>
        <scheme val="minor"/>
      </rPr>
      <t xml:space="preserve">
Benefits: By seeing what cities generate the most expenses there can be further investigation on the population of people going to urban hospitals vs. local hospitals.  In this case, it would be nice to see the expenses per city/county (with combined number of hospital expenses in a specific) compared to the total number of expenses.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</si>
</sst>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4" formatCode="_(&quot;$&quot;* #,##0.00_);_(&quot;$&quot;* \(#,##0.00\);_(&quot;$&quot;* &quot;-&quot;??_);_(@_)"/>
    <numFmt numFmtId="164" formatCode="0.0"/>
  </numFmts>
  <fonts count="14" x14ac:knownFonts="1">
    <font>
      <sz val="10"/>
      <name val="Arial"/>
    </font>
    <font>
      <sz val="11"/>
      <color theme="1"/>
      <name val="Calibri"/>
      <family val="2"/>
      <scheme val="minor"/>
    </font>
    <font>
      <sz val="11"/>
      <color theme="1"/>
      <name val="Calibri"/>
      <family val="2"/>
      <scheme val="minor"/>
    </font>
    <font>
      <b/>
      <sz val="18"/>
      <name val="Arial"/>
      <family val="2"/>
    </font>
    <font>
      <b/>
      <sz val="12"/>
      <name val="Arial"/>
      <family val="2"/>
    </font>
    <font>
      <sz val="10"/>
      <name val="Arial"/>
      <family val="2"/>
    </font>
    <font>
      <sz val="10"/>
      <name val="Arial"/>
      <family val="2"/>
    </font>
    <font>
      <b/>
      <u/>
      <sz val="11"/>
      <name val="Arial"/>
      <family val="2"/>
    </font>
    <font>
      <u/>
      <sz val="11"/>
      <name val="Arial"/>
      <family val="2"/>
    </font>
    <font>
      <sz val="10"/>
      <name val="Arial"/>
      <family val="2"/>
    </font>
    <font>
      <b/>
      <sz val="11"/>
      <color theme="1"/>
      <name val="Calibri"/>
      <family val="2"/>
      <scheme val="minor"/>
    </font>
    <font>
      <sz val="11"/>
      <color rgb="FF9C0006"/>
      <name val="Calibri"/>
      <family val="2"/>
      <scheme val="minor"/>
    </font>
    <font>
      <sz val="11"/>
      <color rgb="FF9C5700"/>
      <name val="Calibri"/>
      <family val="2"/>
      <scheme val="minor"/>
    </font>
    <font>
      <b/>
      <sz val="11"/>
      <color rgb="FF9C0006"/>
      <name val="Calibri"/>
      <family val="2"/>
      <scheme val="minor"/>
    </font>
  </fonts>
  <fills count="16">
    <fill>
      <patternFill patternType="none"/>
    </fill>
    <fill>
      <patternFill patternType="gray125"/>
    </fill>
    <fill>
      <patternFill patternType="solid">
        <fgColor theme="8" tint="0.79998168889431442"/>
        <bgColor indexed="65"/>
      </patternFill>
    </fill>
    <fill>
      <patternFill patternType="solid">
        <fgColor theme="8" tint="0.59999389629810485"/>
        <bgColor indexed="65"/>
      </patternFill>
    </fill>
    <fill>
      <patternFill patternType="solid">
        <fgColor rgb="FFFFC7CE"/>
      </patternFill>
    </fill>
    <fill>
      <patternFill patternType="solid">
        <fgColor rgb="FFFFEB9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FFFF00"/>
        <bgColor indexed="64"/>
      </patternFill>
    </fill>
  </fills>
  <borders count="16">
    <border>
      <left/>
      <right/>
      <top/>
      <bottom/>
      <diagonal/>
    </border>
    <border>
      <left/>
      <right/>
      <top style="double">
        <color indexed="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3">
    <xf numFmtId="0" fontId="0" fillId="0" borderId="0">
      <alignment vertical="top"/>
    </xf>
    <xf numFmtId="4" fontId="6" fillId="0" borderId="0" applyFont="0" applyFill="0" applyBorder="0" applyAlignment="0" applyProtection="0"/>
    <xf numFmtId="3" fontId="6" fillId="0" borderId="0" applyFont="0" applyFill="0" applyBorder="0" applyAlignment="0" applyProtection="0"/>
    <xf numFmtId="5" fontId="6" fillId="0" borderId="0" applyFont="0" applyFill="0" applyBorder="0" applyAlignment="0" applyProtection="0"/>
    <xf numFmtId="14" fontId="6" fillId="0" borderId="0" applyFont="0" applyFill="0" applyBorder="0" applyAlignment="0" applyProtection="0"/>
    <xf numFmtId="2" fontId="6" fillId="0" borderId="0" applyFont="0" applyFill="0" applyBorder="0" applyAlignment="0" applyProtection="0"/>
    <xf numFmtId="0" fontId="3" fillId="0" borderId="0" applyNumberFormat="0" applyFont="0" applyFill="0" applyBorder="0" applyProtection="0"/>
    <xf numFmtId="0" fontId="4" fillId="0" borderId="0" applyNumberFormat="0" applyFont="0" applyFill="0" applyBorder="0" applyProtection="0"/>
    <xf numFmtId="0" fontId="6" fillId="0" borderId="1" applyNumberFormat="0" applyFill="0" applyBorder="0" applyAlignment="0" applyProtection="0"/>
    <xf numFmtId="44" fontId="9"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cellStyleXfs>
  <cellXfs count="90">
    <xf numFmtId="0" fontId="0" fillId="0" borderId="0" xfId="0" applyAlignment="1"/>
    <xf numFmtId="164" fontId="0" fillId="0" borderId="0" xfId="0" applyNumberFormat="1" applyAlignment="1"/>
    <xf numFmtId="3" fontId="0" fillId="0" borderId="0" xfId="0" applyNumberFormat="1" applyAlignment="1"/>
    <xf numFmtId="3" fontId="0" fillId="0" borderId="0" xfId="2" applyFont="1" applyFill="1" applyBorder="1"/>
    <xf numFmtId="1" fontId="0" fillId="0" borderId="0" xfId="0" applyNumberFormat="1" applyAlignment="1"/>
    <xf numFmtId="164" fontId="5" fillId="0" borderId="0" xfId="0" applyNumberFormat="1" applyFont="1" applyAlignment="1"/>
    <xf numFmtId="3" fontId="0" fillId="0" borderId="0" xfId="2" applyFont="1" applyFill="1" applyBorder="1" applyAlignment="1">
      <alignment horizontal="right"/>
    </xf>
    <xf numFmtId="5" fontId="0" fillId="0" borderId="0" xfId="0" applyNumberFormat="1" applyAlignment="1">
      <alignment horizontal="right"/>
    </xf>
    <xf numFmtId="3" fontId="0" fillId="0" borderId="0" xfId="0" applyNumberFormat="1" applyAlignment="1">
      <alignment horizontal="right"/>
    </xf>
    <xf numFmtId="3" fontId="0" fillId="0" borderId="0" xfId="2" applyFont="1" applyFill="1" applyBorder="1" applyAlignment="1"/>
    <xf numFmtId="164" fontId="5" fillId="0" borderId="0" xfId="0" quotePrefix="1" applyNumberFormat="1" applyFont="1" applyAlignment="1"/>
    <xf numFmtId="1" fontId="0" fillId="0" borderId="0" xfId="0" quotePrefix="1" applyNumberFormat="1" applyAlignment="1"/>
    <xf numFmtId="0" fontId="0" fillId="0" borderId="0" xfId="0" applyAlignment="1">
      <alignment horizontal="right"/>
    </xf>
    <xf numFmtId="3" fontId="0" fillId="0" borderId="0" xfId="1" applyNumberFormat="1" applyFont="1" applyFill="1" applyBorder="1" applyAlignment="1">
      <alignment horizontal="right"/>
    </xf>
    <xf numFmtId="3" fontId="0" fillId="0" borderId="0" xfId="1" applyNumberFormat="1" applyFont="1" applyFill="1" applyBorder="1" applyAlignment="1"/>
    <xf numFmtId="164" fontId="7" fillId="0" borderId="0" xfId="0" applyNumberFormat="1" applyFont="1" applyAlignment="1"/>
    <xf numFmtId="1" fontId="7" fillId="0" borderId="0" xfId="0" applyNumberFormat="1" applyFont="1" applyAlignment="1"/>
    <xf numFmtId="3" fontId="7" fillId="0" borderId="0" xfId="2" applyFont="1" applyFill="1" applyBorder="1" applyAlignment="1"/>
    <xf numFmtId="164" fontId="7" fillId="0" borderId="0" xfId="0" applyNumberFormat="1" applyFont="1" applyAlignment="1">
      <alignment horizontal="right"/>
    </xf>
    <xf numFmtId="164" fontId="7" fillId="0" borderId="0" xfId="0" applyNumberFormat="1" applyFont="1" applyAlignment="1">
      <alignment horizontal="center"/>
    </xf>
    <xf numFmtId="0" fontId="8" fillId="0" borderId="0" xfId="0" applyFont="1" applyAlignment="1"/>
    <xf numFmtId="0" fontId="5" fillId="0" borderId="0" xfId="0" applyFont="1" applyAlignment="1"/>
    <xf numFmtId="0" fontId="0" fillId="0" borderId="0" xfId="0">
      <alignment vertical="top"/>
    </xf>
    <xf numFmtId="0" fontId="10" fillId="3" borderId="2" xfId="11" applyFont="1" applyBorder="1" applyAlignment="1">
      <alignment horizontal="center" vertical="center"/>
    </xf>
    <xf numFmtId="0" fontId="2" fillId="3" borderId="2" xfId="11" applyBorder="1" applyAlignment="1">
      <alignment horizontal="center" vertical="center"/>
    </xf>
    <xf numFmtId="0" fontId="2" fillId="2" borderId="2" xfId="10" applyBorder="1" applyAlignment="1">
      <alignment vertical="center" wrapText="1"/>
    </xf>
    <xf numFmtId="0" fontId="2" fillId="2" borderId="4" xfId="10" applyBorder="1" applyAlignment="1">
      <alignment vertical="center" wrapText="1"/>
    </xf>
    <xf numFmtId="0" fontId="2" fillId="2" borderId="5" xfId="10" applyBorder="1" applyAlignment="1">
      <alignment vertical="center" wrapText="1"/>
    </xf>
    <xf numFmtId="44" fontId="2" fillId="2" borderId="4" xfId="9" applyFont="1" applyFill="1" applyBorder="1" applyAlignment="1">
      <alignment horizontal="center" vertical="center" wrapText="1"/>
    </xf>
    <xf numFmtId="44" fontId="2" fillId="2" borderId="5" xfId="9" applyFont="1" applyFill="1" applyBorder="1" applyAlignment="1">
      <alignment horizontal="center" vertical="center" wrapText="1"/>
    </xf>
    <xf numFmtId="0" fontId="1" fillId="2" borderId="2" xfId="10" applyFont="1" applyBorder="1" applyAlignment="1">
      <alignment vertical="center" wrapText="1"/>
    </xf>
    <xf numFmtId="0" fontId="1" fillId="2" borderId="3" xfId="10" applyFont="1" applyBorder="1" applyAlignment="1">
      <alignment vertical="center" wrapText="1"/>
    </xf>
    <xf numFmtId="44" fontId="1" fillId="2" borderId="4" xfId="9" applyFont="1" applyFill="1" applyBorder="1" applyAlignment="1">
      <alignment horizontal="center" vertical="center" wrapText="1"/>
    </xf>
    <xf numFmtId="0" fontId="1" fillId="8" borderId="3" xfId="16" applyBorder="1" applyAlignment="1">
      <alignment vertical="center" wrapText="1"/>
    </xf>
    <xf numFmtId="0" fontId="1" fillId="8" borderId="4" xfId="16" applyBorder="1" applyAlignment="1">
      <alignment vertical="center" wrapText="1"/>
    </xf>
    <xf numFmtId="0" fontId="1" fillId="8" borderId="5" xfId="16" applyBorder="1" applyAlignment="1">
      <alignment vertical="center" wrapText="1"/>
    </xf>
    <xf numFmtId="44" fontId="1" fillId="8" borderId="4" xfId="16" applyNumberFormat="1" applyBorder="1" applyAlignment="1">
      <alignment horizontal="center" vertical="center" wrapText="1"/>
    </xf>
    <xf numFmtId="44" fontId="1" fillId="8" borderId="5" xfId="16" applyNumberFormat="1" applyBorder="1" applyAlignment="1">
      <alignment horizontal="center" vertical="center" wrapText="1"/>
    </xf>
    <xf numFmtId="0" fontId="1" fillId="10" borderId="3" xfId="18" applyBorder="1" applyAlignment="1">
      <alignment vertical="center" wrapText="1"/>
    </xf>
    <xf numFmtId="0" fontId="1" fillId="10" borderId="4" xfId="18" applyBorder="1" applyAlignment="1">
      <alignment vertical="center" wrapText="1"/>
    </xf>
    <xf numFmtId="0" fontId="1" fillId="10" borderId="5" xfId="18" applyBorder="1" applyAlignment="1">
      <alignment vertical="center" wrapText="1"/>
    </xf>
    <xf numFmtId="44" fontId="1" fillId="10" borderId="4" xfId="18" applyNumberFormat="1" applyBorder="1" applyAlignment="1">
      <alignment horizontal="center" vertical="center" wrapText="1"/>
    </xf>
    <xf numFmtId="44" fontId="1" fillId="10" borderId="5" xfId="18" applyNumberFormat="1" applyBorder="1" applyAlignment="1">
      <alignment horizontal="center" vertical="center" wrapText="1"/>
    </xf>
    <xf numFmtId="0" fontId="1" fillId="12" borderId="2" xfId="20" applyBorder="1" applyAlignment="1">
      <alignment horizontal="center" vertical="center"/>
    </xf>
    <xf numFmtId="0" fontId="1" fillId="8" borderId="2" xfId="16" applyBorder="1" applyAlignment="1">
      <alignment horizontal="center" vertical="center"/>
    </xf>
    <xf numFmtId="9" fontId="1" fillId="9" borderId="0" xfId="17" applyNumberFormat="1" applyAlignment="1">
      <alignment horizontal="left" vertical="center"/>
    </xf>
    <xf numFmtId="44" fontId="1" fillId="9" borderId="2" xfId="17" applyNumberFormat="1" applyBorder="1" applyAlignment="1">
      <alignment vertical="center"/>
    </xf>
    <xf numFmtId="3" fontId="2" fillId="3" borderId="2" xfId="11" applyNumberFormat="1" applyBorder="1" applyAlignment="1">
      <alignment horizontal="left" vertical="center"/>
    </xf>
    <xf numFmtId="3" fontId="1" fillId="11" borderId="2" xfId="19" applyNumberFormat="1" applyBorder="1" applyAlignment="1">
      <alignment horizontal="left" vertical="center"/>
    </xf>
    <xf numFmtId="44" fontId="1" fillId="9" borderId="2" xfId="17" applyNumberFormat="1" applyBorder="1" applyAlignment="1">
      <alignment horizontal="left" vertical="center" wrapText="1"/>
    </xf>
    <xf numFmtId="0" fontId="13" fillId="4" borderId="2" xfId="12" applyFont="1" applyBorder="1" applyAlignment="1">
      <alignment horizontal="center" vertical="center"/>
    </xf>
    <xf numFmtId="0" fontId="5" fillId="15" borderId="0" xfId="0" applyFont="1" applyFill="1" applyAlignment="1">
      <alignment vertical="center"/>
    </xf>
    <xf numFmtId="0" fontId="0" fillId="15" borderId="0" xfId="0" applyFill="1" applyAlignment="1"/>
    <xf numFmtId="0" fontId="1" fillId="13" borderId="3" xfId="21" applyBorder="1" applyAlignment="1">
      <alignment vertical="center" wrapText="1"/>
    </xf>
    <xf numFmtId="0" fontId="1" fillId="13" borderId="4" xfId="21" applyBorder="1" applyAlignment="1">
      <alignment vertical="center" wrapText="1"/>
    </xf>
    <xf numFmtId="0" fontId="1" fillId="13" borderId="5" xfId="21" applyBorder="1" applyAlignment="1">
      <alignment vertical="center" wrapText="1"/>
    </xf>
    <xf numFmtId="0" fontId="0" fillId="0" borderId="0" xfId="0" pivotButton="1" applyAlignment="1"/>
    <xf numFmtId="44" fontId="0" fillId="0" borderId="0" xfId="0" applyNumberFormat="1" applyAlignment="1"/>
    <xf numFmtId="0" fontId="1" fillId="2" borderId="9" xfId="10" applyFont="1" applyBorder="1" applyAlignment="1">
      <alignment horizontal="center" vertical="center" wrapText="1"/>
    </xf>
    <xf numFmtId="0" fontId="1" fillId="2" borderId="6" xfId="10" applyFont="1" applyBorder="1" applyAlignment="1">
      <alignment horizontal="center" vertical="center" wrapText="1"/>
    </xf>
    <xf numFmtId="0" fontId="1" fillId="2" borderId="10" xfId="10" applyFont="1" applyBorder="1" applyAlignment="1">
      <alignment horizontal="center" vertical="center" wrapText="1"/>
    </xf>
    <xf numFmtId="0" fontId="1" fillId="2" borderId="7" xfId="10" applyFont="1" applyBorder="1" applyAlignment="1">
      <alignment horizontal="center" vertical="center" wrapText="1"/>
    </xf>
    <xf numFmtId="0" fontId="1" fillId="2" borderId="0" xfId="10" applyFont="1" applyBorder="1" applyAlignment="1">
      <alignment horizontal="center" vertical="center" wrapText="1"/>
    </xf>
    <xf numFmtId="0" fontId="1" fillId="2" borderId="8" xfId="10" applyFont="1" applyBorder="1" applyAlignment="1">
      <alignment horizontal="center" vertical="center" wrapText="1"/>
    </xf>
    <xf numFmtId="0" fontId="1" fillId="2" borderId="11" xfId="10" applyFont="1" applyBorder="1" applyAlignment="1">
      <alignment horizontal="center" vertical="center" wrapText="1"/>
    </xf>
    <xf numFmtId="0" fontId="1" fillId="2" borderId="12" xfId="10" applyFont="1" applyBorder="1" applyAlignment="1">
      <alignment horizontal="center" vertical="center" wrapText="1"/>
    </xf>
    <xf numFmtId="0" fontId="1" fillId="2" borderId="13" xfId="10" applyFont="1" applyBorder="1" applyAlignment="1">
      <alignment horizontal="center" vertical="center" wrapText="1"/>
    </xf>
    <xf numFmtId="0" fontId="1" fillId="13" borderId="2" xfId="21" applyBorder="1" applyAlignment="1">
      <alignment horizontal="center" vertical="center"/>
    </xf>
    <xf numFmtId="0" fontId="1" fillId="13" borderId="2" xfId="21" applyBorder="1" applyAlignment="1">
      <alignment horizontal="center" vertical="center" wrapText="1"/>
    </xf>
    <xf numFmtId="164" fontId="7" fillId="0" borderId="2" xfId="0" applyNumberFormat="1" applyFont="1" applyBorder="1" applyAlignment="1">
      <alignment horizontal="right"/>
    </xf>
    <xf numFmtId="5" fontId="0" fillId="0" borderId="2" xfId="3" applyFont="1" applyFill="1" applyBorder="1" applyAlignment="1">
      <alignment horizontal="right"/>
    </xf>
    <xf numFmtId="5" fontId="0" fillId="0" borderId="2" xfId="0" applyNumberFormat="1" applyBorder="1" applyAlignment="1">
      <alignment horizontal="right"/>
    </xf>
    <xf numFmtId="0" fontId="0" fillId="0" borderId="2" xfId="0" applyBorder="1" applyAlignment="1">
      <alignment horizontal="right"/>
    </xf>
    <xf numFmtId="0" fontId="11" fillId="4" borderId="2" xfId="12" applyBorder="1" applyAlignment="1">
      <alignment horizontal="center" vertical="center"/>
    </xf>
    <xf numFmtId="0" fontId="11" fillId="4" borderId="2" xfId="12" applyBorder="1" applyAlignment="1">
      <alignment horizontal="center" vertical="center" wrapText="1"/>
    </xf>
    <xf numFmtId="0" fontId="13" fillId="4" borderId="2" xfId="12" applyFont="1" applyBorder="1" applyAlignment="1">
      <alignment horizontal="center" vertical="center" wrapText="1"/>
    </xf>
    <xf numFmtId="44" fontId="1" fillId="14" borderId="3" xfId="22" applyNumberFormat="1" applyBorder="1" applyAlignment="1">
      <alignment horizontal="left" vertical="center"/>
    </xf>
    <xf numFmtId="0" fontId="1" fillId="14" borderId="3" xfId="22" applyBorder="1" applyAlignment="1">
      <alignment horizontal="left" vertical="center"/>
    </xf>
    <xf numFmtId="0" fontId="1" fillId="6" borderId="2" xfId="14" applyBorder="1" applyAlignment="1">
      <alignment horizontal="left" vertical="center"/>
    </xf>
    <xf numFmtId="0" fontId="1" fillId="6" borderId="2" xfId="14" applyBorder="1" applyAlignment="1">
      <alignment horizontal="center" vertical="center" wrapText="1"/>
    </xf>
    <xf numFmtId="0" fontId="1" fillId="6" borderId="2" xfId="14" applyBorder="1" applyAlignment="1">
      <alignment horizontal="center" vertical="center"/>
    </xf>
    <xf numFmtId="0" fontId="1" fillId="7" borderId="14" xfId="15" applyBorder="1" applyAlignment="1">
      <alignment horizontal="center"/>
    </xf>
    <xf numFmtId="0" fontId="1" fillId="7" borderId="15" xfId="15" applyBorder="1" applyAlignment="1">
      <alignment horizontal="center"/>
    </xf>
    <xf numFmtId="0" fontId="1" fillId="7" borderId="15" xfId="15" applyBorder="1" applyAlignment="1">
      <alignment horizontal="center" vertical="center"/>
    </xf>
    <xf numFmtId="44" fontId="1" fillId="7" borderId="14" xfId="15" applyNumberFormat="1" applyBorder="1" applyAlignment="1">
      <alignment horizontal="center" vertical="center"/>
    </xf>
    <xf numFmtId="44" fontId="1" fillId="7" borderId="14" xfId="9" applyFont="1" applyFill="1" applyBorder="1" applyAlignment="1">
      <alignment horizontal="center" vertical="center"/>
    </xf>
    <xf numFmtId="44" fontId="1" fillId="7" borderId="15" xfId="9" applyFont="1" applyFill="1" applyBorder="1" applyAlignment="1">
      <alignment horizontal="center" vertical="center"/>
    </xf>
    <xf numFmtId="0" fontId="12" fillId="15" borderId="7" xfId="13" applyFill="1" applyBorder="1" applyAlignment="1">
      <alignment horizontal="center" vertical="center"/>
    </xf>
    <xf numFmtId="0" fontId="12" fillId="15" borderId="8" xfId="13" applyFill="1" applyBorder="1" applyAlignment="1">
      <alignment horizontal="center" vertical="center"/>
    </xf>
    <xf numFmtId="0" fontId="1" fillId="14" borderId="3" xfId="22" applyBorder="1" applyAlignment="1">
      <alignment vertical="top"/>
    </xf>
  </cellXfs>
  <cellStyles count="23">
    <cellStyle name="20% - Accent1" xfId="14" builtinId="30"/>
    <cellStyle name="20% - Accent3" xfId="16" builtinId="38"/>
    <cellStyle name="20% - Accent4" xfId="18" builtinId="42"/>
    <cellStyle name="20% - Accent5" xfId="10" builtinId="46"/>
    <cellStyle name="20% - Accent6" xfId="21" builtinId="50"/>
    <cellStyle name="40% - Accent1" xfId="15" builtinId="31"/>
    <cellStyle name="40% - Accent3" xfId="17" builtinId="39"/>
    <cellStyle name="40% - Accent4" xfId="19" builtinId="43"/>
    <cellStyle name="40% - Accent5" xfId="11" builtinId="47"/>
    <cellStyle name="40% - Accent6" xfId="22" builtinId="51"/>
    <cellStyle name="60% - Accent5" xfId="20" builtinId="48"/>
    <cellStyle name="Bad" xfId="12" builtinId="27"/>
    <cellStyle name="Comma" xfId="1" builtinId="3"/>
    <cellStyle name="Comma0" xfId="2" xr:uid="{00000000-0005-0000-0000-000001000000}"/>
    <cellStyle name="Currency" xfId="9" builtinId="4"/>
    <cellStyle name="Currency0" xfId="3" xr:uid="{00000000-0005-0000-0000-000002000000}"/>
    <cellStyle name="Date" xfId="4" xr:uid="{00000000-0005-0000-0000-000003000000}"/>
    <cellStyle name="Fixed" xfId="5" xr:uid="{00000000-0005-0000-0000-000004000000}"/>
    <cellStyle name="Heading 1" xfId="6" builtinId="16" customBuiltin="1"/>
    <cellStyle name="Heading 2" xfId="7" builtinId="17" customBuiltin="1"/>
    <cellStyle name="Neutral" xfId="13" builtinId="28"/>
    <cellStyle name="Normal" xfId="0" builtinId="0"/>
    <cellStyle name="Total" xfId="8" builtinId="25" customBuiltin="1"/>
  </cellStyles>
  <dxfs count="2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Project.xlsx]Summary!PivotTable3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Expense</a:t>
            </a:r>
            <a:r>
              <a:rPr lang="en-US" baseline="0"/>
              <a:t> Contribution Per Control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2.1503992851957334E-2"/>
              <c:y val="1.70034912618844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7.9438878650806941E-2"/>
              <c:y val="-1.8230662343677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5.3468699391299494E-2"/>
              <c:y val="2.907120480907628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5.1289384039760987E-2"/>
              <c:y val="2.58435058046586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layout>
            <c:manualLayout>
              <c:x val="3.050443960462389E-2"/>
              <c:y val="2.40274519764725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lumMod val="60000"/>
            </a:schemeClr>
          </a:solidFill>
          <a:ln w="19050">
            <a:solidFill>
              <a:schemeClr val="lt1"/>
            </a:solidFill>
          </a:ln>
          <a:effectLst/>
        </c:spPr>
        <c:dLbl>
          <c:idx val="0"/>
          <c:layout>
            <c:manualLayout>
              <c:x val="-5.7768023677891328E-2"/>
              <c:y val="6.73370287917046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lumMod val="60000"/>
            </a:schemeClr>
          </a:solidFill>
          <a:ln w="19050">
            <a:solidFill>
              <a:schemeClr val="lt1"/>
            </a:solidFill>
          </a:ln>
          <a:effectLst/>
        </c:spPr>
        <c:dLbl>
          <c:idx val="0"/>
          <c:layout>
            <c:manualLayout>
              <c:x val="-1.1461439660467974E-2"/>
              <c:y val="-2.06206577119036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Summary!$B$12</c:f>
              <c:strCache>
                <c:ptCount val="1"/>
                <c:pt idx="0">
                  <c:v>Total</c:v>
                </c:pt>
              </c:strCache>
            </c:strRef>
          </c:tx>
          <c:explosion val="10"/>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38C-4861-AF59-9351299E30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238C-4861-AF59-9351299E30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8C-4861-AF59-9351299E30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238C-4861-AF59-9351299E30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7-238C-4861-AF59-9351299E3033}"/>
              </c:ext>
            </c:extLst>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238C-4861-AF59-9351299E303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3-238C-4861-AF59-9351299E3033}"/>
              </c:ext>
            </c:extLst>
          </c:dPt>
          <c:dLbls>
            <c:dLbl>
              <c:idx val="0"/>
              <c:layout>
                <c:manualLayout>
                  <c:x val="2.1503992851957334E-2"/>
                  <c:y val="1.700349126188448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38C-4861-AF59-9351299E3033}"/>
                </c:ext>
              </c:extLst>
            </c:dLbl>
            <c:dLbl>
              <c:idx val="1"/>
              <c:layout>
                <c:manualLayout>
                  <c:x val="7.9438878650806941E-2"/>
                  <c:y val="-1.8230662343677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38C-4861-AF59-9351299E3033}"/>
                </c:ext>
              </c:extLst>
            </c:dLbl>
            <c:dLbl>
              <c:idx val="2"/>
              <c:layout>
                <c:manualLayout>
                  <c:x val="5.3468699391299494E-2"/>
                  <c:y val="2.907120480907628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38C-4861-AF59-9351299E3033}"/>
                </c:ext>
              </c:extLst>
            </c:dLbl>
            <c:dLbl>
              <c:idx val="3"/>
              <c:layout>
                <c:manualLayout>
                  <c:x val="5.1289384039760987E-2"/>
                  <c:y val="2.584350580465866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238C-4861-AF59-9351299E3033}"/>
                </c:ext>
              </c:extLst>
            </c:dLbl>
            <c:dLbl>
              <c:idx val="4"/>
              <c:layout>
                <c:manualLayout>
                  <c:x val="3.050443960462389E-2"/>
                  <c:y val="2.4027451976472579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38C-4861-AF59-9351299E3033}"/>
                </c:ext>
              </c:extLst>
            </c:dLbl>
            <c:dLbl>
              <c:idx val="6"/>
              <c:layout>
                <c:manualLayout>
                  <c:x val="-5.7768023677891328E-2"/>
                  <c:y val="6.7337028791704641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238C-4861-AF59-9351299E3033}"/>
                </c:ext>
              </c:extLst>
            </c:dLbl>
            <c:dLbl>
              <c:idx val="7"/>
              <c:layout>
                <c:manualLayout>
                  <c:x val="-1.1461439660467974E-2"/>
                  <c:y val="-2.062065771190365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38C-4861-AF59-9351299E30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Summary!$A$13:$A$21</c:f>
              <c:strCache>
                <c:ptCount val="8"/>
                <c:pt idx="0">
                  <c:v>Church Affiliated</c:v>
                </c:pt>
                <c:pt idx="1">
                  <c:v>Church operated</c:v>
                </c:pt>
                <c:pt idx="2">
                  <c:v>City</c:v>
                </c:pt>
                <c:pt idx="3">
                  <c:v>Corporation investor owned</c:v>
                </c:pt>
                <c:pt idx="4">
                  <c:v>County</c:v>
                </c:pt>
                <c:pt idx="5">
                  <c:v>Hospital district</c:v>
                </c:pt>
                <c:pt idx="6">
                  <c:v>Other tax exempt</c:v>
                </c:pt>
                <c:pt idx="7">
                  <c:v>State</c:v>
                </c:pt>
              </c:strCache>
            </c:strRef>
          </c:cat>
          <c:val>
            <c:numRef>
              <c:f>Summary!$B$13:$B$21</c:f>
              <c:numCache>
                <c:formatCode>_("$"* #,##0.00_);_("$"* \(#,##0.00\);_("$"* "-"??_);_(@_)</c:formatCode>
                <c:ptCount val="8"/>
                <c:pt idx="0">
                  <c:v>2103728412</c:v>
                </c:pt>
                <c:pt idx="1">
                  <c:v>320552718</c:v>
                </c:pt>
                <c:pt idx="2">
                  <c:v>258196078</c:v>
                </c:pt>
                <c:pt idx="3">
                  <c:v>836106625</c:v>
                </c:pt>
                <c:pt idx="4">
                  <c:v>286011771</c:v>
                </c:pt>
                <c:pt idx="5">
                  <c:v>143609006</c:v>
                </c:pt>
                <c:pt idx="6">
                  <c:v>4247415770</c:v>
                </c:pt>
                <c:pt idx="7">
                  <c:v>497154594</c:v>
                </c:pt>
              </c:numCache>
            </c:numRef>
          </c:val>
          <c:extLst>
            <c:ext xmlns:c16="http://schemas.microsoft.com/office/drawing/2014/chart" uri="{C3380CC4-5D6E-409C-BE32-E72D297353CC}">
              <c16:uniqueId val="{00000000-238C-4861-AF59-9351299E303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7.2135366057966152E-2"/>
          <c:y val="0.85476370482152753"/>
          <c:w val="0.84580007818171676"/>
          <c:h val="8.5073037597055576E-2"/>
        </c:manualLayout>
      </c:layout>
      <c:overlay val="0"/>
      <c:spPr>
        <a:noFill/>
        <a:ln>
          <a:noFill/>
        </a:ln>
        <a:effectLst>
          <a:glow rad="101600">
            <a:schemeClr val="accent1">
              <a:alpha val="40000"/>
            </a:schemeClr>
          </a:glo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Project.xlsx]Summary!PivotTable5</c:name>
    <c:fmtId val="2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hospital Expense</a:t>
            </a:r>
            <a:r>
              <a:rPr lang="en-US" baseline="0"/>
              <a:t> by region (expenses of all hospitals in region summed) </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col"/>
        <c:grouping val="clustered"/>
        <c:varyColors val="0"/>
        <c:ser>
          <c:idx val="0"/>
          <c:order val="0"/>
          <c:tx>
            <c:strRef>
              <c:f>Summary!$B$25</c:f>
              <c:strCache>
                <c:ptCount val="1"/>
                <c:pt idx="0">
                  <c:v>Total</c:v>
                </c:pt>
              </c:strCache>
            </c:strRef>
          </c:tx>
          <c:spPr>
            <a:pattFill prst="ltUpDiag">
              <a:fgClr>
                <a:schemeClr val="accent1"/>
              </a:fgClr>
              <a:bgClr>
                <a:schemeClr val="lt1"/>
              </a:bgClr>
            </a:pattFill>
            <a:ln>
              <a:noFill/>
            </a:ln>
            <a:effectLst/>
          </c:spPr>
          <c:invertIfNegative val="0"/>
          <c:cat>
            <c:strRef>
              <c:f>Summary!$A$26:$A$102</c:f>
              <c:strCache>
                <c:ptCount val="76"/>
                <c:pt idx="0">
                  <c:v>Adair</c:v>
                </c:pt>
                <c:pt idx="1">
                  <c:v>Atchison</c:v>
                </c:pt>
                <c:pt idx="2">
                  <c:v>Audrain</c:v>
                </c:pt>
                <c:pt idx="3">
                  <c:v>Barry</c:v>
                </c:pt>
                <c:pt idx="4">
                  <c:v>Barton</c:v>
                </c:pt>
                <c:pt idx="5">
                  <c:v>Bates</c:v>
                </c:pt>
                <c:pt idx="6">
                  <c:v>Boone</c:v>
                </c:pt>
                <c:pt idx="7">
                  <c:v>Buchanan</c:v>
                </c:pt>
                <c:pt idx="8">
                  <c:v>Butler</c:v>
                </c:pt>
                <c:pt idx="9">
                  <c:v>Calloway</c:v>
                </c:pt>
                <c:pt idx="10">
                  <c:v>Camden</c:v>
                </c:pt>
                <c:pt idx="11">
                  <c:v>Cape Girardeau</c:v>
                </c:pt>
                <c:pt idx="12">
                  <c:v>Carrol</c:v>
                </c:pt>
                <c:pt idx="13">
                  <c:v>Cass</c:v>
                </c:pt>
                <c:pt idx="14">
                  <c:v>Cedar</c:v>
                </c:pt>
                <c:pt idx="15">
                  <c:v>Clay</c:v>
                </c:pt>
                <c:pt idx="16">
                  <c:v>Clinton</c:v>
                </c:pt>
                <c:pt idx="17">
                  <c:v>Cole</c:v>
                </c:pt>
                <c:pt idx="18">
                  <c:v>Cooper</c:v>
                </c:pt>
                <c:pt idx="19">
                  <c:v>Crawford</c:v>
                </c:pt>
                <c:pt idx="20">
                  <c:v>Dent</c:v>
                </c:pt>
                <c:pt idx="21">
                  <c:v>Dunklin</c:v>
                </c:pt>
                <c:pt idx="22">
                  <c:v>Franklin</c:v>
                </c:pt>
                <c:pt idx="23">
                  <c:v>Gasconade</c:v>
                </c:pt>
                <c:pt idx="24">
                  <c:v>Gentry</c:v>
                </c:pt>
                <c:pt idx="25">
                  <c:v>Greene</c:v>
                </c:pt>
                <c:pt idx="26">
                  <c:v>Grundy</c:v>
                </c:pt>
                <c:pt idx="27">
                  <c:v>Harrison</c:v>
                </c:pt>
                <c:pt idx="28">
                  <c:v>Henry</c:v>
                </c:pt>
                <c:pt idx="29">
                  <c:v>Howell</c:v>
                </c:pt>
                <c:pt idx="30">
                  <c:v>Jackson</c:v>
                </c:pt>
                <c:pt idx="31">
                  <c:v>Jasper</c:v>
                </c:pt>
                <c:pt idx="32">
                  <c:v>Jefferson</c:v>
                </c:pt>
                <c:pt idx="33">
                  <c:v>Johnson</c:v>
                </c:pt>
                <c:pt idx="34">
                  <c:v>LaClede</c:v>
                </c:pt>
                <c:pt idx="35">
                  <c:v>Lafayette</c:v>
                </c:pt>
                <c:pt idx="36">
                  <c:v>Lawrence</c:v>
                </c:pt>
                <c:pt idx="37">
                  <c:v>Lincoln</c:v>
                </c:pt>
                <c:pt idx="38">
                  <c:v>Linn</c:v>
                </c:pt>
                <c:pt idx="39">
                  <c:v>Livingston</c:v>
                </c:pt>
                <c:pt idx="40">
                  <c:v>Macon</c:v>
                </c:pt>
                <c:pt idx="41">
                  <c:v>Madison</c:v>
                </c:pt>
                <c:pt idx="42">
                  <c:v>Marion</c:v>
                </c:pt>
                <c:pt idx="43">
                  <c:v>Newton</c:v>
                </c:pt>
                <c:pt idx="44">
                  <c:v>Nodaway</c:v>
                </c:pt>
                <c:pt idx="45">
                  <c:v>Pemsicot</c:v>
                </c:pt>
                <c:pt idx="46">
                  <c:v>Perry</c:v>
                </c:pt>
                <c:pt idx="47">
                  <c:v>Pettis</c:v>
                </c:pt>
                <c:pt idx="48">
                  <c:v>Phelps</c:v>
                </c:pt>
                <c:pt idx="49">
                  <c:v>Pike</c:v>
                </c:pt>
                <c:pt idx="50">
                  <c:v>Platte</c:v>
                </c:pt>
                <c:pt idx="51">
                  <c:v>Polk</c:v>
                </c:pt>
                <c:pt idx="52">
                  <c:v>Pulaski</c:v>
                </c:pt>
                <c:pt idx="53">
                  <c:v>Putnam</c:v>
                </c:pt>
                <c:pt idx="54">
                  <c:v>Randolph</c:v>
                </c:pt>
                <c:pt idx="55">
                  <c:v>Ray</c:v>
                </c:pt>
                <c:pt idx="56">
                  <c:v>Ripley</c:v>
                </c:pt>
                <c:pt idx="57">
                  <c:v>Saline</c:v>
                </c:pt>
                <c:pt idx="58">
                  <c:v>Scotland</c:v>
                </c:pt>
                <c:pt idx="59">
                  <c:v>Scott</c:v>
                </c:pt>
                <c:pt idx="60">
                  <c:v>St louis City</c:v>
                </c:pt>
                <c:pt idx="61">
                  <c:v>St. Charles</c:v>
                </c:pt>
                <c:pt idx="62">
                  <c:v>St. Clair</c:v>
                </c:pt>
                <c:pt idx="63">
                  <c:v>St. Francois</c:v>
                </c:pt>
                <c:pt idx="64">
                  <c:v>St. Louis City</c:v>
                </c:pt>
                <c:pt idx="65">
                  <c:v>St. Louis County</c:v>
                </c:pt>
                <c:pt idx="66">
                  <c:v>St.Charles Co</c:v>
                </c:pt>
                <c:pt idx="67">
                  <c:v>St.Francois</c:v>
                </c:pt>
                <c:pt idx="68">
                  <c:v>St.Louis City</c:v>
                </c:pt>
                <c:pt idx="69">
                  <c:v>Ste Genevieve</c:v>
                </c:pt>
                <c:pt idx="70">
                  <c:v>Stoddard</c:v>
                </c:pt>
                <c:pt idx="71">
                  <c:v>Sullivan </c:v>
                </c:pt>
                <c:pt idx="72">
                  <c:v>Taney</c:v>
                </c:pt>
                <c:pt idx="73">
                  <c:v>Texas</c:v>
                </c:pt>
                <c:pt idx="74">
                  <c:v>Vernon</c:v>
                </c:pt>
                <c:pt idx="75">
                  <c:v>Washington</c:v>
                </c:pt>
              </c:strCache>
            </c:strRef>
          </c:cat>
          <c:val>
            <c:numRef>
              <c:f>Summary!$B$26:$B$102</c:f>
              <c:numCache>
                <c:formatCode>_("$"* #,##0.00_);_("$"* \(#,##0.00\);_("$"* "-"??_);_(@_)</c:formatCode>
                <c:ptCount val="76"/>
                <c:pt idx="0">
                  <c:v>54908454</c:v>
                </c:pt>
                <c:pt idx="1">
                  <c:v>6377159</c:v>
                </c:pt>
                <c:pt idx="2">
                  <c:v>52122631</c:v>
                </c:pt>
                <c:pt idx="3">
                  <c:v>15372851</c:v>
                </c:pt>
                <c:pt idx="4">
                  <c:v>9261678</c:v>
                </c:pt>
                <c:pt idx="5">
                  <c:v>15625680</c:v>
                </c:pt>
                <c:pt idx="6">
                  <c:v>562033410</c:v>
                </c:pt>
                <c:pt idx="7">
                  <c:v>207095921</c:v>
                </c:pt>
                <c:pt idx="8">
                  <c:v>140248782</c:v>
                </c:pt>
                <c:pt idx="9">
                  <c:v>72083254</c:v>
                </c:pt>
                <c:pt idx="10">
                  <c:v>61260148</c:v>
                </c:pt>
                <c:pt idx="11">
                  <c:v>208811941</c:v>
                </c:pt>
                <c:pt idx="12">
                  <c:v>4214295</c:v>
                </c:pt>
                <c:pt idx="13">
                  <c:v>34108369</c:v>
                </c:pt>
                <c:pt idx="14">
                  <c:v>6135051</c:v>
                </c:pt>
                <c:pt idx="15">
                  <c:v>241562723</c:v>
                </c:pt>
                <c:pt idx="16">
                  <c:v>9482483</c:v>
                </c:pt>
                <c:pt idx="17">
                  <c:v>180242949</c:v>
                </c:pt>
                <c:pt idx="18">
                  <c:v>7604298</c:v>
                </c:pt>
                <c:pt idx="19">
                  <c:v>17040028</c:v>
                </c:pt>
                <c:pt idx="20">
                  <c:v>8830865</c:v>
                </c:pt>
                <c:pt idx="21">
                  <c:v>22783174</c:v>
                </c:pt>
                <c:pt idx="22">
                  <c:v>48460583</c:v>
                </c:pt>
                <c:pt idx="23">
                  <c:v>5475009</c:v>
                </c:pt>
                <c:pt idx="24">
                  <c:v>6840094</c:v>
                </c:pt>
                <c:pt idx="25">
                  <c:v>280015695</c:v>
                </c:pt>
                <c:pt idx="26">
                  <c:v>8551590</c:v>
                </c:pt>
                <c:pt idx="27">
                  <c:v>6322990</c:v>
                </c:pt>
                <c:pt idx="28">
                  <c:v>5668125</c:v>
                </c:pt>
                <c:pt idx="29">
                  <c:v>60723818</c:v>
                </c:pt>
                <c:pt idx="30">
                  <c:v>1525738814</c:v>
                </c:pt>
                <c:pt idx="31">
                  <c:v>198861667</c:v>
                </c:pt>
                <c:pt idx="32">
                  <c:v>69522398</c:v>
                </c:pt>
                <c:pt idx="33">
                  <c:v>22840617</c:v>
                </c:pt>
                <c:pt idx="34">
                  <c:v>15689502</c:v>
                </c:pt>
                <c:pt idx="35">
                  <c:v>11804789</c:v>
                </c:pt>
                <c:pt idx="36">
                  <c:v>32659652</c:v>
                </c:pt>
                <c:pt idx="37">
                  <c:v>15869866</c:v>
                </c:pt>
                <c:pt idx="38">
                  <c:v>9981370</c:v>
                </c:pt>
                <c:pt idx="39">
                  <c:v>15141112</c:v>
                </c:pt>
                <c:pt idx="40">
                  <c:v>11110060</c:v>
                </c:pt>
                <c:pt idx="41">
                  <c:v>11428467</c:v>
                </c:pt>
                <c:pt idx="42">
                  <c:v>47546126</c:v>
                </c:pt>
                <c:pt idx="43">
                  <c:v>184715059</c:v>
                </c:pt>
                <c:pt idx="44">
                  <c:v>18448447</c:v>
                </c:pt>
                <c:pt idx="45">
                  <c:v>25242901</c:v>
                </c:pt>
                <c:pt idx="46">
                  <c:v>14382368</c:v>
                </c:pt>
                <c:pt idx="47">
                  <c:v>48218137</c:v>
                </c:pt>
                <c:pt idx="48">
                  <c:v>72590223</c:v>
                </c:pt>
                <c:pt idx="49">
                  <c:v>8046216</c:v>
                </c:pt>
                <c:pt idx="50">
                  <c:v>36315614</c:v>
                </c:pt>
                <c:pt idx="51">
                  <c:v>33949633</c:v>
                </c:pt>
                <c:pt idx="52">
                  <c:v>53837000</c:v>
                </c:pt>
                <c:pt idx="53">
                  <c:v>2584335</c:v>
                </c:pt>
                <c:pt idx="54">
                  <c:v>27374057</c:v>
                </c:pt>
                <c:pt idx="55">
                  <c:v>11114633</c:v>
                </c:pt>
                <c:pt idx="56">
                  <c:v>5366145</c:v>
                </c:pt>
                <c:pt idx="57">
                  <c:v>25243609</c:v>
                </c:pt>
                <c:pt idx="58">
                  <c:v>5008258</c:v>
                </c:pt>
                <c:pt idx="59">
                  <c:v>41979734</c:v>
                </c:pt>
                <c:pt idx="60">
                  <c:v>131138855</c:v>
                </c:pt>
                <c:pt idx="61">
                  <c:v>166890900</c:v>
                </c:pt>
                <c:pt idx="62">
                  <c:v>8287445</c:v>
                </c:pt>
                <c:pt idx="63">
                  <c:v>68276052</c:v>
                </c:pt>
                <c:pt idx="64">
                  <c:v>1460927432</c:v>
                </c:pt>
                <c:pt idx="65">
                  <c:v>1708023550</c:v>
                </c:pt>
                <c:pt idx="66">
                  <c:v>19586100</c:v>
                </c:pt>
                <c:pt idx="67">
                  <c:v>24755690</c:v>
                </c:pt>
                <c:pt idx="68">
                  <c:v>9421307</c:v>
                </c:pt>
                <c:pt idx="69">
                  <c:v>15942458</c:v>
                </c:pt>
                <c:pt idx="70">
                  <c:v>12143430</c:v>
                </c:pt>
                <c:pt idx="71">
                  <c:v>2894924</c:v>
                </c:pt>
                <c:pt idx="72">
                  <c:v>50776000</c:v>
                </c:pt>
                <c:pt idx="73">
                  <c:v>13663153</c:v>
                </c:pt>
                <c:pt idx="74">
                  <c:v>28300572</c:v>
                </c:pt>
                <c:pt idx="75">
                  <c:v>9872249</c:v>
                </c:pt>
              </c:numCache>
            </c:numRef>
          </c:val>
          <c:extLst>
            <c:ext xmlns:c16="http://schemas.microsoft.com/office/drawing/2014/chart" uri="{C3380CC4-5D6E-409C-BE32-E72D297353CC}">
              <c16:uniqueId val="{00000000-B7DD-474D-A5AB-A4F39FBC4F51}"/>
            </c:ext>
          </c:extLst>
        </c:ser>
        <c:dLbls>
          <c:dLblPos val="outEnd"/>
          <c:showLegendKey val="0"/>
          <c:showVal val="0"/>
          <c:showCatName val="0"/>
          <c:showSerName val="0"/>
          <c:showPercent val="0"/>
          <c:showBubbleSize val="0"/>
        </c:dLbls>
        <c:gapWidth val="269"/>
        <c:overlap val="-20"/>
        <c:axId val="794099408"/>
        <c:axId val="794097248"/>
      </c:barChart>
      <c:catAx>
        <c:axId val="794099408"/>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2000"/>
                  <a:t>City/County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794097248"/>
        <c:crosses val="autoZero"/>
        <c:auto val="1"/>
        <c:lblAlgn val="ctr"/>
        <c:lblOffset val="100"/>
        <c:noMultiLvlLbl val="0"/>
      </c:catAx>
      <c:valAx>
        <c:axId val="79409724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2000"/>
                  <a:t>Expenses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9409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0</xdr:colOff>
      <xdr:row>1</xdr:row>
      <xdr:rowOff>9525</xdr:rowOff>
    </xdr:from>
    <xdr:to>
      <xdr:col>16</xdr:col>
      <xdr:colOff>419100</xdr:colOff>
      <xdr:row>32</xdr:row>
      <xdr:rowOff>9525</xdr:rowOff>
    </xdr:to>
    <xdr:graphicFrame macro="">
      <xdr:nvGraphicFramePr>
        <xdr:cNvPr id="3" name="Chart 2">
          <a:extLst>
            <a:ext uri="{FF2B5EF4-FFF2-40B4-BE49-F238E27FC236}">
              <a16:creationId xmlns:a16="http://schemas.microsoft.com/office/drawing/2014/main" id="{29447671-7A10-F837-A4F6-F8B390B7A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71435</xdr:colOff>
      <xdr:row>0</xdr:row>
      <xdr:rowOff>57151</xdr:rowOff>
    </xdr:from>
    <xdr:to>
      <xdr:col>26</xdr:col>
      <xdr:colOff>314324</xdr:colOff>
      <xdr:row>39</xdr:row>
      <xdr:rowOff>95252</xdr:rowOff>
    </xdr:to>
    <xdr:graphicFrame macro="">
      <xdr:nvGraphicFramePr>
        <xdr:cNvPr id="2" name="Chart 1">
          <a:extLst>
            <a:ext uri="{FF2B5EF4-FFF2-40B4-BE49-F238E27FC236}">
              <a16:creationId xmlns:a16="http://schemas.microsoft.com/office/drawing/2014/main" id="{4370487F-3DA5-ECB8-702C-404F0BC71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991.897884143516" createdVersion="8" refreshedVersion="8" minRefreshableVersion="3" recordCount="141" xr:uid="{95AC6477-44B0-406B-A5F3-A328733C8B38}">
  <cacheSource type="worksheet">
    <worksheetSource ref="A1:J142" sheet="Analysis"/>
  </cacheSource>
  <cacheFields count="10">
    <cacheField name="COUNTY" numFmtId="164">
      <sharedItems count="76">
        <s v="Adair"/>
        <s v="Atchison"/>
        <s v="Audrain"/>
        <s v="Barry"/>
        <s v="Barton"/>
        <s v="Bates"/>
        <s v="Boone"/>
        <s v="Buchanan"/>
        <s v="Butler"/>
        <s v="Calloway"/>
        <s v="Camden"/>
        <s v="Cape Girardeau"/>
        <s v="Carrol"/>
        <s v="Cass"/>
        <s v="Cedar"/>
        <s v="Clay"/>
        <s v="Clinton"/>
        <s v="Cole"/>
        <s v="Cooper"/>
        <s v="Crawford"/>
        <s v="Dent"/>
        <s v="Dunklin"/>
        <s v="Franklin"/>
        <s v="Gasconade"/>
        <s v="Gentry"/>
        <s v="Greene"/>
        <s v="Grundy"/>
        <s v="Harrison"/>
        <s v="Henry"/>
        <s v="Howell"/>
        <s v="Jackson"/>
        <s v="Jasper"/>
        <s v="Jefferson"/>
        <s v="Johnson"/>
        <s v="LaClede"/>
        <s v="Lafayette"/>
        <s v="Lawrence"/>
        <s v="Lincoln"/>
        <s v="Linn"/>
        <s v="Livingston"/>
        <s v="Macon"/>
        <s v="Madison"/>
        <s v="Marion"/>
        <s v="Newton"/>
        <s v="Nodaway"/>
        <s v="Pemsicot"/>
        <s v="Perry"/>
        <s v="Pettis"/>
        <s v="Phelps"/>
        <s v="Pike"/>
        <s v="Platte"/>
        <s v="Polk"/>
        <s v="Pulaski"/>
        <s v="Putnam"/>
        <s v="Randolph"/>
        <s v="Ray"/>
        <s v="Ripley"/>
        <s v="Saline"/>
        <s v="Scotland"/>
        <s v="Scott"/>
        <s v="St louis City"/>
        <s v="St. Charles"/>
        <s v="St. Clair"/>
        <s v="St. Francois"/>
        <s v="St. Louis City"/>
        <s v="St. Louis County"/>
        <s v="St.Charles Co"/>
        <s v="St.Francois"/>
        <s v="St.Louis City"/>
        <s v="Ste Genevieve"/>
        <s v="Stoddard"/>
        <s v="Sullivan "/>
        <s v="Taney"/>
        <s v="Texas"/>
        <s v="Vernon"/>
        <s v="Washington"/>
      </sharedItems>
    </cacheField>
    <cacheField name="HOSPITAL" numFmtId="0">
      <sharedItems count="141">
        <s v="NE Regional Med Ctr-Jefferson"/>
        <s v="Fairfax Community Hospital"/>
        <s v="Audrain Medical Center"/>
        <s v="South Barry County Mem Hosp"/>
        <s v="Cox-Monett Hospital Inc."/>
        <s v="Barton County Mem. Hosp."/>
        <s v="Bates County Mem. Hosp."/>
        <s v="Mid-Missouri Mental Health Ctr"/>
        <s v="Rusk Rehabiliation Ctr"/>
        <s v="Columbia Regional Hospital"/>
        <s v="Harry S. Truman Mem Vets Hospital"/>
        <s v="Boone Hospital Center"/>
        <s v="University Hospitals and Clinics"/>
        <s v="NW Missouri Psych"/>
        <s v="Heartland Regional Med Ctr-East"/>
        <s v="Veteran Affairs Med Ctr-Pop Bluff"/>
        <s v="Doctors Regional Med Center"/>
        <s v="Lucy Lee Hospital"/>
        <s v="Callaway Community Hosp."/>
        <s v="Fulton State Hospital"/>
        <s v="Lake of the Ozarks General Hosp"/>
        <s v="St. Francis Medical Center"/>
        <s v="Southeast Missouri Hospital"/>
        <s v="Carrol County Memorial Hosp."/>
        <s v="Research Belton Hospital"/>
        <s v="Cass Medical Center"/>
        <s v="Cedar County Memorial Hosp."/>
        <s v="St. Lukes Northland Hosp Smithville"/>
        <s v="Excelsior Springs Medical Ctr."/>
        <s v="Liberty Hospital"/>
        <s v="North Kansas City Hospital"/>
        <s v="Cameron Communtiy Hosp."/>
        <s v="Capital Reg. Med. Ctr Madison"/>
        <s v="St. Marys Health Center Jeff City"/>
        <s v="Cooper County Memorial Hosp"/>
        <s v="Missouri Baptist Hosp of Sullivan"/>
        <s v="Salem Memorial Dist Hospital"/>
        <s v="Twin Rivers Regional Med Center"/>
        <s v="St. Johns Mercy Hospital"/>
        <s v="Herman Area District Hospital"/>
        <s v="Gentry County Memorial Hosp."/>
        <s v="Lakeland Regional Hospital"/>
        <s v="St. Johns Regional Health Ctr"/>
        <s v="Wright Memorial Hospital"/>
        <s v="Harrison County Communty Hosp"/>
        <s v="Royal Oaks Hospital"/>
        <s v="St. Francis Hospital"/>
        <s v="Ozarks Medical Center"/>
        <s v="Trinity Lutheran North"/>
        <s v="Two Rivers Psych Hosp"/>
        <s v="Research Psych Ctr"/>
        <s v="Rehibiliation Institute"/>
        <s v="Crittenton Center"/>
        <s v="Vencor Hosp-Kansas City"/>
        <s v="Western Mo Mental Hlth Ctr"/>
        <s v="Lee's Summit Hospital"/>
        <s v="Medical Center of Independence"/>
        <s v="St Marys Hosp of Blue Springs"/>
        <s v="Truman Medical Center East"/>
        <s v="Trinity Lutheran Hospital"/>
        <s v="Independence Regional Hlth Ctr"/>
        <s v="Bapist Medical Center"/>
        <s v="Veteran Affairs Med Ctr-KC"/>
        <s v="St. Joseph Health Ctr of K City"/>
        <s v="Truman Medical Center"/>
        <s v="Childrens Mercy Hospital"/>
        <s v="Research Medical Center"/>
        <s v="St. Lukes Hospital of KC"/>
        <s v="McCune-Brooks Hospital"/>
        <s v="St. Johns Regional Medical Ctr."/>
        <s v="Jefferson Memorial Hospital"/>
        <s v="Western Missouri Med Center"/>
        <s v="Breech Medical Center"/>
        <s v="Lafayette Regional Health Center"/>
        <s v="Aurora Community Hospital"/>
        <s v="Missouri Rehabilitation Center"/>
        <s v="Lincoln County Memorial Hosp"/>
        <s v="Pershing Memorial Hospital"/>
        <s v="Hedrick Medical Center"/>
        <s v="Samaritan Memorial Hospital"/>
        <s v="Madison Medical Center"/>
        <s v="Hannibal Regional Hospital"/>
        <s v="Freeman Neosho Hospital"/>
        <s v="Freeman-Oak Hill Health Sys."/>
        <s v="St. Francis Hosp and Health Svcs"/>
        <s v="Pemiscot Memorial Health Sys"/>
        <s v="Perry County Memorial Hospital"/>
        <s v="Bothwell Regional Health Ctr."/>
        <s v="Phelps County Regional Med Ctr"/>
        <s v="Pike County Memorial Hospital"/>
        <s v="St. Lukes Northland Hosp Barry Rd."/>
        <s v="Citizens Memorial Hospital"/>
        <s v="General Leonard Wood Army Hos"/>
        <s v="Putnam County Memorial Hosp"/>
        <s v="Moberly Regional Medical Ctr"/>
        <s v="Ray County Memorial Hospital"/>
        <s v="Ripley County Memorial Hosp"/>
        <s v="Fitzgibbon Hospital"/>
        <s v="Scotland County Mem Hospital"/>
        <s v="Missouri Delta Medical Center"/>
        <s v="Forest Park Hospital"/>
        <s v="St. Joseph Hospital West"/>
        <s v="Barnes Jewish St. Peters"/>
        <s v="St. Joseph Health Center"/>
        <s v="Ellett Memorial Hospital"/>
        <s v="Sac-Osage Hospital"/>
        <s v="Parkland Health Ctr Farmington"/>
        <s v="Mineral Area Regional Med Ctr"/>
        <s v="Vencor Hosp-St.Louis"/>
        <s v="Metro St. Louis Psych. Ctr"/>
        <s v="St. Louis Psych Rehab Ctr"/>
        <s v="Compton Heights Hospital"/>
        <s v="St. Louis Connectcare"/>
        <s v="Alexian Brothers"/>
        <s v="Southpointe Hospital"/>
        <s v="Cardinal Glennon Chldrns Hosp"/>
        <s v="St. Louis Childrens Hospital"/>
        <s v="St. Louis University Hospital"/>
        <s v="Barnes-Jewish Hospital"/>
        <s v="Des Peres Hospital"/>
        <s v="Barnes-Jewish West Hosp."/>
        <s v="St. Joseph Hosp of Kirkwood"/>
        <s v="Depaul Health Center"/>
        <s v="St. Marys Health Ctr Richmond Hts"/>
        <s v="Veteran Affairs Med Ctr-St. Louis"/>
        <s v="St. Lukes Hospital"/>
        <s v="Missouri Baptist Medical Center"/>
        <s v="St. Anthonys Medical Center"/>
        <s v="Christian Hospital Northeast"/>
        <s v="St. Johns Mercy Medical Center"/>
        <s v="Crossroads Regional Hospital"/>
        <s v="Southest Mo Mental Health Ctr"/>
        <s v="Hawthorn Children's Psych Hospital"/>
        <s v="Ste Genevieve County Mem Hosp"/>
        <s v="Dexter Memorial Hospital"/>
        <s v="Sullivan County Mem Hospital"/>
        <s v="Skaggs Community Health Ctr"/>
        <s v="Texas County Memorial Hospital"/>
        <s v="Heartland Behavioral Hlth Serv"/>
        <s v="Nevada Regional Medical Center"/>
        <s v="Washington County Mem Hosp"/>
      </sharedItems>
    </cacheField>
    <cacheField name="CONTROL" numFmtId="3">
      <sharedItems count="8">
        <s v="Corporation investor owned"/>
        <s v="Other tax exempt"/>
        <s v="Hospital district"/>
        <s v="County"/>
        <s v="State"/>
        <s v="Church Affiliated"/>
        <s v="City"/>
        <s v="Church operated"/>
      </sharedItems>
    </cacheField>
    <cacheField name="TOTAL ADMITS" numFmtId="0">
      <sharedItems containsSemiMixedTypes="0" containsString="0" containsNumber="1" containsInteger="1" minValue="52" maxValue="45826"/>
    </cacheField>
    <cacheField name="# DISCHARGED" numFmtId="3">
      <sharedItems containsSemiMixedTypes="0" containsString="0" containsNumber="1" containsInteger="1" minValue="49" maxValue="45318"/>
    </cacheField>
    <cacheField name="# STAFF" numFmtId="3">
      <sharedItems containsSemiMixedTypes="0" containsString="0" containsNumber="1" containsInteger="1" minValue="0" maxValue="1600"/>
    </cacheField>
    <cacheField name="# MD LICENSED STAFF" numFmtId="3">
      <sharedItems containsSemiMixedTypes="0" containsString="0" containsNumber="1" containsInteger="1" minValue="0" maxValue="1224"/>
    </cacheField>
    <cacheField name="PAYROLL EXPENSES" numFmtId="0">
      <sharedItems containsSemiMixedTypes="0" containsString="0" containsNumber="1" containsInteger="1" minValue="877816" maxValue="266787000" count="141">
        <n v="23073292"/>
        <n v="2774300"/>
        <n v="22823676"/>
        <n v="2729055"/>
        <n v="5045095"/>
        <n v="3731617"/>
        <n v="5417851"/>
        <n v="7956152"/>
        <n v="5426706"/>
        <n v="17563793"/>
        <n v="38968170"/>
        <n v="47594727"/>
        <n v="103799000"/>
        <n v="8581447"/>
        <n v="80027993"/>
        <n v="14638806"/>
        <n v="14814444"/>
        <n v="24072802"/>
        <n v="3706471"/>
        <n v="34738380"/>
        <n v="20834498"/>
        <n v="37308158"/>
        <n v="37445106"/>
        <n v="1993446"/>
        <n v="6133893"/>
        <n v="6380039"/>
        <n v="3081983"/>
        <n v="5044069"/>
        <n v="5507103"/>
        <n v="29633409"/>
        <n v="57675663"/>
        <n v="8457616"/>
        <n v="44507582"/>
        <n v="34732384"/>
        <n v="3497286"/>
        <n v="7176006"/>
        <n v="3768171"/>
        <n v="10206985"/>
        <n v="21194424"/>
        <n v="2596389"/>
        <n v="3142363"/>
        <n v="6364704"/>
        <n v="119842460"/>
        <n v="4199926"/>
        <n v="2720608"/>
        <n v="3892328"/>
        <n v="1685247"/>
        <n v="26501202"/>
        <n v="4060535"/>
        <n v="3748759"/>
        <n v="5342483"/>
        <n v="7652280"/>
        <n v="8755362"/>
        <n v="7968753"/>
        <n v="17972693"/>
        <n v="11730000"/>
        <n v="15330966"/>
        <n v="16273247"/>
        <n v="23922393"/>
        <n v="28119838"/>
        <n v="33177873"/>
        <n v="39713000"/>
        <n v="50533093"/>
        <n v="41146151"/>
        <n v="64665359"/>
        <n v="93753306"/>
        <n v="76651795"/>
        <n v="98028932"/>
        <n v="7073851"/>
        <n v="55931579"/>
        <n v="31864566"/>
        <n v="10577137"/>
        <n v="6913117"/>
        <n v="4366080"/>
        <n v="5169553"/>
        <n v="12376590"/>
        <n v="7046562"/>
        <n v="4672139"/>
        <n v="6089062"/>
        <n v="4908962"/>
        <n v="4489600"/>
        <n v="18621796"/>
        <n v="6603132"/>
        <n v="78053527"/>
        <n v="8723954"/>
        <n v="12690423"/>
        <n v="5680948"/>
        <n v="21293771"/>
        <n v="33513882"/>
        <n v="3536490"/>
        <n v="13565527"/>
        <n v="13927445"/>
        <n v="23032000"/>
        <n v="1375546"/>
        <n v="8294880"/>
        <n v="4622342"/>
        <n v="1647190"/>
        <n v="10862745"/>
        <n v="1967313"/>
        <n v="16767245"/>
        <n v="53366888"/>
        <n v="11858011"/>
        <n v="17421106"/>
        <n v="39003526"/>
        <n v="877816"/>
        <n v="3197389"/>
        <n v="11818882"/>
        <n v="16216903"/>
        <n v="5293171"/>
        <n v="10894768"/>
        <n v="17216431"/>
        <n v="19433087"/>
        <n v="15903987"/>
        <n v="17572650"/>
        <n v="21036828"/>
        <n v="41100310"/>
        <n v="67634111"/>
        <n v="58397128"/>
        <n v="266787000"/>
        <n v="14645545"/>
        <n v="11357592"/>
        <n v="27647873"/>
        <n v="42976375"/>
        <n v="57249083"/>
        <n v="102125265"/>
        <n v="81523000"/>
        <n v="70857560"/>
        <n v="88742407"/>
        <n v="89536421"/>
        <n v="139596634"/>
        <n v="8335300"/>
        <n v="16198261"/>
        <n v="6119152"/>
        <n v="7398292"/>
        <n v="5117971"/>
        <n v="1424757"/>
        <n v="20596000"/>
        <n v="6490648"/>
        <n v="4128513"/>
        <n v="7448806"/>
        <n v="3531440"/>
      </sharedItems>
    </cacheField>
    <cacheField name="NON PAYROLL EXPENSES" numFmtId="0">
      <sharedItems containsSemiMixedTypes="0" containsString="0" containsNumber="1" containsInteger="1" minValue="1024867" maxValue="473589000" count="141">
        <n v="31835162"/>
        <n v="3602859"/>
        <n v="29298955"/>
        <n v="2110241"/>
        <n v="5488460"/>
        <n v="5530061"/>
        <n v="10207829"/>
        <n v="4390987"/>
        <n v="7224536"/>
        <n v="38065099"/>
        <n v="39197929"/>
        <n v="87498311"/>
        <n v="164348000"/>
        <n v="15461654"/>
        <n v="103024827"/>
        <n v="15734822"/>
        <n v="24715430"/>
        <n v="46272478"/>
        <n v="8496536"/>
        <n v="25141867"/>
        <n v="40425650"/>
        <n v="65463335"/>
        <n v="68595342"/>
        <n v="2220849"/>
        <n v="9155659"/>
        <n v="12438778"/>
        <n v="3053068"/>
        <n v="5467349"/>
        <n v="6784431"/>
        <n v="41262101"/>
        <n v="90188598"/>
        <n v="1024867"/>
        <n v="42627927"/>
        <n v="58375056"/>
        <n v="4107012"/>
        <n v="9864022"/>
        <n v="5062694"/>
        <n v="12576189"/>
        <n v="27266159"/>
        <n v="2878620"/>
        <n v="3697731"/>
        <n v="5741725"/>
        <n v="148066806"/>
        <n v="4351664"/>
        <n v="3602382"/>
        <n v="1775797"/>
        <n v="2836141"/>
        <n v="29701228"/>
        <n v="1782931"/>
        <n v="3554863"/>
        <n v="3544084"/>
        <n v="5467650"/>
        <n v="5497450"/>
        <n v="11425206"/>
        <n v="8783061"/>
        <n v="15719000"/>
        <n v="20860688"/>
        <n v="24405917"/>
        <n v="31584012"/>
        <n v="42683203"/>
        <n v="46154670"/>
        <n v="58527000"/>
        <n v="50498555"/>
        <n v="84267272"/>
        <n v="83083580"/>
        <n v="88856274"/>
        <n v="110321843"/>
        <n v="180174737"/>
        <n v="12146423"/>
        <n v="123709814"/>
        <n v="37657832"/>
        <n v="12263480"/>
        <n v="8776385"/>
        <n v="7438709"/>
        <n v="5749975"/>
        <n v="9363534"/>
        <n v="8823304"/>
        <n v="5309231"/>
        <n v="9052050"/>
        <n v="6201098"/>
        <n v="6938867"/>
        <n v="28924330"/>
        <n v="12677607"/>
        <n v="87380793"/>
        <n v="9724493"/>
        <n v="12552478"/>
        <n v="8701420"/>
        <n v="26924366"/>
        <n v="39076341"/>
        <n v="4509726"/>
        <n v="22750087"/>
        <n v="20022188"/>
        <n v="30805000"/>
        <n v="1208789"/>
        <n v="19079177"/>
        <n v="6492291"/>
        <n v="3718955"/>
        <n v="14380864"/>
        <n v="3040945"/>
        <n v="25212489"/>
        <n v="77771967"/>
        <n v="14826504"/>
        <n v="25793749"/>
        <n v="57988004"/>
        <n v="1102219"/>
        <n v="3110021"/>
        <n v="20657052"/>
        <n v="19583215"/>
        <n v="10922214"/>
        <n v="10828393"/>
        <n v="11124640"/>
        <n v="20673865"/>
        <n v="24425691"/>
        <n v="24518424"/>
        <n v="23584534"/>
        <n v="62622437"/>
        <n v="116009830"/>
        <n v="141358933"/>
        <n v="473589000"/>
        <n v="21581599"/>
        <n v="27660002"/>
        <n v="35762934"/>
        <n v="74158896"/>
        <n v="87304251"/>
        <n v="69064422"/>
        <n v="103446000"/>
        <n v="121342844"/>
        <n v="122351671"/>
        <n v="147394519"/>
        <n v="171698657"/>
        <n v="11250800"/>
        <n v="8557429"/>
        <n v="3302155"/>
        <n v="8544166"/>
        <n v="7025459"/>
        <n v="1470167"/>
        <n v="30180000"/>
        <n v="7172505"/>
        <n v="4489715"/>
        <n v="12233538"/>
        <n v="6340809"/>
      </sharedItems>
    </cacheField>
    <cacheField name="TOTAL EXPENSES" numFmtId="5">
      <sharedItems containsSemiMixedTypes="0" containsString="0" containsNumber="1" containsInteger="1" minValue="1980035" maxValue="740376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x v="0"/>
    <x v="0"/>
    <x v="0"/>
    <n v="5697"/>
    <n v="5184"/>
    <n v="118"/>
    <n v="84"/>
    <x v="0"/>
    <x v="0"/>
    <n v="54908454"/>
  </r>
  <r>
    <x v="1"/>
    <x v="1"/>
    <x v="1"/>
    <n v="764"/>
    <n v="769"/>
    <n v="7"/>
    <n v="5"/>
    <x v="1"/>
    <x v="1"/>
    <n v="6377159"/>
  </r>
  <r>
    <x v="2"/>
    <x v="2"/>
    <x v="1"/>
    <n v="4816"/>
    <n v="4327"/>
    <n v="47"/>
    <n v="37"/>
    <x v="2"/>
    <x v="2"/>
    <n v="52122631"/>
  </r>
  <r>
    <x v="3"/>
    <x v="3"/>
    <x v="2"/>
    <n v="675"/>
    <n v="678"/>
    <n v="18"/>
    <n v="18"/>
    <x v="3"/>
    <x v="3"/>
    <n v="4839296"/>
  </r>
  <r>
    <x v="3"/>
    <x v="4"/>
    <x v="1"/>
    <n v="806"/>
    <n v="804"/>
    <n v="27"/>
    <n v="21"/>
    <x v="4"/>
    <x v="4"/>
    <n v="10533555"/>
  </r>
  <r>
    <x v="4"/>
    <x v="5"/>
    <x v="3"/>
    <n v="1146"/>
    <n v="1146"/>
    <n v="11"/>
    <n v="8"/>
    <x v="5"/>
    <x v="5"/>
    <n v="9261678"/>
  </r>
  <r>
    <x v="5"/>
    <x v="6"/>
    <x v="3"/>
    <n v="1966"/>
    <n v="2019"/>
    <n v="102"/>
    <n v="78"/>
    <x v="6"/>
    <x v="6"/>
    <n v="15625680"/>
  </r>
  <r>
    <x v="6"/>
    <x v="7"/>
    <x v="4"/>
    <n v="1562"/>
    <n v="1557"/>
    <n v="6"/>
    <n v="4"/>
    <x v="7"/>
    <x v="7"/>
    <n v="12347139"/>
  </r>
  <r>
    <x v="6"/>
    <x v="8"/>
    <x v="0"/>
    <n v="873"/>
    <n v="799"/>
    <n v="78"/>
    <n v="70"/>
    <x v="8"/>
    <x v="8"/>
    <n v="12651242"/>
  </r>
  <r>
    <x v="6"/>
    <x v="9"/>
    <x v="0"/>
    <n v="4448"/>
    <n v="4459"/>
    <n v="227"/>
    <n v="206"/>
    <x v="9"/>
    <x v="9"/>
    <n v="55628892"/>
  </r>
  <r>
    <x v="6"/>
    <x v="10"/>
    <x v="1"/>
    <n v="3724"/>
    <n v="3406"/>
    <n v="216"/>
    <n v="186"/>
    <x v="10"/>
    <x v="10"/>
    <n v="78166099"/>
  </r>
  <r>
    <x v="6"/>
    <x v="11"/>
    <x v="1"/>
    <n v="14354"/>
    <n v="13348"/>
    <n v="300"/>
    <n v="276"/>
    <x v="11"/>
    <x v="11"/>
    <n v="135093038"/>
  </r>
  <r>
    <x v="6"/>
    <x v="12"/>
    <x v="4"/>
    <n v="11727"/>
    <n v="11736"/>
    <n v="320"/>
    <n v="237"/>
    <x v="12"/>
    <x v="12"/>
    <n v="268147000"/>
  </r>
  <r>
    <x v="7"/>
    <x v="13"/>
    <x v="4"/>
    <n v="169"/>
    <n v="168"/>
    <n v="0"/>
    <n v="0"/>
    <x v="13"/>
    <x v="13"/>
    <n v="24043101"/>
  </r>
  <r>
    <x v="7"/>
    <x v="14"/>
    <x v="1"/>
    <n v="15149"/>
    <n v="15141"/>
    <n v="185"/>
    <n v="150"/>
    <x v="14"/>
    <x v="14"/>
    <n v="183052820"/>
  </r>
  <r>
    <x v="8"/>
    <x v="15"/>
    <x v="1"/>
    <n v="1327"/>
    <n v="1145"/>
    <n v="15"/>
    <n v="14"/>
    <x v="15"/>
    <x v="15"/>
    <n v="30373628"/>
  </r>
  <r>
    <x v="8"/>
    <x v="16"/>
    <x v="0"/>
    <n v="6387"/>
    <n v="5949"/>
    <n v="60"/>
    <n v="54"/>
    <x v="16"/>
    <x v="16"/>
    <n v="39529874"/>
  </r>
  <r>
    <x v="8"/>
    <x v="17"/>
    <x v="0"/>
    <n v="7509"/>
    <n v="6883"/>
    <n v="42"/>
    <n v="28"/>
    <x v="17"/>
    <x v="17"/>
    <n v="70345280"/>
  </r>
  <r>
    <x v="9"/>
    <x v="18"/>
    <x v="1"/>
    <n v="1175"/>
    <n v="1172"/>
    <n v="15"/>
    <n v="13"/>
    <x v="18"/>
    <x v="18"/>
    <n v="12203007"/>
  </r>
  <r>
    <x v="9"/>
    <x v="19"/>
    <x v="4"/>
    <n v="504"/>
    <n v="589"/>
    <n v="22"/>
    <n v="12"/>
    <x v="19"/>
    <x v="19"/>
    <n v="59880247"/>
  </r>
  <r>
    <x v="10"/>
    <x v="20"/>
    <x v="1"/>
    <n v="4370"/>
    <n v="4085"/>
    <n v="65"/>
    <n v="45"/>
    <x v="20"/>
    <x v="20"/>
    <n v="61260148"/>
  </r>
  <r>
    <x v="11"/>
    <x v="21"/>
    <x v="5"/>
    <n v="8056"/>
    <n v="7312"/>
    <n v="180"/>
    <n v="174"/>
    <x v="21"/>
    <x v="21"/>
    <n v="102771493"/>
  </r>
  <r>
    <x v="11"/>
    <x v="22"/>
    <x v="1"/>
    <n v="9455"/>
    <n v="9049"/>
    <n v="183"/>
    <n v="153"/>
    <x v="22"/>
    <x v="22"/>
    <n v="106040448"/>
  </r>
  <r>
    <x v="12"/>
    <x v="23"/>
    <x v="1"/>
    <n v="581"/>
    <n v="576"/>
    <n v="5"/>
    <n v="4"/>
    <x v="23"/>
    <x v="23"/>
    <n v="4214295"/>
  </r>
  <r>
    <x v="13"/>
    <x v="24"/>
    <x v="1"/>
    <n v="1615"/>
    <n v="1418"/>
    <n v="150"/>
    <n v="145"/>
    <x v="24"/>
    <x v="24"/>
    <n v="15289552"/>
  </r>
  <r>
    <x v="13"/>
    <x v="25"/>
    <x v="3"/>
    <n v="1061"/>
    <n v="1061"/>
    <n v="165"/>
    <n v="156"/>
    <x v="25"/>
    <x v="25"/>
    <n v="18818817"/>
  </r>
  <r>
    <x v="14"/>
    <x v="26"/>
    <x v="3"/>
    <n v="925"/>
    <n v="906"/>
    <n v="22"/>
    <n v="18"/>
    <x v="26"/>
    <x v="26"/>
    <n v="6135051"/>
  </r>
  <r>
    <x v="15"/>
    <x v="27"/>
    <x v="1"/>
    <n v="1060"/>
    <n v="880"/>
    <n v="220"/>
    <n v="184"/>
    <x v="27"/>
    <x v="27"/>
    <n v="10511418"/>
  </r>
  <r>
    <x v="15"/>
    <x v="28"/>
    <x v="6"/>
    <n v="977"/>
    <n v="761"/>
    <n v="48"/>
    <n v="20"/>
    <x v="28"/>
    <x v="28"/>
    <n v="12291534"/>
  </r>
  <r>
    <x v="15"/>
    <x v="29"/>
    <x v="2"/>
    <n v="7764"/>
    <n v="7216"/>
    <n v="349"/>
    <n v="340"/>
    <x v="29"/>
    <x v="29"/>
    <n v="70895510"/>
  </r>
  <r>
    <x v="15"/>
    <x v="30"/>
    <x v="6"/>
    <n v="16017"/>
    <n v="15202"/>
    <n v="376"/>
    <n v="328"/>
    <x v="30"/>
    <x v="30"/>
    <n v="147864261"/>
  </r>
  <r>
    <x v="16"/>
    <x v="31"/>
    <x v="1"/>
    <n v="2006"/>
    <n v="2009"/>
    <n v="15"/>
    <n v="12"/>
    <x v="31"/>
    <x v="31"/>
    <n v="9482483"/>
  </r>
  <r>
    <x v="17"/>
    <x v="32"/>
    <x v="1"/>
    <n v="6712"/>
    <n v="6286"/>
    <n v="108"/>
    <n v="79"/>
    <x v="32"/>
    <x v="32"/>
    <n v="87135509"/>
  </r>
  <r>
    <x v="17"/>
    <x v="33"/>
    <x v="5"/>
    <n v="8847"/>
    <n v="8630"/>
    <n v="176"/>
    <n v="156"/>
    <x v="33"/>
    <x v="33"/>
    <n v="93107440"/>
  </r>
  <r>
    <x v="18"/>
    <x v="34"/>
    <x v="3"/>
    <n v="695"/>
    <n v="568"/>
    <n v="6"/>
    <n v="3"/>
    <x v="34"/>
    <x v="34"/>
    <n v="7604298"/>
  </r>
  <r>
    <x v="19"/>
    <x v="35"/>
    <x v="1"/>
    <n v="1494"/>
    <n v="1490"/>
    <n v="30"/>
    <n v="2"/>
    <x v="35"/>
    <x v="35"/>
    <n v="17040028"/>
  </r>
  <r>
    <x v="20"/>
    <x v="36"/>
    <x v="2"/>
    <n v="1345"/>
    <n v="1348"/>
    <n v="30"/>
    <n v="17"/>
    <x v="36"/>
    <x v="36"/>
    <n v="8830865"/>
  </r>
  <r>
    <x v="21"/>
    <x v="37"/>
    <x v="0"/>
    <n v="3231"/>
    <n v="3418"/>
    <n v="26"/>
    <n v="17"/>
    <x v="37"/>
    <x v="37"/>
    <n v="22783174"/>
  </r>
  <r>
    <x v="22"/>
    <x v="38"/>
    <x v="5"/>
    <n v="6046"/>
    <n v="5463"/>
    <n v="80"/>
    <n v="76"/>
    <x v="38"/>
    <x v="38"/>
    <n v="48460583"/>
  </r>
  <r>
    <x v="23"/>
    <x v="39"/>
    <x v="2"/>
    <n v="373"/>
    <n v="380"/>
    <n v="7"/>
    <n v="7"/>
    <x v="39"/>
    <x v="39"/>
    <n v="5475009"/>
  </r>
  <r>
    <x v="24"/>
    <x v="40"/>
    <x v="1"/>
    <n v="1060"/>
    <n v="915"/>
    <n v="12"/>
    <n v="6"/>
    <x v="40"/>
    <x v="40"/>
    <n v="6840094"/>
  </r>
  <r>
    <x v="25"/>
    <x v="41"/>
    <x v="0"/>
    <n v="1922"/>
    <n v="1901"/>
    <n v="8"/>
    <n v="1"/>
    <x v="41"/>
    <x v="41"/>
    <n v="12106429"/>
  </r>
  <r>
    <x v="25"/>
    <x v="42"/>
    <x v="5"/>
    <n v="28414"/>
    <n v="26616"/>
    <n v="537"/>
    <n v="488"/>
    <x v="42"/>
    <x v="42"/>
    <n v="267909266"/>
  </r>
  <r>
    <x v="26"/>
    <x v="43"/>
    <x v="1"/>
    <n v="774"/>
    <n v="763"/>
    <n v="6"/>
    <n v="5"/>
    <x v="43"/>
    <x v="43"/>
    <n v="8551590"/>
  </r>
  <r>
    <x v="27"/>
    <x v="44"/>
    <x v="2"/>
    <n v="695"/>
    <n v="743"/>
    <n v="3"/>
    <n v="1"/>
    <x v="44"/>
    <x v="44"/>
    <n v="6322990"/>
  </r>
  <r>
    <x v="28"/>
    <x v="45"/>
    <x v="0"/>
    <n v="882"/>
    <n v="872"/>
    <n v="6"/>
    <n v="4"/>
    <x v="45"/>
    <x v="45"/>
    <n v="5668125"/>
  </r>
  <r>
    <x v="29"/>
    <x v="46"/>
    <x v="5"/>
    <n v="516"/>
    <n v="567"/>
    <n v="45"/>
    <n v="36"/>
    <x v="46"/>
    <x v="46"/>
    <n v="4521388"/>
  </r>
  <r>
    <x v="29"/>
    <x v="47"/>
    <x v="1"/>
    <n v="5977"/>
    <n v="5501"/>
    <n v="72"/>
    <n v="58"/>
    <x v="47"/>
    <x v="47"/>
    <n v="56202430"/>
  </r>
  <r>
    <x v="30"/>
    <x v="48"/>
    <x v="5"/>
    <n v="1916"/>
    <n v="1878"/>
    <n v="163"/>
    <n v="137"/>
    <x v="48"/>
    <x v="48"/>
    <n v="5843466"/>
  </r>
  <r>
    <x v="30"/>
    <x v="49"/>
    <x v="0"/>
    <n v="1240"/>
    <n v="1236"/>
    <n v="27"/>
    <n v="23"/>
    <x v="49"/>
    <x v="49"/>
    <n v="7303622"/>
  </r>
  <r>
    <x v="30"/>
    <x v="50"/>
    <x v="1"/>
    <n v="1828"/>
    <n v="1811"/>
    <n v="104"/>
    <n v="93"/>
    <x v="50"/>
    <x v="50"/>
    <n v="8886567"/>
  </r>
  <r>
    <x v="30"/>
    <x v="51"/>
    <x v="1"/>
    <n v="249"/>
    <n v="243"/>
    <n v="7"/>
    <n v="5"/>
    <x v="51"/>
    <x v="51"/>
    <n v="13119930"/>
  </r>
  <r>
    <x v="30"/>
    <x v="52"/>
    <x v="1"/>
    <n v="618"/>
    <n v="632"/>
    <n v="18"/>
    <n v="11"/>
    <x v="52"/>
    <x v="52"/>
    <n v="14252812"/>
  </r>
  <r>
    <x v="30"/>
    <x v="53"/>
    <x v="0"/>
    <n v="420"/>
    <n v="379"/>
    <n v="109"/>
    <n v="97"/>
    <x v="53"/>
    <x v="53"/>
    <n v="19393959"/>
  </r>
  <r>
    <x v="30"/>
    <x v="54"/>
    <x v="4"/>
    <n v="2562"/>
    <n v="2569"/>
    <n v="24"/>
    <n v="14"/>
    <x v="54"/>
    <x v="54"/>
    <n v="26755754"/>
  </r>
  <r>
    <x v="30"/>
    <x v="55"/>
    <x v="1"/>
    <n v="3168"/>
    <n v="3130"/>
    <n v="150"/>
    <n v="128"/>
    <x v="55"/>
    <x v="55"/>
    <n v="27449000"/>
  </r>
  <r>
    <x v="30"/>
    <x v="56"/>
    <x v="1"/>
    <n v="4652"/>
    <n v="4629"/>
    <n v="161"/>
    <n v="122"/>
    <x v="56"/>
    <x v="56"/>
    <n v="36191654"/>
  </r>
  <r>
    <x v="30"/>
    <x v="57"/>
    <x v="5"/>
    <n v="4729"/>
    <n v="4748"/>
    <n v="319"/>
    <n v="258"/>
    <x v="57"/>
    <x v="57"/>
    <n v="40679164"/>
  </r>
  <r>
    <x v="30"/>
    <x v="58"/>
    <x v="1"/>
    <n v="4166"/>
    <n v="3845"/>
    <n v="356"/>
    <n v="281"/>
    <x v="58"/>
    <x v="58"/>
    <n v="55506405"/>
  </r>
  <r>
    <x v="30"/>
    <x v="59"/>
    <x v="5"/>
    <n v="5018"/>
    <n v="4425"/>
    <n v="163"/>
    <n v="137"/>
    <x v="59"/>
    <x v="59"/>
    <n v="70803041"/>
  </r>
  <r>
    <x v="30"/>
    <x v="60"/>
    <x v="1"/>
    <n v="9060"/>
    <n v="7958"/>
    <n v="269"/>
    <n v="208"/>
    <x v="60"/>
    <x v="60"/>
    <n v="79332543"/>
  </r>
  <r>
    <x v="30"/>
    <x v="61"/>
    <x v="5"/>
    <n v="10200"/>
    <n v="9665"/>
    <n v="383"/>
    <n v="291"/>
    <x v="61"/>
    <x v="61"/>
    <n v="98240000"/>
  </r>
  <r>
    <x v="30"/>
    <x v="62"/>
    <x v="1"/>
    <n v="5484"/>
    <n v="5483"/>
    <n v="79"/>
    <n v="63"/>
    <x v="62"/>
    <x v="62"/>
    <n v="101031648"/>
  </r>
  <r>
    <x v="30"/>
    <x v="63"/>
    <x v="5"/>
    <n v="11628"/>
    <n v="11767"/>
    <n v="409"/>
    <n v="344"/>
    <x v="63"/>
    <x v="63"/>
    <n v="125413423"/>
  </r>
  <r>
    <x v="30"/>
    <x v="64"/>
    <x v="1"/>
    <n v="10980"/>
    <n v="10758"/>
    <n v="513"/>
    <n v="441"/>
    <x v="64"/>
    <x v="64"/>
    <n v="147748939"/>
  </r>
  <r>
    <x v="30"/>
    <x v="65"/>
    <x v="1"/>
    <n v="8945"/>
    <n v="8920"/>
    <n v="280"/>
    <n v="248"/>
    <x v="65"/>
    <x v="65"/>
    <n v="182609580"/>
  </r>
  <r>
    <x v="30"/>
    <x v="66"/>
    <x v="1"/>
    <n v="14972"/>
    <n v="14044"/>
    <n v="387"/>
    <n v="339"/>
    <x v="66"/>
    <x v="66"/>
    <n v="186973638"/>
  </r>
  <r>
    <x v="30"/>
    <x v="67"/>
    <x v="5"/>
    <n v="20407"/>
    <n v="20140"/>
    <n v="505"/>
    <n v="453"/>
    <x v="67"/>
    <x v="67"/>
    <n v="278203669"/>
  </r>
  <r>
    <x v="31"/>
    <x v="68"/>
    <x v="6"/>
    <n v="1900"/>
    <n v="1684"/>
    <n v="30"/>
    <n v="18"/>
    <x v="68"/>
    <x v="68"/>
    <n v="19220274"/>
  </r>
  <r>
    <x v="31"/>
    <x v="69"/>
    <x v="5"/>
    <n v="13573"/>
    <n v="13583"/>
    <n v="188"/>
    <n v="166"/>
    <x v="69"/>
    <x v="69"/>
    <n v="179641393"/>
  </r>
  <r>
    <x v="32"/>
    <x v="70"/>
    <x v="1"/>
    <n v="8195"/>
    <n v="7727"/>
    <n v="82"/>
    <n v="67"/>
    <x v="70"/>
    <x v="70"/>
    <n v="69522398"/>
  </r>
  <r>
    <x v="33"/>
    <x v="71"/>
    <x v="3"/>
    <n v="2504"/>
    <n v="2443"/>
    <n v="42"/>
    <n v="28"/>
    <x v="71"/>
    <x v="71"/>
    <n v="22840617"/>
  </r>
  <r>
    <x v="34"/>
    <x v="72"/>
    <x v="5"/>
    <n v="1690"/>
    <n v="1692"/>
    <n v="58"/>
    <n v="47"/>
    <x v="72"/>
    <x v="72"/>
    <n v="15689502"/>
  </r>
  <r>
    <x v="35"/>
    <x v="73"/>
    <x v="1"/>
    <n v="1478"/>
    <n v="1479"/>
    <n v="9"/>
    <n v="7"/>
    <x v="73"/>
    <x v="73"/>
    <n v="11804789"/>
  </r>
  <r>
    <x v="36"/>
    <x v="74"/>
    <x v="6"/>
    <n v="1832"/>
    <n v="1832"/>
    <n v="18"/>
    <n v="17"/>
    <x v="74"/>
    <x v="74"/>
    <n v="10919528"/>
  </r>
  <r>
    <x v="36"/>
    <x v="75"/>
    <x v="4"/>
    <n v="476"/>
    <n v="469"/>
    <n v="10"/>
    <n v="5"/>
    <x v="75"/>
    <x v="75"/>
    <n v="21740124"/>
  </r>
  <r>
    <x v="37"/>
    <x v="76"/>
    <x v="3"/>
    <n v="1374"/>
    <n v="1300"/>
    <n v="21"/>
    <n v="16"/>
    <x v="76"/>
    <x v="76"/>
    <n v="15869866"/>
  </r>
  <r>
    <x v="38"/>
    <x v="77"/>
    <x v="1"/>
    <n v="930"/>
    <n v="932"/>
    <n v="12"/>
    <n v="6"/>
    <x v="77"/>
    <x v="77"/>
    <n v="9981370"/>
  </r>
  <r>
    <x v="39"/>
    <x v="78"/>
    <x v="1"/>
    <n v="1396"/>
    <n v="1382"/>
    <n v="17"/>
    <n v="7"/>
    <x v="78"/>
    <x v="78"/>
    <n v="15141112"/>
  </r>
  <r>
    <x v="40"/>
    <x v="79"/>
    <x v="3"/>
    <n v="1054"/>
    <n v="1054"/>
    <n v="57"/>
    <n v="32"/>
    <x v="79"/>
    <x v="79"/>
    <n v="11110060"/>
  </r>
  <r>
    <x v="41"/>
    <x v="80"/>
    <x v="3"/>
    <n v="480"/>
    <n v="402"/>
    <n v="11"/>
    <n v="6"/>
    <x v="80"/>
    <x v="80"/>
    <n v="11428467"/>
  </r>
  <r>
    <x v="42"/>
    <x v="81"/>
    <x v="1"/>
    <n v="5097"/>
    <n v="5071"/>
    <n v="45"/>
    <n v="43"/>
    <x v="81"/>
    <x v="81"/>
    <n v="47546126"/>
  </r>
  <r>
    <x v="43"/>
    <x v="82"/>
    <x v="1"/>
    <n v="2253"/>
    <n v="2220"/>
    <n v="39"/>
    <n v="35"/>
    <x v="82"/>
    <x v="82"/>
    <n v="19280739"/>
  </r>
  <r>
    <x v="43"/>
    <x v="83"/>
    <x v="1"/>
    <n v="12455"/>
    <n v="11839"/>
    <n v="297"/>
    <n v="217"/>
    <x v="83"/>
    <x v="83"/>
    <n v="165434320"/>
  </r>
  <r>
    <x v="44"/>
    <x v="84"/>
    <x v="7"/>
    <n v="2008"/>
    <n v="2015"/>
    <n v="23"/>
    <n v="18"/>
    <x v="84"/>
    <x v="84"/>
    <n v="18448447"/>
  </r>
  <r>
    <x v="45"/>
    <x v="85"/>
    <x v="3"/>
    <n v="3367"/>
    <n v="2901"/>
    <n v="16"/>
    <n v="10"/>
    <x v="85"/>
    <x v="85"/>
    <n v="25242901"/>
  </r>
  <r>
    <x v="46"/>
    <x v="86"/>
    <x v="1"/>
    <n v="823"/>
    <n v="823"/>
    <n v="10"/>
    <n v="7"/>
    <x v="86"/>
    <x v="86"/>
    <n v="14382368"/>
  </r>
  <r>
    <x v="47"/>
    <x v="87"/>
    <x v="6"/>
    <n v="5694"/>
    <n v="5662"/>
    <n v="53"/>
    <n v="42"/>
    <x v="87"/>
    <x v="87"/>
    <n v="48218137"/>
  </r>
  <r>
    <x v="48"/>
    <x v="88"/>
    <x v="3"/>
    <n v="8481"/>
    <n v="7966"/>
    <n v="130"/>
    <n v="91"/>
    <x v="88"/>
    <x v="88"/>
    <n v="72590223"/>
  </r>
  <r>
    <x v="49"/>
    <x v="89"/>
    <x v="3"/>
    <n v="889"/>
    <n v="902"/>
    <n v="9"/>
    <n v="7"/>
    <x v="89"/>
    <x v="89"/>
    <n v="8046216"/>
  </r>
  <r>
    <x v="50"/>
    <x v="90"/>
    <x v="1"/>
    <n v="3677"/>
    <n v="3721"/>
    <n v="220"/>
    <n v="184"/>
    <x v="90"/>
    <x v="90"/>
    <n v="36315614"/>
  </r>
  <r>
    <x v="51"/>
    <x v="91"/>
    <x v="2"/>
    <n v="2929"/>
    <n v="2924"/>
    <n v="35"/>
    <n v="25"/>
    <x v="91"/>
    <x v="91"/>
    <n v="33949633"/>
  </r>
  <r>
    <x v="52"/>
    <x v="92"/>
    <x v="1"/>
    <n v="1861"/>
    <n v="1880"/>
    <n v="56"/>
    <n v="36"/>
    <x v="92"/>
    <x v="92"/>
    <n v="53837000"/>
  </r>
  <r>
    <x v="53"/>
    <x v="93"/>
    <x v="3"/>
    <n v="292"/>
    <n v="268"/>
    <n v="2"/>
    <n v="1"/>
    <x v="93"/>
    <x v="93"/>
    <n v="2584335"/>
  </r>
  <r>
    <x v="54"/>
    <x v="94"/>
    <x v="0"/>
    <n v="3090"/>
    <n v="2340"/>
    <n v="38"/>
    <n v="21"/>
    <x v="94"/>
    <x v="94"/>
    <n v="27374057"/>
  </r>
  <r>
    <x v="55"/>
    <x v="95"/>
    <x v="3"/>
    <n v="1149"/>
    <n v="998"/>
    <n v="25"/>
    <n v="23"/>
    <x v="95"/>
    <x v="95"/>
    <n v="11114633"/>
  </r>
  <r>
    <x v="56"/>
    <x v="96"/>
    <x v="3"/>
    <n v="577"/>
    <n v="577"/>
    <n v="13"/>
    <n v="8"/>
    <x v="96"/>
    <x v="96"/>
    <n v="5366145"/>
  </r>
  <r>
    <x v="57"/>
    <x v="97"/>
    <x v="1"/>
    <n v="2412"/>
    <n v="2128"/>
    <n v="21"/>
    <n v="14"/>
    <x v="97"/>
    <x v="97"/>
    <n v="25243609"/>
  </r>
  <r>
    <x v="58"/>
    <x v="98"/>
    <x v="2"/>
    <n v="598"/>
    <n v="594"/>
    <n v="24"/>
    <n v="19"/>
    <x v="98"/>
    <x v="98"/>
    <n v="5008258"/>
  </r>
  <r>
    <x v="59"/>
    <x v="99"/>
    <x v="1"/>
    <n v="4605"/>
    <n v="4366"/>
    <n v="61"/>
    <n v="51"/>
    <x v="99"/>
    <x v="99"/>
    <n v="41979734"/>
  </r>
  <r>
    <x v="60"/>
    <x v="100"/>
    <x v="0"/>
    <n v="12389"/>
    <n v="11882"/>
    <n v="305"/>
    <n v="277"/>
    <x v="100"/>
    <x v="100"/>
    <n v="131138855"/>
  </r>
  <r>
    <x v="61"/>
    <x v="101"/>
    <x v="1"/>
    <n v="3295"/>
    <n v="3163"/>
    <n v="274"/>
    <n v="239"/>
    <x v="101"/>
    <x v="101"/>
    <n v="26684515"/>
  </r>
  <r>
    <x v="61"/>
    <x v="102"/>
    <x v="1"/>
    <n v="4745"/>
    <n v="4415"/>
    <n v="124"/>
    <n v="101"/>
    <x v="102"/>
    <x v="102"/>
    <n v="43214855"/>
  </r>
  <r>
    <x v="61"/>
    <x v="103"/>
    <x v="1"/>
    <n v="12361"/>
    <n v="11154"/>
    <n v="273"/>
    <n v="238"/>
    <x v="103"/>
    <x v="103"/>
    <n v="96991530"/>
  </r>
  <r>
    <x v="62"/>
    <x v="104"/>
    <x v="2"/>
    <n v="409"/>
    <n v="407"/>
    <n v="5"/>
    <n v="5"/>
    <x v="104"/>
    <x v="104"/>
    <n v="1980035"/>
  </r>
  <r>
    <x v="62"/>
    <x v="105"/>
    <x v="2"/>
    <n v="1294"/>
    <n v="1294"/>
    <n v="6"/>
    <n v="5"/>
    <x v="105"/>
    <x v="105"/>
    <n v="6307410"/>
  </r>
  <r>
    <x v="63"/>
    <x v="106"/>
    <x v="1"/>
    <n v="3264"/>
    <n v="3249"/>
    <n v="45"/>
    <n v="35"/>
    <x v="106"/>
    <x v="106"/>
    <n v="32475934"/>
  </r>
  <r>
    <x v="63"/>
    <x v="107"/>
    <x v="1"/>
    <n v="4158"/>
    <n v="4108"/>
    <n v="53"/>
    <n v="40"/>
    <x v="107"/>
    <x v="107"/>
    <n v="35800118"/>
  </r>
  <r>
    <x v="64"/>
    <x v="108"/>
    <x v="0"/>
    <n v="338"/>
    <n v="326"/>
    <n v="56"/>
    <n v="47"/>
    <x v="108"/>
    <x v="108"/>
    <n v="16215385"/>
  </r>
  <r>
    <x v="64"/>
    <x v="109"/>
    <x v="4"/>
    <n v="1698"/>
    <n v="1695"/>
    <n v="7"/>
    <n v="2"/>
    <x v="109"/>
    <x v="109"/>
    <n v="21723161"/>
  </r>
  <r>
    <x v="64"/>
    <x v="110"/>
    <x v="4"/>
    <n v="52"/>
    <n v="49"/>
    <n v="12"/>
    <n v="0"/>
    <x v="110"/>
    <x v="110"/>
    <n v="28341071"/>
  </r>
  <r>
    <x v="64"/>
    <x v="111"/>
    <x v="0"/>
    <n v="4639"/>
    <n v="3638"/>
    <n v="284"/>
    <n v="224"/>
    <x v="111"/>
    <x v="111"/>
    <n v="40106952"/>
  </r>
  <r>
    <x v="64"/>
    <x v="112"/>
    <x v="1"/>
    <n v="301"/>
    <n v="297"/>
    <n v="77"/>
    <n v="47"/>
    <x v="112"/>
    <x v="112"/>
    <n v="40329678"/>
  </r>
  <r>
    <x v="64"/>
    <x v="113"/>
    <x v="5"/>
    <n v="5075"/>
    <n v="4311"/>
    <n v="151"/>
    <n v="133"/>
    <x v="113"/>
    <x v="113"/>
    <n v="42091074"/>
  </r>
  <r>
    <x v="64"/>
    <x v="114"/>
    <x v="0"/>
    <n v="5991"/>
    <n v="6029"/>
    <n v="90"/>
    <n v="66"/>
    <x v="114"/>
    <x v="114"/>
    <n v="44621362"/>
  </r>
  <r>
    <x v="64"/>
    <x v="115"/>
    <x v="1"/>
    <n v="7922"/>
    <n v="7920"/>
    <n v="407"/>
    <n v="352"/>
    <x v="115"/>
    <x v="115"/>
    <n v="103722747"/>
  </r>
  <r>
    <x v="64"/>
    <x v="116"/>
    <x v="1"/>
    <n v="10947"/>
    <n v="10945"/>
    <n v="723"/>
    <n v="430"/>
    <x v="116"/>
    <x v="116"/>
    <n v="183643941"/>
  </r>
  <r>
    <x v="64"/>
    <x v="117"/>
    <x v="0"/>
    <n v="12341"/>
    <n v="12351"/>
    <n v="331"/>
    <n v="315"/>
    <x v="117"/>
    <x v="117"/>
    <n v="199756061"/>
  </r>
  <r>
    <x v="64"/>
    <x v="118"/>
    <x v="1"/>
    <n v="45826"/>
    <n v="45318"/>
    <n v="1600"/>
    <n v="1224"/>
    <x v="118"/>
    <x v="118"/>
    <n v="740376000"/>
  </r>
  <r>
    <x v="65"/>
    <x v="119"/>
    <x v="0"/>
    <n v="3448"/>
    <n v="3425"/>
    <n v="592"/>
    <n v="418"/>
    <x v="119"/>
    <x v="119"/>
    <n v="36227144"/>
  </r>
  <r>
    <x v="65"/>
    <x v="120"/>
    <x v="1"/>
    <n v="2823"/>
    <n v="2530"/>
    <n v="175"/>
    <n v="173"/>
    <x v="120"/>
    <x v="120"/>
    <n v="39017594"/>
  </r>
  <r>
    <x v="65"/>
    <x v="121"/>
    <x v="5"/>
    <n v="7285"/>
    <n v="6554"/>
    <n v="372"/>
    <n v="339"/>
    <x v="121"/>
    <x v="121"/>
    <n v="63410807"/>
  </r>
  <r>
    <x v="65"/>
    <x v="122"/>
    <x v="7"/>
    <n v="13331"/>
    <n v="11822"/>
    <n v="669"/>
    <n v="552"/>
    <x v="122"/>
    <x v="122"/>
    <n v="117135271"/>
  </r>
  <r>
    <x v="65"/>
    <x v="123"/>
    <x v="5"/>
    <n v="21161"/>
    <n v="19544"/>
    <n v="823"/>
    <n v="733"/>
    <x v="123"/>
    <x v="123"/>
    <n v="144553334"/>
  </r>
  <r>
    <x v="65"/>
    <x v="124"/>
    <x v="1"/>
    <n v="7583"/>
    <n v="7186"/>
    <n v="115"/>
    <n v="110"/>
    <x v="124"/>
    <x v="124"/>
    <n v="171189687"/>
  </r>
  <r>
    <x v="65"/>
    <x v="125"/>
    <x v="7"/>
    <n v="16150"/>
    <n v="16217"/>
    <n v="619"/>
    <n v="524"/>
    <x v="125"/>
    <x v="125"/>
    <n v="184969000"/>
  </r>
  <r>
    <x v="65"/>
    <x v="126"/>
    <x v="1"/>
    <n v="18445"/>
    <n v="18268"/>
    <n v="338"/>
    <n v="298"/>
    <x v="126"/>
    <x v="126"/>
    <n v="192200404"/>
  </r>
  <r>
    <x v="65"/>
    <x v="127"/>
    <x v="5"/>
    <n v="24542"/>
    <n v="22178"/>
    <n v="296"/>
    <n v="260"/>
    <x v="127"/>
    <x v="127"/>
    <n v="211094078"/>
  </r>
  <r>
    <x v="65"/>
    <x v="128"/>
    <x v="1"/>
    <n v="16860"/>
    <n v="15888"/>
    <n v="548"/>
    <n v="422"/>
    <x v="128"/>
    <x v="128"/>
    <n v="236930940"/>
  </r>
  <r>
    <x v="65"/>
    <x v="129"/>
    <x v="5"/>
    <n v="28585"/>
    <n v="29608"/>
    <n v="857"/>
    <n v="758"/>
    <x v="129"/>
    <x v="129"/>
    <n v="311295291"/>
  </r>
  <r>
    <x v="66"/>
    <x v="130"/>
    <x v="0"/>
    <n v="2087"/>
    <n v="1739"/>
    <n v="171"/>
    <n v="149"/>
    <x v="130"/>
    <x v="130"/>
    <n v="19586100"/>
  </r>
  <r>
    <x v="67"/>
    <x v="131"/>
    <x v="4"/>
    <n v="1728"/>
    <n v="1728"/>
    <n v="24"/>
    <n v="9"/>
    <x v="131"/>
    <x v="131"/>
    <n v="24755690"/>
  </r>
  <r>
    <x v="68"/>
    <x v="132"/>
    <x v="4"/>
    <n v="338"/>
    <n v="231"/>
    <n v="10"/>
    <n v="5"/>
    <x v="132"/>
    <x v="132"/>
    <n v="9421307"/>
  </r>
  <r>
    <x v="69"/>
    <x v="133"/>
    <x v="3"/>
    <n v="1722"/>
    <n v="1517"/>
    <n v="13"/>
    <n v="12"/>
    <x v="133"/>
    <x v="133"/>
    <n v="15942458"/>
  </r>
  <r>
    <x v="70"/>
    <x v="134"/>
    <x v="0"/>
    <n v="972"/>
    <n v="973"/>
    <n v="57"/>
    <n v="26"/>
    <x v="134"/>
    <x v="134"/>
    <n v="12143430"/>
  </r>
  <r>
    <x v="71"/>
    <x v="135"/>
    <x v="3"/>
    <n v="168"/>
    <n v="152"/>
    <n v="7"/>
    <n v="4"/>
    <x v="135"/>
    <x v="135"/>
    <n v="2894924"/>
  </r>
  <r>
    <x v="72"/>
    <x v="136"/>
    <x v="1"/>
    <n v="5208"/>
    <n v="4618"/>
    <n v="81"/>
    <n v="67"/>
    <x v="136"/>
    <x v="136"/>
    <n v="50776000"/>
  </r>
  <r>
    <x v="73"/>
    <x v="137"/>
    <x v="3"/>
    <n v="2455"/>
    <n v="2377"/>
    <n v="36"/>
    <n v="7"/>
    <x v="137"/>
    <x v="137"/>
    <n v="13663153"/>
  </r>
  <r>
    <x v="74"/>
    <x v="138"/>
    <x v="0"/>
    <n v="472"/>
    <n v="468"/>
    <n v="7"/>
    <n v="6"/>
    <x v="138"/>
    <x v="138"/>
    <n v="8618228"/>
  </r>
  <r>
    <x v="74"/>
    <x v="139"/>
    <x v="6"/>
    <n v="2135"/>
    <n v="1882"/>
    <n v="22"/>
    <n v="9"/>
    <x v="139"/>
    <x v="139"/>
    <n v="19682344"/>
  </r>
  <r>
    <x v="75"/>
    <x v="140"/>
    <x v="3"/>
    <n v="788"/>
    <n v="778"/>
    <n v="5"/>
    <n v="4"/>
    <x v="140"/>
    <x v="140"/>
    <n v="98722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EE9CD5-8681-4ACD-A508-EE0C38DB4C8B}" name="PivotTable5" cacheId="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1">
  <location ref="A25:B102" firstHeaderRow="1" firstDataRow="1" firstDataCol="1"/>
  <pivotFields count="10">
    <pivotField axis="axisRow" compact="0" outline="0" showAll="0">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compact="0" outline="0" showAll="0">
      <items count="142">
        <item x="113"/>
        <item x="2"/>
        <item x="74"/>
        <item x="61"/>
        <item x="102"/>
        <item x="118"/>
        <item x="120"/>
        <item x="5"/>
        <item x="6"/>
        <item x="11"/>
        <item x="87"/>
        <item x="72"/>
        <item x="18"/>
        <item x="31"/>
        <item x="32"/>
        <item x="115"/>
        <item x="23"/>
        <item x="25"/>
        <item x="26"/>
        <item x="65"/>
        <item x="128"/>
        <item x="91"/>
        <item x="9"/>
        <item x="111"/>
        <item x="34"/>
        <item x="4"/>
        <item x="52"/>
        <item x="130"/>
        <item x="122"/>
        <item x="119"/>
        <item x="134"/>
        <item x="16"/>
        <item x="104"/>
        <item x="28"/>
        <item x="1"/>
        <item x="97"/>
        <item x="100"/>
        <item x="82"/>
        <item x="83"/>
        <item x="19"/>
        <item x="92"/>
        <item x="40"/>
        <item x="81"/>
        <item x="44"/>
        <item x="10"/>
        <item x="132"/>
        <item x="138"/>
        <item x="14"/>
        <item x="78"/>
        <item x="39"/>
        <item x="60"/>
        <item x="70"/>
        <item x="73"/>
        <item x="20"/>
        <item x="41"/>
        <item x="55"/>
        <item x="29"/>
        <item x="76"/>
        <item x="17"/>
        <item x="80"/>
        <item x="68"/>
        <item x="56"/>
        <item x="109"/>
        <item x="7"/>
        <item x="107"/>
        <item x="35"/>
        <item x="126"/>
        <item x="99"/>
        <item x="75"/>
        <item x="94"/>
        <item x="0"/>
        <item x="139"/>
        <item x="30"/>
        <item x="13"/>
        <item x="47"/>
        <item x="106"/>
        <item x="85"/>
        <item x="86"/>
        <item x="77"/>
        <item x="88"/>
        <item x="89"/>
        <item x="93"/>
        <item x="95"/>
        <item x="51"/>
        <item x="24"/>
        <item x="66"/>
        <item x="50"/>
        <item x="96"/>
        <item x="45"/>
        <item x="8"/>
        <item x="105"/>
        <item x="36"/>
        <item x="79"/>
        <item x="98"/>
        <item x="136"/>
        <item x="3"/>
        <item x="22"/>
        <item x="131"/>
        <item x="114"/>
        <item x="57"/>
        <item x="127"/>
        <item x="84"/>
        <item x="46"/>
        <item x="21"/>
        <item x="38"/>
        <item x="129"/>
        <item x="42"/>
        <item x="69"/>
        <item x="103"/>
        <item x="63"/>
        <item x="121"/>
        <item x="101"/>
        <item x="116"/>
        <item x="112"/>
        <item x="110"/>
        <item x="117"/>
        <item x="125"/>
        <item x="67"/>
        <item x="90"/>
        <item x="27"/>
        <item x="33"/>
        <item x="123"/>
        <item x="133"/>
        <item x="135"/>
        <item x="137"/>
        <item x="59"/>
        <item x="48"/>
        <item x="64"/>
        <item x="58"/>
        <item x="37"/>
        <item x="49"/>
        <item x="12"/>
        <item x="53"/>
        <item x="108"/>
        <item x="62"/>
        <item x="15"/>
        <item x="124"/>
        <item x="140"/>
        <item x="71"/>
        <item x="54"/>
        <item x="43"/>
        <item t="default"/>
      </items>
    </pivotField>
    <pivotField compact="0" outline="0" showAll="0"/>
    <pivotField compact="0" outline="0" showAll="0"/>
    <pivotField compact="0" numFmtId="3" outline="0" showAll="0"/>
    <pivotField compact="0" numFmtId="3" outline="0" showAll="0"/>
    <pivotField compact="0" numFmtId="3" outline="0" showAll="0"/>
    <pivotField compact="0" outline="0" showAll="0"/>
    <pivotField compact="0" outline="0" showAll="0"/>
    <pivotField dataField="1" compact="0" numFmtId="5" outline="0" showAll="0"/>
  </pivotFields>
  <rowFields count="1">
    <field x="0"/>
  </rowFields>
  <row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t="grand">
      <x/>
    </i>
  </rowItems>
  <colItems count="1">
    <i/>
  </colItems>
  <dataFields count="1">
    <dataField name="Sum of TOTAL EXPENSES" fld="9" baseField="0" baseItem="0" numFmtId="44"/>
  </dataFields>
  <formats count="2">
    <format dxfId="19">
      <pivotArea outline="0" collapsedLevelsAreSubtotals="1" fieldPosition="0"/>
    </format>
    <format dxfId="18">
      <pivotArea dataOnly="0" labelOnly="1" outline="0" axis="axisValues" fieldPosition="0"/>
    </format>
  </formats>
  <conditionalFormats count="2">
    <conditionalFormat priority="2">
      <pivotAreas count="1">
        <pivotArea type="data" outline="0" collapsedLevelsAreSubtotals="1" fieldPosition="0">
          <references count="2">
            <reference field="4294967294" count="1" selected="0">
              <x v="0"/>
            </reference>
            <reference field="0" count="76" selected="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reference>
          </references>
        </pivotArea>
      </pivotAreas>
    </conditionalFormat>
    <conditionalFormat priority="1">
      <pivotAreas count="1">
        <pivotArea type="data" outline="0" collapsedLevelsAreSubtotals="1" fieldPosition="0">
          <references count="2">
            <reference field="4294967294" count="1" selected="0">
              <x v="0"/>
            </reference>
            <reference field="0" count="76" selected="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reference>
          </references>
        </pivotArea>
      </pivotAreas>
    </conditionalFormat>
  </conditionalFormats>
  <chartFormats count="2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E81115-DC52-4C11-B326-3E0C1A069725}" name="PivotTable3" cacheId="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12:B21" firstHeaderRow="1" firstDataRow="1" firstDataCol="1"/>
  <pivotFields count="10">
    <pivotField compact="0" outline="0" showAll="0">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compact="0" outline="0" showAll="0"/>
    <pivotField axis="axisRow" compact="0" outline="0" showAll="0">
      <items count="9">
        <item x="5"/>
        <item x="7"/>
        <item x="6"/>
        <item x="0"/>
        <item x="3"/>
        <item x="2"/>
        <item x="1"/>
        <item x="4"/>
        <item t="default"/>
      </items>
    </pivotField>
    <pivotField compact="0" outline="0" showAll="0"/>
    <pivotField compact="0" numFmtId="3" outline="0" showAll="0"/>
    <pivotField compact="0" numFmtId="3" outline="0" showAll="0"/>
    <pivotField compact="0" numFmtId="3" outline="0" showAll="0"/>
    <pivotField compact="0" outline="0" showAll="0">
      <items count="142">
        <item x="104"/>
        <item x="93"/>
        <item x="135"/>
        <item x="96"/>
        <item x="46"/>
        <item x="98"/>
        <item x="23"/>
        <item x="39"/>
        <item x="44"/>
        <item x="3"/>
        <item x="1"/>
        <item x="26"/>
        <item x="40"/>
        <item x="105"/>
        <item x="34"/>
        <item x="140"/>
        <item x="89"/>
        <item x="18"/>
        <item x="5"/>
        <item x="49"/>
        <item x="36"/>
        <item x="45"/>
        <item x="48"/>
        <item x="138"/>
        <item x="43"/>
        <item x="73"/>
        <item x="80"/>
        <item x="95"/>
        <item x="77"/>
        <item x="79"/>
        <item x="27"/>
        <item x="4"/>
        <item x="134"/>
        <item x="74"/>
        <item x="108"/>
        <item x="50"/>
        <item x="6"/>
        <item x="8"/>
        <item x="28"/>
        <item x="86"/>
        <item x="78"/>
        <item x="132"/>
        <item x="24"/>
        <item x="41"/>
        <item x="25"/>
        <item x="137"/>
        <item x="82"/>
        <item x="72"/>
        <item x="76"/>
        <item x="68"/>
        <item x="35"/>
        <item x="133"/>
        <item x="139"/>
        <item x="51"/>
        <item x="7"/>
        <item x="53"/>
        <item x="94"/>
        <item x="130"/>
        <item x="31"/>
        <item x="13"/>
        <item x="84"/>
        <item x="52"/>
        <item x="37"/>
        <item x="71"/>
        <item x="97"/>
        <item x="109"/>
        <item x="120"/>
        <item x="55"/>
        <item x="106"/>
        <item x="101"/>
        <item x="75"/>
        <item x="85"/>
        <item x="90"/>
        <item x="91"/>
        <item x="15"/>
        <item x="119"/>
        <item x="16"/>
        <item x="56"/>
        <item x="112"/>
        <item x="131"/>
        <item x="107"/>
        <item x="57"/>
        <item x="99"/>
        <item x="110"/>
        <item x="102"/>
        <item x="9"/>
        <item x="113"/>
        <item x="54"/>
        <item x="81"/>
        <item x="111"/>
        <item x="136"/>
        <item x="20"/>
        <item x="114"/>
        <item x="38"/>
        <item x="87"/>
        <item x="2"/>
        <item x="92"/>
        <item x="0"/>
        <item x="58"/>
        <item x="17"/>
        <item x="47"/>
        <item x="121"/>
        <item x="59"/>
        <item x="29"/>
        <item x="70"/>
        <item x="60"/>
        <item x="88"/>
        <item x="33"/>
        <item x="19"/>
        <item x="21"/>
        <item x="22"/>
        <item x="10"/>
        <item x="103"/>
        <item x="61"/>
        <item x="115"/>
        <item x="63"/>
        <item x="122"/>
        <item x="32"/>
        <item x="11"/>
        <item x="62"/>
        <item x="100"/>
        <item x="69"/>
        <item x="123"/>
        <item x="30"/>
        <item x="117"/>
        <item x="64"/>
        <item x="116"/>
        <item x="126"/>
        <item x="66"/>
        <item x="83"/>
        <item x="14"/>
        <item x="125"/>
        <item x="127"/>
        <item x="128"/>
        <item x="65"/>
        <item x="67"/>
        <item x="124"/>
        <item x="12"/>
        <item x="42"/>
        <item x="129"/>
        <item x="118"/>
        <item t="default"/>
      </items>
    </pivotField>
    <pivotField compact="0" outline="0" showAll="0">
      <items count="142">
        <item x="31"/>
        <item x="104"/>
        <item x="93"/>
        <item x="135"/>
        <item x="45"/>
        <item x="48"/>
        <item x="3"/>
        <item x="23"/>
        <item x="46"/>
        <item x="39"/>
        <item x="98"/>
        <item x="26"/>
        <item x="105"/>
        <item x="132"/>
        <item x="50"/>
        <item x="49"/>
        <item x="44"/>
        <item x="1"/>
        <item x="40"/>
        <item x="96"/>
        <item x="34"/>
        <item x="43"/>
        <item x="7"/>
        <item x="138"/>
        <item x="89"/>
        <item x="36"/>
        <item x="77"/>
        <item x="27"/>
        <item x="51"/>
        <item x="4"/>
        <item x="52"/>
        <item x="5"/>
        <item x="41"/>
        <item x="74"/>
        <item x="79"/>
        <item x="140"/>
        <item x="95"/>
        <item x="28"/>
        <item x="80"/>
        <item x="134"/>
        <item x="137"/>
        <item x="8"/>
        <item x="73"/>
        <item x="18"/>
        <item x="133"/>
        <item x="131"/>
        <item x="86"/>
        <item x="72"/>
        <item x="54"/>
        <item x="76"/>
        <item x="78"/>
        <item x="24"/>
        <item x="75"/>
        <item x="84"/>
        <item x="35"/>
        <item x="6"/>
        <item x="109"/>
        <item x="108"/>
        <item x="110"/>
        <item x="130"/>
        <item x="53"/>
        <item x="68"/>
        <item x="139"/>
        <item x="71"/>
        <item x="25"/>
        <item x="85"/>
        <item x="37"/>
        <item x="82"/>
        <item x="97"/>
        <item x="101"/>
        <item x="13"/>
        <item x="55"/>
        <item x="15"/>
        <item x="94"/>
        <item x="107"/>
        <item x="91"/>
        <item x="106"/>
        <item x="111"/>
        <item x="56"/>
        <item x="119"/>
        <item x="90"/>
        <item x="114"/>
        <item x="57"/>
        <item x="112"/>
        <item x="113"/>
        <item x="16"/>
        <item x="19"/>
        <item x="99"/>
        <item x="102"/>
        <item x="87"/>
        <item x="38"/>
        <item x="120"/>
        <item x="81"/>
        <item x="2"/>
        <item x="47"/>
        <item x="136"/>
        <item x="92"/>
        <item x="58"/>
        <item x="0"/>
        <item x="121"/>
        <item x="70"/>
        <item x="9"/>
        <item x="88"/>
        <item x="10"/>
        <item x="20"/>
        <item x="29"/>
        <item x="32"/>
        <item x="59"/>
        <item x="60"/>
        <item x="17"/>
        <item x="62"/>
        <item x="103"/>
        <item x="33"/>
        <item x="61"/>
        <item x="115"/>
        <item x="21"/>
        <item x="22"/>
        <item x="124"/>
        <item x="122"/>
        <item x="100"/>
        <item x="64"/>
        <item x="63"/>
        <item x="123"/>
        <item x="83"/>
        <item x="11"/>
        <item x="65"/>
        <item x="30"/>
        <item x="14"/>
        <item x="125"/>
        <item x="66"/>
        <item x="116"/>
        <item x="126"/>
        <item x="127"/>
        <item x="69"/>
        <item x="117"/>
        <item x="128"/>
        <item x="42"/>
        <item x="12"/>
        <item x="129"/>
        <item x="67"/>
        <item x="118"/>
        <item t="default"/>
      </items>
    </pivotField>
    <pivotField dataField="1" compact="0" numFmtId="5" outline="0" showAll="0"/>
  </pivotFields>
  <rowFields count="1">
    <field x="2"/>
  </rowFields>
  <rowItems count="9">
    <i>
      <x/>
    </i>
    <i>
      <x v="1"/>
    </i>
    <i>
      <x v="2"/>
    </i>
    <i>
      <x v="3"/>
    </i>
    <i>
      <x v="4"/>
    </i>
    <i>
      <x v="5"/>
    </i>
    <i>
      <x v="6"/>
    </i>
    <i>
      <x v="7"/>
    </i>
    <i t="grand">
      <x/>
    </i>
  </rowItems>
  <colItems count="1">
    <i/>
  </colItems>
  <dataFields count="1">
    <dataField name="Sum of TOTAL EXPENSES" fld="9" baseField="0" baseItem="0" numFmtId="44"/>
  </dataFields>
  <formats count="2">
    <format dxfId="21">
      <pivotArea outline="0" collapsedLevelsAreSubtotals="1" fieldPosition="0"/>
    </format>
    <format dxfId="20">
      <pivotArea dataOnly="0" labelOnly="1" outline="0" axis="axisValues" fieldPosition="0"/>
    </format>
  </formats>
  <conditionalFormats count="3">
    <conditionalFormat priority="5">
      <pivotAreas count="1">
        <pivotArea type="data" outline="0" collapsedLevelsAreSubtotals="1" fieldPosition="0">
          <references count="2">
            <reference field="4294967294" count="1" selected="0">
              <x v="0"/>
            </reference>
            <reference field="2" count="8" selected="0">
              <x v="0"/>
              <x v="1"/>
              <x v="2"/>
              <x v="3"/>
              <x v="4"/>
              <x v="5"/>
              <x v="6"/>
              <x v="7"/>
            </reference>
          </references>
        </pivotArea>
      </pivotAreas>
    </conditionalFormat>
    <conditionalFormat priority="4">
      <pivotAreas count="1">
        <pivotArea type="data" outline="0" collapsedLevelsAreSubtotals="1" fieldPosition="0">
          <references count="2">
            <reference field="4294967294" count="1" selected="0">
              <x v="0"/>
            </reference>
            <reference field="2" count="8" selected="0">
              <x v="0"/>
              <x v="1"/>
              <x v="2"/>
              <x v="3"/>
              <x v="4"/>
              <x v="5"/>
              <x v="6"/>
              <x v="7"/>
            </reference>
          </references>
        </pivotArea>
      </pivotAreas>
    </conditionalFormat>
    <conditionalFormat priority="3">
      <pivotAreas count="1">
        <pivotArea type="data" outline="0" collapsedLevelsAreSubtotals="1" fieldPosition="0">
          <references count="2">
            <reference field="4294967294" count="1" selected="0">
              <x v="0"/>
            </reference>
            <reference field="2" count="8" selected="0">
              <x v="0"/>
              <x v="1"/>
              <x v="2"/>
              <x v="3"/>
              <x v="4"/>
              <x v="5"/>
              <x v="6"/>
              <x v="7"/>
            </reference>
          </references>
        </pivotArea>
      </pivotAreas>
    </conditionalFormat>
  </conditionalFormats>
  <chartFormats count="1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2" count="1" selected="0">
            <x v="0"/>
          </reference>
        </references>
      </pivotArea>
    </chartFormat>
    <chartFormat chart="4" format="2">
      <pivotArea type="data" outline="0" fieldPosition="0">
        <references count="2">
          <reference field="4294967294" count="1" selected="0">
            <x v="0"/>
          </reference>
          <reference field="2" count="1" selected="0">
            <x v="1"/>
          </reference>
        </references>
      </pivotArea>
    </chartFormat>
    <chartFormat chart="4" format="3">
      <pivotArea type="data" outline="0" fieldPosition="0">
        <references count="2">
          <reference field="4294967294" count="1" selected="0">
            <x v="0"/>
          </reference>
          <reference field="2" count="1" selected="0">
            <x v="2"/>
          </reference>
        </references>
      </pivotArea>
    </chartFormat>
    <chartFormat chart="4" format="4">
      <pivotArea type="data" outline="0" fieldPosition="0">
        <references count="2">
          <reference field="4294967294" count="1" selected="0">
            <x v="0"/>
          </reference>
          <reference field="2" count="1" selected="0">
            <x v="3"/>
          </reference>
        </references>
      </pivotArea>
    </chartFormat>
    <chartFormat chart="4" format="5">
      <pivotArea type="data" outline="0" fieldPosition="0">
        <references count="2">
          <reference field="4294967294" count="1" selected="0">
            <x v="0"/>
          </reference>
          <reference field="2" count="1" selected="0">
            <x v="4"/>
          </reference>
        </references>
      </pivotArea>
    </chartFormat>
    <chartFormat chart="4" format="6">
      <pivotArea type="data" outline="0" fieldPosition="0">
        <references count="2">
          <reference field="4294967294" count="1" selected="0">
            <x v="0"/>
          </reference>
          <reference field="2" count="1" selected="0">
            <x v="6"/>
          </reference>
        </references>
      </pivotArea>
    </chartFormat>
    <chartFormat chart="4" format="7">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DA82-FC1E-45EB-A043-C8F873048FA9}">
  <dimension ref="A1:J43"/>
  <sheetViews>
    <sheetView workbookViewId="0">
      <selection activeCell="N37" sqref="N37"/>
    </sheetView>
  </sheetViews>
  <sheetFormatPr defaultRowHeight="12.75" x14ac:dyDescent="0.2"/>
  <sheetData>
    <row r="1" spans="1:9" ht="37.5" customHeight="1" x14ac:dyDescent="0.2">
      <c r="A1" s="23" t="s">
        <v>235</v>
      </c>
      <c r="B1" s="24"/>
      <c r="C1" s="24"/>
      <c r="D1" s="24"/>
      <c r="E1" s="24"/>
      <c r="F1" s="24"/>
      <c r="G1" s="24"/>
      <c r="H1" s="24"/>
      <c r="I1" s="24"/>
    </row>
    <row r="2" spans="1:9" ht="15" customHeight="1" x14ac:dyDescent="0.2">
      <c r="A2" s="30" t="s">
        <v>249</v>
      </c>
      <c r="B2" s="25"/>
      <c r="C2" s="25"/>
      <c r="D2" s="25"/>
      <c r="E2" s="25"/>
      <c r="F2" s="25"/>
      <c r="G2" s="25"/>
      <c r="H2" s="25"/>
      <c r="I2" s="25"/>
    </row>
    <row r="3" spans="1:9" x14ac:dyDescent="0.2">
      <c r="A3" s="25"/>
      <c r="B3" s="25"/>
      <c r="C3" s="25"/>
      <c r="D3" s="25"/>
      <c r="E3" s="25"/>
      <c r="F3" s="25"/>
      <c r="G3" s="25"/>
      <c r="H3" s="25"/>
      <c r="I3" s="25"/>
    </row>
    <row r="4" spans="1:9" x14ac:dyDescent="0.2">
      <c r="A4" s="25"/>
      <c r="B4" s="25"/>
      <c r="C4" s="25"/>
      <c r="D4" s="25"/>
      <c r="E4" s="25"/>
      <c r="F4" s="25"/>
      <c r="G4" s="25"/>
      <c r="H4" s="25"/>
      <c r="I4" s="25"/>
    </row>
    <row r="5" spans="1:9" x14ac:dyDescent="0.2">
      <c r="A5" s="25"/>
      <c r="B5" s="25"/>
      <c r="C5" s="25"/>
      <c r="D5" s="25"/>
      <c r="E5" s="25"/>
      <c r="F5" s="25"/>
      <c r="G5" s="25"/>
      <c r="H5" s="25"/>
      <c r="I5" s="25"/>
    </row>
    <row r="6" spans="1:9" x14ac:dyDescent="0.2">
      <c r="A6" s="25"/>
      <c r="B6" s="25"/>
      <c r="C6" s="25"/>
      <c r="D6" s="25"/>
      <c r="E6" s="25"/>
      <c r="F6" s="25"/>
      <c r="G6" s="25"/>
      <c r="H6" s="25"/>
      <c r="I6" s="25"/>
    </row>
    <row r="7" spans="1:9" x14ac:dyDescent="0.2">
      <c r="A7" s="25"/>
      <c r="B7" s="25"/>
      <c r="C7" s="25"/>
      <c r="D7" s="25"/>
      <c r="E7" s="25"/>
      <c r="F7" s="25"/>
      <c r="G7" s="25"/>
      <c r="H7" s="25"/>
      <c r="I7" s="25"/>
    </row>
    <row r="8" spans="1:9" x14ac:dyDescent="0.2">
      <c r="A8" s="25"/>
      <c r="B8" s="25"/>
      <c r="C8" s="25"/>
      <c r="D8" s="25"/>
      <c r="E8" s="25"/>
      <c r="F8" s="25"/>
      <c r="G8" s="25"/>
      <c r="H8" s="25"/>
      <c r="I8" s="25"/>
    </row>
    <row r="9" spans="1:9" x14ac:dyDescent="0.2">
      <c r="A9" s="30" t="s">
        <v>248</v>
      </c>
      <c r="B9" s="25"/>
      <c r="C9" s="25"/>
      <c r="D9" s="25"/>
      <c r="E9" s="25"/>
      <c r="F9" s="25"/>
      <c r="G9" s="25"/>
      <c r="H9" s="25"/>
      <c r="I9" s="25"/>
    </row>
    <row r="10" spans="1:9" x14ac:dyDescent="0.2">
      <c r="A10" s="25"/>
      <c r="B10" s="25"/>
      <c r="C10" s="25"/>
      <c r="D10" s="25"/>
      <c r="E10" s="25"/>
      <c r="F10" s="25"/>
      <c r="G10" s="25"/>
      <c r="H10" s="25"/>
      <c r="I10" s="25"/>
    </row>
    <row r="11" spans="1:9" x14ac:dyDescent="0.2">
      <c r="A11" s="25"/>
      <c r="B11" s="25"/>
      <c r="C11" s="25"/>
      <c r="D11" s="25"/>
      <c r="E11" s="25"/>
      <c r="F11" s="25"/>
      <c r="G11" s="25"/>
      <c r="H11" s="25"/>
      <c r="I11" s="25"/>
    </row>
    <row r="12" spans="1:9" x14ac:dyDescent="0.2">
      <c r="A12" s="25"/>
      <c r="B12" s="25"/>
      <c r="C12" s="25"/>
      <c r="D12" s="25"/>
      <c r="E12" s="25"/>
      <c r="F12" s="25"/>
      <c r="G12" s="25"/>
      <c r="H12" s="25"/>
      <c r="I12" s="25"/>
    </row>
    <row r="13" spans="1:9" x14ac:dyDescent="0.2">
      <c r="A13" s="25"/>
      <c r="B13" s="25"/>
      <c r="C13" s="25"/>
      <c r="D13" s="25"/>
      <c r="E13" s="25"/>
      <c r="F13" s="25"/>
      <c r="G13" s="25"/>
      <c r="H13" s="25"/>
      <c r="I13" s="25"/>
    </row>
    <row r="14" spans="1:9" x14ac:dyDescent="0.2">
      <c r="A14" s="25"/>
      <c r="B14" s="25"/>
      <c r="C14" s="25"/>
      <c r="D14" s="25"/>
      <c r="E14" s="25"/>
      <c r="F14" s="25"/>
      <c r="G14" s="25"/>
      <c r="H14" s="25"/>
      <c r="I14" s="25"/>
    </row>
    <row r="15" spans="1:9" x14ac:dyDescent="0.2">
      <c r="A15" s="25"/>
      <c r="B15" s="25"/>
      <c r="C15" s="25"/>
      <c r="D15" s="25"/>
      <c r="E15" s="25"/>
      <c r="F15" s="25"/>
      <c r="G15" s="25"/>
      <c r="H15" s="25"/>
      <c r="I15" s="25"/>
    </row>
    <row r="16" spans="1:9" x14ac:dyDescent="0.2">
      <c r="A16" s="30" t="s">
        <v>275</v>
      </c>
      <c r="B16" s="25"/>
      <c r="C16" s="25"/>
      <c r="D16" s="25"/>
      <c r="E16" s="25"/>
      <c r="F16" s="25"/>
      <c r="G16" s="25"/>
      <c r="H16" s="25"/>
      <c r="I16" s="25"/>
    </row>
    <row r="17" spans="1:10" x14ac:dyDescent="0.2">
      <c r="A17" s="25"/>
      <c r="B17" s="25"/>
      <c r="C17" s="25"/>
      <c r="D17" s="25"/>
      <c r="E17" s="25"/>
      <c r="F17" s="25"/>
      <c r="G17" s="25"/>
      <c r="H17" s="25"/>
      <c r="I17" s="25"/>
    </row>
    <row r="18" spans="1:10" x14ac:dyDescent="0.2">
      <c r="A18" s="25"/>
      <c r="B18" s="25"/>
      <c r="C18" s="25"/>
      <c r="D18" s="25"/>
      <c r="E18" s="25"/>
      <c r="F18" s="25"/>
      <c r="G18" s="25"/>
      <c r="H18" s="25"/>
      <c r="I18" s="25"/>
    </row>
    <row r="19" spans="1:10" x14ac:dyDescent="0.2">
      <c r="A19" s="25"/>
      <c r="B19" s="25"/>
      <c r="C19" s="25"/>
      <c r="D19" s="25"/>
      <c r="E19" s="25"/>
      <c r="F19" s="25"/>
      <c r="G19" s="25"/>
      <c r="H19" s="25"/>
      <c r="I19" s="25"/>
    </row>
    <row r="20" spans="1:10" x14ac:dyDescent="0.2">
      <c r="A20" s="25"/>
      <c r="B20" s="25"/>
      <c r="C20" s="25"/>
      <c r="D20" s="25"/>
      <c r="E20" s="25"/>
      <c r="F20" s="25"/>
      <c r="G20" s="25"/>
      <c r="H20" s="25"/>
      <c r="I20" s="25"/>
    </row>
    <row r="21" spans="1:10" x14ac:dyDescent="0.2">
      <c r="A21" s="25"/>
      <c r="B21" s="25"/>
      <c r="C21" s="25"/>
      <c r="D21" s="25"/>
      <c r="E21" s="25"/>
      <c r="F21" s="25"/>
      <c r="G21" s="25"/>
      <c r="H21" s="25"/>
      <c r="I21" s="25"/>
    </row>
    <row r="22" spans="1:10" x14ac:dyDescent="0.2">
      <c r="A22" s="25"/>
      <c r="B22" s="25"/>
      <c r="C22" s="25"/>
      <c r="D22" s="25"/>
      <c r="E22" s="25"/>
      <c r="F22" s="25"/>
      <c r="G22" s="25"/>
      <c r="H22" s="25"/>
      <c r="I22" s="25"/>
    </row>
    <row r="23" spans="1:10" x14ac:dyDescent="0.2">
      <c r="A23" s="30" t="s">
        <v>247</v>
      </c>
      <c r="B23" s="25"/>
      <c r="C23" s="25"/>
      <c r="D23" s="25"/>
      <c r="E23" s="25"/>
      <c r="F23" s="25"/>
      <c r="G23" s="25"/>
      <c r="H23" s="25"/>
      <c r="I23" s="25"/>
      <c r="J23" s="21" t="s">
        <v>246</v>
      </c>
    </row>
    <row r="24" spans="1:10" x14ac:dyDescent="0.2">
      <c r="A24" s="25"/>
      <c r="B24" s="25"/>
      <c r="C24" s="25"/>
      <c r="D24" s="25"/>
      <c r="E24" s="25"/>
      <c r="F24" s="25"/>
      <c r="G24" s="25"/>
      <c r="H24" s="25"/>
      <c r="I24" s="25"/>
    </row>
    <row r="25" spans="1:10" x14ac:dyDescent="0.2">
      <c r="A25" s="25"/>
      <c r="B25" s="25"/>
      <c r="C25" s="25"/>
      <c r="D25" s="25"/>
      <c r="E25" s="25"/>
      <c r="F25" s="25"/>
      <c r="G25" s="25"/>
      <c r="H25" s="25"/>
      <c r="I25" s="25"/>
    </row>
    <row r="26" spans="1:10" x14ac:dyDescent="0.2">
      <c r="A26" s="25"/>
      <c r="B26" s="25"/>
      <c r="C26" s="25"/>
      <c r="D26" s="25"/>
      <c r="E26" s="25"/>
      <c r="F26" s="25"/>
      <c r="G26" s="25"/>
      <c r="H26" s="25"/>
      <c r="I26" s="25"/>
    </row>
    <row r="27" spans="1:10" x14ac:dyDescent="0.2">
      <c r="A27" s="25"/>
      <c r="B27" s="25"/>
      <c r="C27" s="25"/>
      <c r="D27" s="25"/>
      <c r="E27" s="25"/>
      <c r="F27" s="25"/>
      <c r="G27" s="25"/>
      <c r="H27" s="25"/>
      <c r="I27" s="25"/>
    </row>
    <row r="28" spans="1:10" x14ac:dyDescent="0.2">
      <c r="A28" s="25"/>
      <c r="B28" s="25"/>
      <c r="C28" s="25"/>
      <c r="D28" s="25"/>
      <c r="E28" s="25"/>
      <c r="F28" s="25"/>
      <c r="G28" s="25"/>
      <c r="H28" s="25"/>
      <c r="I28" s="25"/>
    </row>
    <row r="29" spans="1:10" x14ac:dyDescent="0.2">
      <c r="A29" s="25"/>
      <c r="B29" s="25"/>
      <c r="C29" s="25"/>
      <c r="D29" s="25"/>
      <c r="E29" s="25"/>
      <c r="F29" s="25"/>
      <c r="G29" s="25"/>
      <c r="H29" s="25"/>
      <c r="I29" s="25"/>
    </row>
    <row r="30" spans="1:10" x14ac:dyDescent="0.2">
      <c r="A30" s="30" t="s">
        <v>276</v>
      </c>
      <c r="B30" s="25"/>
      <c r="C30" s="25"/>
      <c r="D30" s="25"/>
      <c r="E30" s="25"/>
      <c r="F30" s="25"/>
      <c r="G30" s="25"/>
      <c r="H30" s="25"/>
      <c r="I30" s="25"/>
    </row>
    <row r="31" spans="1:10" x14ac:dyDescent="0.2">
      <c r="A31" s="25"/>
      <c r="B31" s="25"/>
      <c r="C31" s="25"/>
      <c r="D31" s="25"/>
      <c r="E31" s="25"/>
      <c r="F31" s="25"/>
      <c r="G31" s="25"/>
      <c r="H31" s="25"/>
      <c r="I31" s="25"/>
    </row>
    <row r="32" spans="1:10" x14ac:dyDescent="0.2">
      <c r="A32" s="25"/>
      <c r="B32" s="25"/>
      <c r="C32" s="25"/>
      <c r="D32" s="25"/>
      <c r="E32" s="25"/>
      <c r="F32" s="25"/>
      <c r="G32" s="25"/>
      <c r="H32" s="25"/>
      <c r="I32" s="25"/>
    </row>
    <row r="33" spans="1:9" x14ac:dyDescent="0.2">
      <c r="A33" s="25"/>
      <c r="B33" s="25"/>
      <c r="C33" s="25"/>
      <c r="D33" s="25"/>
      <c r="E33" s="25"/>
      <c r="F33" s="25"/>
      <c r="G33" s="25"/>
      <c r="H33" s="25"/>
      <c r="I33" s="25"/>
    </row>
    <row r="34" spans="1:9" x14ac:dyDescent="0.2">
      <c r="A34" s="25"/>
      <c r="B34" s="25"/>
      <c r="C34" s="25"/>
      <c r="D34" s="25"/>
      <c r="E34" s="25"/>
      <c r="F34" s="25"/>
      <c r="G34" s="25"/>
      <c r="H34" s="25"/>
      <c r="I34" s="25"/>
    </row>
    <row r="35" spans="1:9" x14ac:dyDescent="0.2">
      <c r="A35" s="25"/>
      <c r="B35" s="25"/>
      <c r="C35" s="25"/>
      <c r="D35" s="25"/>
      <c r="E35" s="25"/>
      <c r="F35" s="25"/>
      <c r="G35" s="25"/>
      <c r="H35" s="25"/>
      <c r="I35" s="25"/>
    </row>
    <row r="36" spans="1:9" ht="56.25" customHeight="1" x14ac:dyDescent="0.2">
      <c r="A36" s="25"/>
      <c r="B36" s="25"/>
      <c r="C36" s="25"/>
      <c r="D36" s="25"/>
      <c r="E36" s="25"/>
      <c r="F36" s="25"/>
      <c r="G36" s="25"/>
      <c r="H36" s="25"/>
      <c r="I36" s="25"/>
    </row>
    <row r="37" spans="1:9" ht="12.75" customHeight="1" x14ac:dyDescent="0.2">
      <c r="A37" s="58" t="s">
        <v>277</v>
      </c>
      <c r="B37" s="59"/>
      <c r="C37" s="59"/>
      <c r="D37" s="59"/>
      <c r="E37" s="59"/>
      <c r="F37" s="59"/>
      <c r="G37" s="59"/>
      <c r="H37" s="59"/>
      <c r="I37" s="60"/>
    </row>
    <row r="38" spans="1:9" ht="12.75" customHeight="1" x14ac:dyDescent="0.2">
      <c r="A38" s="61"/>
      <c r="B38" s="62"/>
      <c r="C38" s="62"/>
      <c r="D38" s="62"/>
      <c r="E38" s="62"/>
      <c r="F38" s="62"/>
      <c r="G38" s="62"/>
      <c r="H38" s="62"/>
      <c r="I38" s="63"/>
    </row>
    <row r="39" spans="1:9" ht="12.75" customHeight="1" x14ac:dyDescent="0.2">
      <c r="A39" s="61"/>
      <c r="B39" s="62"/>
      <c r="C39" s="62"/>
      <c r="D39" s="62"/>
      <c r="E39" s="62"/>
      <c r="F39" s="62"/>
      <c r="G39" s="62"/>
      <c r="H39" s="62"/>
      <c r="I39" s="63"/>
    </row>
    <row r="40" spans="1:9" ht="12.75" customHeight="1" x14ac:dyDescent="0.2">
      <c r="A40" s="61"/>
      <c r="B40" s="62"/>
      <c r="C40" s="62"/>
      <c r="D40" s="62"/>
      <c r="E40" s="62"/>
      <c r="F40" s="62"/>
      <c r="G40" s="62"/>
      <c r="H40" s="62"/>
      <c r="I40" s="63"/>
    </row>
    <row r="41" spans="1:9" ht="12.75" customHeight="1" x14ac:dyDescent="0.2">
      <c r="A41" s="61"/>
      <c r="B41" s="62"/>
      <c r="C41" s="62"/>
      <c r="D41" s="62"/>
      <c r="E41" s="62"/>
      <c r="F41" s="62"/>
      <c r="G41" s="62"/>
      <c r="H41" s="62"/>
      <c r="I41" s="63"/>
    </row>
    <row r="42" spans="1:9" ht="12.75" customHeight="1" x14ac:dyDescent="0.2">
      <c r="A42" s="61"/>
      <c r="B42" s="62"/>
      <c r="C42" s="62"/>
      <c r="D42" s="62"/>
      <c r="E42" s="62"/>
      <c r="F42" s="62"/>
      <c r="G42" s="62"/>
      <c r="H42" s="62"/>
      <c r="I42" s="63"/>
    </row>
    <row r="43" spans="1:9" ht="60.75" customHeight="1" x14ac:dyDescent="0.2">
      <c r="A43" s="64"/>
      <c r="B43" s="65"/>
      <c r="C43" s="65"/>
      <c r="D43" s="65"/>
      <c r="E43" s="65"/>
      <c r="F43" s="65"/>
      <c r="G43" s="65"/>
      <c r="H43" s="65"/>
      <c r="I43" s="66"/>
    </row>
  </sheetData>
  <mergeCells count="7">
    <mergeCell ref="A30:I36"/>
    <mergeCell ref="A37:I43"/>
    <mergeCell ref="A1:I1"/>
    <mergeCell ref="A2:I8"/>
    <mergeCell ref="A9:I15"/>
    <mergeCell ref="A16:I22"/>
    <mergeCell ref="A23:I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43"/>
  <sheetViews>
    <sheetView workbookViewId="0">
      <selection activeCell="K23" sqref="K23"/>
    </sheetView>
  </sheetViews>
  <sheetFormatPr defaultColWidth="8.85546875" defaultRowHeight="12.75" x14ac:dyDescent="0.2"/>
  <cols>
    <col min="1" max="1" width="15" bestFit="1" customWidth="1"/>
    <col min="2" max="2" width="31.7109375" bestFit="1" customWidth="1"/>
    <col min="3" max="3" width="23.42578125" bestFit="1" customWidth="1"/>
    <col min="4" max="4" width="17" style="12" bestFit="1" customWidth="1"/>
    <col min="5" max="5" width="17.28515625" style="12" bestFit="1" customWidth="1"/>
    <col min="6" max="6" width="9.42578125" style="12" bestFit="1" customWidth="1"/>
    <col min="7" max="7" width="25.28515625" style="12" bestFit="1" customWidth="1"/>
    <col min="8" max="8" width="23.5703125" style="12" bestFit="1" customWidth="1"/>
    <col min="9" max="9" width="29.140625" style="12" bestFit="1" customWidth="1"/>
    <col min="10" max="10" width="20.5703125" style="72" bestFit="1" customWidth="1"/>
    <col min="11" max="11" width="14.42578125" bestFit="1" customWidth="1"/>
    <col min="15" max="15" width="11.42578125" customWidth="1"/>
  </cols>
  <sheetData>
    <row r="1" spans="1:15" s="20" customFormat="1" ht="15" x14ac:dyDescent="0.25">
      <c r="A1" s="15" t="s">
        <v>0</v>
      </c>
      <c r="B1" s="16" t="s">
        <v>1</v>
      </c>
      <c r="C1" s="17" t="s">
        <v>2</v>
      </c>
      <c r="D1" s="18" t="s">
        <v>228</v>
      </c>
      <c r="E1" s="18" t="s">
        <v>229</v>
      </c>
      <c r="F1" s="18" t="s">
        <v>230</v>
      </c>
      <c r="G1" s="19" t="s">
        <v>234</v>
      </c>
      <c r="H1" s="18" t="s">
        <v>231</v>
      </c>
      <c r="I1" s="18" t="s">
        <v>232</v>
      </c>
      <c r="J1" s="69" t="s">
        <v>233</v>
      </c>
      <c r="K1" s="73" t="s">
        <v>259</v>
      </c>
      <c r="L1" s="73"/>
      <c r="M1" s="73"/>
      <c r="N1" s="73"/>
      <c r="O1" s="73"/>
    </row>
    <row r="2" spans="1:15" x14ac:dyDescent="0.2">
      <c r="A2" s="1" t="s">
        <v>156</v>
      </c>
      <c r="B2" s="4" t="s">
        <v>165</v>
      </c>
      <c r="C2" s="9" t="s">
        <v>220</v>
      </c>
      <c r="D2" s="8">
        <v>8056</v>
      </c>
      <c r="E2" s="8">
        <v>7312</v>
      </c>
      <c r="F2" s="8">
        <v>180</v>
      </c>
      <c r="G2" s="2">
        <v>174</v>
      </c>
      <c r="H2" s="7">
        <v>37308158</v>
      </c>
      <c r="I2" s="7">
        <v>65463335</v>
      </c>
      <c r="J2" s="70">
        <f>H2+I2</f>
        <v>102771493</v>
      </c>
      <c r="K2" s="73"/>
      <c r="L2" s="73"/>
      <c r="M2" s="73"/>
      <c r="N2" s="73"/>
      <c r="O2" s="73"/>
    </row>
    <row r="3" spans="1:15" ht="12.75" customHeight="1" x14ac:dyDescent="0.2">
      <c r="A3" s="1" t="s">
        <v>30</v>
      </c>
      <c r="B3" s="4" t="s">
        <v>184</v>
      </c>
      <c r="C3" s="9" t="s">
        <v>220</v>
      </c>
      <c r="D3" s="8">
        <v>8847</v>
      </c>
      <c r="E3" s="8">
        <v>8630</v>
      </c>
      <c r="F3" s="8">
        <v>176</v>
      </c>
      <c r="G3" s="2">
        <v>156</v>
      </c>
      <c r="H3" s="7">
        <v>34732384</v>
      </c>
      <c r="I3" s="7">
        <v>58375056</v>
      </c>
      <c r="J3" s="70">
        <f>H3+I3</f>
        <v>93107440</v>
      </c>
      <c r="K3" s="74" t="s">
        <v>263</v>
      </c>
      <c r="L3" s="74"/>
      <c r="M3" s="74"/>
      <c r="N3" s="74"/>
      <c r="O3" s="74"/>
    </row>
    <row r="4" spans="1:15" ht="12.75" customHeight="1" x14ac:dyDescent="0.2">
      <c r="A4" s="1" t="s">
        <v>166</v>
      </c>
      <c r="B4" s="4" t="s">
        <v>167</v>
      </c>
      <c r="C4" s="9" t="s">
        <v>220</v>
      </c>
      <c r="D4" s="8">
        <v>6046</v>
      </c>
      <c r="E4" s="8">
        <v>5463</v>
      </c>
      <c r="F4" s="8">
        <v>80</v>
      </c>
      <c r="G4" s="2">
        <v>76</v>
      </c>
      <c r="H4" s="7">
        <v>21194424</v>
      </c>
      <c r="I4" s="7">
        <v>27266159</v>
      </c>
      <c r="J4" s="70">
        <f>H4+I4</f>
        <v>48460583</v>
      </c>
      <c r="K4" s="74"/>
      <c r="L4" s="74"/>
      <c r="M4" s="74"/>
      <c r="N4" s="74"/>
      <c r="O4" s="74"/>
    </row>
    <row r="5" spans="1:15" x14ac:dyDescent="0.2">
      <c r="A5" s="1" t="s">
        <v>43</v>
      </c>
      <c r="B5" s="1" t="s">
        <v>169</v>
      </c>
      <c r="C5" s="9" t="s">
        <v>220</v>
      </c>
      <c r="D5" s="8">
        <v>28414</v>
      </c>
      <c r="E5" s="8">
        <v>26616</v>
      </c>
      <c r="F5" s="8">
        <v>537</v>
      </c>
      <c r="G5" s="2">
        <v>488</v>
      </c>
      <c r="H5" s="7">
        <v>119842460</v>
      </c>
      <c r="I5" s="7">
        <v>148066806</v>
      </c>
      <c r="J5" s="70">
        <f>H5+I5</f>
        <v>267909266</v>
      </c>
      <c r="K5" s="74"/>
      <c r="L5" s="74"/>
      <c r="M5" s="74"/>
      <c r="N5" s="74"/>
      <c r="O5" s="74"/>
    </row>
    <row r="6" spans="1:15" x14ac:dyDescent="0.2">
      <c r="A6" s="1" t="s">
        <v>121</v>
      </c>
      <c r="B6" s="4" t="s">
        <v>164</v>
      </c>
      <c r="C6" s="9" t="s">
        <v>220</v>
      </c>
      <c r="D6" s="8">
        <v>516</v>
      </c>
      <c r="E6" s="8">
        <v>567</v>
      </c>
      <c r="F6" s="8">
        <v>45</v>
      </c>
      <c r="G6" s="2">
        <v>36</v>
      </c>
      <c r="H6" s="7">
        <v>1685247</v>
      </c>
      <c r="I6" s="7">
        <v>2836141</v>
      </c>
      <c r="J6" s="70">
        <f>H6+I6</f>
        <v>4521388</v>
      </c>
      <c r="K6" s="74"/>
      <c r="L6" s="74"/>
      <c r="M6" s="74"/>
      <c r="N6" s="74"/>
      <c r="O6" s="74"/>
    </row>
    <row r="7" spans="1:15" x14ac:dyDescent="0.2">
      <c r="A7" s="1" t="s">
        <v>9</v>
      </c>
      <c r="B7" s="4" t="s">
        <v>193</v>
      </c>
      <c r="C7" s="9" t="s">
        <v>220</v>
      </c>
      <c r="D7" s="8">
        <v>1916</v>
      </c>
      <c r="E7" s="8">
        <v>1878</v>
      </c>
      <c r="F7" s="8">
        <v>163</v>
      </c>
      <c r="G7" s="2">
        <v>137</v>
      </c>
      <c r="H7" s="7">
        <v>4060535</v>
      </c>
      <c r="I7" s="7">
        <v>1782931</v>
      </c>
      <c r="J7" s="70">
        <f>H7+I7</f>
        <v>5843466</v>
      </c>
      <c r="K7" s="74"/>
      <c r="L7" s="74"/>
      <c r="M7" s="74"/>
      <c r="N7" s="74"/>
      <c r="O7" s="74"/>
    </row>
    <row r="8" spans="1:15" x14ac:dyDescent="0.2">
      <c r="A8" s="1" t="s">
        <v>9</v>
      </c>
      <c r="B8" s="4" t="s">
        <v>160</v>
      </c>
      <c r="C8" s="9" t="s">
        <v>220</v>
      </c>
      <c r="D8" s="8">
        <v>4729</v>
      </c>
      <c r="E8" s="8">
        <v>4748</v>
      </c>
      <c r="F8" s="8">
        <v>319</v>
      </c>
      <c r="G8" s="2">
        <v>258</v>
      </c>
      <c r="H8" s="7">
        <v>16273247</v>
      </c>
      <c r="I8" s="7">
        <v>24405917</v>
      </c>
      <c r="J8" s="70">
        <f>H8+I8</f>
        <v>40679164</v>
      </c>
      <c r="K8" s="74"/>
      <c r="L8" s="74"/>
      <c r="M8" s="74"/>
      <c r="N8" s="74"/>
      <c r="O8" s="74"/>
    </row>
    <row r="9" spans="1:15" x14ac:dyDescent="0.2">
      <c r="A9" s="1" t="s">
        <v>9</v>
      </c>
      <c r="B9" s="4" t="s">
        <v>192</v>
      </c>
      <c r="C9" s="9" t="s">
        <v>220</v>
      </c>
      <c r="D9" s="8">
        <v>5018</v>
      </c>
      <c r="E9" s="8">
        <v>4425</v>
      </c>
      <c r="F9" s="8">
        <v>163</v>
      </c>
      <c r="G9" s="2">
        <v>137</v>
      </c>
      <c r="H9" s="7">
        <v>28119838</v>
      </c>
      <c r="I9" s="7">
        <v>42683203</v>
      </c>
      <c r="J9" s="70">
        <f>H9+I9</f>
        <v>70803041</v>
      </c>
      <c r="K9" s="74"/>
      <c r="L9" s="74"/>
      <c r="M9" s="74"/>
      <c r="N9" s="74"/>
      <c r="O9" s="74"/>
    </row>
    <row r="10" spans="1:15" x14ac:dyDescent="0.2">
      <c r="A10" s="1" t="s">
        <v>9</v>
      </c>
      <c r="B10" s="4" t="s">
        <v>10</v>
      </c>
      <c r="C10" s="9" t="s">
        <v>220</v>
      </c>
      <c r="D10" s="8">
        <v>10200</v>
      </c>
      <c r="E10" s="8">
        <v>9665</v>
      </c>
      <c r="F10" s="8">
        <v>383</v>
      </c>
      <c r="G10" s="2">
        <v>291</v>
      </c>
      <c r="H10" s="7">
        <v>39713000</v>
      </c>
      <c r="I10" s="7">
        <v>58527000</v>
      </c>
      <c r="J10" s="70">
        <f>H10+I10</f>
        <v>98240000</v>
      </c>
      <c r="K10" s="74"/>
      <c r="L10" s="74"/>
      <c r="M10" s="74"/>
      <c r="N10" s="74"/>
      <c r="O10" s="74"/>
    </row>
    <row r="11" spans="1:15" x14ac:dyDescent="0.2">
      <c r="A11" s="1" t="s">
        <v>9</v>
      </c>
      <c r="B11" s="4" t="s">
        <v>172</v>
      </c>
      <c r="C11" s="9" t="s">
        <v>220</v>
      </c>
      <c r="D11" s="8">
        <v>11628</v>
      </c>
      <c r="E11" s="8">
        <v>11767</v>
      </c>
      <c r="F11" s="8">
        <v>409</v>
      </c>
      <c r="G11" s="2">
        <v>344</v>
      </c>
      <c r="H11" s="7">
        <v>41146151</v>
      </c>
      <c r="I11" s="7">
        <v>84267272</v>
      </c>
      <c r="J11" s="70">
        <f>H11+I11</f>
        <v>125413423</v>
      </c>
    </row>
    <row r="12" spans="1:15" x14ac:dyDescent="0.2">
      <c r="A12" s="1" t="s">
        <v>9</v>
      </c>
      <c r="B12" s="4" t="s">
        <v>180</v>
      </c>
      <c r="C12" s="9" t="s">
        <v>220</v>
      </c>
      <c r="D12" s="8">
        <v>20407</v>
      </c>
      <c r="E12" s="8">
        <v>20140</v>
      </c>
      <c r="F12" s="8">
        <v>505</v>
      </c>
      <c r="G12" s="2">
        <v>453</v>
      </c>
      <c r="H12" s="7">
        <v>98028932</v>
      </c>
      <c r="I12" s="7">
        <v>180174737</v>
      </c>
      <c r="J12" s="70">
        <f>H12+I12</f>
        <v>278203669</v>
      </c>
    </row>
    <row r="13" spans="1:15" x14ac:dyDescent="0.2">
      <c r="A13" s="1" t="s">
        <v>101</v>
      </c>
      <c r="B13" s="4" t="s">
        <v>170</v>
      </c>
      <c r="C13" s="9" t="s">
        <v>220</v>
      </c>
      <c r="D13" s="8">
        <v>13573</v>
      </c>
      <c r="E13" s="8">
        <v>13583</v>
      </c>
      <c r="F13" s="8">
        <v>188</v>
      </c>
      <c r="G13" s="2">
        <v>166</v>
      </c>
      <c r="H13" s="7">
        <v>55931579</v>
      </c>
      <c r="I13" s="7">
        <v>123709814</v>
      </c>
      <c r="J13" s="70">
        <f>H13+I13</f>
        <v>179641393</v>
      </c>
    </row>
    <row r="14" spans="1:15" x14ac:dyDescent="0.2">
      <c r="A14" s="1" t="s">
        <v>24</v>
      </c>
      <c r="B14" s="4" t="s">
        <v>25</v>
      </c>
      <c r="C14" s="9" t="s">
        <v>220</v>
      </c>
      <c r="D14" s="8">
        <v>1690</v>
      </c>
      <c r="E14" s="8">
        <v>1692</v>
      </c>
      <c r="F14" s="8">
        <v>58</v>
      </c>
      <c r="G14" s="2">
        <v>47</v>
      </c>
      <c r="H14" s="7">
        <v>6913117</v>
      </c>
      <c r="I14" s="7">
        <v>8776385</v>
      </c>
      <c r="J14" s="70">
        <f>H14+I14</f>
        <v>15689502</v>
      </c>
    </row>
    <row r="15" spans="1:15" x14ac:dyDescent="0.2">
      <c r="A15" s="1" t="s">
        <v>3</v>
      </c>
      <c r="B15" s="1" t="s">
        <v>4</v>
      </c>
      <c r="C15" s="9" t="s">
        <v>220</v>
      </c>
      <c r="D15" s="8">
        <v>5075</v>
      </c>
      <c r="E15" s="8">
        <v>4311</v>
      </c>
      <c r="F15" s="8">
        <v>151</v>
      </c>
      <c r="G15" s="2">
        <v>133</v>
      </c>
      <c r="H15" s="7">
        <v>17572650</v>
      </c>
      <c r="I15" s="7">
        <v>24518424</v>
      </c>
      <c r="J15" s="70">
        <f>H15+I15</f>
        <v>42091074</v>
      </c>
    </row>
    <row r="16" spans="1:15" x14ac:dyDescent="0.2">
      <c r="A16" s="1" t="s">
        <v>12</v>
      </c>
      <c r="B16" s="4" t="s">
        <v>173</v>
      </c>
      <c r="C16" s="9" t="s">
        <v>220</v>
      </c>
      <c r="D16" s="8">
        <v>7285</v>
      </c>
      <c r="E16" s="8">
        <v>6554</v>
      </c>
      <c r="F16" s="8">
        <v>372</v>
      </c>
      <c r="G16" s="2">
        <v>339</v>
      </c>
      <c r="H16" s="7">
        <v>27647873</v>
      </c>
      <c r="I16" s="7">
        <v>35762934</v>
      </c>
      <c r="J16" s="70">
        <f>H16+I16</f>
        <v>63410807</v>
      </c>
    </row>
    <row r="17" spans="1:10" x14ac:dyDescent="0.2">
      <c r="A17" s="1" t="s">
        <v>12</v>
      </c>
      <c r="B17" s="4" t="s">
        <v>185</v>
      </c>
      <c r="C17" s="9" t="s">
        <v>220</v>
      </c>
      <c r="D17" s="8">
        <v>21161</v>
      </c>
      <c r="E17" s="8">
        <v>19544</v>
      </c>
      <c r="F17" s="8">
        <v>823</v>
      </c>
      <c r="G17" s="2">
        <v>733</v>
      </c>
      <c r="H17" s="7">
        <v>57249083</v>
      </c>
      <c r="I17" s="7">
        <v>87304251</v>
      </c>
      <c r="J17" s="70">
        <f>H17+I17</f>
        <v>144553334</v>
      </c>
    </row>
    <row r="18" spans="1:10" x14ac:dyDescent="0.2">
      <c r="A18" s="1" t="s">
        <v>12</v>
      </c>
      <c r="B18" s="4" t="s">
        <v>161</v>
      </c>
      <c r="C18" s="9" t="s">
        <v>220</v>
      </c>
      <c r="D18" s="8">
        <v>24542</v>
      </c>
      <c r="E18" s="8">
        <v>22178</v>
      </c>
      <c r="F18" s="8">
        <v>296</v>
      </c>
      <c r="G18" s="2">
        <v>260</v>
      </c>
      <c r="H18" s="7">
        <v>88742407</v>
      </c>
      <c r="I18" s="7">
        <v>122351671</v>
      </c>
      <c r="J18" s="70">
        <f>H18+I18</f>
        <v>211094078</v>
      </c>
    </row>
    <row r="19" spans="1:10" x14ac:dyDescent="0.2">
      <c r="A19" s="1" t="s">
        <v>12</v>
      </c>
      <c r="B19" s="4" t="s">
        <v>168</v>
      </c>
      <c r="C19" s="9" t="s">
        <v>220</v>
      </c>
      <c r="D19" s="8">
        <v>28585</v>
      </c>
      <c r="E19" s="8">
        <v>29608</v>
      </c>
      <c r="F19" s="8">
        <v>857</v>
      </c>
      <c r="G19" s="2">
        <v>758</v>
      </c>
      <c r="H19" s="7">
        <v>139596634</v>
      </c>
      <c r="I19" s="7">
        <v>171698657</v>
      </c>
      <c r="J19" s="70">
        <f>H19+I19</f>
        <v>311295291</v>
      </c>
    </row>
    <row r="20" spans="1:10" x14ac:dyDescent="0.2">
      <c r="A20" s="1" t="s">
        <v>162</v>
      </c>
      <c r="B20" s="4" t="s">
        <v>163</v>
      </c>
      <c r="C20" s="9" t="s">
        <v>226</v>
      </c>
      <c r="D20" s="8">
        <v>2008</v>
      </c>
      <c r="E20" s="8">
        <v>2015</v>
      </c>
      <c r="F20" s="8">
        <v>23</v>
      </c>
      <c r="G20" s="2">
        <v>18</v>
      </c>
      <c r="H20" s="7">
        <v>8723954</v>
      </c>
      <c r="I20" s="7">
        <v>9724493</v>
      </c>
      <c r="J20" s="70">
        <f>H20+I20</f>
        <v>18448447</v>
      </c>
    </row>
    <row r="21" spans="1:10" x14ac:dyDescent="0.2">
      <c r="A21" s="1" t="s">
        <v>12</v>
      </c>
      <c r="B21" s="4" t="s">
        <v>50</v>
      </c>
      <c r="C21" s="9" t="s">
        <v>226</v>
      </c>
      <c r="D21" s="8">
        <v>13331</v>
      </c>
      <c r="E21" s="8">
        <v>11822</v>
      </c>
      <c r="F21" s="8">
        <v>669</v>
      </c>
      <c r="G21" s="2">
        <v>552</v>
      </c>
      <c r="H21" s="7">
        <v>42976375</v>
      </c>
      <c r="I21" s="7">
        <v>74158896</v>
      </c>
      <c r="J21" s="70">
        <f>H21+I21</f>
        <v>117135271</v>
      </c>
    </row>
    <row r="22" spans="1:10" x14ac:dyDescent="0.2">
      <c r="A22" s="1" t="s">
        <v>12</v>
      </c>
      <c r="B22" s="4" t="s">
        <v>179</v>
      </c>
      <c r="C22" s="9" t="s">
        <v>226</v>
      </c>
      <c r="D22" s="8">
        <v>16150</v>
      </c>
      <c r="E22" s="8">
        <v>16217</v>
      </c>
      <c r="F22" s="8">
        <v>619</v>
      </c>
      <c r="G22" s="2">
        <v>524</v>
      </c>
      <c r="H22" s="7">
        <v>81523000</v>
      </c>
      <c r="I22" s="7">
        <v>103446000</v>
      </c>
      <c r="J22" s="70">
        <f>H22+I22</f>
        <v>184969000</v>
      </c>
    </row>
    <row r="23" spans="1:10" x14ac:dyDescent="0.2">
      <c r="A23" s="1" t="s">
        <v>57</v>
      </c>
      <c r="B23" s="4" t="s">
        <v>58</v>
      </c>
      <c r="C23" s="9" t="s">
        <v>222</v>
      </c>
      <c r="D23" s="8">
        <v>977</v>
      </c>
      <c r="E23" s="8">
        <v>761</v>
      </c>
      <c r="F23" s="8">
        <v>48</v>
      </c>
      <c r="G23" s="2">
        <v>20</v>
      </c>
      <c r="H23" s="7">
        <v>5507103</v>
      </c>
      <c r="I23" s="7">
        <v>6784431</v>
      </c>
      <c r="J23" s="70">
        <f>H23+I23</f>
        <v>12291534</v>
      </c>
    </row>
    <row r="24" spans="1:10" x14ac:dyDescent="0.2">
      <c r="A24" s="1" t="s">
        <v>57</v>
      </c>
      <c r="B24" s="4" t="s">
        <v>119</v>
      </c>
      <c r="C24" s="9" t="s">
        <v>222</v>
      </c>
      <c r="D24" s="8">
        <v>16017</v>
      </c>
      <c r="E24" s="8">
        <v>15202</v>
      </c>
      <c r="F24" s="8">
        <v>376</v>
      </c>
      <c r="G24" s="2">
        <v>328</v>
      </c>
      <c r="H24" s="7">
        <v>57675663</v>
      </c>
      <c r="I24" s="7">
        <v>90188598</v>
      </c>
      <c r="J24" s="70">
        <f>H24+I24</f>
        <v>147864261</v>
      </c>
    </row>
    <row r="25" spans="1:10" x14ac:dyDescent="0.2">
      <c r="A25" s="1" t="s">
        <v>101</v>
      </c>
      <c r="B25" s="1" t="s">
        <v>102</v>
      </c>
      <c r="C25" s="9" t="s">
        <v>222</v>
      </c>
      <c r="D25" s="8">
        <v>1900</v>
      </c>
      <c r="E25" s="8">
        <v>1684</v>
      </c>
      <c r="F25" s="8">
        <v>30</v>
      </c>
      <c r="G25" s="2">
        <v>18</v>
      </c>
      <c r="H25" s="7">
        <v>7073851</v>
      </c>
      <c r="I25" s="7">
        <v>12146423</v>
      </c>
      <c r="J25" s="70">
        <f>H25+I25</f>
        <v>19220274</v>
      </c>
    </row>
    <row r="26" spans="1:10" x14ac:dyDescent="0.2">
      <c r="A26" s="1" t="s">
        <v>7</v>
      </c>
      <c r="B26" s="4" t="s">
        <v>8</v>
      </c>
      <c r="C26" s="9" t="s">
        <v>222</v>
      </c>
      <c r="D26" s="6">
        <v>1832</v>
      </c>
      <c r="E26" s="6">
        <v>1832</v>
      </c>
      <c r="F26" s="8">
        <v>18</v>
      </c>
      <c r="G26" s="2">
        <v>17</v>
      </c>
      <c r="H26" s="7">
        <v>5169553</v>
      </c>
      <c r="I26" s="7">
        <v>5749975</v>
      </c>
      <c r="J26" s="70">
        <f>H26+I26</f>
        <v>10919528</v>
      </c>
    </row>
    <row r="27" spans="1:10" x14ac:dyDescent="0.2">
      <c r="A27" s="1" t="s">
        <v>22</v>
      </c>
      <c r="B27" s="1" t="s">
        <v>23</v>
      </c>
      <c r="C27" s="9" t="s">
        <v>222</v>
      </c>
      <c r="D27" s="8">
        <v>5694</v>
      </c>
      <c r="E27" s="8">
        <v>5662</v>
      </c>
      <c r="F27" s="8">
        <v>53</v>
      </c>
      <c r="G27" s="2">
        <v>42</v>
      </c>
      <c r="H27" s="7">
        <v>21293771</v>
      </c>
      <c r="I27" s="7">
        <v>26924366</v>
      </c>
      <c r="J27" s="70">
        <f>H27+I27</f>
        <v>48218137</v>
      </c>
    </row>
    <row r="28" spans="1:10" x14ac:dyDescent="0.2">
      <c r="A28" s="1" t="s">
        <v>79</v>
      </c>
      <c r="B28" s="4" t="s">
        <v>118</v>
      </c>
      <c r="C28" s="9" t="s">
        <v>222</v>
      </c>
      <c r="D28" s="8">
        <v>2135</v>
      </c>
      <c r="E28" s="8">
        <v>1882</v>
      </c>
      <c r="F28" s="8">
        <v>22</v>
      </c>
      <c r="G28" s="2">
        <v>9</v>
      </c>
      <c r="H28" s="7">
        <v>7448806</v>
      </c>
      <c r="I28" s="7">
        <v>12233538</v>
      </c>
      <c r="J28" s="70">
        <f>H28+I28</f>
        <v>19682344</v>
      </c>
    </row>
    <row r="29" spans="1:10" x14ac:dyDescent="0.2">
      <c r="A29" s="1" t="s">
        <v>116</v>
      </c>
      <c r="B29" s="4" t="s">
        <v>117</v>
      </c>
      <c r="C29" s="9" t="s">
        <v>224</v>
      </c>
      <c r="D29" s="8">
        <v>5697</v>
      </c>
      <c r="E29" s="8">
        <v>5184</v>
      </c>
      <c r="F29" s="8">
        <v>118</v>
      </c>
      <c r="G29" s="2">
        <v>84</v>
      </c>
      <c r="H29" s="7">
        <v>23073292</v>
      </c>
      <c r="I29" s="7">
        <v>31835162</v>
      </c>
      <c r="J29" s="70">
        <f>H29+I29</f>
        <v>54908454</v>
      </c>
    </row>
    <row r="30" spans="1:10" x14ac:dyDescent="0.2">
      <c r="A30" s="1" t="s">
        <v>20</v>
      </c>
      <c r="B30" s="4" t="s">
        <v>145</v>
      </c>
      <c r="C30" s="9" t="s">
        <v>224</v>
      </c>
      <c r="D30" s="8">
        <v>873</v>
      </c>
      <c r="E30" s="8">
        <v>799</v>
      </c>
      <c r="F30" s="8">
        <v>78</v>
      </c>
      <c r="G30" s="2">
        <v>70</v>
      </c>
      <c r="H30" s="7">
        <v>5426706</v>
      </c>
      <c r="I30" s="7">
        <v>7224536</v>
      </c>
      <c r="J30" s="70">
        <f>H30+I30</f>
        <v>12651242</v>
      </c>
    </row>
    <row r="31" spans="1:10" x14ac:dyDescent="0.2">
      <c r="A31" s="1" t="s">
        <v>20</v>
      </c>
      <c r="B31" s="4" t="s">
        <v>44</v>
      </c>
      <c r="C31" s="9" t="s">
        <v>224</v>
      </c>
      <c r="D31" s="8">
        <v>4448</v>
      </c>
      <c r="E31" s="8">
        <v>4459</v>
      </c>
      <c r="F31" s="8">
        <v>227</v>
      </c>
      <c r="G31" s="2">
        <v>206</v>
      </c>
      <c r="H31" s="7">
        <v>17563793</v>
      </c>
      <c r="I31" s="7">
        <v>38065099</v>
      </c>
      <c r="J31" s="70">
        <f>H31+I31</f>
        <v>55628892</v>
      </c>
    </row>
    <row r="32" spans="1:10" x14ac:dyDescent="0.2">
      <c r="A32" s="1" t="s">
        <v>53</v>
      </c>
      <c r="B32" s="4" t="s">
        <v>54</v>
      </c>
      <c r="C32" s="9" t="s">
        <v>224</v>
      </c>
      <c r="D32" s="8">
        <v>6387</v>
      </c>
      <c r="E32" s="8">
        <v>5949</v>
      </c>
      <c r="F32" s="8">
        <v>60</v>
      </c>
      <c r="G32" s="2">
        <v>54</v>
      </c>
      <c r="H32" s="7">
        <v>14814444</v>
      </c>
      <c r="I32" s="7">
        <v>24715430</v>
      </c>
      <c r="J32" s="70">
        <f>H32+I32</f>
        <v>39529874</v>
      </c>
    </row>
    <row r="33" spans="1:10" x14ac:dyDescent="0.2">
      <c r="A33" s="1" t="s">
        <v>53</v>
      </c>
      <c r="B33" s="1" t="s">
        <v>98</v>
      </c>
      <c r="C33" s="9" t="s">
        <v>224</v>
      </c>
      <c r="D33" s="8">
        <v>7509</v>
      </c>
      <c r="E33" s="8">
        <v>6883</v>
      </c>
      <c r="F33" s="8">
        <v>42</v>
      </c>
      <c r="G33" s="2">
        <v>28</v>
      </c>
      <c r="H33" s="7">
        <v>24072802</v>
      </c>
      <c r="I33" s="7">
        <v>46272478</v>
      </c>
      <c r="J33" s="70">
        <f>H33+I33</f>
        <v>70345280</v>
      </c>
    </row>
    <row r="34" spans="1:10" x14ac:dyDescent="0.2">
      <c r="A34" s="1" t="s">
        <v>196</v>
      </c>
      <c r="B34" s="4" t="s">
        <v>197</v>
      </c>
      <c r="C34" s="9" t="s">
        <v>224</v>
      </c>
      <c r="D34" s="8">
        <v>3231</v>
      </c>
      <c r="E34" s="8">
        <v>3418</v>
      </c>
      <c r="F34" s="8">
        <v>26</v>
      </c>
      <c r="G34" s="2">
        <v>17</v>
      </c>
      <c r="H34" s="7">
        <v>10206985</v>
      </c>
      <c r="I34" s="7">
        <v>12576189</v>
      </c>
      <c r="J34" s="70">
        <f>H34+I34</f>
        <v>22783174</v>
      </c>
    </row>
    <row r="35" spans="1:10" x14ac:dyDescent="0.2">
      <c r="A35" s="1" t="s">
        <v>43</v>
      </c>
      <c r="B35" s="4" t="s">
        <v>93</v>
      </c>
      <c r="C35" s="9" t="s">
        <v>224</v>
      </c>
      <c r="D35" s="8">
        <v>1922</v>
      </c>
      <c r="E35" s="8">
        <v>1901</v>
      </c>
      <c r="F35" s="8">
        <v>8</v>
      </c>
      <c r="G35" s="2">
        <v>1</v>
      </c>
      <c r="H35" s="7">
        <v>6364704</v>
      </c>
      <c r="I35" s="7">
        <v>5741725</v>
      </c>
      <c r="J35" s="70">
        <f>H35+I35</f>
        <v>12106429</v>
      </c>
    </row>
    <row r="36" spans="1:10" x14ac:dyDescent="0.2">
      <c r="A36" s="1" t="s">
        <v>71</v>
      </c>
      <c r="B36" s="4" t="s">
        <v>144</v>
      </c>
      <c r="C36" s="9" t="s">
        <v>224</v>
      </c>
      <c r="D36" s="8">
        <v>882</v>
      </c>
      <c r="E36" s="8">
        <v>872</v>
      </c>
      <c r="F36" s="8">
        <v>6</v>
      </c>
      <c r="G36" s="2">
        <v>4</v>
      </c>
      <c r="H36" s="7">
        <v>3892328</v>
      </c>
      <c r="I36" s="7">
        <v>1775797</v>
      </c>
      <c r="J36" s="70">
        <f>H36+I36</f>
        <v>5668125</v>
      </c>
    </row>
    <row r="37" spans="1:10" x14ac:dyDescent="0.2">
      <c r="A37" s="1" t="s">
        <v>9</v>
      </c>
      <c r="B37" s="4" t="s">
        <v>198</v>
      </c>
      <c r="C37" s="9" t="s">
        <v>224</v>
      </c>
      <c r="D37" s="8">
        <v>1240</v>
      </c>
      <c r="E37" s="8">
        <v>1236</v>
      </c>
      <c r="F37" s="8">
        <v>27</v>
      </c>
      <c r="G37" s="2">
        <v>23</v>
      </c>
      <c r="H37" s="7">
        <v>3748759</v>
      </c>
      <c r="I37" s="7">
        <v>3554863</v>
      </c>
      <c r="J37" s="70">
        <f>H37+I37</f>
        <v>7303622</v>
      </c>
    </row>
    <row r="38" spans="1:10" x14ac:dyDescent="0.2">
      <c r="A38" s="1" t="s">
        <v>9</v>
      </c>
      <c r="B38" s="4" t="s">
        <v>201</v>
      </c>
      <c r="C38" s="9" t="s">
        <v>224</v>
      </c>
      <c r="D38" s="8">
        <v>420</v>
      </c>
      <c r="E38" s="8">
        <v>379</v>
      </c>
      <c r="F38" s="8">
        <v>109</v>
      </c>
      <c r="G38" s="2">
        <v>97</v>
      </c>
      <c r="H38" s="7">
        <v>7968753</v>
      </c>
      <c r="I38" s="7">
        <v>11425206</v>
      </c>
      <c r="J38" s="70">
        <f>H38+I38</f>
        <v>19393959</v>
      </c>
    </row>
    <row r="39" spans="1:10" x14ac:dyDescent="0.2">
      <c r="A39" s="1" t="s">
        <v>114</v>
      </c>
      <c r="B39" s="4" t="s">
        <v>115</v>
      </c>
      <c r="C39" s="9" t="s">
        <v>224</v>
      </c>
      <c r="D39" s="8">
        <v>3090</v>
      </c>
      <c r="E39" s="8">
        <v>2340</v>
      </c>
      <c r="F39" s="8">
        <v>38</v>
      </c>
      <c r="G39" s="2">
        <v>21</v>
      </c>
      <c r="H39" s="7">
        <v>8294880</v>
      </c>
      <c r="I39" s="7">
        <v>19079177</v>
      </c>
      <c r="J39" s="70">
        <f>H39+I39</f>
        <v>27374057</v>
      </c>
    </row>
    <row r="40" spans="1:10" x14ac:dyDescent="0.2">
      <c r="A40" s="5" t="s">
        <v>215</v>
      </c>
      <c r="B40" s="4" t="s">
        <v>214</v>
      </c>
      <c r="C40" s="9" t="s">
        <v>224</v>
      </c>
      <c r="D40" s="8">
        <v>12389</v>
      </c>
      <c r="E40" s="8">
        <v>11882</v>
      </c>
      <c r="F40" s="8">
        <v>305</v>
      </c>
      <c r="G40" s="2">
        <v>277</v>
      </c>
      <c r="H40" s="7">
        <v>53366888</v>
      </c>
      <c r="I40" s="7">
        <v>77771967</v>
      </c>
      <c r="J40" s="70">
        <f>H40+I40</f>
        <v>131138855</v>
      </c>
    </row>
    <row r="41" spans="1:10" x14ac:dyDescent="0.2">
      <c r="A41" s="1" t="s">
        <v>3</v>
      </c>
      <c r="B41" s="4" t="s">
        <v>202</v>
      </c>
      <c r="C41" s="9" t="s">
        <v>224</v>
      </c>
      <c r="D41" s="8">
        <v>338</v>
      </c>
      <c r="E41" s="8">
        <v>326</v>
      </c>
      <c r="F41" s="8">
        <v>56</v>
      </c>
      <c r="G41" s="2">
        <v>47</v>
      </c>
      <c r="H41" s="7">
        <v>5293171</v>
      </c>
      <c r="I41" s="7">
        <v>10922214</v>
      </c>
      <c r="J41" s="70">
        <f>H41+I41</f>
        <v>16215385</v>
      </c>
    </row>
    <row r="42" spans="1:10" x14ac:dyDescent="0.2">
      <c r="A42" s="10" t="s">
        <v>3</v>
      </c>
      <c r="B42" s="4" t="s">
        <v>212</v>
      </c>
      <c r="C42" s="9" t="s">
        <v>224</v>
      </c>
      <c r="D42" s="6">
        <v>4639</v>
      </c>
      <c r="E42" s="6">
        <v>3638</v>
      </c>
      <c r="F42" s="6">
        <v>284</v>
      </c>
      <c r="G42" s="3">
        <v>224</v>
      </c>
      <c r="H42" s="6">
        <v>19433087</v>
      </c>
      <c r="I42" s="6">
        <v>20673865</v>
      </c>
      <c r="J42" s="70">
        <f>H42+I42</f>
        <v>40106952</v>
      </c>
    </row>
    <row r="43" spans="1:10" x14ac:dyDescent="0.2">
      <c r="A43" s="5" t="s">
        <v>3</v>
      </c>
      <c r="B43" s="4" t="s">
        <v>217</v>
      </c>
      <c r="C43" s="9" t="s">
        <v>224</v>
      </c>
      <c r="D43" s="8">
        <v>5991</v>
      </c>
      <c r="E43" s="8">
        <v>6029</v>
      </c>
      <c r="F43" s="8">
        <v>90</v>
      </c>
      <c r="G43" s="2">
        <v>66</v>
      </c>
      <c r="H43" s="7">
        <v>21036828</v>
      </c>
      <c r="I43" s="7">
        <v>23584534</v>
      </c>
      <c r="J43" s="70">
        <f>H43+I43</f>
        <v>44621362</v>
      </c>
    </row>
    <row r="44" spans="1:10" x14ac:dyDescent="0.2">
      <c r="A44" s="1" t="s">
        <v>3</v>
      </c>
      <c r="B44" s="4" t="s">
        <v>178</v>
      </c>
      <c r="C44" s="9" t="s">
        <v>224</v>
      </c>
      <c r="D44" s="8">
        <v>12341</v>
      </c>
      <c r="E44" s="8">
        <v>12351</v>
      </c>
      <c r="F44" s="8">
        <v>331</v>
      </c>
      <c r="G44" s="2">
        <v>315</v>
      </c>
      <c r="H44" s="7">
        <v>58397128</v>
      </c>
      <c r="I44" s="7">
        <v>141358933</v>
      </c>
      <c r="J44" s="70">
        <f>H44+I44</f>
        <v>199756061</v>
      </c>
    </row>
    <row r="45" spans="1:10" x14ac:dyDescent="0.2">
      <c r="A45" s="5" t="s">
        <v>12</v>
      </c>
      <c r="B45" s="4" t="s">
        <v>213</v>
      </c>
      <c r="C45" s="9" t="s">
        <v>224</v>
      </c>
      <c r="D45" s="6">
        <v>3448</v>
      </c>
      <c r="E45" s="6">
        <v>3425</v>
      </c>
      <c r="F45" s="6">
        <v>592</v>
      </c>
      <c r="G45" s="3">
        <v>418</v>
      </c>
      <c r="H45" s="6">
        <v>14645545</v>
      </c>
      <c r="I45" s="6">
        <v>21581599</v>
      </c>
      <c r="J45" s="70">
        <f>H45+I45</f>
        <v>36227144</v>
      </c>
    </row>
    <row r="46" spans="1:10" x14ac:dyDescent="0.2">
      <c r="A46" s="1" t="s">
        <v>219</v>
      </c>
      <c r="B46" s="4" t="s">
        <v>218</v>
      </c>
      <c r="C46" s="9" t="s">
        <v>224</v>
      </c>
      <c r="D46" s="8">
        <v>2087</v>
      </c>
      <c r="E46" s="8">
        <v>1739</v>
      </c>
      <c r="F46" s="8">
        <v>171</v>
      </c>
      <c r="G46" s="2">
        <v>149</v>
      </c>
      <c r="H46" s="7">
        <v>8335300</v>
      </c>
      <c r="I46" s="7">
        <v>11250800</v>
      </c>
      <c r="J46" s="70">
        <f>H46+I46</f>
        <v>19586100</v>
      </c>
    </row>
    <row r="47" spans="1:10" x14ac:dyDescent="0.2">
      <c r="A47" s="1" t="s">
        <v>51</v>
      </c>
      <c r="B47" s="1" t="s">
        <v>52</v>
      </c>
      <c r="C47" s="9" t="s">
        <v>224</v>
      </c>
      <c r="D47" s="8">
        <v>972</v>
      </c>
      <c r="E47" s="8">
        <v>973</v>
      </c>
      <c r="F47" s="8">
        <v>57</v>
      </c>
      <c r="G47" s="2">
        <v>26</v>
      </c>
      <c r="H47" s="7">
        <v>5117971</v>
      </c>
      <c r="I47" s="7">
        <v>7025459</v>
      </c>
      <c r="J47" s="70">
        <f>H47+I47</f>
        <v>12143430</v>
      </c>
    </row>
    <row r="48" spans="1:10" x14ac:dyDescent="0.2">
      <c r="A48" s="1" t="s">
        <v>79</v>
      </c>
      <c r="B48" s="4" t="s">
        <v>80</v>
      </c>
      <c r="C48" s="9" t="s">
        <v>224</v>
      </c>
      <c r="D48" s="8">
        <v>472</v>
      </c>
      <c r="E48" s="8">
        <v>468</v>
      </c>
      <c r="F48" s="8">
        <v>7</v>
      </c>
      <c r="G48" s="2">
        <v>6</v>
      </c>
      <c r="H48" s="7">
        <v>4128513</v>
      </c>
      <c r="I48" s="7">
        <v>4489715</v>
      </c>
      <c r="J48" s="70">
        <f>H48+I48</f>
        <v>8618228</v>
      </c>
    </row>
    <row r="49" spans="1:10" x14ac:dyDescent="0.2">
      <c r="A49" s="1" t="s">
        <v>16</v>
      </c>
      <c r="B49" s="4" t="s">
        <v>17</v>
      </c>
      <c r="C49" s="9" t="s">
        <v>223</v>
      </c>
      <c r="D49" s="8">
        <v>1146</v>
      </c>
      <c r="E49" s="8">
        <v>1146</v>
      </c>
      <c r="F49" s="8">
        <v>11</v>
      </c>
      <c r="G49" s="2">
        <v>8</v>
      </c>
      <c r="H49" s="7">
        <v>3731617</v>
      </c>
      <c r="I49" s="7">
        <v>5530061</v>
      </c>
      <c r="J49" s="70">
        <f>H49+I49</f>
        <v>9261678</v>
      </c>
    </row>
    <row r="50" spans="1:10" x14ac:dyDescent="0.2">
      <c r="A50" s="1" t="s">
        <v>18</v>
      </c>
      <c r="B50" s="4" t="s">
        <v>19</v>
      </c>
      <c r="C50" s="9" t="s">
        <v>223</v>
      </c>
      <c r="D50" s="12">
        <v>1966</v>
      </c>
      <c r="E50" s="8">
        <v>2019</v>
      </c>
      <c r="F50" s="8">
        <v>102</v>
      </c>
      <c r="G50" s="2">
        <v>78</v>
      </c>
      <c r="H50" s="7">
        <v>5417851</v>
      </c>
      <c r="I50" s="7">
        <v>10207829</v>
      </c>
      <c r="J50" s="70">
        <f>H50+I50</f>
        <v>15625680</v>
      </c>
    </row>
    <row r="51" spans="1:10" x14ac:dyDescent="0.2">
      <c r="A51" s="1" t="s">
        <v>35</v>
      </c>
      <c r="B51" s="4" t="s">
        <v>36</v>
      </c>
      <c r="C51" s="9" t="s">
        <v>223</v>
      </c>
      <c r="D51" s="8">
        <v>1061</v>
      </c>
      <c r="E51" s="8">
        <v>1061</v>
      </c>
      <c r="F51" s="8">
        <v>165</v>
      </c>
      <c r="G51" s="2">
        <v>156</v>
      </c>
      <c r="H51" s="7">
        <v>6380039</v>
      </c>
      <c r="I51" s="7">
        <v>12438778</v>
      </c>
      <c r="J51" s="70">
        <f>H51+I51</f>
        <v>18818817</v>
      </c>
    </row>
    <row r="52" spans="1:10" x14ac:dyDescent="0.2">
      <c r="A52" s="1" t="s">
        <v>37</v>
      </c>
      <c r="B52" s="1" t="s">
        <v>38</v>
      </c>
      <c r="C52" s="9" t="s">
        <v>223</v>
      </c>
      <c r="D52" s="8">
        <v>925</v>
      </c>
      <c r="E52" s="8">
        <v>906</v>
      </c>
      <c r="F52" s="8">
        <v>22</v>
      </c>
      <c r="G52" s="2">
        <v>18</v>
      </c>
      <c r="H52" s="7">
        <v>3081983</v>
      </c>
      <c r="I52" s="7">
        <v>3053068</v>
      </c>
      <c r="J52" s="70">
        <f>H52+I52</f>
        <v>6135051</v>
      </c>
    </row>
    <row r="53" spans="1:10" x14ac:dyDescent="0.2">
      <c r="A53" s="1" t="s">
        <v>45</v>
      </c>
      <c r="B53" s="4" t="s">
        <v>46</v>
      </c>
      <c r="C53" s="9" t="s">
        <v>223</v>
      </c>
      <c r="D53" s="8">
        <v>695</v>
      </c>
      <c r="E53" s="8">
        <v>568</v>
      </c>
      <c r="F53" s="8">
        <v>6</v>
      </c>
      <c r="G53" s="2">
        <v>3</v>
      </c>
      <c r="H53" s="7">
        <v>3497286</v>
      </c>
      <c r="I53" s="7">
        <v>4107012</v>
      </c>
      <c r="J53" s="70">
        <f>H53+I53</f>
        <v>7604298</v>
      </c>
    </row>
    <row r="54" spans="1:10" x14ac:dyDescent="0.2">
      <c r="A54" s="1" t="s">
        <v>200</v>
      </c>
      <c r="B54" s="4" t="s">
        <v>208</v>
      </c>
      <c r="C54" s="9" t="s">
        <v>223</v>
      </c>
      <c r="D54" s="8">
        <v>2504</v>
      </c>
      <c r="E54" s="8">
        <v>2443</v>
      </c>
      <c r="F54" s="8">
        <v>42</v>
      </c>
      <c r="G54" s="2">
        <v>28</v>
      </c>
      <c r="H54" s="7">
        <v>10577137</v>
      </c>
      <c r="I54" s="7">
        <v>12263480</v>
      </c>
      <c r="J54" s="70">
        <f>H54+I54</f>
        <v>22840617</v>
      </c>
    </row>
    <row r="55" spans="1:10" x14ac:dyDescent="0.2">
      <c r="A55" s="1" t="s">
        <v>96</v>
      </c>
      <c r="B55" s="4" t="s">
        <v>97</v>
      </c>
      <c r="C55" s="9" t="s">
        <v>223</v>
      </c>
      <c r="D55" s="8">
        <v>1374</v>
      </c>
      <c r="E55" s="8">
        <v>1300</v>
      </c>
      <c r="F55" s="8">
        <v>21</v>
      </c>
      <c r="G55" s="2">
        <v>16</v>
      </c>
      <c r="H55" s="7">
        <v>7046562</v>
      </c>
      <c r="I55" s="7">
        <v>8823304</v>
      </c>
      <c r="J55" s="70">
        <f>H55+I55</f>
        <v>15869866</v>
      </c>
    </row>
    <row r="56" spans="1:10" x14ac:dyDescent="0.2">
      <c r="A56" s="1" t="s">
        <v>149</v>
      </c>
      <c r="B56" s="4" t="s">
        <v>150</v>
      </c>
      <c r="C56" s="9" t="s">
        <v>223</v>
      </c>
      <c r="D56" s="8">
        <v>1054</v>
      </c>
      <c r="E56" s="8">
        <v>1054</v>
      </c>
      <c r="F56" s="8">
        <v>57</v>
      </c>
      <c r="G56" s="2">
        <v>32</v>
      </c>
      <c r="H56" s="7">
        <v>4908962</v>
      </c>
      <c r="I56" s="7">
        <v>6201098</v>
      </c>
      <c r="J56" s="70">
        <f>H56+I56</f>
        <v>11110060</v>
      </c>
    </row>
    <row r="57" spans="1:10" x14ac:dyDescent="0.2">
      <c r="A57" s="1" t="s">
        <v>99</v>
      </c>
      <c r="B57" s="4" t="s">
        <v>100</v>
      </c>
      <c r="C57" s="9" t="s">
        <v>223</v>
      </c>
      <c r="D57" s="8">
        <v>480</v>
      </c>
      <c r="E57" s="8">
        <v>402</v>
      </c>
      <c r="F57" s="8">
        <v>11</v>
      </c>
      <c r="G57" s="2">
        <v>6</v>
      </c>
      <c r="H57" s="7">
        <v>4489600</v>
      </c>
      <c r="I57" s="7">
        <v>6938867</v>
      </c>
      <c r="J57" s="70">
        <f>H57+I57</f>
        <v>11428467</v>
      </c>
    </row>
    <row r="58" spans="1:10" x14ac:dyDescent="0.2">
      <c r="A58" s="1" t="s">
        <v>124</v>
      </c>
      <c r="B58" s="4" t="s">
        <v>125</v>
      </c>
      <c r="C58" s="9" t="s">
        <v>223</v>
      </c>
      <c r="D58" s="8">
        <v>3367</v>
      </c>
      <c r="E58" s="8">
        <v>2901</v>
      </c>
      <c r="F58" s="8">
        <v>16</v>
      </c>
      <c r="G58" s="2">
        <v>10</v>
      </c>
      <c r="H58" s="7">
        <v>12690423</v>
      </c>
      <c r="I58" s="7">
        <v>12552478</v>
      </c>
      <c r="J58" s="70">
        <f>H58+I58</f>
        <v>25242901</v>
      </c>
    </row>
    <row r="59" spans="1:10" x14ac:dyDescent="0.2">
      <c r="A59" s="1" t="s">
        <v>130</v>
      </c>
      <c r="B59" s="4" t="s">
        <v>131</v>
      </c>
      <c r="C59" s="9" t="s">
        <v>223</v>
      </c>
      <c r="D59" s="8">
        <v>8481</v>
      </c>
      <c r="E59" s="8">
        <v>7966</v>
      </c>
      <c r="F59" s="8">
        <v>130</v>
      </c>
      <c r="G59" s="2">
        <v>91</v>
      </c>
      <c r="H59" s="7">
        <v>33513882</v>
      </c>
      <c r="I59" s="7">
        <v>39076341</v>
      </c>
      <c r="J59" s="70">
        <f>H59+I59</f>
        <v>72590223</v>
      </c>
    </row>
    <row r="60" spans="1:10" x14ac:dyDescent="0.2">
      <c r="A60" s="1" t="s">
        <v>132</v>
      </c>
      <c r="B60" s="4" t="s">
        <v>133</v>
      </c>
      <c r="C60" s="9" t="s">
        <v>223</v>
      </c>
      <c r="D60" s="8">
        <v>889</v>
      </c>
      <c r="E60" s="8">
        <v>902</v>
      </c>
      <c r="F60" s="8">
        <v>9</v>
      </c>
      <c r="G60" s="2">
        <v>7</v>
      </c>
      <c r="H60" s="7">
        <v>3536490</v>
      </c>
      <c r="I60" s="7">
        <v>4509726</v>
      </c>
      <c r="J60" s="70">
        <f>H60+I60</f>
        <v>8046216</v>
      </c>
    </row>
    <row r="61" spans="1:10" x14ac:dyDescent="0.2">
      <c r="A61" s="1" t="s">
        <v>134</v>
      </c>
      <c r="B61" s="4" t="s">
        <v>135</v>
      </c>
      <c r="C61" s="9" t="s">
        <v>223</v>
      </c>
      <c r="D61" s="8">
        <v>292</v>
      </c>
      <c r="E61" s="8">
        <v>268</v>
      </c>
      <c r="F61" s="8">
        <v>2</v>
      </c>
      <c r="G61" s="2">
        <v>1</v>
      </c>
      <c r="H61" s="7">
        <v>1375546</v>
      </c>
      <c r="I61" s="7">
        <v>1208789</v>
      </c>
      <c r="J61" s="70">
        <f>H61+I61</f>
        <v>2584335</v>
      </c>
    </row>
    <row r="62" spans="1:10" x14ac:dyDescent="0.2">
      <c r="A62" s="1" t="s">
        <v>136</v>
      </c>
      <c r="B62" s="4" t="s">
        <v>137</v>
      </c>
      <c r="C62" s="9" t="s">
        <v>223</v>
      </c>
      <c r="D62" s="8">
        <v>1149</v>
      </c>
      <c r="E62" s="8">
        <v>998</v>
      </c>
      <c r="F62" s="8">
        <v>25</v>
      </c>
      <c r="G62" s="2">
        <v>23</v>
      </c>
      <c r="H62" s="7">
        <v>4622342</v>
      </c>
      <c r="I62" s="7">
        <v>6492291</v>
      </c>
      <c r="J62" s="70">
        <f>H62+I62</f>
        <v>11114633</v>
      </c>
    </row>
    <row r="63" spans="1:10" x14ac:dyDescent="0.2">
      <c r="A63" s="1" t="s">
        <v>142</v>
      </c>
      <c r="B63" s="4" t="s">
        <v>143</v>
      </c>
      <c r="C63" s="9" t="s">
        <v>223</v>
      </c>
      <c r="D63" s="8">
        <v>577</v>
      </c>
      <c r="E63" s="8">
        <v>577</v>
      </c>
      <c r="F63" s="8">
        <v>13</v>
      </c>
      <c r="G63" s="2">
        <v>8</v>
      </c>
      <c r="H63" s="7">
        <v>1647190</v>
      </c>
      <c r="I63" s="7">
        <v>3718955</v>
      </c>
      <c r="J63" s="70">
        <f>H63+I63</f>
        <v>5366145</v>
      </c>
    </row>
    <row r="64" spans="1:10" x14ac:dyDescent="0.2">
      <c r="A64" s="1" t="s">
        <v>186</v>
      </c>
      <c r="B64" s="4" t="s">
        <v>187</v>
      </c>
      <c r="C64" s="9" t="s">
        <v>223</v>
      </c>
      <c r="D64" s="8">
        <v>1722</v>
      </c>
      <c r="E64" s="8">
        <v>1517</v>
      </c>
      <c r="F64" s="8">
        <v>13</v>
      </c>
      <c r="G64" s="2">
        <v>12</v>
      </c>
      <c r="H64" s="7">
        <v>7398292</v>
      </c>
      <c r="I64" s="7">
        <v>8544166</v>
      </c>
      <c r="J64" s="70">
        <f>H64+I64</f>
        <v>15942458</v>
      </c>
    </row>
    <row r="65" spans="1:10" x14ac:dyDescent="0.2">
      <c r="A65" s="1" t="s">
        <v>188</v>
      </c>
      <c r="B65" s="4" t="s">
        <v>189</v>
      </c>
      <c r="C65" s="9" t="s">
        <v>223</v>
      </c>
      <c r="D65" s="8">
        <v>168</v>
      </c>
      <c r="E65" s="8">
        <v>152</v>
      </c>
      <c r="F65" s="8">
        <v>7</v>
      </c>
      <c r="G65" s="2">
        <v>4</v>
      </c>
      <c r="H65" s="7">
        <v>1424757</v>
      </c>
      <c r="I65" s="7">
        <v>1470167</v>
      </c>
      <c r="J65" s="70">
        <f>H65+I65</f>
        <v>2894924</v>
      </c>
    </row>
    <row r="66" spans="1:10" x14ac:dyDescent="0.2">
      <c r="A66" s="1" t="s">
        <v>190</v>
      </c>
      <c r="B66" s="4" t="s">
        <v>191</v>
      </c>
      <c r="C66" s="9" t="s">
        <v>223</v>
      </c>
      <c r="D66" s="8">
        <v>2455</v>
      </c>
      <c r="E66" s="8">
        <v>2377</v>
      </c>
      <c r="F66" s="8">
        <v>36</v>
      </c>
      <c r="G66" s="2">
        <v>7</v>
      </c>
      <c r="H66" s="7">
        <v>6490648</v>
      </c>
      <c r="I66" s="7">
        <v>7172505</v>
      </c>
      <c r="J66" s="70">
        <f>H66+I66</f>
        <v>13663153</v>
      </c>
    </row>
    <row r="67" spans="1:10" x14ac:dyDescent="0.2">
      <c r="A67" s="1" t="s">
        <v>206</v>
      </c>
      <c r="B67" s="4" t="s">
        <v>207</v>
      </c>
      <c r="C67" s="9" t="s">
        <v>223</v>
      </c>
      <c r="D67" s="8">
        <v>788</v>
      </c>
      <c r="E67" s="8">
        <v>778</v>
      </c>
      <c r="F67" s="8">
        <v>5</v>
      </c>
      <c r="G67" s="2">
        <v>4</v>
      </c>
      <c r="H67" s="7">
        <v>3531440</v>
      </c>
      <c r="I67" s="7">
        <v>6340809</v>
      </c>
      <c r="J67" s="70">
        <f>H67+I67</f>
        <v>9872249</v>
      </c>
    </row>
    <row r="68" spans="1:10" x14ac:dyDescent="0.2">
      <c r="A68" s="1" t="s">
        <v>47</v>
      </c>
      <c r="B68" s="4" t="s">
        <v>155</v>
      </c>
      <c r="C68" s="9" t="s">
        <v>225</v>
      </c>
      <c r="D68" s="8">
        <v>675</v>
      </c>
      <c r="E68" s="8">
        <v>678</v>
      </c>
      <c r="F68" s="8">
        <v>18</v>
      </c>
      <c r="G68" s="2">
        <v>18</v>
      </c>
      <c r="H68" s="7">
        <v>2729055</v>
      </c>
      <c r="I68" s="7">
        <v>2110241</v>
      </c>
      <c r="J68" s="70">
        <f>H68+I68</f>
        <v>4839296</v>
      </c>
    </row>
    <row r="69" spans="1:10" x14ac:dyDescent="0.2">
      <c r="A69" s="1" t="s">
        <v>57</v>
      </c>
      <c r="B69" s="4" t="s">
        <v>95</v>
      </c>
      <c r="C69" s="9" t="s">
        <v>225</v>
      </c>
      <c r="D69" s="8">
        <v>7764</v>
      </c>
      <c r="E69" s="8">
        <v>7216</v>
      </c>
      <c r="F69" s="8">
        <v>349</v>
      </c>
      <c r="G69" s="2">
        <v>340</v>
      </c>
      <c r="H69" s="7">
        <v>29633409</v>
      </c>
      <c r="I69" s="7">
        <v>41262101</v>
      </c>
      <c r="J69" s="70">
        <f>H69+I69</f>
        <v>70895510</v>
      </c>
    </row>
    <row r="70" spans="1:10" x14ac:dyDescent="0.2">
      <c r="A70" s="1" t="s">
        <v>147</v>
      </c>
      <c r="B70" s="4" t="s">
        <v>148</v>
      </c>
      <c r="C70" s="9" t="s">
        <v>225</v>
      </c>
      <c r="D70" s="8">
        <v>1345</v>
      </c>
      <c r="E70" s="8">
        <v>1348</v>
      </c>
      <c r="F70" s="8">
        <v>30</v>
      </c>
      <c r="G70" s="2">
        <v>17</v>
      </c>
      <c r="H70" s="7">
        <v>3768171</v>
      </c>
      <c r="I70" s="7">
        <v>5062694</v>
      </c>
      <c r="J70" s="70">
        <f>H70+I70</f>
        <v>8830865</v>
      </c>
    </row>
    <row r="71" spans="1:10" x14ac:dyDescent="0.2">
      <c r="A71" s="1" t="s">
        <v>85</v>
      </c>
      <c r="B71" s="4" t="s">
        <v>86</v>
      </c>
      <c r="C71" s="9" t="s">
        <v>225</v>
      </c>
      <c r="D71" s="8">
        <v>373</v>
      </c>
      <c r="E71" s="8">
        <v>380</v>
      </c>
      <c r="F71" s="8">
        <v>7</v>
      </c>
      <c r="G71" s="2">
        <v>7</v>
      </c>
      <c r="H71" s="7">
        <v>2596389</v>
      </c>
      <c r="I71" s="7">
        <v>2878620</v>
      </c>
      <c r="J71" s="70">
        <f>H71+I71</f>
        <v>5475009</v>
      </c>
    </row>
    <row r="72" spans="1:10" x14ac:dyDescent="0.2">
      <c r="A72" s="1" t="s">
        <v>74</v>
      </c>
      <c r="B72" s="4" t="s">
        <v>75</v>
      </c>
      <c r="C72" s="9" t="s">
        <v>225</v>
      </c>
      <c r="D72" s="8">
        <v>695</v>
      </c>
      <c r="E72" s="8">
        <v>743</v>
      </c>
      <c r="F72" s="8">
        <v>3</v>
      </c>
      <c r="G72" s="2">
        <v>1</v>
      </c>
      <c r="H72" s="7">
        <v>2720608</v>
      </c>
      <c r="I72" s="7">
        <v>3602382</v>
      </c>
      <c r="J72" s="70">
        <f>H72+I72</f>
        <v>6322990</v>
      </c>
    </row>
    <row r="73" spans="1:10" x14ac:dyDescent="0.2">
      <c r="A73" s="1" t="s">
        <v>41</v>
      </c>
      <c r="B73" s="4" t="s">
        <v>42</v>
      </c>
      <c r="C73" s="9" t="s">
        <v>225</v>
      </c>
      <c r="D73" s="8">
        <v>2929</v>
      </c>
      <c r="E73" s="8">
        <v>2924</v>
      </c>
      <c r="F73" s="8">
        <v>35</v>
      </c>
      <c r="G73" s="2">
        <v>25</v>
      </c>
      <c r="H73" s="7">
        <v>13927445</v>
      </c>
      <c r="I73" s="7">
        <v>20022188</v>
      </c>
      <c r="J73" s="70">
        <f>H73+I73</f>
        <v>33949633</v>
      </c>
    </row>
    <row r="74" spans="1:10" x14ac:dyDescent="0.2">
      <c r="A74" s="1" t="s">
        <v>151</v>
      </c>
      <c r="B74" s="4" t="s">
        <v>152</v>
      </c>
      <c r="C74" s="9" t="s">
        <v>225</v>
      </c>
      <c r="D74" s="8">
        <v>598</v>
      </c>
      <c r="E74" s="8">
        <v>594</v>
      </c>
      <c r="F74" s="8">
        <v>24</v>
      </c>
      <c r="G74" s="2">
        <v>19</v>
      </c>
      <c r="H74" s="7">
        <v>1967313</v>
      </c>
      <c r="I74" s="7">
        <v>3040945</v>
      </c>
      <c r="J74" s="70">
        <f>H74+I74</f>
        <v>5008258</v>
      </c>
    </row>
    <row r="75" spans="1:10" x14ac:dyDescent="0.2">
      <c r="A75" s="1" t="s">
        <v>55</v>
      </c>
      <c r="B75" s="4" t="s">
        <v>56</v>
      </c>
      <c r="C75" s="9" t="s">
        <v>225</v>
      </c>
      <c r="D75" s="8">
        <v>409</v>
      </c>
      <c r="E75" s="8">
        <v>407</v>
      </c>
      <c r="F75" s="8">
        <v>5</v>
      </c>
      <c r="G75" s="2">
        <v>5</v>
      </c>
      <c r="H75" s="7">
        <v>877816</v>
      </c>
      <c r="I75" s="7">
        <v>1102219</v>
      </c>
      <c r="J75" s="70">
        <f>H75+I75</f>
        <v>1980035</v>
      </c>
    </row>
    <row r="76" spans="1:10" x14ac:dyDescent="0.2">
      <c r="A76" s="1" t="s">
        <v>55</v>
      </c>
      <c r="B76" s="4" t="s">
        <v>146</v>
      </c>
      <c r="C76" s="9" t="s">
        <v>225</v>
      </c>
      <c r="D76" s="8">
        <v>1294</v>
      </c>
      <c r="E76" s="8">
        <v>1294</v>
      </c>
      <c r="F76" s="8">
        <v>6</v>
      </c>
      <c r="G76" s="2">
        <v>5</v>
      </c>
      <c r="H76" s="7">
        <v>3197389</v>
      </c>
      <c r="I76" s="7">
        <v>3110021</v>
      </c>
      <c r="J76" s="70">
        <f>H76+I76</f>
        <v>6307410</v>
      </c>
    </row>
    <row r="77" spans="1:10" x14ac:dyDescent="0.2">
      <c r="A77" s="1" t="s">
        <v>59</v>
      </c>
      <c r="B77" s="4" t="s">
        <v>60</v>
      </c>
      <c r="C77" s="9" t="s">
        <v>221</v>
      </c>
      <c r="D77" s="8">
        <v>764</v>
      </c>
      <c r="E77" s="8">
        <v>769</v>
      </c>
      <c r="F77" s="8">
        <v>7</v>
      </c>
      <c r="G77" s="2">
        <v>5</v>
      </c>
      <c r="H77" s="7">
        <v>2774300</v>
      </c>
      <c r="I77" s="7">
        <v>3602859</v>
      </c>
      <c r="J77" s="70">
        <f>H77+I77</f>
        <v>6377159</v>
      </c>
    </row>
    <row r="78" spans="1:10" x14ac:dyDescent="0.2">
      <c r="A78" s="1" t="s">
        <v>5</v>
      </c>
      <c r="B78" s="4" t="s">
        <v>6</v>
      </c>
      <c r="C78" s="9" t="s">
        <v>221</v>
      </c>
      <c r="D78" s="8">
        <v>4816</v>
      </c>
      <c r="E78" s="8">
        <v>4327</v>
      </c>
      <c r="F78" s="8">
        <v>47</v>
      </c>
      <c r="G78" s="2">
        <v>37</v>
      </c>
      <c r="H78" s="7">
        <v>22823676</v>
      </c>
      <c r="I78" s="7">
        <v>29298955</v>
      </c>
      <c r="J78" s="70">
        <f>H78+I78</f>
        <v>52122631</v>
      </c>
    </row>
    <row r="79" spans="1:10" x14ac:dyDescent="0.2">
      <c r="A79" s="1" t="s">
        <v>47</v>
      </c>
      <c r="B79" s="4" t="s">
        <v>48</v>
      </c>
      <c r="C79" s="9" t="s">
        <v>221</v>
      </c>
      <c r="D79" s="8">
        <v>806</v>
      </c>
      <c r="E79" s="8">
        <v>804</v>
      </c>
      <c r="F79" s="8">
        <v>27</v>
      </c>
      <c r="G79" s="2">
        <v>21</v>
      </c>
      <c r="H79" s="7">
        <v>5045095</v>
      </c>
      <c r="I79" s="7">
        <v>5488460</v>
      </c>
      <c r="J79" s="70">
        <f>H79+I79</f>
        <v>10533555</v>
      </c>
    </row>
    <row r="80" spans="1:10" x14ac:dyDescent="0.2">
      <c r="A80" s="1" t="s">
        <v>20</v>
      </c>
      <c r="B80" s="4" t="s">
        <v>76</v>
      </c>
      <c r="C80" s="9" t="s">
        <v>221</v>
      </c>
      <c r="D80" s="8">
        <v>3724</v>
      </c>
      <c r="E80" s="8">
        <v>3406</v>
      </c>
      <c r="F80" s="8">
        <v>216</v>
      </c>
      <c r="G80" s="2">
        <v>186</v>
      </c>
      <c r="H80" s="7">
        <v>38968170</v>
      </c>
      <c r="I80" s="7">
        <v>39197929</v>
      </c>
      <c r="J80" s="70">
        <f>H80+I80</f>
        <v>78166099</v>
      </c>
    </row>
    <row r="81" spans="1:10" x14ac:dyDescent="0.2">
      <c r="A81" s="1" t="s">
        <v>20</v>
      </c>
      <c r="B81" s="1" t="s">
        <v>21</v>
      </c>
      <c r="C81" s="9" t="s">
        <v>221</v>
      </c>
      <c r="D81" s="8">
        <v>14354</v>
      </c>
      <c r="E81" s="8">
        <v>13348</v>
      </c>
      <c r="F81" s="8">
        <v>300</v>
      </c>
      <c r="G81" s="2">
        <v>276</v>
      </c>
      <c r="H81" s="7">
        <v>47594727</v>
      </c>
      <c r="I81" s="7">
        <v>87498311</v>
      </c>
      <c r="J81" s="70">
        <f>H81+I81</f>
        <v>135093038</v>
      </c>
    </row>
    <row r="82" spans="1:10" x14ac:dyDescent="0.2">
      <c r="A82" s="1" t="s">
        <v>81</v>
      </c>
      <c r="B82" s="4" t="s">
        <v>82</v>
      </c>
      <c r="C82" s="9" t="s">
        <v>221</v>
      </c>
      <c r="D82" s="8">
        <v>15149</v>
      </c>
      <c r="E82" s="8">
        <v>15141</v>
      </c>
      <c r="F82" s="8">
        <v>185</v>
      </c>
      <c r="G82" s="2">
        <v>150</v>
      </c>
      <c r="H82" s="7">
        <v>80027993</v>
      </c>
      <c r="I82" s="7">
        <v>103024827</v>
      </c>
      <c r="J82" s="70">
        <f>H82+I82</f>
        <v>183052820</v>
      </c>
    </row>
    <row r="83" spans="1:10" x14ac:dyDescent="0.2">
      <c r="A83" s="1" t="s">
        <v>53</v>
      </c>
      <c r="B83" s="4" t="s">
        <v>204</v>
      </c>
      <c r="C83" s="9" t="s">
        <v>221</v>
      </c>
      <c r="D83" s="8">
        <v>1327</v>
      </c>
      <c r="E83" s="8">
        <v>1145</v>
      </c>
      <c r="F83" s="8">
        <v>15</v>
      </c>
      <c r="G83" s="2">
        <v>14</v>
      </c>
      <c r="H83" s="7">
        <v>14638806</v>
      </c>
      <c r="I83" s="7">
        <v>15734822</v>
      </c>
      <c r="J83" s="70">
        <f>H83+I83</f>
        <v>30373628</v>
      </c>
    </row>
    <row r="84" spans="1:10" x14ac:dyDescent="0.2">
      <c r="A84" s="1" t="s">
        <v>26</v>
      </c>
      <c r="B84" s="4" t="s">
        <v>27</v>
      </c>
      <c r="C84" s="9" t="s">
        <v>221</v>
      </c>
      <c r="D84" s="8">
        <v>1175</v>
      </c>
      <c r="E84" s="8">
        <v>1172</v>
      </c>
      <c r="F84" s="8">
        <v>15</v>
      </c>
      <c r="G84" s="2">
        <v>13</v>
      </c>
      <c r="H84" s="7">
        <v>3706471</v>
      </c>
      <c r="I84" s="7">
        <v>8496536</v>
      </c>
      <c r="J84" s="70">
        <f>H84+I84</f>
        <v>12203007</v>
      </c>
    </row>
    <row r="85" spans="1:10" x14ac:dyDescent="0.2">
      <c r="A85" s="1" t="s">
        <v>91</v>
      </c>
      <c r="B85" s="4" t="s">
        <v>92</v>
      </c>
      <c r="C85" s="9" t="s">
        <v>221</v>
      </c>
      <c r="D85" s="8">
        <v>4370</v>
      </c>
      <c r="E85" s="8">
        <v>4085</v>
      </c>
      <c r="F85" s="8">
        <v>65</v>
      </c>
      <c r="G85" s="2">
        <v>45</v>
      </c>
      <c r="H85" s="7">
        <v>20834498</v>
      </c>
      <c r="I85" s="7">
        <v>40425650</v>
      </c>
      <c r="J85" s="70">
        <f>H85+I85</f>
        <v>61260148</v>
      </c>
    </row>
    <row r="86" spans="1:10" x14ac:dyDescent="0.2">
      <c r="A86" s="1" t="s">
        <v>156</v>
      </c>
      <c r="B86" s="1" t="s">
        <v>157</v>
      </c>
      <c r="C86" s="9" t="s">
        <v>221</v>
      </c>
      <c r="D86" s="8">
        <v>9455</v>
      </c>
      <c r="E86" s="8">
        <v>9049</v>
      </c>
      <c r="F86" s="8">
        <v>183</v>
      </c>
      <c r="G86" s="2">
        <v>153</v>
      </c>
      <c r="H86" s="7">
        <v>37445106</v>
      </c>
      <c r="I86" s="7">
        <v>68595342</v>
      </c>
      <c r="J86" s="70">
        <f>H86+I86</f>
        <v>106040448</v>
      </c>
    </row>
    <row r="87" spans="1:10" x14ac:dyDescent="0.2">
      <c r="A87" s="1" t="s">
        <v>33</v>
      </c>
      <c r="B87" s="4" t="s">
        <v>34</v>
      </c>
      <c r="C87" s="9" t="s">
        <v>221</v>
      </c>
      <c r="D87" s="8">
        <v>581</v>
      </c>
      <c r="E87" s="8">
        <v>576</v>
      </c>
      <c r="F87" s="8">
        <v>5</v>
      </c>
      <c r="G87" s="2">
        <v>4</v>
      </c>
      <c r="H87" s="7">
        <v>1993446</v>
      </c>
      <c r="I87" s="7">
        <v>2220849</v>
      </c>
      <c r="J87" s="70">
        <f>H87+I87</f>
        <v>4214295</v>
      </c>
    </row>
    <row r="88" spans="1:10" x14ac:dyDescent="0.2">
      <c r="A88" s="1" t="s">
        <v>35</v>
      </c>
      <c r="B88" s="4" t="s">
        <v>139</v>
      </c>
      <c r="C88" s="9" t="s">
        <v>221</v>
      </c>
      <c r="D88" s="8">
        <v>1615</v>
      </c>
      <c r="E88" s="8">
        <v>1418</v>
      </c>
      <c r="F88" s="8">
        <v>150</v>
      </c>
      <c r="G88" s="2">
        <v>145</v>
      </c>
      <c r="H88" s="7">
        <v>6133893</v>
      </c>
      <c r="I88" s="7">
        <v>9155659</v>
      </c>
      <c r="J88" s="70">
        <f>H88+I88</f>
        <v>15289552</v>
      </c>
    </row>
    <row r="89" spans="1:10" x14ac:dyDescent="0.2">
      <c r="A89" s="1" t="s">
        <v>57</v>
      </c>
      <c r="B89" s="4" t="s">
        <v>183</v>
      </c>
      <c r="C89" s="9" t="s">
        <v>221</v>
      </c>
      <c r="D89" s="8">
        <v>1060</v>
      </c>
      <c r="E89" s="8">
        <v>880</v>
      </c>
      <c r="F89" s="8">
        <v>220</v>
      </c>
      <c r="G89" s="2">
        <v>184</v>
      </c>
      <c r="H89" s="7">
        <v>5044069</v>
      </c>
      <c r="I89" s="7">
        <v>5467349</v>
      </c>
      <c r="J89" s="70">
        <f>H89+I89</f>
        <v>10511418</v>
      </c>
    </row>
    <row r="90" spans="1:10" x14ac:dyDescent="0.2">
      <c r="A90" s="1" t="s">
        <v>28</v>
      </c>
      <c r="B90" s="4" t="s">
        <v>29</v>
      </c>
      <c r="C90" s="9" t="s">
        <v>221</v>
      </c>
      <c r="D90" s="8">
        <v>2006</v>
      </c>
      <c r="E90" s="8">
        <v>2009</v>
      </c>
      <c r="F90" s="8">
        <v>15</v>
      </c>
      <c r="G90" s="2">
        <v>12</v>
      </c>
      <c r="H90" s="7">
        <v>8457616</v>
      </c>
      <c r="I90" s="7">
        <v>1024867</v>
      </c>
      <c r="J90" s="70">
        <f>H90+I90</f>
        <v>9482483</v>
      </c>
    </row>
    <row r="91" spans="1:10" x14ac:dyDescent="0.2">
      <c r="A91" s="1" t="s">
        <v>30</v>
      </c>
      <c r="B91" s="4" t="s">
        <v>31</v>
      </c>
      <c r="C91" s="9" t="s">
        <v>221</v>
      </c>
      <c r="D91" s="8">
        <v>6712</v>
      </c>
      <c r="E91" s="8">
        <v>6286</v>
      </c>
      <c r="F91" s="8">
        <v>108</v>
      </c>
      <c r="G91" s="2">
        <v>79</v>
      </c>
      <c r="H91" s="7">
        <v>44507582</v>
      </c>
      <c r="I91" s="7">
        <v>42627927</v>
      </c>
      <c r="J91" s="70">
        <f>H91+I91</f>
        <v>87135509</v>
      </c>
    </row>
    <row r="92" spans="1:10" x14ac:dyDescent="0.2">
      <c r="A92" s="1" t="s">
        <v>108</v>
      </c>
      <c r="B92" s="4" t="s">
        <v>109</v>
      </c>
      <c r="C92" s="9" t="s">
        <v>221</v>
      </c>
      <c r="D92" s="8">
        <v>1494</v>
      </c>
      <c r="E92" s="8">
        <v>1490</v>
      </c>
      <c r="F92" s="8">
        <v>30</v>
      </c>
      <c r="G92" s="2">
        <v>2</v>
      </c>
      <c r="H92" s="7">
        <v>7176006</v>
      </c>
      <c r="I92" s="7">
        <v>9864022</v>
      </c>
      <c r="J92" s="70">
        <f>H92+I92</f>
        <v>17040028</v>
      </c>
    </row>
    <row r="93" spans="1:10" x14ac:dyDescent="0.2">
      <c r="A93" s="1" t="s">
        <v>69</v>
      </c>
      <c r="B93" s="4" t="s">
        <v>70</v>
      </c>
      <c r="C93" s="9" t="s">
        <v>221</v>
      </c>
      <c r="D93" s="8">
        <v>1060</v>
      </c>
      <c r="E93" s="8">
        <v>915</v>
      </c>
      <c r="F93" s="8">
        <v>12</v>
      </c>
      <c r="G93" s="2">
        <v>6</v>
      </c>
      <c r="H93" s="7">
        <v>3142363</v>
      </c>
      <c r="I93" s="7">
        <v>3697731</v>
      </c>
      <c r="J93" s="70">
        <f>H93+I93</f>
        <v>6840094</v>
      </c>
    </row>
    <row r="94" spans="1:10" x14ac:dyDescent="0.2">
      <c r="A94" s="1" t="s">
        <v>210</v>
      </c>
      <c r="B94" s="4" t="s">
        <v>211</v>
      </c>
      <c r="C94" s="9" t="s">
        <v>221</v>
      </c>
      <c r="D94" s="8">
        <v>774</v>
      </c>
      <c r="E94" s="8">
        <v>763</v>
      </c>
      <c r="F94" s="8">
        <v>6</v>
      </c>
      <c r="G94" s="2">
        <v>5</v>
      </c>
      <c r="H94" s="7">
        <v>4199926</v>
      </c>
      <c r="I94" s="7">
        <v>4351664</v>
      </c>
      <c r="J94" s="70">
        <f>H94+I94</f>
        <v>8551590</v>
      </c>
    </row>
    <row r="95" spans="1:10" x14ac:dyDescent="0.2">
      <c r="A95" s="1" t="s">
        <v>121</v>
      </c>
      <c r="B95" s="4" t="s">
        <v>122</v>
      </c>
      <c r="C95" s="9" t="s">
        <v>221</v>
      </c>
      <c r="D95" s="8">
        <v>5977</v>
      </c>
      <c r="E95" s="8">
        <v>5501</v>
      </c>
      <c r="F95" s="8">
        <v>72</v>
      </c>
      <c r="G95" s="2">
        <v>58</v>
      </c>
      <c r="H95" s="7">
        <v>26501202</v>
      </c>
      <c r="I95" s="7">
        <v>29701228</v>
      </c>
      <c r="J95" s="70">
        <f>H95+I95</f>
        <v>56202430</v>
      </c>
    </row>
    <row r="96" spans="1:10" x14ac:dyDescent="0.2">
      <c r="A96" s="1" t="s">
        <v>9</v>
      </c>
      <c r="B96" s="1" t="s">
        <v>141</v>
      </c>
      <c r="C96" s="9" t="s">
        <v>221</v>
      </c>
      <c r="D96" s="8">
        <v>1828</v>
      </c>
      <c r="E96" s="8">
        <v>1811</v>
      </c>
      <c r="F96" s="8">
        <v>104</v>
      </c>
      <c r="G96" s="2">
        <v>93</v>
      </c>
      <c r="H96" s="7">
        <v>5342483</v>
      </c>
      <c r="I96" s="7">
        <v>3544084</v>
      </c>
      <c r="J96" s="70">
        <f>H96+I96</f>
        <v>8886567</v>
      </c>
    </row>
    <row r="97" spans="1:10" x14ac:dyDescent="0.2">
      <c r="A97" s="1" t="s">
        <v>9</v>
      </c>
      <c r="B97" s="1" t="s">
        <v>138</v>
      </c>
      <c r="C97" s="9" t="s">
        <v>221</v>
      </c>
      <c r="D97" s="8">
        <v>249</v>
      </c>
      <c r="E97" s="8">
        <v>243</v>
      </c>
      <c r="F97" s="8">
        <v>7</v>
      </c>
      <c r="G97" s="2">
        <v>5</v>
      </c>
      <c r="H97" s="7">
        <v>7652280</v>
      </c>
      <c r="I97" s="7">
        <v>5467650</v>
      </c>
      <c r="J97" s="70">
        <f>H97+I97</f>
        <v>13119930</v>
      </c>
    </row>
    <row r="98" spans="1:10" x14ac:dyDescent="0.2">
      <c r="A98" s="1" t="s">
        <v>9</v>
      </c>
      <c r="B98" s="4" t="s">
        <v>49</v>
      </c>
      <c r="C98" s="9" t="s">
        <v>221</v>
      </c>
      <c r="D98" s="8">
        <v>618</v>
      </c>
      <c r="E98" s="8">
        <v>632</v>
      </c>
      <c r="F98" s="8">
        <v>18</v>
      </c>
      <c r="G98" s="2">
        <v>11</v>
      </c>
      <c r="H98" s="7">
        <v>8755362</v>
      </c>
      <c r="I98" s="7">
        <v>5497450</v>
      </c>
      <c r="J98" s="70">
        <f>H98+I98</f>
        <v>14252812</v>
      </c>
    </row>
    <row r="99" spans="1:10" x14ac:dyDescent="0.2">
      <c r="A99" s="1" t="s">
        <v>9</v>
      </c>
      <c r="B99" s="4" t="s">
        <v>94</v>
      </c>
      <c r="C99" s="9" t="s">
        <v>221</v>
      </c>
      <c r="D99" s="8">
        <v>3168</v>
      </c>
      <c r="E99" s="8">
        <v>3130</v>
      </c>
      <c r="F99" s="8">
        <v>150</v>
      </c>
      <c r="G99" s="2">
        <v>128</v>
      </c>
      <c r="H99" s="7">
        <v>11730000</v>
      </c>
      <c r="I99" s="7">
        <v>15719000</v>
      </c>
      <c r="J99" s="70">
        <f>H99+I99</f>
        <v>27449000</v>
      </c>
    </row>
    <row r="100" spans="1:10" x14ac:dyDescent="0.2">
      <c r="A100" s="1" t="s">
        <v>9</v>
      </c>
      <c r="B100" s="4" t="s">
        <v>103</v>
      </c>
      <c r="C100" s="9" t="s">
        <v>221</v>
      </c>
      <c r="D100" s="8">
        <v>4652</v>
      </c>
      <c r="E100" s="8">
        <v>4629</v>
      </c>
      <c r="F100" s="8">
        <v>161</v>
      </c>
      <c r="G100" s="2">
        <v>122</v>
      </c>
      <c r="H100" s="7">
        <v>15330966</v>
      </c>
      <c r="I100" s="7">
        <v>20860688</v>
      </c>
      <c r="J100" s="70">
        <f>H100+I100</f>
        <v>36191654</v>
      </c>
    </row>
    <row r="101" spans="1:10" x14ac:dyDescent="0.2">
      <c r="A101" s="1" t="s">
        <v>9</v>
      </c>
      <c r="B101" s="4" t="s">
        <v>195</v>
      </c>
      <c r="C101" s="9" t="s">
        <v>221</v>
      </c>
      <c r="D101" s="8">
        <v>4166</v>
      </c>
      <c r="E101" s="8">
        <v>3845</v>
      </c>
      <c r="F101" s="8">
        <v>356</v>
      </c>
      <c r="G101" s="2">
        <v>281</v>
      </c>
      <c r="H101" s="7">
        <v>23922393</v>
      </c>
      <c r="I101" s="7">
        <v>31584012</v>
      </c>
      <c r="J101" s="70">
        <f>H101+I101</f>
        <v>55506405</v>
      </c>
    </row>
    <row r="102" spans="1:10" x14ac:dyDescent="0.2">
      <c r="A102" s="5" t="s">
        <v>9</v>
      </c>
      <c r="B102" s="11" t="s">
        <v>216</v>
      </c>
      <c r="C102" s="9" t="s">
        <v>221</v>
      </c>
      <c r="D102" s="8">
        <v>9060</v>
      </c>
      <c r="E102" s="8">
        <v>7958</v>
      </c>
      <c r="F102" s="8">
        <v>269</v>
      </c>
      <c r="G102" s="2">
        <v>208</v>
      </c>
      <c r="H102" s="7">
        <v>33177873</v>
      </c>
      <c r="I102" s="7">
        <v>46154670</v>
      </c>
      <c r="J102" s="70">
        <f>H102+I102</f>
        <v>79332543</v>
      </c>
    </row>
    <row r="103" spans="1:10" x14ac:dyDescent="0.2">
      <c r="A103" s="1" t="s">
        <v>9</v>
      </c>
      <c r="B103" s="4" t="s">
        <v>203</v>
      </c>
      <c r="C103" s="9" t="s">
        <v>221</v>
      </c>
      <c r="D103" s="8">
        <v>5484</v>
      </c>
      <c r="E103" s="8">
        <v>5483</v>
      </c>
      <c r="F103" s="8">
        <v>79</v>
      </c>
      <c r="G103" s="2">
        <v>63</v>
      </c>
      <c r="H103" s="7">
        <v>50533093</v>
      </c>
      <c r="I103" s="7">
        <v>50498555</v>
      </c>
      <c r="J103" s="70">
        <f>H103+I103</f>
        <v>101031648</v>
      </c>
    </row>
    <row r="104" spans="1:10" x14ac:dyDescent="0.2">
      <c r="A104" s="1" t="s">
        <v>9</v>
      </c>
      <c r="B104" s="4" t="s">
        <v>194</v>
      </c>
      <c r="C104" s="9" t="s">
        <v>221</v>
      </c>
      <c r="D104" s="8">
        <v>10980</v>
      </c>
      <c r="E104" s="8">
        <v>10758</v>
      </c>
      <c r="F104" s="8">
        <v>513</v>
      </c>
      <c r="G104" s="2">
        <v>441</v>
      </c>
      <c r="H104" s="7">
        <v>64665359</v>
      </c>
      <c r="I104" s="7">
        <v>83083580</v>
      </c>
      <c r="J104" s="70">
        <f>H104+I104</f>
        <v>147748939</v>
      </c>
    </row>
    <row r="105" spans="1:10" x14ac:dyDescent="0.2">
      <c r="A105" s="1" t="s">
        <v>9</v>
      </c>
      <c r="B105" s="4" t="s">
        <v>39</v>
      </c>
      <c r="C105" s="9" t="s">
        <v>221</v>
      </c>
      <c r="D105" s="8">
        <v>8945</v>
      </c>
      <c r="E105" s="8">
        <v>8920</v>
      </c>
      <c r="F105" s="8">
        <v>280</v>
      </c>
      <c r="G105" s="2">
        <v>248</v>
      </c>
      <c r="H105" s="7">
        <v>93753306</v>
      </c>
      <c r="I105" s="7">
        <v>88856274</v>
      </c>
      <c r="J105" s="70">
        <f>H105+I105</f>
        <v>182609580</v>
      </c>
    </row>
    <row r="106" spans="1:10" x14ac:dyDescent="0.2">
      <c r="A106" s="1" t="s">
        <v>9</v>
      </c>
      <c r="B106" s="1" t="s">
        <v>140</v>
      </c>
      <c r="C106" s="9" t="s">
        <v>221</v>
      </c>
      <c r="D106" s="8">
        <v>14972</v>
      </c>
      <c r="E106" s="8">
        <v>14044</v>
      </c>
      <c r="F106" s="8">
        <v>387</v>
      </c>
      <c r="G106" s="2">
        <v>339</v>
      </c>
      <c r="H106" s="7">
        <v>76651795</v>
      </c>
      <c r="I106" s="7">
        <v>110321843</v>
      </c>
      <c r="J106" s="70">
        <f>H106+I106</f>
        <v>186973638</v>
      </c>
    </row>
    <row r="107" spans="1:10" x14ac:dyDescent="0.2">
      <c r="A107" s="1" t="s">
        <v>87</v>
      </c>
      <c r="B107" s="4" t="s">
        <v>88</v>
      </c>
      <c r="C107" s="9" t="s">
        <v>221</v>
      </c>
      <c r="D107" s="8">
        <v>8195</v>
      </c>
      <c r="E107" s="8">
        <v>7727</v>
      </c>
      <c r="F107" s="8">
        <v>82</v>
      </c>
      <c r="G107" s="2">
        <v>67</v>
      </c>
      <c r="H107" s="7">
        <v>31864566</v>
      </c>
      <c r="I107" s="7">
        <v>37657832</v>
      </c>
      <c r="J107" s="70">
        <f>H107+I107</f>
        <v>69522398</v>
      </c>
    </row>
    <row r="108" spans="1:10" x14ac:dyDescent="0.2">
      <c r="A108" s="1" t="s">
        <v>89</v>
      </c>
      <c r="B108" s="4" t="s">
        <v>90</v>
      </c>
      <c r="C108" s="9" t="s">
        <v>221</v>
      </c>
      <c r="D108" s="8">
        <v>1478</v>
      </c>
      <c r="E108" s="8">
        <v>1479</v>
      </c>
      <c r="F108" s="8">
        <v>9</v>
      </c>
      <c r="G108" s="2">
        <v>7</v>
      </c>
      <c r="H108" s="7">
        <v>4366080</v>
      </c>
      <c r="I108" s="7">
        <v>7438709</v>
      </c>
      <c r="J108" s="70">
        <f>H108+I108</f>
        <v>11804789</v>
      </c>
    </row>
    <row r="109" spans="1:10" x14ac:dyDescent="0.2">
      <c r="A109" s="1" t="s">
        <v>128</v>
      </c>
      <c r="B109" s="4" t="s">
        <v>129</v>
      </c>
      <c r="C109" s="9" t="s">
        <v>221</v>
      </c>
      <c r="D109" s="8">
        <v>930</v>
      </c>
      <c r="E109" s="8">
        <v>932</v>
      </c>
      <c r="F109" s="8">
        <v>12</v>
      </c>
      <c r="G109" s="2">
        <v>6</v>
      </c>
      <c r="H109" s="7">
        <v>4672139</v>
      </c>
      <c r="I109" s="7">
        <v>5309231</v>
      </c>
      <c r="J109" s="70">
        <f>H109+I109</f>
        <v>9981370</v>
      </c>
    </row>
    <row r="110" spans="1:10" x14ac:dyDescent="0.2">
      <c r="A110" s="1" t="s">
        <v>83</v>
      </c>
      <c r="B110" s="4" t="s">
        <v>84</v>
      </c>
      <c r="C110" s="9" t="s">
        <v>221</v>
      </c>
      <c r="D110" s="8">
        <v>1396</v>
      </c>
      <c r="E110" s="8">
        <v>1382</v>
      </c>
      <c r="F110" s="13">
        <v>17</v>
      </c>
      <c r="G110" s="14">
        <v>7</v>
      </c>
      <c r="H110" s="7">
        <v>6089062</v>
      </c>
      <c r="I110" s="7">
        <v>9052050</v>
      </c>
      <c r="J110" s="70">
        <f>H110+I110</f>
        <v>15141112</v>
      </c>
    </row>
    <row r="111" spans="1:10" x14ac:dyDescent="0.2">
      <c r="A111" s="1" t="s">
        <v>72</v>
      </c>
      <c r="B111" s="4" t="s">
        <v>73</v>
      </c>
      <c r="C111" s="9" t="s">
        <v>221</v>
      </c>
      <c r="D111" s="8">
        <v>5097</v>
      </c>
      <c r="E111" s="8">
        <v>5071</v>
      </c>
      <c r="F111" s="8">
        <v>45</v>
      </c>
      <c r="G111" s="2">
        <v>43</v>
      </c>
      <c r="H111" s="7">
        <v>18621796</v>
      </c>
      <c r="I111" s="7">
        <v>28924330</v>
      </c>
      <c r="J111" s="70">
        <f>H111+I111</f>
        <v>47546126</v>
      </c>
    </row>
    <row r="112" spans="1:10" x14ac:dyDescent="0.2">
      <c r="A112" s="1" t="s">
        <v>63</v>
      </c>
      <c r="B112" s="4" t="s">
        <v>65</v>
      </c>
      <c r="C112" s="9" t="s">
        <v>221</v>
      </c>
      <c r="D112" s="8">
        <v>2253</v>
      </c>
      <c r="E112" s="8">
        <v>2220</v>
      </c>
      <c r="F112" s="8">
        <v>39</v>
      </c>
      <c r="G112" s="2">
        <v>35</v>
      </c>
      <c r="H112" s="7">
        <v>6603132</v>
      </c>
      <c r="I112" s="7">
        <v>12677607</v>
      </c>
      <c r="J112" s="70">
        <f>H112+I112</f>
        <v>19280739</v>
      </c>
    </row>
    <row r="113" spans="1:10" x14ac:dyDescent="0.2">
      <c r="A113" s="1" t="s">
        <v>63</v>
      </c>
      <c r="B113" s="4" t="s">
        <v>64</v>
      </c>
      <c r="C113" s="9" t="s">
        <v>221</v>
      </c>
      <c r="D113" s="8">
        <v>12455</v>
      </c>
      <c r="E113" s="8">
        <v>11839</v>
      </c>
      <c r="F113" s="8">
        <v>297</v>
      </c>
      <c r="G113" s="2">
        <v>217</v>
      </c>
      <c r="H113" s="7">
        <v>78053527</v>
      </c>
      <c r="I113" s="7">
        <v>87380793</v>
      </c>
      <c r="J113" s="70">
        <f>H113+I113</f>
        <v>165434320</v>
      </c>
    </row>
    <row r="114" spans="1:10" x14ac:dyDescent="0.2">
      <c r="A114" s="1" t="s">
        <v>126</v>
      </c>
      <c r="B114" s="4" t="s">
        <v>127</v>
      </c>
      <c r="C114" s="9" t="s">
        <v>221</v>
      </c>
      <c r="D114" s="8">
        <v>823</v>
      </c>
      <c r="E114" s="8">
        <v>823</v>
      </c>
      <c r="F114" s="8">
        <v>10</v>
      </c>
      <c r="G114" s="2">
        <v>7</v>
      </c>
      <c r="H114" s="7">
        <v>5680948</v>
      </c>
      <c r="I114" s="7">
        <v>8701420</v>
      </c>
      <c r="J114" s="70">
        <f>H114+I114</f>
        <v>14382368</v>
      </c>
    </row>
    <row r="115" spans="1:10" x14ac:dyDescent="0.2">
      <c r="A115" s="1" t="s">
        <v>181</v>
      </c>
      <c r="B115" s="4" t="s">
        <v>182</v>
      </c>
      <c r="C115" s="9" t="s">
        <v>221</v>
      </c>
      <c r="D115" s="8">
        <v>3677</v>
      </c>
      <c r="E115" s="8">
        <v>3721</v>
      </c>
      <c r="F115" s="8">
        <v>220</v>
      </c>
      <c r="G115" s="2">
        <v>184</v>
      </c>
      <c r="H115" s="7">
        <v>13565527</v>
      </c>
      <c r="I115" s="7">
        <v>22750087</v>
      </c>
      <c r="J115" s="70">
        <f>H115+I115</f>
        <v>36315614</v>
      </c>
    </row>
    <row r="116" spans="1:10" x14ac:dyDescent="0.2">
      <c r="A116" s="1" t="s">
        <v>67</v>
      </c>
      <c r="B116" s="4" t="s">
        <v>68</v>
      </c>
      <c r="C116" s="9" t="s">
        <v>221</v>
      </c>
      <c r="D116" s="8">
        <v>1861</v>
      </c>
      <c r="E116" s="8">
        <v>1880</v>
      </c>
      <c r="F116" s="8">
        <v>56</v>
      </c>
      <c r="G116" s="2">
        <v>36</v>
      </c>
      <c r="H116" s="7">
        <v>23032000</v>
      </c>
      <c r="I116" s="7">
        <v>30805000</v>
      </c>
      <c r="J116" s="70">
        <f>H116+I116</f>
        <v>53837000</v>
      </c>
    </row>
    <row r="117" spans="1:10" x14ac:dyDescent="0.2">
      <c r="A117" s="1" t="s">
        <v>61</v>
      </c>
      <c r="B117" s="4" t="s">
        <v>62</v>
      </c>
      <c r="C117" s="9" t="s">
        <v>221</v>
      </c>
      <c r="D117" s="8">
        <v>2412</v>
      </c>
      <c r="E117" s="8">
        <v>2128</v>
      </c>
      <c r="F117" s="8">
        <v>21</v>
      </c>
      <c r="G117" s="2">
        <v>14</v>
      </c>
      <c r="H117" s="7">
        <v>10862745</v>
      </c>
      <c r="I117" s="7">
        <v>14380864</v>
      </c>
      <c r="J117" s="70">
        <f>H117+I117</f>
        <v>25243609</v>
      </c>
    </row>
    <row r="118" spans="1:10" x14ac:dyDescent="0.2">
      <c r="A118" s="1" t="s">
        <v>111</v>
      </c>
      <c r="B118" s="4" t="s">
        <v>112</v>
      </c>
      <c r="C118" s="9" t="s">
        <v>221</v>
      </c>
      <c r="D118" s="8">
        <v>4605</v>
      </c>
      <c r="E118" s="8">
        <v>4366</v>
      </c>
      <c r="F118" s="8">
        <v>61</v>
      </c>
      <c r="G118" s="2">
        <v>51</v>
      </c>
      <c r="H118" s="7">
        <v>16767245</v>
      </c>
      <c r="I118" s="7">
        <v>25212489</v>
      </c>
      <c r="J118" s="70">
        <f>H118+I118</f>
        <v>41979734</v>
      </c>
    </row>
    <row r="119" spans="1:10" x14ac:dyDescent="0.2">
      <c r="A119" s="1" t="s">
        <v>14</v>
      </c>
      <c r="B119" s="4" t="s">
        <v>174</v>
      </c>
      <c r="C119" s="9" t="s">
        <v>221</v>
      </c>
      <c r="D119" s="8">
        <v>3295</v>
      </c>
      <c r="E119" s="8">
        <v>3163</v>
      </c>
      <c r="F119" s="8">
        <v>274</v>
      </c>
      <c r="G119" s="2">
        <v>239</v>
      </c>
      <c r="H119" s="7">
        <v>11858011</v>
      </c>
      <c r="I119" s="7">
        <v>14826504</v>
      </c>
      <c r="J119" s="70">
        <f>H119+I119</f>
        <v>26684515</v>
      </c>
    </row>
    <row r="120" spans="1:10" x14ac:dyDescent="0.2">
      <c r="A120" s="1" t="s">
        <v>14</v>
      </c>
      <c r="B120" s="4" t="s">
        <v>15</v>
      </c>
      <c r="C120" s="9" t="s">
        <v>221</v>
      </c>
      <c r="D120" s="8">
        <v>4745</v>
      </c>
      <c r="E120" s="8">
        <v>4415</v>
      </c>
      <c r="F120" s="8">
        <v>124</v>
      </c>
      <c r="G120" s="2">
        <v>101</v>
      </c>
      <c r="H120" s="7">
        <v>17421106</v>
      </c>
      <c r="I120" s="7">
        <v>25793749</v>
      </c>
      <c r="J120" s="70">
        <f>H120+I120</f>
        <v>43214855</v>
      </c>
    </row>
    <row r="121" spans="1:10" x14ac:dyDescent="0.2">
      <c r="A121" s="1" t="s">
        <v>14</v>
      </c>
      <c r="B121" s="4" t="s">
        <v>171</v>
      </c>
      <c r="C121" s="9" t="s">
        <v>221</v>
      </c>
      <c r="D121" s="8">
        <v>12361</v>
      </c>
      <c r="E121" s="8">
        <v>11154</v>
      </c>
      <c r="F121" s="8">
        <v>273</v>
      </c>
      <c r="G121" s="2">
        <v>238</v>
      </c>
      <c r="H121" s="7">
        <v>39003526</v>
      </c>
      <c r="I121" s="7">
        <v>57988004</v>
      </c>
      <c r="J121" s="70">
        <f>H121+I121</f>
        <v>96991530</v>
      </c>
    </row>
    <row r="122" spans="1:10" x14ac:dyDescent="0.2">
      <c r="A122" s="1" t="s">
        <v>106</v>
      </c>
      <c r="B122" s="4" t="s">
        <v>123</v>
      </c>
      <c r="C122" s="9" t="s">
        <v>221</v>
      </c>
      <c r="D122" s="8">
        <v>3264</v>
      </c>
      <c r="E122" s="8">
        <v>3249</v>
      </c>
      <c r="F122" s="8">
        <v>45</v>
      </c>
      <c r="G122" s="2">
        <v>35</v>
      </c>
      <c r="H122" s="7">
        <v>11818882</v>
      </c>
      <c r="I122" s="7">
        <v>20657052</v>
      </c>
      <c r="J122" s="70">
        <f>H122+I122</f>
        <v>32475934</v>
      </c>
    </row>
    <row r="123" spans="1:10" x14ac:dyDescent="0.2">
      <c r="A123" s="1" t="s">
        <v>106</v>
      </c>
      <c r="B123" s="4" t="s">
        <v>107</v>
      </c>
      <c r="C123" s="9" t="s">
        <v>221</v>
      </c>
      <c r="D123" s="8">
        <v>4158</v>
      </c>
      <c r="E123" s="8">
        <v>4108</v>
      </c>
      <c r="F123" s="8">
        <v>53</v>
      </c>
      <c r="G123" s="2">
        <v>40</v>
      </c>
      <c r="H123" s="7">
        <v>16216903</v>
      </c>
      <c r="I123" s="7">
        <v>19583215</v>
      </c>
      <c r="J123" s="70">
        <f>H123+I123</f>
        <v>35800118</v>
      </c>
    </row>
    <row r="124" spans="1:10" x14ac:dyDescent="0.2">
      <c r="A124" s="1" t="s">
        <v>3</v>
      </c>
      <c r="B124" s="4" t="s">
        <v>176</v>
      </c>
      <c r="C124" s="9" t="s">
        <v>221</v>
      </c>
      <c r="D124" s="8">
        <v>301</v>
      </c>
      <c r="E124" s="8">
        <v>297</v>
      </c>
      <c r="F124" s="8">
        <v>77</v>
      </c>
      <c r="G124" s="2">
        <v>47</v>
      </c>
      <c r="H124" s="7">
        <v>15903987</v>
      </c>
      <c r="I124" s="7">
        <v>24425691</v>
      </c>
      <c r="J124" s="70">
        <f>H124+I124</f>
        <v>40329678</v>
      </c>
    </row>
    <row r="125" spans="1:10" x14ac:dyDescent="0.2">
      <c r="A125" s="1" t="s">
        <v>3</v>
      </c>
      <c r="B125" s="4" t="s">
        <v>32</v>
      </c>
      <c r="C125" s="9" t="s">
        <v>221</v>
      </c>
      <c r="D125" s="8">
        <v>7922</v>
      </c>
      <c r="E125" s="8">
        <v>7920</v>
      </c>
      <c r="F125" s="8">
        <v>407</v>
      </c>
      <c r="G125" s="2">
        <v>352</v>
      </c>
      <c r="H125" s="7">
        <v>41100310</v>
      </c>
      <c r="I125" s="7">
        <v>62622437</v>
      </c>
      <c r="J125" s="70">
        <f>H125+I125</f>
        <v>103722747</v>
      </c>
    </row>
    <row r="126" spans="1:10" x14ac:dyDescent="0.2">
      <c r="A126" s="1" t="s">
        <v>3</v>
      </c>
      <c r="B126" s="4" t="s">
        <v>175</v>
      </c>
      <c r="C126" s="9" t="s">
        <v>221</v>
      </c>
      <c r="D126" s="8">
        <v>10947</v>
      </c>
      <c r="E126" s="8">
        <v>10945</v>
      </c>
      <c r="F126" s="8">
        <v>723</v>
      </c>
      <c r="G126" s="2">
        <v>430</v>
      </c>
      <c r="H126" s="7">
        <v>67634111</v>
      </c>
      <c r="I126" s="7">
        <v>116009830</v>
      </c>
      <c r="J126" s="70">
        <f>H126+I126</f>
        <v>183643941</v>
      </c>
    </row>
    <row r="127" spans="1:10" x14ac:dyDescent="0.2">
      <c r="A127" s="1" t="s">
        <v>3</v>
      </c>
      <c r="B127" s="4" t="s">
        <v>11</v>
      </c>
      <c r="C127" s="9" t="s">
        <v>221</v>
      </c>
      <c r="D127" s="8">
        <v>45826</v>
      </c>
      <c r="E127" s="8">
        <v>45318</v>
      </c>
      <c r="F127" s="8">
        <v>1600</v>
      </c>
      <c r="G127" s="2">
        <v>1224</v>
      </c>
      <c r="H127" s="7">
        <v>266787000</v>
      </c>
      <c r="I127" s="7">
        <v>473589000</v>
      </c>
      <c r="J127" s="70">
        <f>H127+I127</f>
        <v>740376000</v>
      </c>
    </row>
    <row r="128" spans="1:10" x14ac:dyDescent="0.2">
      <c r="A128" s="1" t="s">
        <v>12</v>
      </c>
      <c r="B128" s="4" t="s">
        <v>13</v>
      </c>
      <c r="C128" s="9" t="s">
        <v>221</v>
      </c>
      <c r="D128" s="8">
        <v>2823</v>
      </c>
      <c r="E128" s="8">
        <v>2530</v>
      </c>
      <c r="F128" s="8">
        <v>175</v>
      </c>
      <c r="G128" s="2">
        <v>173</v>
      </c>
      <c r="H128" s="7">
        <v>11357592</v>
      </c>
      <c r="I128" s="7">
        <v>27660002</v>
      </c>
      <c r="J128" s="70">
        <f>H128+I128</f>
        <v>39017594</v>
      </c>
    </row>
    <row r="129" spans="1:10" x14ac:dyDescent="0.2">
      <c r="A129" s="1" t="s">
        <v>12</v>
      </c>
      <c r="B129" s="4" t="s">
        <v>205</v>
      </c>
      <c r="C129" s="9" t="s">
        <v>221</v>
      </c>
      <c r="D129" s="8">
        <v>7583</v>
      </c>
      <c r="E129" s="8">
        <v>7186</v>
      </c>
      <c r="F129" s="8">
        <v>115</v>
      </c>
      <c r="G129" s="2">
        <v>110</v>
      </c>
      <c r="H129" s="7">
        <v>102125265</v>
      </c>
      <c r="I129" s="7">
        <v>69064422</v>
      </c>
      <c r="J129" s="70">
        <f>H129+I129</f>
        <v>171189687</v>
      </c>
    </row>
    <row r="130" spans="1:10" x14ac:dyDescent="0.2">
      <c r="A130" s="1" t="s">
        <v>12</v>
      </c>
      <c r="B130" s="4" t="s">
        <v>110</v>
      </c>
      <c r="C130" s="9" t="s">
        <v>221</v>
      </c>
      <c r="D130" s="8">
        <v>18445</v>
      </c>
      <c r="E130" s="8">
        <v>18268</v>
      </c>
      <c r="F130" s="8">
        <v>338</v>
      </c>
      <c r="G130" s="2">
        <v>298</v>
      </c>
      <c r="H130" s="7">
        <v>70857560</v>
      </c>
      <c r="I130" s="7">
        <v>121342844</v>
      </c>
      <c r="J130" s="70">
        <f>H130+I130</f>
        <v>192200404</v>
      </c>
    </row>
    <row r="131" spans="1:10" x14ac:dyDescent="0.2">
      <c r="A131" s="1" t="s">
        <v>12</v>
      </c>
      <c r="B131" s="4" t="s">
        <v>40</v>
      </c>
      <c r="C131" s="9" t="s">
        <v>221</v>
      </c>
      <c r="D131" s="8">
        <v>16860</v>
      </c>
      <c r="E131" s="8">
        <v>15888</v>
      </c>
      <c r="F131" s="8">
        <v>548</v>
      </c>
      <c r="G131" s="2">
        <v>422</v>
      </c>
      <c r="H131" s="7">
        <v>89536421</v>
      </c>
      <c r="I131" s="7">
        <v>147394519</v>
      </c>
      <c r="J131" s="70">
        <f>H131+I131</f>
        <v>236930940</v>
      </c>
    </row>
    <row r="132" spans="1:10" x14ac:dyDescent="0.2">
      <c r="A132" s="1" t="s">
        <v>153</v>
      </c>
      <c r="B132" s="1" t="s">
        <v>154</v>
      </c>
      <c r="C132" s="9" t="s">
        <v>221</v>
      </c>
      <c r="D132" s="8">
        <v>5208</v>
      </c>
      <c r="E132" s="8">
        <v>4618</v>
      </c>
      <c r="F132" s="8">
        <v>81</v>
      </c>
      <c r="G132" s="2">
        <v>67</v>
      </c>
      <c r="H132" s="7">
        <v>20596000</v>
      </c>
      <c r="I132" s="7">
        <v>30180000</v>
      </c>
      <c r="J132" s="70">
        <f>H132+I132</f>
        <v>50776000</v>
      </c>
    </row>
    <row r="133" spans="1:10" x14ac:dyDescent="0.2">
      <c r="A133" s="1" t="s">
        <v>20</v>
      </c>
      <c r="B133" s="4" t="s">
        <v>105</v>
      </c>
      <c r="C133" s="9" t="s">
        <v>227</v>
      </c>
      <c r="D133" s="8">
        <v>1562</v>
      </c>
      <c r="E133" s="8">
        <v>1557</v>
      </c>
      <c r="F133" s="8">
        <v>6</v>
      </c>
      <c r="G133" s="2">
        <v>4</v>
      </c>
      <c r="H133" s="7">
        <v>7956152</v>
      </c>
      <c r="I133" s="7">
        <v>4390987</v>
      </c>
      <c r="J133" s="70">
        <f>H133+I133</f>
        <v>12347139</v>
      </c>
    </row>
    <row r="134" spans="1:10" x14ac:dyDescent="0.2">
      <c r="A134" s="1" t="s">
        <v>20</v>
      </c>
      <c r="B134" s="4" t="s">
        <v>199</v>
      </c>
      <c r="C134" s="9" t="s">
        <v>227</v>
      </c>
      <c r="D134" s="8">
        <v>11727</v>
      </c>
      <c r="E134" s="8">
        <v>11736</v>
      </c>
      <c r="F134" s="8">
        <v>320</v>
      </c>
      <c r="G134" s="2">
        <v>237</v>
      </c>
      <c r="H134" s="7">
        <v>103799000</v>
      </c>
      <c r="I134" s="7">
        <v>164348000</v>
      </c>
      <c r="J134" s="70">
        <f>H134+I134</f>
        <v>268147000</v>
      </c>
    </row>
    <row r="135" spans="1:10" x14ac:dyDescent="0.2">
      <c r="A135" s="1" t="s">
        <v>81</v>
      </c>
      <c r="B135" s="4" t="s">
        <v>120</v>
      </c>
      <c r="C135" s="9" t="s">
        <v>227</v>
      </c>
      <c r="D135" s="8">
        <v>169</v>
      </c>
      <c r="E135" s="8">
        <v>168</v>
      </c>
      <c r="F135" s="8">
        <v>0</v>
      </c>
      <c r="G135" s="2">
        <v>0</v>
      </c>
      <c r="H135" s="7">
        <v>8581447</v>
      </c>
      <c r="I135" s="7">
        <v>15461654</v>
      </c>
      <c r="J135" s="70">
        <f>H135+I135</f>
        <v>24043101</v>
      </c>
    </row>
    <row r="136" spans="1:10" x14ac:dyDescent="0.2">
      <c r="A136" s="1" t="s">
        <v>26</v>
      </c>
      <c r="B136" s="4" t="s">
        <v>66</v>
      </c>
      <c r="C136" s="9" t="s">
        <v>227</v>
      </c>
      <c r="D136" s="8">
        <v>504</v>
      </c>
      <c r="E136" s="8">
        <v>589</v>
      </c>
      <c r="F136" s="8">
        <v>22</v>
      </c>
      <c r="G136" s="2">
        <v>12</v>
      </c>
      <c r="H136" s="7">
        <v>34738380</v>
      </c>
      <c r="I136" s="7">
        <v>25141867</v>
      </c>
      <c r="J136" s="70">
        <f>H136+I136</f>
        <v>59880247</v>
      </c>
    </row>
    <row r="137" spans="1:10" x14ac:dyDescent="0.2">
      <c r="A137" s="1" t="s">
        <v>9</v>
      </c>
      <c r="B137" s="4" t="s">
        <v>209</v>
      </c>
      <c r="C137" s="9" t="s">
        <v>227</v>
      </c>
      <c r="D137" s="8">
        <v>2562</v>
      </c>
      <c r="E137" s="8">
        <v>2569</v>
      </c>
      <c r="F137" s="8">
        <v>24</v>
      </c>
      <c r="G137" s="2">
        <v>14</v>
      </c>
      <c r="H137" s="7">
        <v>17972693</v>
      </c>
      <c r="I137" s="7">
        <v>8783061</v>
      </c>
      <c r="J137" s="70">
        <f>H137+I137</f>
        <v>26755754</v>
      </c>
    </row>
    <row r="138" spans="1:10" x14ac:dyDescent="0.2">
      <c r="A138" s="1" t="s">
        <v>7</v>
      </c>
      <c r="B138" s="4" t="s">
        <v>113</v>
      </c>
      <c r="C138" s="9" t="s">
        <v>227</v>
      </c>
      <c r="D138" s="8">
        <v>476</v>
      </c>
      <c r="E138" s="8">
        <v>469</v>
      </c>
      <c r="F138" s="8">
        <v>10</v>
      </c>
      <c r="G138" s="2">
        <v>5</v>
      </c>
      <c r="H138" s="7">
        <v>12376590</v>
      </c>
      <c r="I138" s="7">
        <v>9363534</v>
      </c>
      <c r="J138" s="70">
        <f>H138+I138</f>
        <v>21740124</v>
      </c>
    </row>
    <row r="139" spans="1:10" x14ac:dyDescent="0.2">
      <c r="A139" s="1" t="s">
        <v>3</v>
      </c>
      <c r="B139" s="4" t="s">
        <v>104</v>
      </c>
      <c r="C139" s="9" t="s">
        <v>227</v>
      </c>
      <c r="D139" s="8">
        <v>1698</v>
      </c>
      <c r="E139" s="8">
        <v>1695</v>
      </c>
      <c r="F139" s="8">
        <v>7</v>
      </c>
      <c r="G139" s="2">
        <v>2</v>
      </c>
      <c r="H139" s="7">
        <v>10894768</v>
      </c>
      <c r="I139" s="7">
        <v>10828393</v>
      </c>
      <c r="J139" s="70">
        <f>H139+I139</f>
        <v>21723161</v>
      </c>
    </row>
    <row r="140" spans="1:10" x14ac:dyDescent="0.2">
      <c r="A140" s="1" t="s">
        <v>3</v>
      </c>
      <c r="B140" s="4" t="s">
        <v>177</v>
      </c>
      <c r="C140" s="9" t="s">
        <v>227</v>
      </c>
      <c r="D140" s="8">
        <v>52</v>
      </c>
      <c r="E140" s="8">
        <v>49</v>
      </c>
      <c r="F140" s="8">
        <v>12</v>
      </c>
      <c r="G140" s="2">
        <v>0</v>
      </c>
      <c r="H140" s="7">
        <v>17216431</v>
      </c>
      <c r="I140" s="7">
        <v>11124640</v>
      </c>
      <c r="J140" s="70">
        <f>H140+I140</f>
        <v>28341071</v>
      </c>
    </row>
    <row r="141" spans="1:10" x14ac:dyDescent="0.2">
      <c r="A141" s="1" t="s">
        <v>158</v>
      </c>
      <c r="B141" s="1" t="s">
        <v>159</v>
      </c>
      <c r="C141" s="9" t="s">
        <v>227</v>
      </c>
      <c r="D141" s="8">
        <v>1728</v>
      </c>
      <c r="E141" s="8">
        <v>1728</v>
      </c>
      <c r="F141" s="8">
        <v>24</v>
      </c>
      <c r="G141" s="2">
        <v>9</v>
      </c>
      <c r="H141" s="7">
        <v>16198261</v>
      </c>
      <c r="I141" s="7">
        <v>8557429</v>
      </c>
      <c r="J141" s="70">
        <f>H141+I141</f>
        <v>24755690</v>
      </c>
    </row>
    <row r="142" spans="1:10" x14ac:dyDescent="0.2">
      <c r="A142" s="1" t="s">
        <v>77</v>
      </c>
      <c r="B142" s="4" t="s">
        <v>78</v>
      </c>
      <c r="C142" s="9" t="s">
        <v>227</v>
      </c>
      <c r="D142" s="8">
        <v>338</v>
      </c>
      <c r="E142" s="8">
        <v>231</v>
      </c>
      <c r="F142" s="8">
        <v>10</v>
      </c>
      <c r="G142" s="2">
        <v>5</v>
      </c>
      <c r="H142" s="7">
        <v>6119152</v>
      </c>
      <c r="I142" s="7">
        <v>3302155</v>
      </c>
      <c r="J142" s="70">
        <f>H142+I142</f>
        <v>9421307</v>
      </c>
    </row>
    <row r="143" spans="1:10" x14ac:dyDescent="0.2">
      <c r="J143" s="71"/>
    </row>
  </sheetData>
  <sortState xmlns:xlrd2="http://schemas.microsoft.com/office/spreadsheetml/2017/richdata2" ref="A2:J142">
    <sortCondition ref="C2:C142"/>
  </sortState>
  <mergeCells count="2">
    <mergeCell ref="K1:O2"/>
    <mergeCell ref="K3:O10"/>
  </mergeCells>
  <conditionalFormatting sqref="J2:J142">
    <cfRule type="cellIs" dxfId="17" priority="1" operator="lessThan">
      <formula>50000000</formula>
    </cfRule>
    <cfRule type="cellIs" dxfId="16" priority="2" operator="between">
      <formula>50000000</formula>
      <formula>100000000</formula>
    </cfRule>
    <cfRule type="cellIs" dxfId="15" priority="3" operator="greaterThan">
      <formula>100000000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2F495-C0B4-4372-A108-8ED7561910D0}">
  <dimension ref="A1:U102"/>
  <sheetViews>
    <sheetView tabSelected="1" zoomScale="86" workbookViewId="0">
      <selection activeCell="S11" sqref="S11"/>
    </sheetView>
  </sheetViews>
  <sheetFormatPr defaultRowHeight="12.75" x14ac:dyDescent="0.2"/>
  <cols>
    <col min="1" max="1" width="15" bestFit="1" customWidth="1"/>
    <col min="2" max="3" width="25" bestFit="1" customWidth="1"/>
    <col min="4" max="4" width="8" customWidth="1"/>
    <col min="5" max="5" width="16" bestFit="1" customWidth="1"/>
    <col min="6" max="9" width="8" bestFit="1" customWidth="1"/>
    <col min="10" max="10" width="23.42578125" customWidth="1"/>
    <col min="11" max="18" width="8" bestFit="1" customWidth="1"/>
    <col min="19" max="19" width="20.7109375" bestFit="1" customWidth="1"/>
    <col min="20" max="20" width="8" bestFit="1" customWidth="1"/>
    <col min="21" max="21" width="65.7109375" bestFit="1" customWidth="1"/>
    <col min="22" max="23" width="8" bestFit="1" customWidth="1"/>
    <col min="24" max="24" width="9" bestFit="1" customWidth="1"/>
    <col min="25" max="28" width="8" bestFit="1" customWidth="1"/>
    <col min="29" max="32" width="9" bestFit="1" customWidth="1"/>
    <col min="33" max="33" width="8" bestFit="1" customWidth="1"/>
    <col min="34" max="36" width="9" bestFit="1" customWidth="1"/>
    <col min="37" max="37" width="8" bestFit="1" customWidth="1"/>
    <col min="38" max="111" width="9" bestFit="1" customWidth="1"/>
    <col min="112" max="112" width="10" bestFit="1" customWidth="1"/>
    <col min="113" max="115" width="9" bestFit="1" customWidth="1"/>
    <col min="116" max="142" width="10" bestFit="1" customWidth="1"/>
    <col min="143" max="143" width="11.7109375" bestFit="1" customWidth="1"/>
    <col min="144" max="144" width="11" bestFit="1" customWidth="1"/>
    <col min="145" max="145" width="14.28515625" bestFit="1" customWidth="1"/>
    <col min="146" max="146" width="11" bestFit="1" customWidth="1"/>
    <col min="147" max="147" width="14.28515625" bestFit="1" customWidth="1"/>
    <col min="148" max="148" width="11" bestFit="1" customWidth="1"/>
    <col min="149" max="149" width="14.28515625" bestFit="1" customWidth="1"/>
    <col min="150" max="150" width="11" bestFit="1" customWidth="1"/>
    <col min="151" max="151" width="14.28515625" bestFit="1" customWidth="1"/>
    <col min="152" max="152" width="11" bestFit="1" customWidth="1"/>
    <col min="153" max="153" width="14.28515625" bestFit="1" customWidth="1"/>
    <col min="154" max="154" width="11" bestFit="1" customWidth="1"/>
    <col min="155" max="155" width="14.28515625" bestFit="1" customWidth="1"/>
    <col min="156" max="156" width="11" bestFit="1" customWidth="1"/>
    <col min="157" max="157" width="14.28515625" bestFit="1" customWidth="1"/>
    <col min="158" max="158" width="11" bestFit="1" customWidth="1"/>
    <col min="159" max="159" width="14.28515625" bestFit="1" customWidth="1"/>
    <col min="160" max="160" width="11" bestFit="1" customWidth="1"/>
    <col min="161" max="161" width="14.28515625" bestFit="1" customWidth="1"/>
    <col min="162" max="162" width="11" bestFit="1" customWidth="1"/>
    <col min="163" max="163" width="14.28515625" bestFit="1" customWidth="1"/>
    <col min="164" max="164" width="11" bestFit="1" customWidth="1"/>
    <col min="165" max="165" width="14.28515625" bestFit="1" customWidth="1"/>
    <col min="166" max="166" width="11" bestFit="1" customWidth="1"/>
    <col min="167" max="167" width="14.28515625" bestFit="1" customWidth="1"/>
    <col min="168" max="168" width="11" bestFit="1" customWidth="1"/>
    <col min="169" max="169" width="14.28515625" bestFit="1" customWidth="1"/>
    <col min="170" max="170" width="11" bestFit="1" customWidth="1"/>
    <col min="171" max="171" width="14.28515625" bestFit="1" customWidth="1"/>
    <col min="172" max="172" width="11" bestFit="1" customWidth="1"/>
    <col min="173" max="173" width="14.28515625" bestFit="1" customWidth="1"/>
    <col min="174" max="174" width="11" bestFit="1" customWidth="1"/>
    <col min="175" max="175" width="14.28515625" bestFit="1" customWidth="1"/>
    <col min="176" max="176" width="11" bestFit="1" customWidth="1"/>
    <col min="177" max="177" width="14.28515625" bestFit="1" customWidth="1"/>
    <col min="178" max="178" width="11" bestFit="1" customWidth="1"/>
    <col min="179" max="179" width="14.28515625" bestFit="1" customWidth="1"/>
    <col min="180" max="180" width="11" bestFit="1" customWidth="1"/>
    <col min="181" max="181" width="14.28515625" bestFit="1" customWidth="1"/>
    <col min="182" max="182" width="11" bestFit="1" customWidth="1"/>
    <col min="183" max="183" width="14.28515625" bestFit="1" customWidth="1"/>
    <col min="184" max="184" width="11" bestFit="1" customWidth="1"/>
    <col min="185" max="185" width="14.28515625" bestFit="1" customWidth="1"/>
    <col min="186" max="186" width="11" bestFit="1" customWidth="1"/>
    <col min="187" max="187" width="14.28515625" bestFit="1" customWidth="1"/>
    <col min="188" max="188" width="11" bestFit="1" customWidth="1"/>
    <col min="189" max="189" width="14.28515625" bestFit="1" customWidth="1"/>
    <col min="190" max="190" width="11" bestFit="1" customWidth="1"/>
    <col min="191" max="191" width="14.28515625" bestFit="1" customWidth="1"/>
    <col min="192" max="192" width="11" bestFit="1" customWidth="1"/>
    <col min="193" max="193" width="14.28515625" bestFit="1" customWidth="1"/>
    <col min="194" max="194" width="11" bestFit="1" customWidth="1"/>
    <col min="195" max="195" width="14.28515625" bestFit="1" customWidth="1"/>
    <col min="196" max="196" width="11" bestFit="1" customWidth="1"/>
    <col min="197" max="197" width="14.28515625" bestFit="1" customWidth="1"/>
    <col min="198" max="198" width="11" bestFit="1" customWidth="1"/>
    <col min="199" max="199" width="14.28515625" bestFit="1" customWidth="1"/>
    <col min="200" max="200" width="11" bestFit="1" customWidth="1"/>
    <col min="201" max="201" width="14.28515625" bestFit="1" customWidth="1"/>
    <col min="202" max="202" width="11" bestFit="1" customWidth="1"/>
    <col min="203" max="203" width="14.28515625" bestFit="1" customWidth="1"/>
    <col min="204" max="204" width="11" bestFit="1" customWidth="1"/>
    <col min="205" max="205" width="14.28515625" bestFit="1" customWidth="1"/>
    <col min="206" max="206" width="11" bestFit="1" customWidth="1"/>
    <col min="207" max="207" width="14.28515625" bestFit="1" customWidth="1"/>
    <col min="208" max="208" width="11" bestFit="1" customWidth="1"/>
    <col min="209" max="209" width="14.28515625" bestFit="1" customWidth="1"/>
    <col min="210" max="210" width="11" bestFit="1" customWidth="1"/>
    <col min="211" max="211" width="14.28515625" bestFit="1" customWidth="1"/>
    <col min="212" max="212" width="11" bestFit="1" customWidth="1"/>
    <col min="213" max="213" width="14.28515625" bestFit="1" customWidth="1"/>
    <col min="214" max="214" width="11" bestFit="1" customWidth="1"/>
    <col min="215" max="215" width="14.28515625" bestFit="1" customWidth="1"/>
    <col min="216" max="216" width="11" bestFit="1" customWidth="1"/>
    <col min="217" max="217" width="14.28515625" bestFit="1" customWidth="1"/>
    <col min="218" max="218" width="11" bestFit="1" customWidth="1"/>
    <col min="219" max="219" width="14.28515625" bestFit="1" customWidth="1"/>
    <col min="220" max="220" width="11" bestFit="1" customWidth="1"/>
    <col min="221" max="221" width="14.28515625" bestFit="1" customWidth="1"/>
    <col min="222" max="222" width="11" bestFit="1" customWidth="1"/>
    <col min="223" max="223" width="14.28515625" bestFit="1" customWidth="1"/>
    <col min="224" max="224" width="11" bestFit="1" customWidth="1"/>
    <col min="225" max="225" width="14.28515625" bestFit="1" customWidth="1"/>
    <col min="226" max="226" width="11" bestFit="1" customWidth="1"/>
    <col min="227" max="227" width="14.28515625" bestFit="1" customWidth="1"/>
    <col min="228" max="228" width="11" bestFit="1" customWidth="1"/>
    <col min="229" max="229" width="14.28515625" bestFit="1" customWidth="1"/>
    <col min="230" max="230" width="11" bestFit="1" customWidth="1"/>
    <col min="231" max="231" width="14.28515625" bestFit="1" customWidth="1"/>
    <col min="232" max="232" width="11" bestFit="1" customWidth="1"/>
    <col min="233" max="233" width="14.28515625" bestFit="1" customWidth="1"/>
    <col min="234" max="234" width="11" bestFit="1" customWidth="1"/>
    <col min="235" max="235" width="14.28515625" bestFit="1" customWidth="1"/>
    <col min="236" max="236" width="11" bestFit="1" customWidth="1"/>
    <col min="237" max="237" width="14.28515625" bestFit="1" customWidth="1"/>
    <col min="238" max="238" width="11" bestFit="1" customWidth="1"/>
    <col min="239" max="239" width="14.28515625" bestFit="1" customWidth="1"/>
    <col min="240" max="240" width="11" bestFit="1" customWidth="1"/>
    <col min="241" max="241" width="14.28515625" bestFit="1" customWidth="1"/>
    <col min="242" max="242" width="11" bestFit="1" customWidth="1"/>
    <col min="243" max="243" width="14.28515625" bestFit="1" customWidth="1"/>
    <col min="244" max="244" width="11" bestFit="1" customWidth="1"/>
    <col min="245" max="245" width="14.28515625" bestFit="1" customWidth="1"/>
    <col min="246" max="246" width="11" bestFit="1" customWidth="1"/>
    <col min="247" max="247" width="14.28515625" bestFit="1" customWidth="1"/>
    <col min="248" max="248" width="11" bestFit="1" customWidth="1"/>
    <col min="249" max="249" width="14.28515625" bestFit="1" customWidth="1"/>
    <col min="250" max="250" width="11" bestFit="1" customWidth="1"/>
    <col min="251" max="251" width="14.28515625" bestFit="1" customWidth="1"/>
    <col min="252" max="252" width="11" bestFit="1" customWidth="1"/>
    <col min="253" max="253" width="14.28515625" bestFit="1" customWidth="1"/>
    <col min="254" max="254" width="11" bestFit="1" customWidth="1"/>
    <col min="255" max="255" width="14.28515625" bestFit="1" customWidth="1"/>
    <col min="256" max="256" width="11" bestFit="1" customWidth="1"/>
    <col min="257" max="257" width="14.28515625" bestFit="1" customWidth="1"/>
    <col min="258" max="258" width="11" bestFit="1" customWidth="1"/>
    <col min="259" max="259" width="14.28515625" bestFit="1" customWidth="1"/>
    <col min="260" max="260" width="11" bestFit="1" customWidth="1"/>
    <col min="261" max="261" width="14.28515625" bestFit="1" customWidth="1"/>
    <col min="262" max="262" width="11" bestFit="1" customWidth="1"/>
    <col min="263" max="263" width="14.28515625" bestFit="1" customWidth="1"/>
    <col min="264" max="264" width="11" bestFit="1" customWidth="1"/>
    <col min="265" max="265" width="14.28515625" bestFit="1" customWidth="1"/>
    <col min="266" max="266" width="11" bestFit="1" customWidth="1"/>
    <col min="267" max="267" width="14.28515625" bestFit="1" customWidth="1"/>
    <col min="268" max="268" width="11" bestFit="1" customWidth="1"/>
    <col min="269" max="269" width="14.28515625" bestFit="1" customWidth="1"/>
    <col min="270" max="270" width="11" bestFit="1" customWidth="1"/>
    <col min="271" max="271" width="14.28515625" bestFit="1" customWidth="1"/>
    <col min="272" max="272" width="11" bestFit="1" customWidth="1"/>
    <col min="273" max="273" width="14.28515625" bestFit="1" customWidth="1"/>
    <col min="274" max="274" width="12" bestFit="1" customWidth="1"/>
    <col min="275" max="275" width="15.28515625" bestFit="1" customWidth="1"/>
    <col min="276" max="276" width="12" bestFit="1" customWidth="1"/>
    <col min="277" max="277" width="15.28515625" bestFit="1" customWidth="1"/>
    <col min="278" max="278" width="12" bestFit="1" customWidth="1"/>
    <col min="279" max="279" width="15.28515625" bestFit="1" customWidth="1"/>
    <col min="280" max="280" width="12" bestFit="1" customWidth="1"/>
    <col min="281" max="281" width="15.28515625" bestFit="1" customWidth="1"/>
    <col min="282" max="282" width="12" bestFit="1" customWidth="1"/>
    <col min="283" max="283" width="15.28515625" bestFit="1" customWidth="1"/>
    <col min="284" max="284" width="11.7109375" bestFit="1" customWidth="1"/>
  </cols>
  <sheetData>
    <row r="1" spans="1:21" x14ac:dyDescent="0.2">
      <c r="A1" s="51" t="s">
        <v>256</v>
      </c>
      <c r="B1" s="52"/>
      <c r="C1" s="52"/>
    </row>
    <row r="2" spans="1:21" ht="30" customHeight="1" x14ac:dyDescent="0.2">
      <c r="A2" s="43" t="s">
        <v>237</v>
      </c>
      <c r="B2" s="43"/>
      <c r="C2" s="43"/>
      <c r="D2" s="43"/>
      <c r="E2" s="43"/>
      <c r="F2" s="43"/>
      <c r="G2" s="43"/>
      <c r="H2" s="43"/>
      <c r="I2" s="43"/>
      <c r="J2" s="43" t="s">
        <v>238</v>
      </c>
      <c r="K2" s="43"/>
      <c r="L2" s="43"/>
      <c r="M2" s="43"/>
      <c r="N2" s="43"/>
      <c r="O2" s="43"/>
      <c r="P2" s="43"/>
      <c r="Q2" s="43"/>
      <c r="R2" s="43"/>
      <c r="S2" s="87" t="s">
        <v>256</v>
      </c>
      <c r="T2" s="88"/>
      <c r="U2" s="50" t="s">
        <v>243</v>
      </c>
    </row>
    <row r="3" spans="1:21" ht="39" customHeight="1" x14ac:dyDescent="0.2">
      <c r="A3" s="33" t="s">
        <v>236</v>
      </c>
      <c r="B3" s="34"/>
      <c r="C3" s="34"/>
      <c r="D3" s="34"/>
      <c r="E3" s="34"/>
      <c r="F3" s="34"/>
      <c r="G3" s="34"/>
      <c r="H3" s="34"/>
      <c r="I3" s="35"/>
      <c r="J3" s="49">
        <f>SUM(Analysis!J2:J142)</f>
        <v>8692774974</v>
      </c>
      <c r="K3" s="36" t="s">
        <v>273</v>
      </c>
      <c r="L3" s="36"/>
      <c r="M3" s="36"/>
      <c r="N3" s="36"/>
      <c r="O3" s="36"/>
      <c r="P3" s="36"/>
      <c r="Q3" s="36"/>
      <c r="R3" s="37"/>
      <c r="U3" s="50" t="s">
        <v>260</v>
      </c>
    </row>
    <row r="4" spans="1:21" ht="34.5" customHeight="1" x14ac:dyDescent="0.2">
      <c r="A4" s="38" t="s">
        <v>239</v>
      </c>
      <c r="B4" s="39"/>
      <c r="C4" s="39"/>
      <c r="D4" s="39"/>
      <c r="E4" s="39"/>
      <c r="F4" s="39"/>
      <c r="G4" s="39"/>
      <c r="H4" s="39"/>
      <c r="I4" s="40"/>
      <c r="J4" s="48">
        <f>AVERAGE(Analysis!E2:E142)</f>
        <v>5055.9078014184397</v>
      </c>
      <c r="K4" s="41" t="s">
        <v>240</v>
      </c>
      <c r="L4" s="41"/>
      <c r="M4" s="41"/>
      <c r="N4" s="41"/>
      <c r="O4" s="41"/>
      <c r="P4" s="41"/>
      <c r="Q4" s="41"/>
      <c r="R4" s="42"/>
      <c r="U4" s="75" t="s">
        <v>264</v>
      </c>
    </row>
    <row r="5" spans="1:21" ht="48.75" customHeight="1" x14ac:dyDescent="0.2">
      <c r="A5" s="31" t="s">
        <v>245</v>
      </c>
      <c r="B5" s="26"/>
      <c r="C5" s="26"/>
      <c r="D5" s="26"/>
      <c r="E5" s="26"/>
      <c r="F5" s="26"/>
      <c r="G5" s="26"/>
      <c r="H5" s="26"/>
      <c r="I5" s="27"/>
      <c r="J5" s="47">
        <f>J6-J7</f>
        <v>27.205673758865245</v>
      </c>
      <c r="K5" s="32" t="s">
        <v>244</v>
      </c>
      <c r="L5" s="28"/>
      <c r="M5" s="28"/>
      <c r="N5" s="28"/>
      <c r="O5" s="28"/>
      <c r="P5" s="28"/>
      <c r="Q5" s="28"/>
      <c r="R5" s="29"/>
      <c r="U5" s="75"/>
    </row>
    <row r="6" spans="1:21" ht="43.5" customHeight="1" x14ac:dyDescent="0.2">
      <c r="A6" s="31" t="s">
        <v>250</v>
      </c>
      <c r="B6" s="26"/>
      <c r="C6" s="26"/>
      <c r="D6" s="26"/>
      <c r="E6" s="26"/>
      <c r="F6" s="26"/>
      <c r="G6" s="26"/>
      <c r="H6" s="26"/>
      <c r="I6" s="27"/>
      <c r="J6" s="47">
        <f>AVERAGE(Analysis!F2:F142)</f>
        <v>152.51063829787233</v>
      </c>
      <c r="K6" s="32" t="s">
        <v>241</v>
      </c>
      <c r="L6" s="28"/>
      <c r="M6" s="28"/>
      <c r="N6" s="28"/>
      <c r="O6" s="28"/>
      <c r="P6" s="28"/>
      <c r="Q6" s="28"/>
      <c r="R6" s="29"/>
      <c r="U6" s="75"/>
    </row>
    <row r="7" spans="1:21" ht="38.25" customHeight="1" x14ac:dyDescent="0.2">
      <c r="A7" s="31" t="s">
        <v>251</v>
      </c>
      <c r="B7" s="26"/>
      <c r="C7" s="26"/>
      <c r="D7" s="26"/>
      <c r="E7" s="26"/>
      <c r="F7" s="26"/>
      <c r="G7" s="26"/>
      <c r="H7" s="26"/>
      <c r="I7" s="27"/>
      <c r="J7" s="47">
        <f>AVERAGE(Analysis!G2:G142)</f>
        <v>125.30496453900709</v>
      </c>
      <c r="K7" s="32" t="s">
        <v>242</v>
      </c>
      <c r="L7" s="28"/>
      <c r="M7" s="28"/>
      <c r="N7" s="28"/>
      <c r="O7" s="28"/>
      <c r="P7" s="28"/>
      <c r="Q7" s="28"/>
      <c r="R7" s="29"/>
      <c r="U7" s="75"/>
    </row>
    <row r="8" spans="1:21" ht="39.75" customHeight="1" x14ac:dyDescent="0.2">
      <c r="A8" s="33" t="s">
        <v>255</v>
      </c>
      <c r="B8" s="34"/>
      <c r="C8" s="34"/>
      <c r="D8" s="34"/>
      <c r="E8" s="34"/>
      <c r="F8" s="34"/>
      <c r="G8" s="34"/>
      <c r="H8" s="34"/>
      <c r="I8" s="35"/>
      <c r="J8" s="45">
        <f>J9/J3</f>
        <v>0.58748621760883513</v>
      </c>
      <c r="K8" s="44" t="s">
        <v>254</v>
      </c>
      <c r="L8" s="44"/>
      <c r="M8" s="44"/>
      <c r="N8" s="44"/>
      <c r="O8" s="44"/>
      <c r="P8" s="44"/>
      <c r="Q8" s="44"/>
      <c r="R8" s="44"/>
    </row>
    <row r="9" spans="1:21" ht="36.75" customHeight="1" x14ac:dyDescent="0.2">
      <c r="A9" s="33" t="s">
        <v>252</v>
      </c>
      <c r="B9" s="34"/>
      <c r="C9" s="34"/>
      <c r="D9" s="34"/>
      <c r="E9" s="34"/>
      <c r="F9" s="34"/>
      <c r="G9" s="34"/>
      <c r="H9" s="34"/>
      <c r="I9" s="35"/>
      <c r="J9" s="46">
        <f>SUM(Analysis!I2:I142)</f>
        <v>5106885490</v>
      </c>
      <c r="K9" s="44" t="s">
        <v>253</v>
      </c>
      <c r="L9" s="44"/>
      <c r="M9" s="44"/>
      <c r="N9" s="44"/>
      <c r="O9" s="44"/>
      <c r="P9" s="44"/>
      <c r="Q9" s="44"/>
      <c r="R9" s="44"/>
    </row>
    <row r="10" spans="1:21" ht="12.75" customHeight="1" x14ac:dyDescent="0.2">
      <c r="C10" s="22"/>
      <c r="D10" s="22"/>
      <c r="E10" s="22"/>
      <c r="F10" s="22"/>
      <c r="G10" s="22"/>
      <c r="H10" s="22"/>
      <c r="I10" s="22"/>
      <c r="J10" s="22"/>
      <c r="K10" s="22"/>
      <c r="L10" s="22"/>
      <c r="M10" s="22"/>
      <c r="N10" s="22"/>
      <c r="O10" s="22"/>
      <c r="P10" s="22"/>
      <c r="Q10" s="22"/>
      <c r="R10" s="22"/>
    </row>
    <row r="11" spans="1:21" ht="38.25" customHeight="1" x14ac:dyDescent="0.2">
      <c r="A11" s="53" t="s">
        <v>262</v>
      </c>
      <c r="B11" s="54"/>
      <c r="C11" s="54"/>
      <c r="D11" s="54"/>
      <c r="E11" s="54"/>
      <c r="F11" s="54"/>
      <c r="G11" s="54"/>
      <c r="H11" s="54"/>
      <c r="I11" s="55"/>
      <c r="J11" s="89"/>
      <c r="K11" s="68" t="s">
        <v>269</v>
      </c>
      <c r="L11" s="68"/>
      <c r="M11" s="68"/>
      <c r="N11" s="68"/>
      <c r="O11" s="68"/>
      <c r="P11" s="68"/>
      <c r="Q11" s="68"/>
      <c r="R11" s="68"/>
    </row>
    <row r="12" spans="1:21" ht="12.75" customHeight="1" x14ac:dyDescent="0.2">
      <c r="A12" s="56" t="s">
        <v>2</v>
      </c>
      <c r="B12" s="57" t="s">
        <v>258</v>
      </c>
      <c r="C12" s="67" t="s">
        <v>261</v>
      </c>
      <c r="D12" s="67"/>
      <c r="E12" s="67"/>
      <c r="F12" s="67"/>
      <c r="G12" s="67"/>
      <c r="H12" s="67"/>
      <c r="I12" s="67"/>
      <c r="J12" s="76">
        <f>MIN(B13:B20)</f>
        <v>143609006</v>
      </c>
      <c r="K12" s="68"/>
      <c r="L12" s="68"/>
      <c r="M12" s="68"/>
      <c r="N12" s="68"/>
      <c r="O12" s="68"/>
      <c r="P12" s="68"/>
      <c r="Q12" s="68"/>
      <c r="R12" s="68"/>
    </row>
    <row r="13" spans="1:21" ht="12.75" customHeight="1" x14ac:dyDescent="0.2">
      <c r="A13" t="s">
        <v>220</v>
      </c>
      <c r="B13" s="57">
        <v>2103728412</v>
      </c>
      <c r="C13" s="67"/>
      <c r="D13" s="67"/>
      <c r="E13" s="67"/>
      <c r="F13" s="67"/>
      <c r="G13" s="67"/>
      <c r="H13" s="67"/>
      <c r="I13" s="67"/>
      <c r="J13" s="77"/>
      <c r="K13" s="68"/>
      <c r="L13" s="68"/>
      <c r="M13" s="68"/>
      <c r="N13" s="68"/>
      <c r="O13" s="68"/>
      <c r="P13" s="68"/>
      <c r="Q13" s="68"/>
      <c r="R13" s="68"/>
    </row>
    <row r="14" spans="1:21" ht="12.75" customHeight="1" x14ac:dyDescent="0.2">
      <c r="A14" t="s">
        <v>226</v>
      </c>
      <c r="B14" s="57">
        <v>320552718</v>
      </c>
      <c r="C14" s="67" t="s">
        <v>266</v>
      </c>
      <c r="D14" s="67"/>
      <c r="E14" s="67"/>
      <c r="F14" s="67"/>
      <c r="G14" s="67"/>
      <c r="H14" s="67"/>
      <c r="I14" s="67"/>
      <c r="J14" s="76">
        <f>MAX(B15:B20)</f>
        <v>4247415770</v>
      </c>
      <c r="K14" s="68"/>
      <c r="L14" s="68"/>
      <c r="M14" s="68"/>
      <c r="N14" s="68"/>
      <c r="O14" s="68"/>
      <c r="P14" s="68"/>
      <c r="Q14" s="68"/>
      <c r="R14" s="68"/>
    </row>
    <row r="15" spans="1:21" ht="12.75" customHeight="1" x14ac:dyDescent="0.2">
      <c r="A15" t="s">
        <v>222</v>
      </c>
      <c r="B15" s="57">
        <v>258196078</v>
      </c>
      <c r="C15" s="67"/>
      <c r="D15" s="67"/>
      <c r="E15" s="67"/>
      <c r="F15" s="67"/>
      <c r="G15" s="67"/>
      <c r="H15" s="67"/>
      <c r="I15" s="67"/>
      <c r="J15" s="77"/>
      <c r="K15" s="68"/>
      <c r="L15" s="68"/>
      <c r="M15" s="68"/>
      <c r="N15" s="68"/>
      <c r="O15" s="68"/>
      <c r="P15" s="68"/>
      <c r="Q15" s="68"/>
      <c r="R15" s="68"/>
    </row>
    <row r="16" spans="1:21" ht="12.75" customHeight="1" x14ac:dyDescent="0.2">
      <c r="A16" t="s">
        <v>224</v>
      </c>
      <c r="B16" s="57">
        <v>836106625</v>
      </c>
      <c r="C16" s="67" t="s">
        <v>271</v>
      </c>
      <c r="D16" s="67"/>
      <c r="E16" s="67"/>
      <c r="F16" s="67"/>
      <c r="G16" s="67"/>
      <c r="H16" s="67"/>
      <c r="I16" s="67"/>
      <c r="K16" s="68"/>
      <c r="L16" s="68"/>
      <c r="M16" s="68"/>
      <c r="N16" s="68"/>
      <c r="O16" s="68"/>
      <c r="P16" s="68"/>
      <c r="Q16" s="68"/>
      <c r="R16" s="68"/>
    </row>
    <row r="17" spans="1:18" ht="12.75" customHeight="1" x14ac:dyDescent="0.2">
      <c r="A17" t="s">
        <v>223</v>
      </c>
      <c r="B17" s="57">
        <v>286011771</v>
      </c>
      <c r="C17" s="67"/>
      <c r="D17" s="67"/>
      <c r="E17" s="67"/>
      <c r="F17" s="67"/>
      <c r="G17" s="67"/>
      <c r="H17" s="67"/>
      <c r="I17" s="67"/>
      <c r="K17" s="68"/>
      <c r="L17" s="68"/>
      <c r="M17" s="68"/>
      <c r="N17" s="68"/>
      <c r="O17" s="68"/>
      <c r="P17" s="68"/>
      <c r="Q17" s="68"/>
      <c r="R17" s="68"/>
    </row>
    <row r="18" spans="1:18" ht="12.75" customHeight="1" x14ac:dyDescent="0.2">
      <c r="A18" t="s">
        <v>225</v>
      </c>
      <c r="B18" s="57">
        <v>143609006</v>
      </c>
      <c r="C18" s="67" t="s">
        <v>272</v>
      </c>
      <c r="D18" s="67"/>
      <c r="E18" s="67"/>
      <c r="F18" s="67"/>
      <c r="G18" s="67"/>
      <c r="H18" s="67"/>
      <c r="I18" s="67"/>
    </row>
    <row r="19" spans="1:18" ht="12.75" customHeight="1" x14ac:dyDescent="0.2">
      <c r="A19" t="s">
        <v>221</v>
      </c>
      <c r="B19" s="57">
        <v>4247415770</v>
      </c>
      <c r="C19" s="67"/>
      <c r="D19" s="67"/>
      <c r="E19" s="67"/>
      <c r="F19" s="67"/>
      <c r="G19" s="67"/>
      <c r="H19" s="67"/>
      <c r="I19" s="67"/>
    </row>
    <row r="20" spans="1:18" ht="12.75" customHeight="1" x14ac:dyDescent="0.2">
      <c r="A20" t="s">
        <v>227</v>
      </c>
      <c r="B20" s="57">
        <v>497154594</v>
      </c>
    </row>
    <row r="21" spans="1:18" ht="12.75" customHeight="1" x14ac:dyDescent="0.2">
      <c r="A21" t="s">
        <v>257</v>
      </c>
      <c r="B21" s="57">
        <v>8692774974</v>
      </c>
    </row>
    <row r="23" spans="1:18" ht="15" customHeight="1" x14ac:dyDescent="0.2">
      <c r="A23" s="78" t="s">
        <v>265</v>
      </c>
      <c r="B23" s="78"/>
      <c r="C23" s="78"/>
      <c r="D23" s="78"/>
      <c r="E23" s="78"/>
      <c r="F23" s="78"/>
      <c r="G23" s="78"/>
      <c r="H23" s="78"/>
      <c r="I23" s="78"/>
      <c r="J23" s="81"/>
      <c r="K23" s="79" t="s">
        <v>274</v>
      </c>
      <c r="L23" s="79"/>
      <c r="M23" s="79"/>
      <c r="N23" s="79"/>
      <c r="O23" s="79"/>
      <c r="P23" s="79"/>
      <c r="Q23" s="79"/>
      <c r="R23" s="79"/>
    </row>
    <row r="24" spans="1:18" ht="15" customHeight="1" x14ac:dyDescent="0.2">
      <c r="A24" s="78"/>
      <c r="B24" s="78"/>
      <c r="C24" s="78"/>
      <c r="D24" s="78"/>
      <c r="E24" s="78"/>
      <c r="F24" s="78"/>
      <c r="G24" s="78"/>
      <c r="H24" s="78"/>
      <c r="I24" s="78"/>
      <c r="J24" s="82"/>
      <c r="K24" s="79"/>
      <c r="L24" s="79"/>
      <c r="M24" s="79"/>
      <c r="N24" s="79"/>
      <c r="O24" s="79"/>
      <c r="P24" s="79"/>
      <c r="Q24" s="79"/>
      <c r="R24" s="79"/>
    </row>
    <row r="25" spans="1:18" ht="15" customHeight="1" x14ac:dyDescent="0.2">
      <c r="A25" s="56" t="s">
        <v>0</v>
      </c>
      <c r="B25" s="57" t="s">
        <v>258</v>
      </c>
      <c r="C25" s="80" t="s">
        <v>268</v>
      </c>
      <c r="D25" s="80"/>
      <c r="E25" s="80"/>
      <c r="F25" s="80"/>
      <c r="G25" s="80"/>
      <c r="H25" s="80"/>
      <c r="I25" s="80"/>
      <c r="J25" s="84">
        <f>MIN(B26:B101)</f>
        <v>2584335</v>
      </c>
      <c r="K25" s="79"/>
      <c r="L25" s="79"/>
      <c r="M25" s="79"/>
      <c r="N25" s="79"/>
      <c r="O25" s="79"/>
      <c r="P25" s="79"/>
      <c r="Q25" s="79"/>
      <c r="R25" s="79"/>
    </row>
    <row r="26" spans="1:18" ht="15" customHeight="1" x14ac:dyDescent="0.2">
      <c r="A26" t="s">
        <v>116</v>
      </c>
      <c r="B26" s="57">
        <v>54908454</v>
      </c>
      <c r="C26" s="80"/>
      <c r="D26" s="80"/>
      <c r="E26" s="80"/>
      <c r="F26" s="80"/>
      <c r="G26" s="80"/>
      <c r="H26" s="80"/>
      <c r="I26" s="80"/>
      <c r="J26" s="83"/>
      <c r="K26" s="79"/>
      <c r="L26" s="79"/>
      <c r="M26" s="79"/>
      <c r="N26" s="79"/>
      <c r="O26" s="79"/>
      <c r="P26" s="79"/>
      <c r="Q26" s="79"/>
      <c r="R26" s="79"/>
    </row>
    <row r="27" spans="1:18" ht="15" customHeight="1" x14ac:dyDescent="0.2">
      <c r="A27" t="s">
        <v>59</v>
      </c>
      <c r="B27" s="57">
        <v>6377159</v>
      </c>
      <c r="C27" s="80" t="s">
        <v>267</v>
      </c>
      <c r="D27" s="80"/>
      <c r="E27" s="80"/>
      <c r="F27" s="80"/>
      <c r="G27" s="80"/>
      <c r="H27" s="80"/>
      <c r="I27" s="80"/>
      <c r="J27" s="85">
        <f>MAX(B26:B101)</f>
        <v>1708023550</v>
      </c>
      <c r="K27" s="79"/>
      <c r="L27" s="79"/>
      <c r="M27" s="79"/>
      <c r="N27" s="79"/>
      <c r="O27" s="79"/>
      <c r="P27" s="79"/>
      <c r="Q27" s="79"/>
      <c r="R27" s="79"/>
    </row>
    <row r="28" spans="1:18" ht="15" customHeight="1" x14ac:dyDescent="0.2">
      <c r="A28" t="s">
        <v>5</v>
      </c>
      <c r="B28" s="57">
        <v>52122631</v>
      </c>
      <c r="C28" s="80"/>
      <c r="D28" s="80"/>
      <c r="E28" s="80"/>
      <c r="F28" s="80"/>
      <c r="G28" s="80"/>
      <c r="H28" s="80"/>
      <c r="I28" s="80"/>
      <c r="J28" s="86"/>
      <c r="K28" s="79"/>
      <c r="L28" s="79"/>
      <c r="M28" s="79"/>
      <c r="N28" s="79"/>
      <c r="O28" s="79"/>
      <c r="P28" s="79"/>
      <c r="Q28" s="79"/>
      <c r="R28" s="79"/>
    </row>
    <row r="29" spans="1:18" x14ac:dyDescent="0.2">
      <c r="A29" t="s">
        <v>47</v>
      </c>
      <c r="B29" s="57">
        <v>15372851</v>
      </c>
      <c r="C29" s="80" t="s">
        <v>270</v>
      </c>
      <c r="D29" s="80"/>
      <c r="E29" s="80"/>
      <c r="F29" s="80"/>
      <c r="G29" s="80"/>
      <c r="H29" s="80"/>
      <c r="I29" s="80"/>
      <c r="K29" s="79"/>
      <c r="L29" s="79"/>
      <c r="M29" s="79"/>
      <c r="N29" s="79"/>
      <c r="O29" s="79"/>
      <c r="P29" s="79"/>
      <c r="Q29" s="79"/>
      <c r="R29" s="79"/>
    </row>
    <row r="30" spans="1:18" x14ac:dyDescent="0.2">
      <c r="A30" t="s">
        <v>16</v>
      </c>
      <c r="B30" s="57">
        <v>9261678</v>
      </c>
      <c r="C30" s="80"/>
      <c r="D30" s="80"/>
      <c r="E30" s="80"/>
      <c r="F30" s="80"/>
      <c r="G30" s="80"/>
      <c r="H30" s="80"/>
      <c r="I30" s="80"/>
    </row>
    <row r="31" spans="1:18" x14ac:dyDescent="0.2">
      <c r="A31" t="s">
        <v>18</v>
      </c>
      <c r="B31" s="57">
        <v>15625680</v>
      </c>
      <c r="C31" s="80" t="s">
        <v>272</v>
      </c>
      <c r="D31" s="80"/>
      <c r="E31" s="80"/>
      <c r="F31" s="80"/>
      <c r="G31" s="80"/>
      <c r="H31" s="80"/>
      <c r="I31" s="80"/>
    </row>
    <row r="32" spans="1:18" x14ac:dyDescent="0.2">
      <c r="A32" t="s">
        <v>20</v>
      </c>
      <c r="B32" s="57">
        <v>562033410</v>
      </c>
      <c r="C32" s="80"/>
      <c r="D32" s="80"/>
      <c r="E32" s="80"/>
      <c r="F32" s="80"/>
      <c r="G32" s="80"/>
      <c r="H32" s="80"/>
      <c r="I32" s="80"/>
    </row>
    <row r="33" spans="1:2" x14ac:dyDescent="0.2">
      <c r="A33" t="s">
        <v>81</v>
      </c>
      <c r="B33" s="57">
        <v>207095921</v>
      </c>
    </row>
    <row r="34" spans="1:2" x14ac:dyDescent="0.2">
      <c r="A34" t="s">
        <v>53</v>
      </c>
      <c r="B34" s="57">
        <v>140248782</v>
      </c>
    </row>
    <row r="35" spans="1:2" x14ac:dyDescent="0.2">
      <c r="A35" t="s">
        <v>26</v>
      </c>
      <c r="B35" s="57">
        <v>72083254</v>
      </c>
    </row>
    <row r="36" spans="1:2" x14ac:dyDescent="0.2">
      <c r="A36" t="s">
        <v>91</v>
      </c>
      <c r="B36" s="57">
        <v>61260148</v>
      </c>
    </row>
    <row r="37" spans="1:2" x14ac:dyDescent="0.2">
      <c r="A37" t="s">
        <v>156</v>
      </c>
      <c r="B37" s="57">
        <v>208811941</v>
      </c>
    </row>
    <row r="38" spans="1:2" x14ac:dyDescent="0.2">
      <c r="A38" t="s">
        <v>33</v>
      </c>
      <c r="B38" s="57">
        <v>4214295</v>
      </c>
    </row>
    <row r="39" spans="1:2" x14ac:dyDescent="0.2">
      <c r="A39" t="s">
        <v>35</v>
      </c>
      <c r="B39" s="57">
        <v>34108369</v>
      </c>
    </row>
    <row r="40" spans="1:2" x14ac:dyDescent="0.2">
      <c r="A40" t="s">
        <v>37</v>
      </c>
      <c r="B40" s="57">
        <v>6135051</v>
      </c>
    </row>
    <row r="41" spans="1:2" x14ac:dyDescent="0.2">
      <c r="A41" t="s">
        <v>57</v>
      </c>
      <c r="B41" s="57">
        <v>241562723</v>
      </c>
    </row>
    <row r="42" spans="1:2" x14ac:dyDescent="0.2">
      <c r="A42" t="s">
        <v>28</v>
      </c>
      <c r="B42" s="57">
        <v>9482483</v>
      </c>
    </row>
    <row r="43" spans="1:2" x14ac:dyDescent="0.2">
      <c r="A43" t="s">
        <v>30</v>
      </c>
      <c r="B43" s="57">
        <v>180242949</v>
      </c>
    </row>
    <row r="44" spans="1:2" x14ac:dyDescent="0.2">
      <c r="A44" t="s">
        <v>45</v>
      </c>
      <c r="B44" s="57">
        <v>7604298</v>
      </c>
    </row>
    <row r="45" spans="1:2" x14ac:dyDescent="0.2">
      <c r="A45" t="s">
        <v>108</v>
      </c>
      <c r="B45" s="57">
        <v>17040028</v>
      </c>
    </row>
    <row r="46" spans="1:2" x14ac:dyDescent="0.2">
      <c r="A46" t="s">
        <v>147</v>
      </c>
      <c r="B46" s="57">
        <v>8830865</v>
      </c>
    </row>
    <row r="47" spans="1:2" x14ac:dyDescent="0.2">
      <c r="A47" t="s">
        <v>196</v>
      </c>
      <c r="B47" s="57">
        <v>22783174</v>
      </c>
    </row>
    <row r="48" spans="1:2" x14ac:dyDescent="0.2">
      <c r="A48" t="s">
        <v>166</v>
      </c>
      <c r="B48" s="57">
        <v>48460583</v>
      </c>
    </row>
    <row r="49" spans="1:2" x14ac:dyDescent="0.2">
      <c r="A49" t="s">
        <v>85</v>
      </c>
      <c r="B49" s="57">
        <v>5475009</v>
      </c>
    </row>
    <row r="50" spans="1:2" x14ac:dyDescent="0.2">
      <c r="A50" t="s">
        <v>69</v>
      </c>
      <c r="B50" s="57">
        <v>6840094</v>
      </c>
    </row>
    <row r="51" spans="1:2" x14ac:dyDescent="0.2">
      <c r="A51" t="s">
        <v>43</v>
      </c>
      <c r="B51" s="57">
        <v>280015695</v>
      </c>
    </row>
    <row r="52" spans="1:2" x14ac:dyDescent="0.2">
      <c r="A52" t="s">
        <v>210</v>
      </c>
      <c r="B52" s="57">
        <v>8551590</v>
      </c>
    </row>
    <row r="53" spans="1:2" x14ac:dyDescent="0.2">
      <c r="A53" t="s">
        <v>74</v>
      </c>
      <c r="B53" s="57">
        <v>6322990</v>
      </c>
    </row>
    <row r="54" spans="1:2" x14ac:dyDescent="0.2">
      <c r="A54" t="s">
        <v>71</v>
      </c>
      <c r="B54" s="57">
        <v>5668125</v>
      </c>
    </row>
    <row r="55" spans="1:2" x14ac:dyDescent="0.2">
      <c r="A55" t="s">
        <v>121</v>
      </c>
      <c r="B55" s="57">
        <v>60723818</v>
      </c>
    </row>
    <row r="56" spans="1:2" x14ac:dyDescent="0.2">
      <c r="A56" t="s">
        <v>9</v>
      </c>
      <c r="B56" s="57">
        <v>1525738814</v>
      </c>
    </row>
    <row r="57" spans="1:2" x14ac:dyDescent="0.2">
      <c r="A57" t="s">
        <v>101</v>
      </c>
      <c r="B57" s="57">
        <v>198861667</v>
      </c>
    </row>
    <row r="58" spans="1:2" x14ac:dyDescent="0.2">
      <c r="A58" t="s">
        <v>87</v>
      </c>
      <c r="B58" s="57">
        <v>69522398</v>
      </c>
    </row>
    <row r="59" spans="1:2" x14ac:dyDescent="0.2">
      <c r="A59" t="s">
        <v>200</v>
      </c>
      <c r="B59" s="57">
        <v>22840617</v>
      </c>
    </row>
    <row r="60" spans="1:2" x14ac:dyDescent="0.2">
      <c r="A60" t="s">
        <v>24</v>
      </c>
      <c r="B60" s="57">
        <v>15689502</v>
      </c>
    </row>
    <row r="61" spans="1:2" x14ac:dyDescent="0.2">
      <c r="A61" t="s">
        <v>89</v>
      </c>
      <c r="B61" s="57">
        <v>11804789</v>
      </c>
    </row>
    <row r="62" spans="1:2" x14ac:dyDescent="0.2">
      <c r="A62" t="s">
        <v>7</v>
      </c>
      <c r="B62" s="57">
        <v>32659652</v>
      </c>
    </row>
    <row r="63" spans="1:2" x14ac:dyDescent="0.2">
      <c r="A63" t="s">
        <v>96</v>
      </c>
      <c r="B63" s="57">
        <v>15869866</v>
      </c>
    </row>
    <row r="64" spans="1:2" x14ac:dyDescent="0.2">
      <c r="A64" t="s">
        <v>128</v>
      </c>
      <c r="B64" s="57">
        <v>9981370</v>
      </c>
    </row>
    <row r="65" spans="1:2" x14ac:dyDescent="0.2">
      <c r="A65" t="s">
        <v>83</v>
      </c>
      <c r="B65" s="57">
        <v>15141112</v>
      </c>
    </row>
    <row r="66" spans="1:2" x14ac:dyDescent="0.2">
      <c r="A66" t="s">
        <v>149</v>
      </c>
      <c r="B66" s="57">
        <v>11110060</v>
      </c>
    </row>
    <row r="67" spans="1:2" x14ac:dyDescent="0.2">
      <c r="A67" t="s">
        <v>99</v>
      </c>
      <c r="B67" s="57">
        <v>11428467</v>
      </c>
    </row>
    <row r="68" spans="1:2" x14ac:dyDescent="0.2">
      <c r="A68" t="s">
        <v>72</v>
      </c>
      <c r="B68" s="57">
        <v>47546126</v>
      </c>
    </row>
    <row r="69" spans="1:2" x14ac:dyDescent="0.2">
      <c r="A69" t="s">
        <v>63</v>
      </c>
      <c r="B69" s="57">
        <v>184715059</v>
      </c>
    </row>
    <row r="70" spans="1:2" x14ac:dyDescent="0.2">
      <c r="A70" t="s">
        <v>162</v>
      </c>
      <c r="B70" s="57">
        <v>18448447</v>
      </c>
    </row>
    <row r="71" spans="1:2" x14ac:dyDescent="0.2">
      <c r="A71" t="s">
        <v>124</v>
      </c>
      <c r="B71" s="57">
        <v>25242901</v>
      </c>
    </row>
    <row r="72" spans="1:2" x14ac:dyDescent="0.2">
      <c r="A72" t="s">
        <v>126</v>
      </c>
      <c r="B72" s="57">
        <v>14382368</v>
      </c>
    </row>
    <row r="73" spans="1:2" x14ac:dyDescent="0.2">
      <c r="A73" t="s">
        <v>22</v>
      </c>
      <c r="B73" s="57">
        <v>48218137</v>
      </c>
    </row>
    <row r="74" spans="1:2" x14ac:dyDescent="0.2">
      <c r="A74" t="s">
        <v>130</v>
      </c>
      <c r="B74" s="57">
        <v>72590223</v>
      </c>
    </row>
    <row r="75" spans="1:2" x14ac:dyDescent="0.2">
      <c r="A75" t="s">
        <v>132</v>
      </c>
      <c r="B75" s="57">
        <v>8046216</v>
      </c>
    </row>
    <row r="76" spans="1:2" x14ac:dyDescent="0.2">
      <c r="A76" t="s">
        <v>181</v>
      </c>
      <c r="B76" s="57">
        <v>36315614</v>
      </c>
    </row>
    <row r="77" spans="1:2" x14ac:dyDescent="0.2">
      <c r="A77" t="s">
        <v>41</v>
      </c>
      <c r="B77" s="57">
        <v>33949633</v>
      </c>
    </row>
    <row r="78" spans="1:2" x14ac:dyDescent="0.2">
      <c r="A78" t="s">
        <v>67</v>
      </c>
      <c r="B78" s="57">
        <v>53837000</v>
      </c>
    </row>
    <row r="79" spans="1:2" x14ac:dyDescent="0.2">
      <c r="A79" t="s">
        <v>134</v>
      </c>
      <c r="B79" s="57">
        <v>2584335</v>
      </c>
    </row>
    <row r="80" spans="1:2" x14ac:dyDescent="0.2">
      <c r="A80" t="s">
        <v>114</v>
      </c>
      <c r="B80" s="57">
        <v>27374057</v>
      </c>
    </row>
    <row r="81" spans="1:2" x14ac:dyDescent="0.2">
      <c r="A81" t="s">
        <v>136</v>
      </c>
      <c r="B81" s="57">
        <v>11114633</v>
      </c>
    </row>
    <row r="82" spans="1:2" x14ac:dyDescent="0.2">
      <c r="A82" t="s">
        <v>142</v>
      </c>
      <c r="B82" s="57">
        <v>5366145</v>
      </c>
    </row>
    <row r="83" spans="1:2" x14ac:dyDescent="0.2">
      <c r="A83" t="s">
        <v>61</v>
      </c>
      <c r="B83" s="57">
        <v>25243609</v>
      </c>
    </row>
    <row r="84" spans="1:2" x14ac:dyDescent="0.2">
      <c r="A84" t="s">
        <v>151</v>
      </c>
      <c r="B84" s="57">
        <v>5008258</v>
      </c>
    </row>
    <row r="85" spans="1:2" x14ac:dyDescent="0.2">
      <c r="A85" t="s">
        <v>111</v>
      </c>
      <c r="B85" s="57">
        <v>41979734</v>
      </c>
    </row>
    <row r="86" spans="1:2" x14ac:dyDescent="0.2">
      <c r="A86" t="s">
        <v>215</v>
      </c>
      <c r="B86" s="57">
        <v>131138855</v>
      </c>
    </row>
    <row r="87" spans="1:2" x14ac:dyDescent="0.2">
      <c r="A87" t="s">
        <v>14</v>
      </c>
      <c r="B87" s="57">
        <v>166890900</v>
      </c>
    </row>
    <row r="88" spans="1:2" x14ac:dyDescent="0.2">
      <c r="A88" t="s">
        <v>55</v>
      </c>
      <c r="B88" s="57">
        <v>8287445</v>
      </c>
    </row>
    <row r="89" spans="1:2" x14ac:dyDescent="0.2">
      <c r="A89" t="s">
        <v>106</v>
      </c>
      <c r="B89" s="57">
        <v>68276052</v>
      </c>
    </row>
    <row r="90" spans="1:2" x14ac:dyDescent="0.2">
      <c r="A90" t="s">
        <v>3</v>
      </c>
      <c r="B90" s="57">
        <v>1460927432</v>
      </c>
    </row>
    <row r="91" spans="1:2" x14ac:dyDescent="0.2">
      <c r="A91" t="s">
        <v>12</v>
      </c>
      <c r="B91" s="57">
        <v>1708023550</v>
      </c>
    </row>
    <row r="92" spans="1:2" x14ac:dyDescent="0.2">
      <c r="A92" t="s">
        <v>219</v>
      </c>
      <c r="B92" s="57">
        <v>19586100</v>
      </c>
    </row>
    <row r="93" spans="1:2" x14ac:dyDescent="0.2">
      <c r="A93" t="s">
        <v>158</v>
      </c>
      <c r="B93" s="57">
        <v>24755690</v>
      </c>
    </row>
    <row r="94" spans="1:2" x14ac:dyDescent="0.2">
      <c r="A94" t="s">
        <v>77</v>
      </c>
      <c r="B94" s="57">
        <v>9421307</v>
      </c>
    </row>
    <row r="95" spans="1:2" x14ac:dyDescent="0.2">
      <c r="A95" t="s">
        <v>186</v>
      </c>
      <c r="B95" s="57">
        <v>15942458</v>
      </c>
    </row>
    <row r="96" spans="1:2" x14ac:dyDescent="0.2">
      <c r="A96" t="s">
        <v>51</v>
      </c>
      <c r="B96" s="57">
        <v>12143430</v>
      </c>
    </row>
    <row r="97" spans="1:2" x14ac:dyDescent="0.2">
      <c r="A97" t="s">
        <v>188</v>
      </c>
      <c r="B97" s="57">
        <v>2894924</v>
      </c>
    </row>
    <row r="98" spans="1:2" x14ac:dyDescent="0.2">
      <c r="A98" t="s">
        <v>153</v>
      </c>
      <c r="B98" s="57">
        <v>50776000</v>
      </c>
    </row>
    <row r="99" spans="1:2" x14ac:dyDescent="0.2">
      <c r="A99" t="s">
        <v>190</v>
      </c>
      <c r="B99" s="57">
        <v>13663153</v>
      </c>
    </row>
    <row r="100" spans="1:2" x14ac:dyDescent="0.2">
      <c r="A100" t="s">
        <v>79</v>
      </c>
      <c r="B100" s="57">
        <v>28300572</v>
      </c>
    </row>
    <row r="101" spans="1:2" x14ac:dyDescent="0.2">
      <c r="A101" t="s">
        <v>206</v>
      </c>
      <c r="B101" s="57">
        <v>9872249</v>
      </c>
    </row>
    <row r="102" spans="1:2" x14ac:dyDescent="0.2">
      <c r="A102" t="s">
        <v>257</v>
      </c>
      <c r="B102" s="57">
        <v>8692774974</v>
      </c>
    </row>
  </sheetData>
  <mergeCells count="35">
    <mergeCell ref="C31:I32"/>
    <mergeCell ref="A23:I24"/>
    <mergeCell ref="K23:R29"/>
    <mergeCell ref="C25:I26"/>
    <mergeCell ref="C27:I28"/>
    <mergeCell ref="J23:J24"/>
    <mergeCell ref="J25:J26"/>
    <mergeCell ref="J27:J28"/>
    <mergeCell ref="C29:I30"/>
    <mergeCell ref="A11:I11"/>
    <mergeCell ref="S2:T2"/>
    <mergeCell ref="C12:I13"/>
    <mergeCell ref="K11:R17"/>
    <mergeCell ref="J12:J13"/>
    <mergeCell ref="C14:I15"/>
    <mergeCell ref="J14:J15"/>
    <mergeCell ref="U4:U7"/>
    <mergeCell ref="C16:I17"/>
    <mergeCell ref="C18:I19"/>
    <mergeCell ref="K5:R5"/>
    <mergeCell ref="K6:R6"/>
    <mergeCell ref="K7:R7"/>
    <mergeCell ref="K8:R8"/>
    <mergeCell ref="K9:R9"/>
    <mergeCell ref="A5:I5"/>
    <mergeCell ref="A6:I6"/>
    <mergeCell ref="A7:I7"/>
    <mergeCell ref="A8:I8"/>
    <mergeCell ref="A9:I9"/>
    <mergeCell ref="A2:I2"/>
    <mergeCell ref="J2:R2"/>
    <mergeCell ref="A3:I3"/>
    <mergeCell ref="K3:R3"/>
    <mergeCell ref="A4:I4"/>
    <mergeCell ref="K4:R4"/>
  </mergeCells>
  <conditionalFormatting pivot="1" sqref="B13:B20">
    <cfRule type="cellIs" dxfId="8" priority="5" operator="equal">
      <formula>143609006</formula>
    </cfRule>
  </conditionalFormatting>
  <conditionalFormatting pivot="1" sqref="B13:B20">
    <cfRule type="cellIs" dxfId="7" priority="4" operator="equal">
      <formula>424415770</formula>
    </cfRule>
  </conditionalFormatting>
  <conditionalFormatting pivot="1" sqref="B13:B20">
    <cfRule type="cellIs" dxfId="6" priority="3" operator="equal">
      <formula>4247415770</formula>
    </cfRule>
  </conditionalFormatting>
  <conditionalFormatting pivot="1" sqref="B26:B101">
    <cfRule type="cellIs" dxfId="5" priority="2" operator="equal">
      <formula>$J$25</formula>
    </cfRule>
  </conditionalFormatting>
  <conditionalFormatting pivot="1" sqref="B26:B101">
    <cfRule type="cellIs" dxfId="0" priority="1" operator="equal">
      <formula>$J$27</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2690-9E3B-431C-85A2-25AD2BC2A378}">
  <dimension ref="A1"/>
  <sheetViews>
    <sheetView workbookViewId="0">
      <selection activeCell="T21" sqref="T21"/>
    </sheetView>
  </sheetViews>
  <sheetFormatPr defaultRowHeight="12.75"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52F4B-6570-477D-B180-5A94122588CE}">
  <dimension ref="A1"/>
  <sheetViews>
    <sheetView zoomScale="89" workbookViewId="0">
      <selection activeCell="AC24" sqref="AC24"/>
    </sheetView>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Description</vt:lpstr>
      <vt:lpstr>Analysis</vt:lpstr>
      <vt:lpstr>Summary</vt:lpstr>
      <vt:lpstr>Pie Chart</vt:lpstr>
      <vt:lpstr>Bar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W Castelaz</dc:creator>
  <cp:lastModifiedBy>Windows User</cp:lastModifiedBy>
  <cp:lastPrinted>2001-01-04T21:07:34Z</cp:lastPrinted>
  <dcterms:created xsi:type="dcterms:W3CDTF">1999-10-04T21:28:00Z</dcterms:created>
  <dcterms:modified xsi:type="dcterms:W3CDTF">2023-03-07T05:03:17Z</dcterms:modified>
</cp:coreProperties>
</file>