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41DAACAD-0AE8-414B-A683-6DF34BB993D9}" xr6:coauthVersionLast="47" xr6:coauthVersionMax="47" xr10:uidLastSave="{00000000-0000-0000-0000-000000000000}"/>
  <bookViews>
    <workbookView xWindow="-120" yWindow="-120" windowWidth="24240" windowHeight="13020" xr2:uid="{0B0B5233-3F7B-4E8C-B5CA-62622A185B5C}"/>
  </bookViews>
  <sheets>
    <sheet name="Antigüedad" sheetId="1" r:id="rId1"/>
    <sheet name="Vacaciones" sheetId="2" r:id="rId2"/>
  </sheets>
  <definedNames>
    <definedName name="_xlnm._FilterDatabase" localSheetId="0" hidden="1">Antigüedad!$A$1:$N$1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F19" i="1"/>
  <c r="E19" i="1"/>
  <c r="D19" i="1"/>
  <c r="C19" i="1"/>
  <c r="F16" i="1"/>
  <c r="E16" i="1"/>
  <c r="D16" i="1"/>
  <c r="C16" i="1"/>
  <c r="K7" i="1"/>
  <c r="D2" i="1"/>
  <c r="I2" i="1" s="1"/>
  <c r="D3" i="1"/>
  <c r="J3" i="1" s="1"/>
  <c r="D4" i="1"/>
  <c r="F4" i="1" s="1"/>
  <c r="D5" i="1"/>
  <c r="J5" i="1" s="1"/>
  <c r="D6" i="1"/>
  <c r="H6" i="1" s="1"/>
  <c r="D7" i="1"/>
  <c r="F7" i="1" s="1"/>
  <c r="D8" i="1"/>
  <c r="F8" i="1" s="1"/>
  <c r="D9" i="1"/>
  <c r="K9" i="1"/>
  <c r="K2" i="1"/>
  <c r="B13" i="1"/>
  <c r="K3" i="1"/>
  <c r="K4" i="1"/>
  <c r="K5" i="1"/>
  <c r="K6" i="1"/>
  <c r="K8" i="1"/>
  <c r="G9" i="1" l="1"/>
  <c r="B12" i="1"/>
  <c r="I8" i="1"/>
  <c r="L4" i="1"/>
  <c r="M4" i="1" s="1"/>
  <c r="I7" i="1"/>
  <c r="I6" i="1"/>
  <c r="I5" i="1"/>
  <c r="F13" i="1"/>
  <c r="I4" i="1"/>
  <c r="I3" i="1"/>
  <c r="I9" i="1"/>
  <c r="F2" i="1"/>
  <c r="J2" i="1"/>
  <c r="L5" i="1"/>
  <c r="M5" i="1" s="1"/>
  <c r="L3" i="1"/>
  <c r="M3" i="1" s="1"/>
  <c r="L2" i="1"/>
  <c r="N2" i="1" s="1"/>
  <c r="L8" i="1"/>
  <c r="M8" i="1" s="1"/>
  <c r="L9" i="1"/>
  <c r="M9" i="1" s="1"/>
  <c r="L7" i="1"/>
  <c r="M7" i="1" s="1"/>
  <c r="L6" i="1"/>
  <c r="M6" i="1" s="1"/>
  <c r="G2" i="1"/>
  <c r="F9" i="1"/>
  <c r="H3" i="1"/>
  <c r="G6" i="1"/>
  <c r="J9" i="1"/>
  <c r="H8" i="1"/>
  <c r="F6" i="1"/>
  <c r="G3" i="1"/>
  <c r="J8" i="1"/>
  <c r="G8" i="1"/>
  <c r="H5" i="1"/>
  <c r="F3" i="1"/>
  <c r="J7" i="1"/>
  <c r="G5" i="1"/>
  <c r="J6" i="1"/>
  <c r="H7" i="1"/>
  <c r="F5" i="1"/>
  <c r="H2" i="1"/>
  <c r="G7" i="1"/>
  <c r="H4" i="1"/>
  <c r="J4" i="1"/>
  <c r="H9" i="1"/>
  <c r="G4" i="1"/>
  <c r="N4" i="1" l="1"/>
  <c r="N8" i="1"/>
  <c r="N9" i="1"/>
  <c r="M2" i="1"/>
  <c r="N3" i="1"/>
  <c r="N5" i="1"/>
  <c r="N6" i="1"/>
  <c r="N7" i="1"/>
</calcChain>
</file>

<file path=xl/sharedStrings.xml><?xml version="1.0" encoding="utf-8"?>
<sst xmlns="http://schemas.openxmlformats.org/spreadsheetml/2006/main" count="39" uniqueCount="39">
  <si>
    <t>Fecha nacimiento</t>
  </si>
  <si>
    <t>Fecha ingreso</t>
  </si>
  <si>
    <t>Antigüedad</t>
  </si>
  <si>
    <t>Empleado</t>
  </si>
  <si>
    <t>Nacimiento años</t>
  </si>
  <si>
    <t>Nacimientos meses</t>
  </si>
  <si>
    <t>Nacimiento días</t>
  </si>
  <si>
    <t>Fecha nacimiento bruta</t>
  </si>
  <si>
    <t>Edad completa</t>
  </si>
  <si>
    <t>Antigüedad completa</t>
  </si>
  <si>
    <t>Antigüedad años</t>
  </si>
  <si>
    <t>Días</t>
  </si>
  <si>
    <t>Días de vacaciones (BUSCARV)</t>
  </si>
  <si>
    <t>Días de vacaciones (SI)</t>
  </si>
  <si>
    <t>Hoy es FECHAACTUAL</t>
  </si>
  <si>
    <t>SIFECHA()</t>
  </si>
  <si>
    <t>XX años, XX meses, XX días</t>
  </si>
  <si>
    <t>Nemesio Abarca Asturias</t>
  </si>
  <si>
    <t>Cielo Santana Chávez</t>
  </si>
  <si>
    <t>Juan Zamorano Diaz</t>
  </si>
  <si>
    <t>Trinidad Bolivar Gabaldon</t>
  </si>
  <si>
    <t>Belen Rubio Ramos</t>
  </si>
  <si>
    <t>Sebastian Olmeda Echeverria</t>
  </si>
  <si>
    <t>Mateo Escarra Cruz</t>
  </si>
  <si>
    <t>Enzo Velasco Alonso</t>
  </si>
  <si>
    <t>ID</t>
  </si>
  <si>
    <t>d</t>
  </si>
  <si>
    <t>dd</t>
  </si>
  <si>
    <t>ddd</t>
  </si>
  <si>
    <t>dddd</t>
  </si>
  <si>
    <t>TEXTO</t>
  </si>
  <si>
    <t>m</t>
  </si>
  <si>
    <t>mm</t>
  </si>
  <si>
    <t>mmm</t>
  </si>
  <si>
    <t>mmmm</t>
  </si>
  <si>
    <t>a</t>
  </si>
  <si>
    <t>aa</t>
  </si>
  <si>
    <t>aaa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</si>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</sst>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4BA0-10F3-46AF-B778-D3468160B3C3}">
  <dimension ref="A1:P23"/>
  <sheetViews>
    <sheetView tabSelected="1" workbookViewId="0">
      <selection activeCell="E9" sqref="E9"/>
    </sheetView>
  </sheetViews>
  <sheetFormatPr baseColWidth="10" defaultRowHeight="15" x14ac:dyDescent="0.25"/>
  <cols>
    <col min="1" max="1" width="6.85546875" bestFit="1" customWidth="1"/>
    <col min="2" max="2" width="26" bestFit="1" customWidth="1"/>
    <col min="3" max="3" width="20.85546875" customWidth="1"/>
    <col min="4" max="4" width="15.7109375" customWidth="1"/>
    <col min="5" max="5" width="12.42578125" customWidth="1"/>
    <col min="6" max="6" width="15.140625" customWidth="1"/>
    <col min="7" max="8" width="17.28515625" customWidth="1"/>
    <col min="9" max="9" width="23.7109375" bestFit="1" customWidth="1"/>
    <col min="10" max="11" width="23.85546875" customWidth="1"/>
    <col min="12" max="12" width="15.28515625" customWidth="1"/>
    <col min="13" max="13" width="26.85546875" customWidth="1"/>
    <col min="14" max="14" width="20.140625" customWidth="1"/>
  </cols>
  <sheetData>
    <row r="1" spans="1:16" x14ac:dyDescent="0.25">
      <c r="A1" s="1" t="s">
        <v>25</v>
      </c>
      <c r="B1" s="1" t="s">
        <v>3</v>
      </c>
      <c r="C1" s="1" t="s">
        <v>7</v>
      </c>
      <c r="D1" s="1" t="s">
        <v>0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16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/>
      <c r="P1" s="1"/>
    </row>
    <row r="2" spans="1:16" x14ac:dyDescent="0.25">
      <c r="A2">
        <v>5523</v>
      </c>
      <c r="B2" t="s">
        <v>17</v>
      </c>
      <c r="C2">
        <v>34443</v>
      </c>
      <c r="D2" t="str">
        <f>TEXT(C2,"dd/mm/aaaa")</f>
        <v>19/04/1994</v>
      </c>
      <c r="E2" s="2">
        <v>34443</v>
      </c>
      <c r="F2">
        <f t="shared" ref="F2:F9" ca="1" si="0">DATEDIF(D2,TODAY(),"y")</f>
        <v>27</v>
      </c>
      <c r="G2">
        <f t="shared" ref="G2:G9" ca="1" si="1">DATEDIF(D2,TODAY(),"ym")</f>
        <v>11</v>
      </c>
      <c r="H2">
        <f t="shared" ref="H2:H9" ca="1" si="2">DATEDIF(D2,TODAY(),"md")</f>
        <v>11</v>
      </c>
      <c r="I2" t="str">
        <f t="shared" ref="I2:I9" ca="1" si="3">DATEDIF(D2,TODAY(),"y")&amp;IF(DATEDIF(D2,TODAY(),"y")=1," año "," años ")&amp;DATEDIF(D2,TODAY(),"ym")&amp;IF(DATEDIF(D2,TODAY(),"ym")=1," mes "," meses ")&amp;DATEDIF(D2,TODAY(),"md")&amp;IF(DATEDIF(D2,TODAY(),"md")=1," día "," días ")</f>
        <v xml:space="preserve">27 años 11 meses 11 días </v>
      </c>
      <c r="J2" t="str">
        <f ca="1">DATEDIF(D2,TODAY(),"y")&amp;IF(DATEDIF(D2,TODAY(),"y")=1," año, "," años, ")&amp;DATEDIF(D2,TODAY(),"ym")&amp;IF(DATEDIF(D2,TODAY(),"ym")=0,"",IF(DATEDIF(D2,TODAY(),"ym")=1," mes "," meses "))&amp;" y "&amp;DATEDIF(D2,TODAY(),"md")&amp;IF(DATEDIF(D2,TODAY(),"md")=1," día "," días")</f>
        <v>27 años, 11 meses  y 11 días</v>
      </c>
      <c r="K2" t="str">
        <f ca="1">DATEDIF(E2,TODAY(),"y")&amp;IF(DATEDIF(E2,TODAY(),"y")=1," año, "," años, ")&amp;DATEDIF(E2,TODAY(),"ym")&amp;IF(DATEDIF(E2,TODAY(),"ym")=0,"",IF(DATEDIF(E2,TODAY(),"ym")=1," mes "," meses "))&amp;" y "&amp;DATEDIF(E2,TODAY(),"md")&amp;IF(DATEDIF(E2,TODAY(),"md")=1," día "," días")</f>
        <v>27 años, 11 meses  y 11 días</v>
      </c>
      <c r="L2">
        <f t="shared" ref="L2:L9" ca="1" si="4">DATEDIF(E2,TODAY(),"Y")</f>
        <v>27</v>
      </c>
      <c r="M2">
        <f ca="1">VLOOKUP(L2,Vacaciones!$A$2:$B$37,2,FALSE)</f>
        <v>14</v>
      </c>
      <c r="N2">
        <f t="shared" ref="N2:N7" ca="1" si="5">IF(L2=0,0,IF(AND(L2&gt;0,L2&lt;10),5,IF(AND(L2&gt;9,L2&lt;15),7,IF(AND(L2&gt;14,L2&lt;20),10,IF(AND(L2&gt;19,L2&lt;25),12,IF(AND(L2&gt;24,L2&lt;30),14,IF(L2&gt;29,18,0)))))))</f>
        <v>14</v>
      </c>
      <c r="O2" s="2"/>
    </row>
    <row r="3" spans="1:16" x14ac:dyDescent="0.25">
      <c r="A3">
        <v>5082</v>
      </c>
      <c r="B3" t="s">
        <v>18</v>
      </c>
      <c r="C3">
        <v>36849</v>
      </c>
      <c r="D3" t="str">
        <f t="shared" ref="D3:D9" si="6">TEXT(C3,"dd/mm/aaaa")</f>
        <v>19/11/2000</v>
      </c>
      <c r="E3" s="2">
        <v>36849</v>
      </c>
      <c r="F3">
        <f t="shared" ca="1" si="0"/>
        <v>21</v>
      </c>
      <c r="G3">
        <f t="shared" ca="1" si="1"/>
        <v>4</v>
      </c>
      <c r="H3">
        <f t="shared" ca="1" si="2"/>
        <v>11</v>
      </c>
      <c r="I3" t="str">
        <f t="shared" ca="1" si="3"/>
        <v xml:space="preserve">21 años 4 meses 11 días </v>
      </c>
      <c r="J3" t="str">
        <f t="shared" ref="J3:J9" ca="1" si="7">DATEDIF(D3,TODAY(),"y")&amp;IF(DATEDIF(D3,TODAY(),"y")=1," año, "," años, ")&amp;DATEDIF(D3,TODAY(),"ym")&amp;IF(DATEDIF(D3,TODAY(),"ym")=0,"",IF(DATEDIF(D3,TODAY(),"ym")=1," mes "," meses "))&amp;" y "&amp;DATEDIF(D3,TODAY(),"md")&amp;IF(DATEDIF(D3,TODAY(),"md")=1," día "," días")</f>
        <v>21 años, 4 meses  y 11 días</v>
      </c>
      <c r="K3" t="str">
        <f t="shared" ref="K3:K9" ca="1" si="8">DATEDIF(E3,TODAY(),"y")&amp;IF(DATEDIF(E3,TODAY(),"y")=1," año, "," años, ")&amp;DATEDIF(E3,TODAY(),"ym")&amp;IF(DATEDIF(E3,TODAY(),"ym")=0,"",IF(DATEDIF(E3,TODAY(),"ym")=1," mes "," meses "))&amp;" y "&amp;DATEDIF(E3,TODAY(),"md")&amp;IF(DATEDIF(E3,TODAY(),"md")=1," día "," días")</f>
        <v>21 años, 4 meses  y 11 días</v>
      </c>
      <c r="L3">
        <f t="shared" ca="1" si="4"/>
        <v>21</v>
      </c>
      <c r="M3">
        <f ca="1">VLOOKUP(L3,Vacaciones!$A$2:$B$37,2,FALSE)</f>
        <v>12</v>
      </c>
      <c r="N3">
        <f t="shared" ca="1" si="5"/>
        <v>12</v>
      </c>
    </row>
    <row r="4" spans="1:16" x14ac:dyDescent="0.25">
      <c r="A4">
        <v>3157</v>
      </c>
      <c r="B4" t="s">
        <v>19</v>
      </c>
      <c r="C4">
        <v>38266</v>
      </c>
      <c r="D4" t="str">
        <f t="shared" si="6"/>
        <v>06/10/2004</v>
      </c>
      <c r="E4" s="2">
        <v>38266</v>
      </c>
      <c r="F4">
        <f t="shared" ca="1" si="0"/>
        <v>17</v>
      </c>
      <c r="G4">
        <f t="shared" ca="1" si="1"/>
        <v>5</v>
      </c>
      <c r="H4">
        <f t="shared" ca="1" si="2"/>
        <v>24</v>
      </c>
      <c r="I4" t="str">
        <f t="shared" ca="1" si="3"/>
        <v xml:space="preserve">17 años 5 meses 24 días </v>
      </c>
      <c r="J4" t="str">
        <f t="shared" ca="1" si="7"/>
        <v>17 años, 5 meses  y 24 días</v>
      </c>
      <c r="K4" t="str">
        <f t="shared" ca="1" si="8"/>
        <v>17 años, 5 meses  y 24 días</v>
      </c>
      <c r="L4">
        <f t="shared" ca="1" si="4"/>
        <v>17</v>
      </c>
      <c r="M4">
        <f ca="1">VLOOKUP(L4,Vacaciones!$A$2:$B$37,2,FALSE)</f>
        <v>10</v>
      </c>
      <c r="N4">
        <f t="shared" ca="1" si="5"/>
        <v>10</v>
      </c>
    </row>
    <row r="5" spans="1:16" x14ac:dyDescent="0.25">
      <c r="A5">
        <v>2523</v>
      </c>
      <c r="B5" t="s">
        <v>20</v>
      </c>
      <c r="C5">
        <v>38558</v>
      </c>
      <c r="D5" t="str">
        <f t="shared" si="6"/>
        <v>25/07/2005</v>
      </c>
      <c r="E5" s="2">
        <v>38558</v>
      </c>
      <c r="F5">
        <f t="shared" ca="1" si="0"/>
        <v>16</v>
      </c>
      <c r="G5">
        <f t="shared" ca="1" si="1"/>
        <v>8</v>
      </c>
      <c r="H5">
        <f t="shared" ca="1" si="2"/>
        <v>5</v>
      </c>
      <c r="I5" t="str">
        <f t="shared" ca="1" si="3"/>
        <v xml:space="preserve">16 años 8 meses 5 días </v>
      </c>
      <c r="J5" t="str">
        <f t="shared" ca="1" si="7"/>
        <v>16 años, 8 meses  y 5 días</v>
      </c>
      <c r="K5" t="str">
        <f t="shared" ca="1" si="8"/>
        <v>16 años, 8 meses  y 5 días</v>
      </c>
      <c r="L5">
        <f t="shared" ca="1" si="4"/>
        <v>16</v>
      </c>
      <c r="M5">
        <f ca="1">VLOOKUP(L5,Vacaciones!$A$2:$B$37,2,FALSE)</f>
        <v>10</v>
      </c>
      <c r="N5">
        <f t="shared" ca="1" si="5"/>
        <v>10</v>
      </c>
    </row>
    <row r="6" spans="1:16" x14ac:dyDescent="0.25">
      <c r="A6">
        <v>3803</v>
      </c>
      <c r="B6" t="s">
        <v>21</v>
      </c>
      <c r="C6">
        <v>39544</v>
      </c>
      <c r="D6" t="str">
        <f t="shared" si="6"/>
        <v>06/04/2008</v>
      </c>
      <c r="E6" s="2">
        <v>39544</v>
      </c>
      <c r="F6">
        <f t="shared" ca="1" si="0"/>
        <v>13</v>
      </c>
      <c r="G6">
        <f t="shared" ca="1" si="1"/>
        <v>11</v>
      </c>
      <c r="H6">
        <f t="shared" ca="1" si="2"/>
        <v>24</v>
      </c>
      <c r="I6" t="str">
        <f t="shared" ca="1" si="3"/>
        <v xml:space="preserve">13 años 11 meses 24 días </v>
      </c>
      <c r="J6" t="str">
        <f t="shared" ca="1" si="7"/>
        <v>13 años, 11 meses  y 24 días</v>
      </c>
      <c r="K6" t="str">
        <f t="shared" ca="1" si="8"/>
        <v>13 años, 11 meses  y 24 días</v>
      </c>
      <c r="L6">
        <f t="shared" ca="1" si="4"/>
        <v>13</v>
      </c>
      <c r="M6">
        <f ca="1">VLOOKUP(L6,Vacaciones!$A$2:$B$37,2,FALSE)</f>
        <v>7</v>
      </c>
      <c r="N6">
        <f t="shared" ca="1" si="5"/>
        <v>7</v>
      </c>
    </row>
    <row r="7" spans="1:16" x14ac:dyDescent="0.25">
      <c r="A7">
        <v>6081</v>
      </c>
      <c r="B7" t="s">
        <v>22</v>
      </c>
      <c r="C7">
        <v>39945</v>
      </c>
      <c r="D7" t="str">
        <f t="shared" si="6"/>
        <v>12/05/2009</v>
      </c>
      <c r="E7" s="2">
        <v>39945</v>
      </c>
      <c r="F7">
        <f t="shared" ca="1" si="0"/>
        <v>12</v>
      </c>
      <c r="G7">
        <f t="shared" ca="1" si="1"/>
        <v>10</v>
      </c>
      <c r="H7">
        <f t="shared" ca="1" si="2"/>
        <v>18</v>
      </c>
      <c r="I7" t="str">
        <f t="shared" ca="1" si="3"/>
        <v xml:space="preserve">12 años 10 meses 18 días </v>
      </c>
      <c r="J7" t="str">
        <f t="shared" ca="1" si="7"/>
        <v>12 años, 10 meses  y 18 días</v>
      </c>
      <c r="K7" t="str">
        <f t="shared" ca="1" si="8"/>
        <v>12 años, 10 meses  y 18 días</v>
      </c>
      <c r="L7">
        <f t="shared" ca="1" si="4"/>
        <v>12</v>
      </c>
      <c r="M7">
        <f ca="1">VLOOKUP(L7,Vacaciones!$A$2:$B$37,2,FALSE)</f>
        <v>7</v>
      </c>
      <c r="N7">
        <f t="shared" ca="1" si="5"/>
        <v>7</v>
      </c>
    </row>
    <row r="8" spans="1:16" x14ac:dyDescent="0.25">
      <c r="A8">
        <v>6486</v>
      </c>
      <c r="B8" t="s">
        <v>23</v>
      </c>
      <c r="C8">
        <v>43521</v>
      </c>
      <c r="D8" t="str">
        <f t="shared" si="6"/>
        <v>25/02/2019</v>
      </c>
      <c r="E8" s="2">
        <v>43521</v>
      </c>
      <c r="F8">
        <f t="shared" ca="1" si="0"/>
        <v>3</v>
      </c>
      <c r="G8">
        <f t="shared" ca="1" si="1"/>
        <v>1</v>
      </c>
      <c r="H8">
        <f t="shared" ca="1" si="2"/>
        <v>5</v>
      </c>
      <c r="I8" t="str">
        <f t="shared" ca="1" si="3"/>
        <v xml:space="preserve">3 años 1 mes 5 días </v>
      </c>
      <c r="J8" t="str">
        <f t="shared" ca="1" si="7"/>
        <v>3 años, 1 mes  y 5 días</v>
      </c>
      <c r="K8" t="str">
        <f t="shared" ca="1" si="8"/>
        <v>3 años, 1 mes  y 5 días</v>
      </c>
      <c r="L8" s="3">
        <f t="shared" ca="1" si="4"/>
        <v>3</v>
      </c>
      <c r="M8">
        <f ca="1">VLOOKUP(L8,Vacaciones!$A$2:$B$37,2,FALSE)</f>
        <v>5</v>
      </c>
      <c r="N8">
        <f ca="1">IF(L8=0,0,IF(AND(L8&gt;0,L8&lt;10),5,IF(AND(L8&gt;9,L8&lt;15),7,IF(AND(L8&gt;14,L8&lt;20),10,IF(AND(L8&gt;19,L8&lt;25),12,IF(AND(L8&gt;24,L8&lt;30),14,IF(L8&gt;29,18,0)))))))</f>
        <v>5</v>
      </c>
    </row>
    <row r="9" spans="1:16" x14ac:dyDescent="0.25">
      <c r="A9">
        <v>3730</v>
      </c>
      <c r="B9" t="s">
        <v>24</v>
      </c>
      <c r="C9">
        <v>43521</v>
      </c>
      <c r="D9" t="str">
        <f t="shared" si="6"/>
        <v>25/02/2019</v>
      </c>
      <c r="E9" s="2">
        <v>43521</v>
      </c>
      <c r="F9">
        <f t="shared" ca="1" si="0"/>
        <v>3</v>
      </c>
      <c r="G9">
        <f t="shared" ca="1" si="1"/>
        <v>1</v>
      </c>
      <c r="H9">
        <f t="shared" ca="1" si="2"/>
        <v>5</v>
      </c>
      <c r="I9" t="str">
        <f t="shared" ca="1" si="3"/>
        <v xml:space="preserve">3 años 1 mes 5 días </v>
      </c>
      <c r="J9" t="str">
        <f t="shared" ca="1" si="7"/>
        <v>3 años, 1 mes  y 5 días</v>
      </c>
      <c r="K9" t="str">
        <f t="shared" ca="1" si="8"/>
        <v>3 años, 1 mes  y 5 días</v>
      </c>
      <c r="L9">
        <f t="shared" ca="1" si="4"/>
        <v>3</v>
      </c>
      <c r="M9">
        <f ca="1">VLOOKUP(L9,Vacaciones!$A$2:$B$37,2,FALSE)</f>
        <v>5</v>
      </c>
      <c r="N9">
        <f ca="1">IF(L9=0,0,IF(AND(L9&gt;0,L9&lt;10),5,IF(AND(L9&gt;9,L9&lt;15),7,IF(AND(L9&gt;14,L9&lt;20),10,IF(AND(L9&gt;19,L9&lt;25),12,IF(AND(L9&gt;24,L9&lt;30),14,IF(L9&gt;29,18,0)))))))</f>
        <v>5</v>
      </c>
    </row>
    <row r="11" spans="1:16" x14ac:dyDescent="0.25">
      <c r="B11" s="2" t="s">
        <v>14</v>
      </c>
      <c r="C11" s="2"/>
      <c r="D11" s="2"/>
    </row>
    <row r="12" spans="1:16" x14ac:dyDescent="0.25">
      <c r="B12" t="str">
        <f>_xlfn.CONCAT("Hoy es ",TEXT(C9,"dd/mm/aaaa"))</f>
        <v>Hoy es 25/02/2019</v>
      </c>
    </row>
    <row r="13" spans="1:16" x14ac:dyDescent="0.25">
      <c r="B13" t="str">
        <f ca="1">"hoy es "&amp;TEXT(TODAY(),"dddd ")&amp;TEXT(TODAY(),"dd ")&amp;"de "&amp;TEXT(TODAY(),"mmmm")&amp;" de "&amp;TEXT(TODAY(),"aaaa")</f>
        <v>hoy es miércoles 30 de marzo de 2022</v>
      </c>
      <c r="E13" t="s">
        <v>15</v>
      </c>
      <c r="F13" t="str">
        <f ca="1">DATEDIF(D2,TODAY(),"y")&amp;IF(DATEDIF(D2,TODAY(),"y")=1," año "," años ")&amp;DATEDIF(D2,TODAY(),"ym")&amp;IF(DATEDIF(D2,TODAY(),"ym")=1," mes "," meses ")&amp;DATEDIF(D2,TODAY(),"md")&amp;IF(DATEDIF(D2,TODAY(),"md")=1," día "," días ")</f>
        <v xml:space="preserve">27 años 11 meses 11 días </v>
      </c>
    </row>
    <row r="15" spans="1:16" x14ac:dyDescent="0.25">
      <c r="B15" t="s">
        <v>30</v>
      </c>
      <c r="C15" t="s">
        <v>26</v>
      </c>
      <c r="D15" t="s">
        <v>27</v>
      </c>
      <c r="E15" t="s">
        <v>28</v>
      </c>
      <c r="F15" t="s">
        <v>29</v>
      </c>
    </row>
    <row r="16" spans="1:16" x14ac:dyDescent="0.25">
      <c r="B16">
        <v>44650</v>
      </c>
      <c r="C16" t="str">
        <f>TEXT(B16,"d")</f>
        <v>30</v>
      </c>
      <c r="D16" t="str">
        <f>TEXT(B16,"dd")</f>
        <v>30</v>
      </c>
      <c r="E16" t="str">
        <f>TEXT(B16,"ddd")</f>
        <v>mié</v>
      </c>
      <c r="F16" t="str">
        <f>TEXT(B16,"dddd")</f>
        <v>miércoles</v>
      </c>
    </row>
    <row r="18" spans="3:6" x14ac:dyDescent="0.25">
      <c r="C18" t="s">
        <v>31</v>
      </c>
      <c r="D18" t="s">
        <v>32</v>
      </c>
      <c r="E18" t="s">
        <v>33</v>
      </c>
      <c r="F18" t="s">
        <v>34</v>
      </c>
    </row>
    <row r="19" spans="3:6" x14ac:dyDescent="0.25">
      <c r="C19" t="str">
        <f>TEXT(B16,"m")</f>
        <v>3</v>
      </c>
      <c r="D19" t="str">
        <f>TEXT(B16,"mm")</f>
        <v>03</v>
      </c>
      <c r="E19" t="str">
        <f>TEXT(B16,"mmm")</f>
        <v>mar</v>
      </c>
      <c r="F19" t="str">
        <f>TEXT(B16,"mmmm")</f>
        <v>marzo</v>
      </c>
    </row>
    <row r="22" spans="3:6" x14ac:dyDescent="0.25">
      <c r="C22" t="s">
        <v>35</v>
      </c>
      <c r="D22" t="s">
        <v>36</v>
      </c>
      <c r="E22" t="s">
        <v>37</v>
      </c>
      <c r="F22" t="s">
        <v>38</v>
      </c>
    </row>
    <row r="23" spans="3:6" x14ac:dyDescent="0.25">
      <c r="C23" t="str">
        <f>TEXT(B16,"a")</f>
        <v>22</v>
      </c>
      <c r="D23" t="str">
        <f>TEXT(B16,"aa")</f>
        <v>22</v>
      </c>
      <c r="E23" t="str">
        <f>TEXT(B16,"aaa")</f>
        <v>2022</v>
      </c>
      <c r="F23" t="str">
        <f>TEXT(B16,"aaaa")</f>
        <v>2022</v>
      </c>
    </row>
  </sheetData>
  <autoFilter ref="A1:N1" xr:uid="{31C84BA0-10F3-46AF-B778-D3468160B3C3}"/>
  <dataValidations count="1">
    <dataValidation type="date" operator="greaterThan" allowBlank="1" showInputMessage="1" showErrorMessage="1" sqref="E2:E9" xr:uid="{113B0190-8090-4075-A7C8-48DCAD74B3B3}">
      <formula1>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BC3A2-7DC7-40DC-A3FC-3AB8DD242678}">
  <dimension ref="A1:B37"/>
  <sheetViews>
    <sheetView topLeftCell="A10" workbookViewId="0">
      <selection activeCell="B27" sqref="B27"/>
    </sheetView>
  </sheetViews>
  <sheetFormatPr baseColWidth="10" defaultRowHeight="15" x14ac:dyDescent="0.25"/>
  <sheetData>
    <row r="1" spans="1:2" x14ac:dyDescent="0.25">
      <c r="A1" s="1" t="s">
        <v>2</v>
      </c>
      <c r="B1" s="1" t="s">
        <v>11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5</v>
      </c>
    </row>
    <row r="4" spans="1:2" x14ac:dyDescent="0.25">
      <c r="A4">
        <v>2</v>
      </c>
      <c r="B4">
        <v>5</v>
      </c>
    </row>
    <row r="5" spans="1:2" x14ac:dyDescent="0.25">
      <c r="A5">
        <v>3</v>
      </c>
      <c r="B5">
        <v>5</v>
      </c>
    </row>
    <row r="6" spans="1:2" x14ac:dyDescent="0.25">
      <c r="A6">
        <v>4</v>
      </c>
      <c r="B6">
        <v>5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5</v>
      </c>
    </row>
    <row r="10" spans="1:2" x14ac:dyDescent="0.25">
      <c r="A10">
        <v>8</v>
      </c>
      <c r="B10">
        <v>5</v>
      </c>
    </row>
    <row r="11" spans="1:2" x14ac:dyDescent="0.25">
      <c r="A11">
        <v>9</v>
      </c>
      <c r="B11">
        <v>5</v>
      </c>
    </row>
    <row r="12" spans="1:2" x14ac:dyDescent="0.25">
      <c r="A12">
        <v>10</v>
      </c>
      <c r="B12">
        <v>7</v>
      </c>
    </row>
    <row r="13" spans="1:2" x14ac:dyDescent="0.25">
      <c r="A13">
        <v>11</v>
      </c>
      <c r="B13">
        <v>7</v>
      </c>
    </row>
    <row r="14" spans="1:2" x14ac:dyDescent="0.25">
      <c r="A14">
        <v>12</v>
      </c>
      <c r="B14">
        <v>7</v>
      </c>
    </row>
    <row r="15" spans="1:2" x14ac:dyDescent="0.25">
      <c r="A15">
        <v>13</v>
      </c>
      <c r="B15">
        <v>7</v>
      </c>
    </row>
    <row r="16" spans="1:2" x14ac:dyDescent="0.25">
      <c r="A16">
        <v>14</v>
      </c>
      <c r="B16">
        <v>7</v>
      </c>
    </row>
    <row r="17" spans="1:2" x14ac:dyDescent="0.25">
      <c r="A17">
        <v>15</v>
      </c>
      <c r="B17">
        <v>10</v>
      </c>
    </row>
    <row r="18" spans="1:2" x14ac:dyDescent="0.25">
      <c r="A18">
        <v>16</v>
      </c>
      <c r="B18">
        <v>10</v>
      </c>
    </row>
    <row r="19" spans="1:2" x14ac:dyDescent="0.25">
      <c r="A19">
        <v>17</v>
      </c>
      <c r="B19">
        <v>10</v>
      </c>
    </row>
    <row r="20" spans="1:2" x14ac:dyDescent="0.25">
      <c r="A20">
        <v>18</v>
      </c>
      <c r="B20">
        <v>10</v>
      </c>
    </row>
    <row r="21" spans="1:2" x14ac:dyDescent="0.25">
      <c r="A21">
        <v>19</v>
      </c>
      <c r="B21">
        <v>10</v>
      </c>
    </row>
    <row r="22" spans="1:2" x14ac:dyDescent="0.25">
      <c r="A22">
        <v>20</v>
      </c>
      <c r="B22">
        <v>12</v>
      </c>
    </row>
    <row r="23" spans="1:2" x14ac:dyDescent="0.25">
      <c r="A23">
        <v>21</v>
      </c>
      <c r="B23">
        <v>12</v>
      </c>
    </row>
    <row r="24" spans="1:2" x14ac:dyDescent="0.25">
      <c r="A24">
        <v>22</v>
      </c>
      <c r="B24">
        <v>12</v>
      </c>
    </row>
    <row r="25" spans="1:2" x14ac:dyDescent="0.25">
      <c r="A25">
        <v>23</v>
      </c>
      <c r="B25">
        <v>12</v>
      </c>
    </row>
    <row r="26" spans="1:2" x14ac:dyDescent="0.25">
      <c r="A26">
        <v>24</v>
      </c>
      <c r="B26">
        <v>12</v>
      </c>
    </row>
    <row r="27" spans="1:2" x14ac:dyDescent="0.25">
      <c r="A27">
        <v>25</v>
      </c>
      <c r="B27">
        <v>14</v>
      </c>
    </row>
    <row r="28" spans="1:2" x14ac:dyDescent="0.25">
      <c r="A28">
        <v>26</v>
      </c>
      <c r="B28">
        <v>14</v>
      </c>
    </row>
    <row r="29" spans="1:2" x14ac:dyDescent="0.25">
      <c r="A29">
        <v>27</v>
      </c>
      <c r="B29">
        <v>14</v>
      </c>
    </row>
    <row r="30" spans="1:2" x14ac:dyDescent="0.25">
      <c r="A30">
        <v>28</v>
      </c>
      <c r="B30">
        <v>14</v>
      </c>
    </row>
    <row r="31" spans="1:2" x14ac:dyDescent="0.25">
      <c r="A31">
        <v>29</v>
      </c>
      <c r="B31">
        <v>14</v>
      </c>
    </row>
    <row r="32" spans="1:2" x14ac:dyDescent="0.25">
      <c r="A32">
        <v>30</v>
      </c>
      <c r="B32">
        <v>18</v>
      </c>
    </row>
    <row r="33" spans="1:2" x14ac:dyDescent="0.25">
      <c r="A33">
        <v>31</v>
      </c>
      <c r="B33">
        <v>18</v>
      </c>
    </row>
    <row r="34" spans="1:2" x14ac:dyDescent="0.25">
      <c r="A34">
        <v>32</v>
      </c>
      <c r="B34">
        <v>18</v>
      </c>
    </row>
    <row r="35" spans="1:2" x14ac:dyDescent="0.25">
      <c r="A35">
        <v>33</v>
      </c>
      <c r="B35">
        <v>18</v>
      </c>
    </row>
    <row r="36" spans="1:2" x14ac:dyDescent="0.25">
      <c r="A36">
        <v>34</v>
      </c>
      <c r="B36">
        <v>18</v>
      </c>
    </row>
    <row r="37" spans="1:2" x14ac:dyDescent="0.25">
      <c r="A37">
        <v>35</v>
      </c>
      <c r="B37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Antigüedad</vt:lpstr>
      <vt:lpstr>Vacaciones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Manuel Chee Vázquez</dc:creator>
  <cp:lastModifiedBy>Mtro. Carlos Chee</cp:lastModifiedBy>
  <dcterms:created xsi:type="dcterms:W3CDTF">2019-08-14T01:41:30Z</dcterms:created>
  <dcterms:modified xsi:type="dcterms:W3CDTF">2022-03-31T04:51:12Z</dcterms:modified>
</cp:coreProperties>
</file>