
<file path=[Content_Types].xml><?xml version="1.0" encoding="utf-8"?>
<Types xmlns="http://schemas.openxmlformats.org/package/2006/content-types">
  <Default Extension="bin" ContentType="application/vnd.ms-office.activeX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rinterSettings/printerSettings1.bin" ContentType="application/vnd.openxmlformats-officedocument.spreadsheetml.printerSettings"/>
  <Override PartName="/xl/drawings/drawing6.xml" ContentType="application/vnd.openxmlformats-officedocument.drawing+xml"/>
  <Override PartName="/xl/activeX/activeX61.xml" ContentType="application/vnd.ms-office.activeX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8.xml" ContentType="application/vnd.openxmlformats-officedocument.drawing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10" windowWidth="14810" windowHeight="8010" tabRatio="836" firstSheet="4" activeTab="6"/>
  </bookViews>
  <sheets>
    <sheet name="目录说明吗" sheetId="15" r:id="rId1"/>
    <sheet name="证书信息查询" sheetId="5" r:id="rId2"/>
    <sheet name="标准量传部工作信息查询 " sheetId="8" r:id="rId3"/>
    <sheet name="证书类别统计分析" sheetId="10" r:id="rId4"/>
    <sheet name="实验室别工作量统计分析" sheetId="11" r:id="rId5"/>
    <sheet name="证书号类别工作量统计分析" sheetId="12" r:id="rId6"/>
    <sheet name="所属单位别工作量统计" sheetId="13" r:id="rId7"/>
    <sheet name="人员别工作量统计分析" sheetId="14" r:id="rId8"/>
    <sheet name="不合格统计分析" sheetId="17" r:id="rId9"/>
    <sheet name="工作时长查询" sheetId="18" r:id="rId10"/>
  </sheets>
  <calcPr calcId="152511"/>
  <pivotCaches>
    <pivotCache cacheId="0" r:id="rId11"/>
    <pivotCache cacheId="1" r:id="rId12"/>
    <pivotCache cacheId="2" r:id="rId13"/>
  </pivotCaches>
</workbook>
</file>

<file path=xl/calcChain.xml><?xml version="1.0" encoding="utf-8"?>
<calcChain xmlns="http://schemas.openxmlformats.org/spreadsheetml/2006/main">
  <c r="Y16" i="18" l="1"/>
  <c r="Y17" i="18"/>
  <c r="Y18" i="18"/>
  <c r="Y19" i="18"/>
  <c r="Y20" i="18"/>
  <c r="Y21" i="18"/>
  <c r="Y22" i="18"/>
  <c r="Y23" i="18"/>
  <c r="Y24" i="18"/>
  <c r="Y25" i="18"/>
  <c r="Y15" i="18"/>
  <c r="X16" i="18"/>
  <c r="X17" i="18"/>
  <c r="X18" i="18"/>
  <c r="X19" i="18"/>
  <c r="X20" i="18"/>
  <c r="X21" i="18"/>
  <c r="X22" i="18"/>
  <c r="X23" i="18"/>
  <c r="X24" i="18"/>
  <c r="X25" i="18"/>
  <c r="X15" i="18"/>
  <c r="W16" i="18"/>
  <c r="W17" i="18"/>
  <c r="W18" i="18"/>
  <c r="W19" i="18"/>
  <c r="W20" i="18"/>
  <c r="W21" i="18"/>
  <c r="W22" i="18"/>
  <c r="W23" i="18"/>
  <c r="W24" i="18"/>
  <c r="W25" i="18"/>
  <c r="W15" i="18"/>
  <c r="V16" i="18"/>
  <c r="V17" i="18"/>
  <c r="V18" i="18"/>
  <c r="V19" i="18"/>
  <c r="V20" i="18"/>
  <c r="V21" i="18"/>
  <c r="V22" i="18"/>
  <c r="V23" i="18"/>
  <c r="V24" i="18"/>
  <c r="V25" i="18"/>
  <c r="V15" i="18"/>
  <c r="U16" i="18"/>
  <c r="U17" i="18"/>
  <c r="U18" i="18"/>
  <c r="U19" i="18"/>
  <c r="U20" i="18"/>
  <c r="U21" i="18"/>
  <c r="U22" i="18"/>
  <c r="U23" i="18"/>
  <c r="U24" i="18"/>
  <c r="U25" i="18"/>
  <c r="U15" i="18"/>
  <c r="J12" i="14" l="1"/>
  <c r="I12" i="14"/>
  <c r="H12" i="14"/>
  <c r="G12" i="14"/>
  <c r="I15" i="12"/>
  <c r="C13" i="11"/>
  <c r="G13" i="11"/>
  <c r="H13" i="11"/>
  <c r="D12" i="14" l="1"/>
  <c r="E12" i="14"/>
  <c r="F12" i="14"/>
  <c r="K12" i="14"/>
  <c r="C12" i="14"/>
  <c r="E12" i="13"/>
  <c r="F12" i="13"/>
  <c r="G12" i="13"/>
  <c r="H12" i="13"/>
  <c r="I12" i="13"/>
  <c r="J12" i="13"/>
  <c r="K12" i="13"/>
  <c r="D12" i="13"/>
  <c r="D15" i="12"/>
  <c r="E15" i="12"/>
  <c r="F15" i="12"/>
  <c r="G15" i="12"/>
  <c r="H15" i="12"/>
  <c r="C15" i="12"/>
  <c r="D13" i="11"/>
  <c r="E13" i="11"/>
  <c r="F13" i="11"/>
  <c r="I13" i="11"/>
  <c r="D19" i="10"/>
  <c r="D18" i="10"/>
  <c r="D17" i="10"/>
  <c r="D16" i="10"/>
  <c r="D15" i="10"/>
  <c r="D14" i="10"/>
  <c r="D13" i="10"/>
  <c r="D12" i="10"/>
  <c r="L9" i="13" l="1"/>
  <c r="L10" i="13"/>
  <c r="L11" i="13"/>
  <c r="L8" i="13"/>
  <c r="AM16" i="8"/>
  <c r="AM17" i="8"/>
  <c r="AM18" i="8"/>
  <c r="AM19" i="8"/>
  <c r="AM20" i="8"/>
  <c r="AM21" i="8"/>
  <c r="AM22" i="8"/>
  <c r="AM23" i="8"/>
  <c r="AM24" i="8"/>
  <c r="AM25" i="8"/>
  <c r="AM15" i="8"/>
  <c r="AK16" i="8"/>
  <c r="AK17" i="8"/>
  <c r="AK18" i="8"/>
  <c r="AK19" i="8"/>
  <c r="AK20" i="8"/>
  <c r="AK21" i="8"/>
  <c r="AK22" i="8"/>
  <c r="AK23" i="8"/>
  <c r="AK24" i="8"/>
  <c r="AK25" i="8"/>
  <c r="AK15" i="8"/>
  <c r="AJ16" i="8"/>
  <c r="AJ17" i="8"/>
  <c r="AJ18" i="8"/>
  <c r="AJ19" i="8"/>
  <c r="AL19" i="8" s="1"/>
  <c r="AJ20" i="8"/>
  <c r="AJ21" i="8"/>
  <c r="AJ22" i="8"/>
  <c r="AJ23" i="8"/>
  <c r="AJ24" i="8"/>
  <c r="AJ25" i="8"/>
  <c r="AJ15" i="8"/>
  <c r="AI16" i="8"/>
  <c r="AI17" i="8"/>
  <c r="AI18" i="8"/>
  <c r="AI19" i="8"/>
  <c r="AI20" i="8"/>
  <c r="AI21" i="8"/>
  <c r="AI22" i="8"/>
  <c r="AI23" i="8"/>
  <c r="AI24" i="8"/>
  <c r="AI25" i="8"/>
  <c r="AI15" i="8"/>
  <c r="AH16" i="8"/>
  <c r="AH17" i="8"/>
  <c r="AL17" i="8" s="1"/>
  <c r="AH18" i="8"/>
  <c r="AH19" i="8"/>
  <c r="AH20" i="8"/>
  <c r="AH21" i="8"/>
  <c r="AL21" i="8" s="1"/>
  <c r="AH22" i="8"/>
  <c r="AH23" i="8"/>
  <c r="AH24" i="8"/>
  <c r="AL24" i="8" s="1"/>
  <c r="AH25" i="8"/>
  <c r="AL25" i="8" s="1"/>
  <c r="AH15" i="8"/>
  <c r="AG15" i="8"/>
  <c r="AG16" i="8"/>
  <c r="AG17" i="8"/>
  <c r="AG18" i="8"/>
  <c r="AG19" i="8"/>
  <c r="AG20" i="8"/>
  <c r="AG21" i="8"/>
  <c r="AG22" i="8"/>
  <c r="AG23" i="8"/>
  <c r="AG24" i="8"/>
  <c r="AG25" i="8"/>
  <c r="AL23" i="8" l="1"/>
  <c r="AL15" i="8"/>
  <c r="AL18" i="8"/>
  <c r="AL20" i="8"/>
  <c r="AL16" i="8"/>
  <c r="L12" i="13"/>
  <c r="AL22" i="8"/>
</calcChain>
</file>

<file path=xl/comments1.xml><?xml version="1.0" encoding="utf-8"?>
<comments xmlns="http://schemas.openxmlformats.org/spreadsheetml/2006/main">
  <authors>
    <author>作者</author>
  </authors>
  <commentList>
    <comment ref="T14" authorId="0" shapeId="0">
      <text>
        <r>
          <rPr>
            <b/>
            <sz val="9"/>
            <color indexed="81"/>
            <rFont val="宋体"/>
            <family val="3"/>
            <charset val="134"/>
          </rPr>
          <t>检定日期等同为报告日期</t>
        </r>
      </text>
    </comment>
    <comment ref="AG14" authorId="0" shapeId="0">
      <text>
        <r>
          <rPr>
            <b/>
            <sz val="9"/>
            <color indexed="81"/>
            <rFont val="宋体"/>
            <family val="3"/>
            <charset val="134"/>
          </rPr>
          <t>15号之后算下一月，但是12月的算当月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50" authorId="0" shapeId="0">
      <text>
        <r>
          <rPr>
            <b/>
            <sz val="9"/>
            <color indexed="81"/>
            <rFont val="宋体"/>
            <family val="3"/>
            <charset val="134"/>
          </rPr>
          <t>检定日期做为统计月汇总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D7" authorId="0" shapeId="0">
      <text>
        <r>
          <rPr>
            <b/>
            <sz val="9"/>
            <color indexed="81"/>
            <rFont val="宋体"/>
            <family val="3"/>
            <charset val="134"/>
          </rPr>
          <t>有证书的能下一步提交审核的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D6" authorId="0" shapeId="0">
      <text>
        <r>
          <rPr>
            <b/>
            <sz val="9"/>
            <color indexed="81"/>
            <rFont val="宋体"/>
            <family val="3"/>
            <charset val="134"/>
          </rPr>
          <t>有证书的能下一步提交审核的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D6" authorId="0" shapeId="0">
      <text>
        <r>
          <rPr>
            <b/>
            <sz val="9"/>
            <color indexed="81"/>
            <rFont val="宋体"/>
            <family val="3"/>
            <charset val="134"/>
          </rPr>
          <t>有证书的能下一步提交审核的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48" authorId="0" shapeId="0">
      <text>
        <r>
          <rPr>
            <b/>
            <sz val="9"/>
            <color indexed="81"/>
            <rFont val="宋体"/>
            <family val="3"/>
            <charset val="134"/>
          </rPr>
          <t>检定日期做为统计月汇总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R14" authorId="0" shapeId="0">
      <text>
        <r>
          <rPr>
            <b/>
            <sz val="9"/>
            <color indexed="81"/>
            <rFont val="宋体"/>
            <family val="3"/>
            <charset val="134"/>
          </rPr>
          <t>送审核</t>
        </r>
      </text>
    </comment>
    <comment ref="Z14" authorId="0" shapeId="0">
      <text>
        <r>
          <rPr>
            <b/>
            <sz val="9"/>
            <color indexed="81"/>
            <rFont val="宋体"/>
            <family val="3"/>
            <charset val="134"/>
          </rPr>
          <t>备注说明</t>
        </r>
      </text>
    </comment>
  </commentList>
</comments>
</file>

<file path=xl/sharedStrings.xml><?xml version="1.0" encoding="utf-8"?>
<sst xmlns="http://schemas.openxmlformats.org/spreadsheetml/2006/main" count="1007" uniqueCount="304">
  <si>
    <t>送检单位</t>
  </si>
  <si>
    <t>送检单位</t>
    <phoneticPr fontId="1" type="noConversion"/>
  </si>
  <si>
    <t>出厂日期</t>
    <phoneticPr fontId="1" type="noConversion"/>
  </si>
  <si>
    <t>仪器名称</t>
    <phoneticPr fontId="1" type="noConversion"/>
  </si>
  <si>
    <t>生产厂家</t>
    <phoneticPr fontId="1" type="noConversion"/>
  </si>
  <si>
    <t>仪器型号</t>
    <phoneticPr fontId="1" type="noConversion"/>
  </si>
  <si>
    <t>出厂编号</t>
    <phoneticPr fontId="1" type="noConversion"/>
  </si>
  <si>
    <t>准确度等级</t>
    <phoneticPr fontId="1" type="noConversion"/>
  </si>
  <si>
    <t>检定日期</t>
    <phoneticPr fontId="1" type="noConversion"/>
  </si>
  <si>
    <t>温度（℃）</t>
    <phoneticPr fontId="1" type="noConversion"/>
  </si>
  <si>
    <t>相对湿度（%）</t>
    <phoneticPr fontId="1" type="noConversion"/>
  </si>
  <si>
    <t>脉冲常数(imp/kWh)</t>
    <phoneticPr fontId="1" type="noConversion"/>
  </si>
  <si>
    <t>仪器规格</t>
    <phoneticPr fontId="1" type="noConversion"/>
  </si>
  <si>
    <t>检定/校准员</t>
    <phoneticPr fontId="1" type="noConversion"/>
  </si>
  <si>
    <t>核验员</t>
    <phoneticPr fontId="1" type="noConversion"/>
  </si>
  <si>
    <t>有效期（个月）</t>
    <phoneticPr fontId="1" type="noConversion"/>
  </si>
  <si>
    <t>有效期至</t>
    <phoneticPr fontId="1" type="noConversion"/>
  </si>
  <si>
    <t>证书/报告编号</t>
    <phoneticPr fontId="1" type="noConversion"/>
  </si>
  <si>
    <t>证书/报告类别</t>
    <phoneticPr fontId="1" type="noConversion"/>
  </si>
  <si>
    <t>授权/资质</t>
    <phoneticPr fontId="1" type="noConversion"/>
  </si>
  <si>
    <t>备注</t>
    <phoneticPr fontId="1" type="noConversion"/>
  </si>
  <si>
    <t>发放状态</t>
    <phoneticPr fontId="1" type="noConversion"/>
  </si>
  <si>
    <t>唐山供电公司</t>
    <phoneticPr fontId="1" type="noConversion"/>
  </si>
  <si>
    <t>单相多功能标准表</t>
    <phoneticPr fontId="1" type="noConversion"/>
  </si>
  <si>
    <t>深圳市科陆电子科技股份有限公司</t>
    <phoneticPr fontId="1" type="noConversion"/>
  </si>
  <si>
    <t>CL111</t>
    <phoneticPr fontId="1" type="noConversion"/>
  </si>
  <si>
    <t>220V、(0.5-1-5-20-100)A</t>
    <phoneticPr fontId="1" type="noConversion"/>
  </si>
  <si>
    <t>张三</t>
    <phoneticPr fontId="1" type="noConversion"/>
  </si>
  <si>
    <t>李四</t>
    <phoneticPr fontId="1" type="noConversion"/>
  </si>
  <si>
    <t>检定证书</t>
    <phoneticPr fontId="1" type="noConversion"/>
  </si>
  <si>
    <t>校准证书</t>
    <phoneticPr fontId="1" type="noConversion"/>
  </si>
  <si>
    <t>检定结果通知书</t>
    <phoneticPr fontId="1" type="noConversion"/>
  </si>
  <si>
    <t>测试报告</t>
    <phoneticPr fontId="1" type="noConversion"/>
  </si>
  <si>
    <t>检测报告</t>
    <phoneticPr fontId="1" type="noConversion"/>
  </si>
  <si>
    <t>河北授权</t>
    <phoneticPr fontId="1" type="noConversion"/>
  </si>
  <si>
    <t>北京授权</t>
    <phoneticPr fontId="1" type="noConversion"/>
  </si>
  <si>
    <t>CANS</t>
    <phoneticPr fontId="1" type="noConversion"/>
  </si>
  <si>
    <t>报告已发放</t>
    <phoneticPr fontId="1" type="noConversion"/>
  </si>
  <si>
    <t>报告未发放</t>
    <phoneticPr fontId="1" type="noConversion"/>
  </si>
  <si>
    <t>回收入口</t>
    <phoneticPr fontId="1" type="noConversion"/>
  </si>
  <si>
    <t>ID</t>
    <phoneticPr fontId="1" type="noConversion"/>
  </si>
  <si>
    <t>唐山供电A公司</t>
    <phoneticPr fontId="1" type="noConversion"/>
  </si>
  <si>
    <t>唐山供电B公司</t>
    <phoneticPr fontId="1" type="noConversion"/>
  </si>
  <si>
    <t>委托单号</t>
    <phoneticPr fontId="1" type="noConversion"/>
  </si>
  <si>
    <t>所属单位</t>
  </si>
  <si>
    <t>证书/报告类别</t>
  </si>
  <si>
    <t>证书/报告数量</t>
    <phoneticPr fontId="1" type="noConversion"/>
  </si>
  <si>
    <t>授权/资质</t>
  </si>
  <si>
    <t>统计月</t>
  </si>
  <si>
    <t>华北电网直属</t>
  </si>
  <si>
    <t>承德供电公司</t>
  </si>
  <si>
    <t>唐山供电公司</t>
  </si>
  <si>
    <t>其它供电公司</t>
    <phoneticPr fontId="2" type="noConversion"/>
  </si>
  <si>
    <t>天津超高压公司</t>
    <phoneticPr fontId="2" type="noConversion"/>
  </si>
  <si>
    <t>其它发电集团</t>
    <phoneticPr fontId="2" type="noConversion"/>
  </si>
  <si>
    <t>内蒙古上都发电有限责任公司</t>
    <phoneticPr fontId="2" type="noConversion"/>
  </si>
  <si>
    <t>所属单位</t>
    <phoneticPr fontId="1" type="noConversion"/>
  </si>
  <si>
    <t>所属单位</t>
    <phoneticPr fontId="2" type="noConversion"/>
  </si>
  <si>
    <t>测试报告</t>
  </si>
  <si>
    <t>检测报告</t>
  </si>
  <si>
    <t>检定结果通知书</t>
  </si>
  <si>
    <t>检定证书</t>
  </si>
  <si>
    <t>校准证书</t>
  </si>
  <si>
    <t>总计</t>
  </si>
  <si>
    <t>(空白)</t>
  </si>
  <si>
    <t>北京授权</t>
  </si>
  <si>
    <t>河北授权</t>
  </si>
  <si>
    <t>CANS</t>
  </si>
  <si>
    <t>求和项:证书/报告数量</t>
  </si>
  <si>
    <t>汇总</t>
  </si>
  <si>
    <t>(全部)</t>
  </si>
  <si>
    <t>DC20160001</t>
    <phoneticPr fontId="1" type="noConversion"/>
  </si>
  <si>
    <t>DC20160002</t>
  </si>
  <si>
    <t>DC20160003</t>
  </si>
  <si>
    <t>DC20160004</t>
  </si>
  <si>
    <t>DC20160005</t>
  </si>
  <si>
    <t>DC20160006</t>
  </si>
  <si>
    <t>DC20160007</t>
  </si>
  <si>
    <t>DC20160008</t>
  </si>
  <si>
    <t>承德供电公司</t>
    <phoneticPr fontId="2" type="noConversion"/>
  </si>
  <si>
    <t>雷庄变电站</t>
  </si>
  <si>
    <t>唐山华润胥各庄(唐山华润电厂）</t>
  </si>
  <si>
    <t>兴城变电站</t>
  </si>
  <si>
    <t>赵店子变电站</t>
  </si>
  <si>
    <t>送检器具详细名称</t>
    <phoneticPr fontId="1" type="noConversion"/>
  </si>
  <si>
    <t>送检日期</t>
    <phoneticPr fontId="1" type="noConversion"/>
  </si>
  <si>
    <t>送检人</t>
    <phoneticPr fontId="1" type="noConversion"/>
  </si>
  <si>
    <t>（细分）组别</t>
    <phoneticPr fontId="1" type="noConversion"/>
  </si>
  <si>
    <t>DC/标表-001-2016</t>
    <phoneticPr fontId="1" type="noConversion"/>
  </si>
  <si>
    <t>DC/标表-002-2016</t>
    <phoneticPr fontId="1" type="noConversion"/>
  </si>
  <si>
    <t>DC/标表-003-2016</t>
    <phoneticPr fontId="1" type="noConversion"/>
  </si>
  <si>
    <t>DC/标表-004-2016</t>
    <phoneticPr fontId="1" type="noConversion"/>
  </si>
  <si>
    <t>DC/标表-005-2016</t>
    <phoneticPr fontId="1" type="noConversion"/>
  </si>
  <si>
    <t>DC/标表-006-2016</t>
    <phoneticPr fontId="1" type="noConversion"/>
  </si>
  <si>
    <t>DC/标表-007-2016</t>
    <phoneticPr fontId="1" type="noConversion"/>
  </si>
  <si>
    <t>DC/标表-008-2016</t>
    <phoneticPr fontId="1" type="noConversion"/>
  </si>
  <si>
    <t>王五</t>
    <phoneticPr fontId="1" type="noConversion"/>
  </si>
  <si>
    <t>赵工</t>
    <phoneticPr fontId="1" type="noConversion"/>
  </si>
  <si>
    <t>直阻类</t>
  </si>
  <si>
    <t>数表类</t>
  </si>
  <si>
    <t>指针类</t>
  </si>
  <si>
    <t>电能类</t>
  </si>
  <si>
    <t>互感器类</t>
  </si>
  <si>
    <t>实验室</t>
    <phoneticPr fontId="1" type="noConversion"/>
  </si>
  <si>
    <t>互感器实验室</t>
    <phoneticPr fontId="1" type="noConversion"/>
  </si>
  <si>
    <t>指示实验室</t>
    <phoneticPr fontId="1" type="noConversion"/>
  </si>
  <si>
    <t>数表实验室（单相）</t>
    <phoneticPr fontId="1" type="noConversion"/>
  </si>
  <si>
    <t>直流仪器实验室</t>
    <phoneticPr fontId="1" type="noConversion"/>
  </si>
  <si>
    <t>电能实验室</t>
    <phoneticPr fontId="1" type="noConversion"/>
  </si>
  <si>
    <t>数表类</t>
    <phoneticPr fontId="1" type="noConversion"/>
  </si>
  <si>
    <t>数表实验室（三相）</t>
    <phoneticPr fontId="1" type="noConversion"/>
  </si>
  <si>
    <t>实验室接收时间</t>
    <phoneticPr fontId="1" type="noConversion"/>
  </si>
  <si>
    <t>证书号类别</t>
    <phoneticPr fontId="1" type="noConversion"/>
  </si>
  <si>
    <t>仪置</t>
    <phoneticPr fontId="1" type="noConversion"/>
  </si>
  <si>
    <t>光伏</t>
    <phoneticPr fontId="1" type="noConversion"/>
  </si>
  <si>
    <t>继保</t>
    <phoneticPr fontId="1" type="noConversion"/>
  </si>
  <si>
    <t>变送</t>
    <phoneticPr fontId="1" type="noConversion"/>
  </si>
  <si>
    <t>交采</t>
    <phoneticPr fontId="1" type="noConversion"/>
  </si>
  <si>
    <t>互仪</t>
    <phoneticPr fontId="1" type="noConversion"/>
  </si>
  <si>
    <t>互压</t>
    <phoneticPr fontId="1" type="noConversion"/>
  </si>
  <si>
    <t>互流</t>
    <phoneticPr fontId="1" type="noConversion"/>
  </si>
  <si>
    <t>关口</t>
    <phoneticPr fontId="1" type="noConversion"/>
  </si>
  <si>
    <t>DC/标表-011-2016</t>
    <phoneticPr fontId="1" type="noConversion"/>
  </si>
  <si>
    <t>设备状态</t>
    <phoneticPr fontId="1" type="noConversion"/>
  </si>
  <si>
    <t>无检定条件</t>
    <phoneticPr fontId="1" type="noConversion"/>
  </si>
  <si>
    <t>仪器故障</t>
    <phoneticPr fontId="1" type="noConversion"/>
  </si>
  <si>
    <t>无测试线</t>
    <phoneticPr fontId="1" type="noConversion"/>
  </si>
  <si>
    <t>台数</t>
    <phoneticPr fontId="1" type="noConversion"/>
  </si>
  <si>
    <t>接收人</t>
    <phoneticPr fontId="1" type="noConversion"/>
  </si>
  <si>
    <t>报告审批通过日期</t>
    <phoneticPr fontId="1" type="noConversion"/>
  </si>
  <si>
    <t>报告状态</t>
    <phoneticPr fontId="1" type="noConversion"/>
  </si>
  <si>
    <t>审批通过</t>
    <phoneticPr fontId="1" type="noConversion"/>
  </si>
  <si>
    <t>报告已打印</t>
    <phoneticPr fontId="1" type="noConversion"/>
  </si>
  <si>
    <t>待审批</t>
    <phoneticPr fontId="1" type="noConversion"/>
  </si>
  <si>
    <t>价格</t>
    <phoneticPr fontId="1" type="noConversion"/>
  </si>
  <si>
    <t>邮寄信息</t>
    <phoneticPr fontId="1" type="noConversion"/>
  </si>
  <si>
    <t>2016.3.8邮寄证书及发票李英娟</t>
    <phoneticPr fontId="1" type="noConversion"/>
  </si>
  <si>
    <t>送检月度</t>
    <phoneticPr fontId="1" type="noConversion"/>
  </si>
  <si>
    <t>检定时间</t>
    <phoneticPr fontId="1" type="noConversion"/>
  </si>
  <si>
    <t>'=OR(AND($AB4=0,$I4&lt;&gt;0,TODAY()-$I4&gt;14),AND($AB4-$I4&gt;14,$AB4&lt;&gt;0,$I4&lt;&gt;0))</t>
  </si>
  <si>
    <t>'=AND($AB4-$I4&gt;=12,$AB4-$I4&lt;=14,$AB4&lt;&gt;0)</t>
  </si>
  <si>
    <t>'=AND($AB4-$I4&lt;12,$AB4-$I4&gt;=0,$AB4&lt;&gt;0)</t>
  </si>
  <si>
    <t>检定月度</t>
    <phoneticPr fontId="1" type="noConversion"/>
  </si>
  <si>
    <t>报告时间</t>
    <phoneticPr fontId="1" type="noConversion"/>
  </si>
  <si>
    <t>报告月度</t>
    <phoneticPr fontId="1" type="noConversion"/>
  </si>
  <si>
    <t>工作时间</t>
    <phoneticPr fontId="1" type="noConversion"/>
  </si>
  <si>
    <t>总时间</t>
    <phoneticPr fontId="1" type="noConversion"/>
  </si>
  <si>
    <t>截止到统计日》14天还未开始检测</t>
    <phoneticPr fontId="1" type="noConversion"/>
  </si>
  <si>
    <t>》14</t>
    <phoneticPr fontId="1" type="noConversion"/>
  </si>
  <si>
    <t>12(含)~14(含)黄色</t>
    <phoneticPr fontId="1" type="noConversion"/>
  </si>
  <si>
    <t>《12天全部完毕，绿色</t>
    <phoneticPr fontId="1" type="noConversion"/>
  </si>
  <si>
    <t>■为12个自然日内上交报告并审批通过；</t>
  </si>
  <si>
    <t>■为大于等于12个自然日，小于等于14个自然日内上交报告并审批通过的警戒色；</t>
  </si>
  <si>
    <t>■为大于14个自然日超期警告色，包含超期未交报告和超期已经交报告两部分；</t>
  </si>
  <si>
    <t>无颜色的为12个自然日内未交报告设备。以上颜色均由上交报告日期与送检日期差值决定自动变色。</t>
  </si>
  <si>
    <t>审核通过月</t>
    <phoneticPr fontId="1" type="noConversion"/>
  </si>
  <si>
    <t>电能实验室</t>
  </si>
  <si>
    <t>互感器实验室</t>
  </si>
  <si>
    <t>直流仪器实验室</t>
  </si>
  <si>
    <t>仪置</t>
  </si>
  <si>
    <t>光伏</t>
  </si>
  <si>
    <t>继保</t>
  </si>
  <si>
    <t>变送</t>
  </si>
  <si>
    <t>交采</t>
  </si>
  <si>
    <t>互流</t>
    <phoneticPr fontId="6" type="noConversion"/>
  </si>
  <si>
    <t>标准电能　表（台）</t>
  </si>
  <si>
    <t>标准电能　表（台）</t>
    <phoneticPr fontId="1" type="noConversion"/>
  </si>
  <si>
    <t>关　口
电能表
检　定
（台）</t>
  </si>
  <si>
    <t>关　口
电能表
检　定
（台）</t>
    <phoneticPr fontId="1" type="noConversion"/>
  </si>
  <si>
    <t>互感器
校验仪
（台）</t>
  </si>
  <si>
    <t>互感器
校验仪
（台）</t>
    <phoneticPr fontId="6" type="noConversion"/>
  </si>
  <si>
    <t>电能表
检　定
装　置
（台）</t>
  </si>
  <si>
    <t>数字
仪表（台）</t>
  </si>
  <si>
    <t>直流
仪器（台）</t>
  </si>
  <si>
    <t>指示
仪表（台）</t>
  </si>
  <si>
    <t>其它
（台</t>
  </si>
  <si>
    <t>其它
（台</t>
    <phoneticPr fontId="6" type="noConversion"/>
  </si>
  <si>
    <t>其它发电集团</t>
  </si>
  <si>
    <t>其它供电公司</t>
  </si>
  <si>
    <t>求和项:标准电能　表（台）</t>
  </si>
  <si>
    <t>数据</t>
  </si>
  <si>
    <t>求和项:关　口
电能表
检　定
（台）</t>
  </si>
  <si>
    <t>求和项:电能表
检　定
装　置
（台）</t>
  </si>
  <si>
    <t>求和项:数字
仪表（台）</t>
  </si>
  <si>
    <t>求和项:直流
仪器（台）</t>
  </si>
  <si>
    <t>求和项:指示
仪表（台）</t>
  </si>
  <si>
    <t>求和项:互感器
校验仪
（台）</t>
  </si>
  <si>
    <t>求和项:其它
（台</t>
  </si>
  <si>
    <t>合计</t>
    <phoneticPr fontId="6" type="noConversion"/>
  </si>
  <si>
    <t>张三</t>
  </si>
  <si>
    <t>李四</t>
  </si>
  <si>
    <t>王五</t>
  </si>
  <si>
    <t>李二</t>
    <phoneticPr fontId="6" type="noConversion"/>
  </si>
  <si>
    <t>赵一</t>
    <phoneticPr fontId="6" type="noConversion"/>
  </si>
  <si>
    <t>证书信息查询</t>
    <phoneticPr fontId="6" type="noConversion"/>
  </si>
  <si>
    <t xml:space="preserve">标准量传部工作信息查询 </t>
    <phoneticPr fontId="6" type="noConversion"/>
  </si>
  <si>
    <t>数据查询</t>
    <phoneticPr fontId="6" type="noConversion"/>
  </si>
  <si>
    <t>数据统计</t>
    <phoneticPr fontId="6" type="noConversion"/>
  </si>
  <si>
    <t>类型</t>
    <phoneticPr fontId="6" type="noConversion"/>
  </si>
  <si>
    <t>SHEET</t>
    <phoneticPr fontId="6" type="noConversion"/>
  </si>
  <si>
    <t>说明</t>
    <phoneticPr fontId="6" type="noConversion"/>
  </si>
  <si>
    <t>1.证书相关信息查询
2.对应需求中的【封皮格式（检定证书）】中的【信息页】sheet内容</t>
    <phoneticPr fontId="6" type="noConversion"/>
  </si>
  <si>
    <t>1.设备检测情况工作量查询
2.对应需求中的【计量中心（电测）XXXX年数字报告统计-汇总】</t>
    <phoneticPr fontId="6" type="noConversion"/>
  </si>
  <si>
    <t>1.根据证书的类别进行统计汇总
2.统计每月，或者某几个月中一下类别的证书数量
检定证书-河北授权
校准证书-CANS
检定结果通知书
测试报告
检测报告
检定结果通知书
检定证书-北京授权
检定证书</t>
    <phoneticPr fontId="6" type="noConversion"/>
  </si>
  <si>
    <t>所属单位</t>
    <phoneticPr fontId="1" type="noConversion"/>
  </si>
  <si>
    <t>1.统计 报告审核通过时间 在某一时间段内各所属单位
标准电能表（台）、关口电能表检　定（台）、电能表检定装置（台）、数字仪表（台）、直流仪器（台）、指示仪表（台）、互感器校验仪（台）、其它（台）、及及合计数</t>
    <phoneticPr fontId="6" type="noConversion"/>
  </si>
  <si>
    <t>合计</t>
    <phoneticPr fontId="6" type="noConversion"/>
  </si>
  <si>
    <t>合计</t>
    <phoneticPr fontId="2" type="noConversion"/>
  </si>
  <si>
    <t>报告批准通期间</t>
    <phoneticPr fontId="2" type="noConversion"/>
  </si>
  <si>
    <t>证书单位</t>
    <phoneticPr fontId="1" type="noConversion"/>
  </si>
  <si>
    <t>数表实验室</t>
    <phoneticPr fontId="6" type="noConversion"/>
  </si>
  <si>
    <t>委托数量</t>
    <phoneticPr fontId="1" type="noConversion"/>
  </si>
  <si>
    <t>检定完成数量</t>
    <phoneticPr fontId="1" type="noConversion"/>
  </si>
  <si>
    <t>设备故障数量</t>
    <phoneticPr fontId="1" type="noConversion"/>
  </si>
  <si>
    <t>批准通过数量</t>
    <phoneticPr fontId="1" type="noConversion"/>
  </si>
  <si>
    <t>合格报告数量</t>
    <phoneticPr fontId="1" type="noConversion"/>
  </si>
  <si>
    <t>不合格报告数量</t>
    <phoneticPr fontId="6" type="noConversion"/>
  </si>
  <si>
    <t>超期数量</t>
    <phoneticPr fontId="6" type="noConversion"/>
  </si>
  <si>
    <t>指示仪表实验室</t>
    <phoneticPr fontId="1" type="noConversion"/>
  </si>
  <si>
    <t>指示仪表实验室</t>
    <phoneticPr fontId="6" type="noConversion"/>
  </si>
  <si>
    <t>审核退回数量</t>
    <phoneticPr fontId="6" type="noConversion"/>
  </si>
  <si>
    <t>批准退回数量</t>
    <phoneticPr fontId="6" type="noConversion"/>
  </si>
  <si>
    <t>接收委托数量</t>
    <phoneticPr fontId="1" type="noConversion"/>
  </si>
  <si>
    <t>1.统计一个时间段内各实验室的
委托数量、检定完成数量、设备故障数量、批准通过数量、合格报告数量、不合格报告数量、超期数量</t>
    <phoneticPr fontId="6" type="noConversion"/>
  </si>
  <si>
    <t>1.统计一个时间段内各证书号类别分类的
委托数量、检定完成数量、设备故障数量、批准通过数量、合格报告数量、不合格报告数量、超期数量
2.证书号类别分类为：仪置、光伏、继保、互仪、互压、互流、变送、交采等（共22个）</t>
    <phoneticPr fontId="6" type="noConversion"/>
  </si>
  <si>
    <t>1.统计某一时间段内每个人的
接收委托数量、检定完成数量、设备故障数量、批准通过数量、审核退回数量、批准退回数量、合格报告数量、不合格报告数量、超期数量</t>
    <phoneticPr fontId="6" type="noConversion"/>
  </si>
  <si>
    <t>证书类别统计分析</t>
    <phoneticPr fontId="6" type="noConversion"/>
  </si>
  <si>
    <t>实验室别工作量统计分析</t>
    <phoneticPr fontId="6" type="noConversion"/>
  </si>
  <si>
    <t>证书号类别工作量统计分析</t>
    <phoneticPr fontId="6" type="noConversion"/>
  </si>
  <si>
    <t>所属单位别工作量统计</t>
    <phoneticPr fontId="6" type="noConversion"/>
  </si>
  <si>
    <t>人员别工作量统计分析</t>
    <phoneticPr fontId="6" type="noConversion"/>
  </si>
  <si>
    <t>不合格统计分析</t>
    <phoneticPr fontId="6" type="noConversion"/>
  </si>
  <si>
    <t>1.不合格的原因分类统计</t>
    <phoneticPr fontId="6" type="noConversion"/>
  </si>
  <si>
    <t>实验室</t>
    <phoneticPr fontId="2" type="noConversion"/>
  </si>
  <si>
    <t>不合格分类</t>
    <phoneticPr fontId="1" type="noConversion"/>
  </si>
  <si>
    <t>1.超差</t>
    <phoneticPr fontId="6" type="noConversion"/>
  </si>
  <si>
    <t>实验室</t>
    <phoneticPr fontId="1" type="noConversion"/>
  </si>
  <si>
    <t>证书/报告编号</t>
    <phoneticPr fontId="1" type="noConversion"/>
  </si>
  <si>
    <t>不合格说明</t>
    <phoneticPr fontId="1" type="noConversion"/>
  </si>
  <si>
    <t>DC/电表-002-2016</t>
  </si>
  <si>
    <t>DC/电表-001-2016</t>
  </si>
  <si>
    <t>DC/电表-003-2016</t>
  </si>
  <si>
    <t>DC/电表-004-2016</t>
  </si>
  <si>
    <t>DC/电表-005-2016</t>
  </si>
  <si>
    <t>DC/电表-006-2016</t>
  </si>
  <si>
    <t>DC/阻仪-008-2016</t>
  </si>
  <si>
    <t>2.仪器故障</t>
    <phoneticPr fontId="6" type="noConversion"/>
  </si>
  <si>
    <t>4.无出厂编号</t>
    <phoneticPr fontId="6" type="noConversion"/>
  </si>
  <si>
    <t>无出厂编号，无线无法检定</t>
    <phoneticPr fontId="6" type="noConversion"/>
  </si>
  <si>
    <t>无充电器</t>
    <phoneticPr fontId="6" type="noConversion"/>
  </si>
  <si>
    <t>3.无法检定</t>
    <phoneticPr fontId="6" type="noConversion"/>
  </si>
  <si>
    <t>无充电线</t>
    <phoneticPr fontId="6" type="noConversion"/>
  </si>
  <si>
    <t>仪器故障</t>
    <phoneticPr fontId="6" type="noConversion"/>
  </si>
  <si>
    <t>超差</t>
    <phoneticPr fontId="6" type="noConversion"/>
  </si>
  <si>
    <t>无法调零</t>
    <phoneticPr fontId="6" type="noConversion"/>
  </si>
  <si>
    <t>行标签</t>
  </si>
  <si>
    <t>1.超差</t>
  </si>
  <si>
    <t>2.仪器故障</t>
  </si>
  <si>
    <t>3.无法检定</t>
  </si>
  <si>
    <t>4.无出厂编号</t>
  </si>
  <si>
    <t>计数项:证书/报告编号</t>
  </si>
  <si>
    <t>5.无法调零</t>
  </si>
  <si>
    <t>5.无法调零</t>
    <phoneticPr fontId="6" type="noConversion"/>
  </si>
  <si>
    <t>6.其他</t>
  </si>
  <si>
    <t>6.其他</t>
    <phoneticPr fontId="6" type="noConversion"/>
  </si>
  <si>
    <t>DC/阻仪-009-2016</t>
    <phoneticPr fontId="6" type="noConversion"/>
  </si>
  <si>
    <t>链接线错误</t>
    <phoneticPr fontId="6" type="noConversion"/>
  </si>
  <si>
    <t>实验室</t>
  </si>
  <si>
    <t>1.工作时长的数据查询</t>
    <phoneticPr fontId="6" type="noConversion"/>
  </si>
  <si>
    <t>工作时长查询</t>
    <phoneticPr fontId="6" type="noConversion"/>
  </si>
  <si>
    <t>数表实验室</t>
    <phoneticPr fontId="1" type="noConversion"/>
  </si>
  <si>
    <t>委托单号</t>
    <phoneticPr fontId="1" type="noConversion"/>
  </si>
  <si>
    <t>证书编号</t>
    <phoneticPr fontId="6" type="noConversion"/>
  </si>
  <si>
    <t>DC/阻仪-008-2017</t>
  </si>
  <si>
    <t>DC/阻仪-009-2017</t>
  </si>
  <si>
    <t>DC/阻仪-008-2018</t>
  </si>
  <si>
    <t>检定完成日期</t>
    <phoneticPr fontId="1" type="noConversion"/>
  </si>
  <si>
    <t>审核日期</t>
    <phoneticPr fontId="6" type="noConversion"/>
  </si>
  <si>
    <t>批准日期</t>
    <phoneticPr fontId="6" type="noConversion"/>
  </si>
  <si>
    <t>委托日期</t>
    <phoneticPr fontId="1" type="noConversion"/>
  </si>
  <si>
    <t>待领取时长</t>
    <phoneticPr fontId="6" type="noConversion"/>
  </si>
  <si>
    <t>检定时长</t>
    <phoneticPr fontId="6" type="noConversion"/>
  </si>
  <si>
    <t>审核时长</t>
    <phoneticPr fontId="6" type="noConversion"/>
  </si>
  <si>
    <t>批准时长</t>
    <phoneticPr fontId="6" type="noConversion"/>
  </si>
  <si>
    <t>无电源无法检测，等待电源</t>
    <phoneticPr fontId="6" type="noConversion"/>
  </si>
  <si>
    <t>总时长</t>
    <phoneticPr fontId="6" type="noConversion"/>
  </si>
  <si>
    <t>受理单位</t>
    <phoneticPr fontId="1" type="noConversion"/>
  </si>
  <si>
    <t>华北电力科学研究院有限责任公司</t>
    <phoneticPr fontId="1" type="noConversion"/>
  </si>
  <si>
    <t>冀北电力有限公司计量中心</t>
    <phoneticPr fontId="1" type="noConversion"/>
  </si>
  <si>
    <t>送检单位</t>
    <phoneticPr fontId="1" type="noConversion"/>
  </si>
  <si>
    <t>证书单位</t>
    <phoneticPr fontId="1" type="noConversion"/>
  </si>
  <si>
    <t>唐山供电公司</t>
    <phoneticPr fontId="1" type="noConversion"/>
  </si>
  <si>
    <t>唐山供电公司</t>
    <phoneticPr fontId="1" type="noConversion"/>
  </si>
  <si>
    <t>受理单位</t>
    <phoneticPr fontId="1" type="noConversion"/>
  </si>
  <si>
    <t>华北电力科学研究院有限责任公司</t>
    <phoneticPr fontId="1" type="noConversion"/>
  </si>
  <si>
    <t>冀北电力有限公司计量中心</t>
    <phoneticPr fontId="1" type="noConversion"/>
  </si>
  <si>
    <t>证书单位</t>
    <phoneticPr fontId="2" type="noConversion"/>
  </si>
  <si>
    <t>受理单位</t>
    <phoneticPr fontId="2" type="noConversion"/>
  </si>
  <si>
    <t>证书单位</t>
    <phoneticPr fontId="1" type="noConversion"/>
  </si>
  <si>
    <t>受理单位</t>
    <phoneticPr fontId="6" type="noConversion"/>
  </si>
  <si>
    <t>电能表
检　定
装　置
（台）</t>
    <phoneticPr fontId="1" type="noConversion"/>
  </si>
  <si>
    <t>数字
仪表（台）</t>
    <phoneticPr fontId="1" type="noConversion"/>
  </si>
  <si>
    <t>直流
仪器（台）</t>
    <phoneticPr fontId="6" type="noConversion"/>
  </si>
  <si>
    <t>指示
仪表（台）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</si>
</sst>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4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9"/>
      <color theme="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/>
      <right style="thin">
        <color rgb="FFABABAB"/>
      </right>
      <top/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vertical="top" wrapText="1"/>
    </xf>
    <xf numFmtId="0" fontId="0" fillId="2" borderId="0" xfId="0" applyFill="1"/>
    <xf numFmtId="0" fontId="5" fillId="3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/>
    <xf numFmtId="0" fontId="5" fillId="3" borderId="1" xfId="0" applyFont="1" applyFill="1" applyBorder="1" applyAlignment="1">
      <alignment horizontal="left" vertical="top" wrapText="1"/>
    </xf>
    <xf numFmtId="0" fontId="4" fillId="0" borderId="0" xfId="0" applyFont="1"/>
    <xf numFmtId="0" fontId="4" fillId="0" borderId="3" xfId="0" pivotButton="1" applyFont="1" applyBorder="1"/>
    <xf numFmtId="0" fontId="4" fillId="0" borderId="4" xfId="0" applyFont="1" applyBorder="1"/>
    <xf numFmtId="0" fontId="4" fillId="0" borderId="3" xfId="0" applyFont="1" applyBorder="1"/>
    <xf numFmtId="0" fontId="4" fillId="0" borderId="6" xfId="0" applyFont="1" applyBorder="1"/>
    <xf numFmtId="14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 wrapText="1"/>
    </xf>
    <xf numFmtId="14" fontId="5" fillId="0" borderId="1" xfId="0" applyNumberFormat="1" applyFont="1" applyBorder="1" applyAlignment="1">
      <alignment vertical="center" wrapText="1"/>
    </xf>
    <xf numFmtId="176" fontId="5" fillId="0" borderId="1" xfId="0" applyNumberFormat="1" applyFont="1" applyBorder="1" applyAlignment="1">
      <alignment vertical="top" wrapText="1"/>
    </xf>
    <xf numFmtId="0" fontId="5" fillId="4" borderId="1" xfId="0" applyFont="1" applyFill="1" applyBorder="1" applyAlignment="1">
      <alignment vertical="center" wrapText="1"/>
    </xf>
    <xf numFmtId="14" fontId="5" fillId="4" borderId="1" xfId="0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vertical="center"/>
    </xf>
    <xf numFmtId="14" fontId="5" fillId="4" borderId="1" xfId="0" applyNumberFormat="1" applyFont="1" applyFill="1" applyBorder="1" applyAlignment="1">
      <alignment vertical="top" wrapText="1"/>
    </xf>
    <xf numFmtId="176" fontId="5" fillId="4" borderId="1" xfId="0" applyNumberFormat="1" applyFont="1" applyFill="1" applyBorder="1" applyAlignment="1">
      <alignment vertical="top" wrapText="1"/>
    </xf>
    <xf numFmtId="0" fontId="0" fillId="4" borderId="0" xfId="0" applyFill="1"/>
    <xf numFmtId="0" fontId="5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/>
    </xf>
    <xf numFmtId="14" fontId="5" fillId="5" borderId="1" xfId="0" applyNumberFormat="1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top" wrapText="1"/>
    </xf>
    <xf numFmtId="14" fontId="5" fillId="5" borderId="1" xfId="0" applyNumberFormat="1" applyFont="1" applyFill="1" applyBorder="1" applyAlignment="1">
      <alignment vertical="top" wrapText="1"/>
    </xf>
    <xf numFmtId="176" fontId="5" fillId="5" borderId="1" xfId="0" applyNumberFormat="1" applyFont="1" applyFill="1" applyBorder="1" applyAlignment="1">
      <alignment vertical="top" wrapText="1"/>
    </xf>
    <xf numFmtId="0" fontId="5" fillId="6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/>
    </xf>
    <xf numFmtId="14" fontId="5" fillId="6" borderId="1" xfId="0" applyNumberFormat="1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top" wrapText="1"/>
    </xf>
    <xf numFmtId="14" fontId="5" fillId="6" borderId="1" xfId="0" applyNumberFormat="1" applyFont="1" applyFill="1" applyBorder="1" applyAlignment="1">
      <alignment vertical="top" wrapText="1"/>
    </xf>
    <xf numFmtId="176" fontId="5" fillId="6" borderId="1" xfId="0" applyNumberFormat="1" applyFont="1" applyFill="1" applyBorder="1" applyAlignment="1">
      <alignment vertical="top" wrapText="1"/>
    </xf>
    <xf numFmtId="0" fontId="5" fillId="0" borderId="1" xfId="0" applyFont="1" applyFill="1" applyBorder="1"/>
    <xf numFmtId="0" fontId="5" fillId="0" borderId="1" xfId="0" applyFont="1" applyFill="1" applyBorder="1" applyAlignment="1">
      <alignment vertical="top"/>
    </xf>
    <xf numFmtId="0" fontId="4" fillId="0" borderId="7" xfId="0" applyFont="1" applyBorder="1"/>
    <xf numFmtId="0" fontId="4" fillId="0" borderId="10" xfId="0" applyFont="1" applyBorder="1"/>
    <xf numFmtId="0" fontId="4" fillId="0" borderId="8" xfId="0" applyFont="1" applyBorder="1"/>
    <xf numFmtId="0" fontId="4" fillId="0" borderId="3" xfId="0" applyNumberFormat="1" applyFont="1" applyBorder="1"/>
    <xf numFmtId="0" fontId="4" fillId="0" borderId="10" xfId="0" applyNumberFormat="1" applyFont="1" applyBorder="1"/>
    <xf numFmtId="0" fontId="4" fillId="0" borderId="8" xfId="0" applyNumberFormat="1" applyFont="1" applyBorder="1"/>
    <xf numFmtId="0" fontId="4" fillId="0" borderId="6" xfId="0" applyNumberFormat="1" applyFont="1" applyBorder="1"/>
    <xf numFmtId="0" fontId="4" fillId="0" borderId="0" xfId="0" applyNumberFormat="1" applyFont="1"/>
    <xf numFmtId="0" fontId="4" fillId="0" borderId="9" xfId="0" applyNumberFormat="1" applyFont="1" applyBorder="1"/>
    <xf numFmtId="0" fontId="4" fillId="0" borderId="11" xfId="0" applyFont="1" applyBorder="1"/>
    <xf numFmtId="0" fontId="4" fillId="0" borderId="11" xfId="0" applyNumberFormat="1" applyFont="1" applyBorder="1"/>
    <xf numFmtId="0" fontId="4" fillId="0" borderId="12" xfId="0" applyNumberFormat="1" applyFont="1" applyBorder="1"/>
    <xf numFmtId="0" fontId="4" fillId="0" borderId="13" xfId="0" applyNumberFormat="1" applyFont="1" applyBorder="1"/>
    <xf numFmtId="0" fontId="4" fillId="0" borderId="0" xfId="0" applyFont="1" applyAlignment="1">
      <alignment wrapText="1"/>
    </xf>
    <xf numFmtId="0" fontId="0" fillId="0" borderId="14" xfId="0" applyBorder="1" applyAlignment="1">
      <alignment horizontal="center" vertical="top"/>
    </xf>
    <xf numFmtId="0" fontId="0" fillId="0" borderId="14" xfId="0" applyBorder="1" applyAlignment="1">
      <alignment vertical="top"/>
    </xf>
    <xf numFmtId="0" fontId="0" fillId="0" borderId="14" xfId="0" applyBorder="1" applyAlignment="1">
      <alignment vertical="top" wrapText="1"/>
    </xf>
    <xf numFmtId="0" fontId="7" fillId="0" borderId="14" xfId="1" applyBorder="1" applyAlignment="1">
      <alignment vertical="top"/>
    </xf>
    <xf numFmtId="0" fontId="8" fillId="0" borderId="0" xfId="0" applyFont="1"/>
    <xf numFmtId="0" fontId="9" fillId="0" borderId="0" xfId="0" applyFont="1"/>
    <xf numFmtId="0" fontId="5" fillId="0" borderId="0" xfId="0" applyFont="1" applyBorder="1"/>
    <xf numFmtId="0" fontId="5" fillId="0" borderId="0" xfId="0" applyFont="1" applyBorder="1" applyAlignment="1">
      <alignment vertical="top" wrapText="1"/>
    </xf>
    <xf numFmtId="0" fontId="5" fillId="0" borderId="0" xfId="0" applyFont="1" applyBorder="1" applyAlignment="1">
      <alignment vertical="top"/>
    </xf>
    <xf numFmtId="0" fontId="5" fillId="0" borderId="0" xfId="0" applyFont="1" applyFill="1" applyBorder="1"/>
    <xf numFmtId="0" fontId="11" fillId="0" borderId="0" xfId="0" applyFont="1"/>
    <xf numFmtId="0" fontId="10" fillId="0" borderId="1" xfId="0" applyFont="1" applyBorder="1"/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/>
    </xf>
    <xf numFmtId="0" fontId="10" fillId="0" borderId="1" xfId="0" applyFont="1" applyFill="1" applyBorder="1"/>
    <xf numFmtId="0" fontId="5" fillId="0" borderId="1" xfId="0" applyFont="1" applyFill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12" fillId="0" borderId="0" xfId="0" applyFont="1"/>
    <xf numFmtId="0" fontId="10" fillId="0" borderId="1" xfId="0" applyFont="1" applyFill="1" applyBorder="1" applyAlignment="1">
      <alignment vertical="top"/>
    </xf>
    <xf numFmtId="0" fontId="9" fillId="0" borderId="2" xfId="0" pivotButton="1" applyFont="1" applyBorder="1"/>
    <xf numFmtId="0" fontId="9" fillId="0" borderId="2" xfId="0" applyFont="1" applyBorder="1"/>
    <xf numFmtId="0" fontId="9" fillId="0" borderId="5" xfId="0" applyFont="1" applyBorder="1"/>
    <xf numFmtId="0" fontId="9" fillId="0" borderId="5" xfId="0" pivotButton="1" applyFont="1" applyBorder="1"/>
    <xf numFmtId="0" fontId="4" fillId="0" borderId="0" xfId="0" applyFont="1" applyFill="1" applyBorder="1"/>
    <xf numFmtId="0" fontId="13" fillId="0" borderId="0" xfId="0" applyFont="1" applyFill="1" applyBorder="1" applyAlignment="1">
      <alignment vertical="top" wrapText="1"/>
    </xf>
    <xf numFmtId="0" fontId="13" fillId="0" borderId="0" xfId="0" applyFont="1" applyFill="1" applyBorder="1" applyAlignment="1">
      <alignment horizontal="left" vertical="top" wrapText="1"/>
    </xf>
    <xf numFmtId="0" fontId="13" fillId="0" borderId="0" xfId="0" applyFont="1" applyFill="1" applyBorder="1"/>
    <xf numFmtId="0" fontId="13" fillId="0" borderId="0" xfId="0" applyFont="1" applyFill="1" applyBorder="1" applyAlignment="1">
      <alignment vertical="top"/>
    </xf>
    <xf numFmtId="0" fontId="4" fillId="0" borderId="0" xfId="0" applyNumberFormat="1" applyFont="1" applyFill="1" applyBorder="1"/>
    <xf numFmtId="0" fontId="5" fillId="3" borderId="14" xfId="0" applyFont="1" applyFill="1" applyBorder="1" applyAlignment="1">
      <alignment horizontal="left" vertical="top" wrapText="1"/>
    </xf>
    <xf numFmtId="0" fontId="10" fillId="0" borderId="15" xfId="0" applyFont="1" applyBorder="1"/>
    <xf numFmtId="0" fontId="10" fillId="0" borderId="16" xfId="0" applyFont="1" applyBorder="1"/>
    <xf numFmtId="0" fontId="0" fillId="0" borderId="0" xfId="0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4" fillId="2" borderId="0" xfId="0" applyNumberFormat="1" applyFont="1" applyFill="1"/>
    <xf numFmtId="0" fontId="5" fillId="0" borderId="1" xfId="0" applyFont="1" applyFill="1" applyBorder="1" applyAlignment="1">
      <alignment vertical="center"/>
    </xf>
    <xf numFmtId="14" fontId="5" fillId="0" borderId="1" xfId="0" applyNumberFormat="1" applyFont="1" applyFill="1" applyBorder="1" applyAlignment="1">
      <alignment vertical="center" wrapText="1"/>
    </xf>
    <xf numFmtId="176" fontId="5" fillId="0" borderId="1" xfId="0" applyNumberFormat="1" applyFont="1" applyFill="1" applyBorder="1" applyAlignment="1">
      <alignment vertical="top" wrapText="1"/>
    </xf>
    <xf numFmtId="0" fontId="5" fillId="3" borderId="14" xfId="0" applyFont="1" applyFill="1" applyBorder="1" applyAlignment="1">
      <alignment vertical="center" wrapText="1"/>
    </xf>
    <xf numFmtId="0" fontId="5" fillId="6" borderId="14" xfId="0" applyFont="1" applyFill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5" borderId="14" xfId="0" applyFont="1" applyFill="1" applyBorder="1" applyAlignment="1">
      <alignment vertical="center" wrapText="1"/>
    </xf>
    <xf numFmtId="0" fontId="5" fillId="4" borderId="14" xfId="0" applyFont="1" applyFill="1" applyBorder="1" applyAlignment="1">
      <alignment vertical="center" wrapText="1"/>
    </xf>
    <xf numFmtId="0" fontId="5" fillId="3" borderId="14" xfId="0" applyFont="1" applyFill="1" applyBorder="1" applyAlignment="1">
      <alignment vertical="top" wrapText="1"/>
    </xf>
    <xf numFmtId="0" fontId="5" fillId="0" borderId="14" xfId="0" applyFont="1" applyBorder="1" applyAlignment="1">
      <alignment vertical="top" wrapText="1"/>
    </xf>
  </cellXfs>
  <cellStyles count="2">
    <cellStyle name="常规" xfId="0" builtinId="0"/>
    <cellStyle name="超链接" xfId="1" builtinId="8"/>
  </cellStyles>
  <dxfs count="62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 patternType="none">
          <bgColor auto="1"/>
        </patternFill>
      </fill>
      <border>
        <left/>
        <top/>
      </border>
    </dxf>
    <dxf>
      <fill>
        <patternFill patternType="none">
          <bgColor auto="1"/>
        </patternFill>
      </fill>
      <border>
        <left/>
        <top/>
      </border>
    </dxf>
    <dxf>
      <fill>
        <patternFill patternType="none">
          <bgColor auto="1"/>
        </patternFill>
      </fill>
      <border>
        <left/>
        <top/>
      </border>
    </dxf>
    <dxf>
      <fill>
        <patternFill patternType="none">
          <bgColor auto="1"/>
        </patternFill>
      </fill>
      <border>
        <left/>
        <top/>
      </border>
    </dxf>
    <dxf>
      <fill>
        <patternFill patternType="none">
          <bgColor auto="1"/>
        </patternFill>
      </fill>
      <border>
        <left/>
        <top/>
      </border>
    </dxf>
    <dxf>
      <fill>
        <patternFill patternType="none">
          <bgColor auto="1"/>
        </patternFill>
      </fill>
      <border>
        <left/>
        <top/>
      </border>
    </dxf>
    <dxf>
      <fill>
        <patternFill patternType="none">
          <bgColor auto="1"/>
        </patternFill>
      </fill>
      <border>
        <left/>
        <top/>
      </border>
    </dxf>
    <dxf>
      <fill>
        <patternFill patternType="none">
          <bgColor auto="1"/>
        </patternFill>
      </fill>
      <border>
        <left/>
        <top/>
      </border>
    </dxf>
    <dxf>
      <fill>
        <patternFill patternType="none">
          <bgColor auto="1"/>
        </patternFill>
      </fill>
      <border>
        <left/>
        <top/>
      </border>
    </dxf>
    <dxf>
      <fill>
        <patternFill patternType="none">
          <bgColor auto="1"/>
        </patternFill>
      </fill>
      <border>
        <left/>
        <top/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none">
          <bgColor auto="1"/>
        </patternFill>
      </fill>
      <border>
        <left/>
        <top/>
      </border>
    </dxf>
    <dxf>
      <fill>
        <patternFill patternType="none">
          <bgColor auto="1"/>
        </patternFill>
      </fill>
      <border>
        <left/>
        <top/>
      </border>
    </dxf>
    <dxf>
      <fill>
        <patternFill patternType="none">
          <bgColor auto="1"/>
        </patternFill>
      </fill>
      <border>
        <left/>
        <top/>
      </border>
    </dxf>
    <dxf>
      <fill>
        <patternFill patternType="none">
          <bgColor auto="1"/>
        </patternFill>
      </fill>
      <border>
        <left/>
        <top/>
      </border>
    </dxf>
    <dxf>
      <fill>
        <patternFill patternType="none">
          <bgColor auto="1"/>
        </patternFill>
      </fill>
      <border>
        <left/>
        <top/>
      </border>
    </dxf>
    <dxf>
      <fill>
        <patternFill patternType="none">
          <bgColor auto="1"/>
        </patternFill>
      </fill>
      <border>
        <left/>
        <top/>
      </border>
    </dxf>
    <dxf>
      <fill>
        <patternFill patternType="none">
          <bgColor auto="1"/>
        </patternFill>
      </fill>
      <border>
        <left/>
        <top/>
      </border>
    </dxf>
    <dxf>
      <fill>
        <patternFill patternType="none">
          <bgColor auto="1"/>
        </patternFill>
      </fill>
      <border>
        <left/>
        <top/>
      </border>
    </dxf>
    <dxf>
      <fill>
        <patternFill patternType="none">
          <bgColor auto="1"/>
        </patternFill>
      </fill>
      <border>
        <left/>
        <top/>
      </border>
    </dxf>
    <dxf>
      <fill>
        <patternFill patternType="none">
          <bgColor auto="1"/>
        </patternFill>
      </fill>
      <border>
        <left/>
        <top/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Medium9"/>
  <colors>
    <mruColors>
      <color rgb="FF00FF00"/>
      <color rgb="FFFF99CC"/>
      <color rgb="FFFF66CC"/>
      <color rgb="FFFF3399"/>
      <color rgb="FFFF9999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[报表样式.xlsx]证书类别统计分析!数据透视表1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bg2">
              <a:lumMod val="9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证书类别统计分析!$U$50:$U$51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证书类别统计分析!$S$52:$T$59</c:f>
              <c:multiLvlStrCache>
                <c:ptCount val="7"/>
                <c:lvl>
                  <c:pt idx="0">
                    <c:v>(空白)</c:v>
                  </c:pt>
                  <c:pt idx="1">
                    <c:v>(空白)</c:v>
                  </c:pt>
                  <c:pt idx="2">
                    <c:v>(空白)</c:v>
                  </c:pt>
                  <c:pt idx="3">
                    <c:v>北京授权</c:v>
                  </c:pt>
                  <c:pt idx="4">
                    <c:v>河北授权</c:v>
                  </c:pt>
                  <c:pt idx="5">
                    <c:v>(空白)</c:v>
                  </c:pt>
                  <c:pt idx="6">
                    <c:v>CANS</c:v>
                  </c:pt>
                </c:lvl>
                <c:lvl>
                  <c:pt idx="0">
                    <c:v>测试报告</c:v>
                  </c:pt>
                  <c:pt idx="1">
                    <c:v>检测报告</c:v>
                  </c:pt>
                  <c:pt idx="2">
                    <c:v>检定结果通知书</c:v>
                  </c:pt>
                  <c:pt idx="3">
                    <c:v>检定证书</c:v>
                  </c:pt>
                  <c:pt idx="6">
                    <c:v>校准证书</c:v>
                  </c:pt>
                </c:lvl>
              </c:multiLvlStrCache>
            </c:multiLvlStrRef>
          </c:cat>
          <c:val>
            <c:numRef>
              <c:f>证书类别统计分析!$U$52:$U$59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12</c:v>
                </c:pt>
                <c:pt idx="3">
                  <c:v>23</c:v>
                </c:pt>
                <c:pt idx="4">
                  <c:v>10</c:v>
                </c:pt>
                <c:pt idx="5">
                  <c:v>24</c:v>
                </c:pt>
                <c:pt idx="6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实验室别工作量统计分析!$C$7</c:f>
              <c:strCache>
                <c:ptCount val="1"/>
                <c:pt idx="0">
                  <c:v>委托数量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实验室别工作量统计分析!$B$8:$B$12</c:f>
              <c:strCache>
                <c:ptCount val="5"/>
                <c:pt idx="0">
                  <c:v>数表实验室</c:v>
                </c:pt>
                <c:pt idx="1">
                  <c:v>电能实验室</c:v>
                </c:pt>
                <c:pt idx="2">
                  <c:v>互感器实验室</c:v>
                </c:pt>
                <c:pt idx="3">
                  <c:v>指示仪表实验室</c:v>
                </c:pt>
                <c:pt idx="4">
                  <c:v>直流仪器实验室</c:v>
                </c:pt>
              </c:strCache>
            </c:strRef>
          </c:cat>
          <c:val>
            <c:numRef>
              <c:f>实验室别工作量统计分析!$C$8:$C$12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tx>
            <c:strRef>
              <c:f>实验室别工作量统计分析!$D$7</c:f>
              <c:strCache>
                <c:ptCount val="1"/>
                <c:pt idx="0">
                  <c:v>检定完成数量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实验室别工作量统计分析!$B$8:$B$12</c:f>
              <c:strCache>
                <c:ptCount val="5"/>
                <c:pt idx="0">
                  <c:v>数表实验室</c:v>
                </c:pt>
                <c:pt idx="1">
                  <c:v>电能实验室</c:v>
                </c:pt>
                <c:pt idx="2">
                  <c:v>互感器实验室</c:v>
                </c:pt>
                <c:pt idx="3">
                  <c:v>指示仪表实验室</c:v>
                </c:pt>
                <c:pt idx="4">
                  <c:v>直流仪器实验室</c:v>
                </c:pt>
              </c:strCache>
            </c:strRef>
          </c:cat>
          <c:val>
            <c:numRef>
              <c:f>实验室别工作量统计分析!$D$8:$D$12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</c:ser>
        <c:ser>
          <c:idx val="2"/>
          <c:order val="2"/>
          <c:tx>
            <c:strRef>
              <c:f>实验室别工作量统计分析!$E$7</c:f>
              <c:strCache>
                <c:ptCount val="1"/>
                <c:pt idx="0">
                  <c:v>设备故障数量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实验室别工作量统计分析!$B$8:$B$12</c:f>
              <c:strCache>
                <c:ptCount val="5"/>
                <c:pt idx="0">
                  <c:v>数表实验室</c:v>
                </c:pt>
                <c:pt idx="1">
                  <c:v>电能实验室</c:v>
                </c:pt>
                <c:pt idx="2">
                  <c:v>互感器实验室</c:v>
                </c:pt>
                <c:pt idx="3">
                  <c:v>指示仪表实验室</c:v>
                </c:pt>
                <c:pt idx="4">
                  <c:v>直流仪器实验室</c:v>
                </c:pt>
              </c:strCache>
            </c:strRef>
          </c:cat>
          <c:val>
            <c:numRef>
              <c:f>实验室别工作量统计分析!$E$8:$E$12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ser>
          <c:idx val="3"/>
          <c:order val="3"/>
          <c:tx>
            <c:strRef>
              <c:f>实验室别工作量统计分析!$F$7</c:f>
              <c:strCache>
                <c:ptCount val="1"/>
                <c:pt idx="0">
                  <c:v>批准通过数量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实验室别工作量统计分析!$B$8:$B$12</c:f>
              <c:strCache>
                <c:ptCount val="5"/>
                <c:pt idx="0">
                  <c:v>数表实验室</c:v>
                </c:pt>
                <c:pt idx="1">
                  <c:v>电能实验室</c:v>
                </c:pt>
                <c:pt idx="2">
                  <c:v>互感器实验室</c:v>
                </c:pt>
                <c:pt idx="3">
                  <c:v>指示仪表实验室</c:v>
                </c:pt>
                <c:pt idx="4">
                  <c:v>直流仪器实验室</c:v>
                </c:pt>
              </c:strCache>
            </c:strRef>
          </c:cat>
          <c:val>
            <c:numRef>
              <c:f>实验室别工作量统计分析!$F$8:$F$12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</c:ser>
        <c:ser>
          <c:idx val="4"/>
          <c:order val="4"/>
          <c:tx>
            <c:strRef>
              <c:f>实验室别工作量统计分析!$G$7</c:f>
              <c:strCache>
                <c:ptCount val="1"/>
                <c:pt idx="0">
                  <c:v>合格报告数量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实验室别工作量统计分析!$B$8:$B$12</c:f>
              <c:strCache>
                <c:ptCount val="5"/>
                <c:pt idx="0">
                  <c:v>数表实验室</c:v>
                </c:pt>
                <c:pt idx="1">
                  <c:v>电能实验室</c:v>
                </c:pt>
                <c:pt idx="2">
                  <c:v>互感器实验室</c:v>
                </c:pt>
                <c:pt idx="3">
                  <c:v>指示仪表实验室</c:v>
                </c:pt>
                <c:pt idx="4">
                  <c:v>直流仪器实验室</c:v>
                </c:pt>
              </c:strCache>
            </c:strRef>
          </c:cat>
          <c:val>
            <c:numRef>
              <c:f>实验室别工作量统计分析!$G$8:$G$12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ser>
          <c:idx val="5"/>
          <c:order val="5"/>
          <c:tx>
            <c:strRef>
              <c:f>实验室别工作量统计分析!$H$7</c:f>
              <c:strCache>
                <c:ptCount val="1"/>
                <c:pt idx="0">
                  <c:v>不合格报告数量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实验室别工作量统计分析!$B$8:$B$12</c:f>
              <c:strCache>
                <c:ptCount val="5"/>
                <c:pt idx="0">
                  <c:v>数表实验室</c:v>
                </c:pt>
                <c:pt idx="1">
                  <c:v>电能实验室</c:v>
                </c:pt>
                <c:pt idx="2">
                  <c:v>互感器实验室</c:v>
                </c:pt>
                <c:pt idx="3">
                  <c:v>指示仪表实验室</c:v>
                </c:pt>
                <c:pt idx="4">
                  <c:v>直流仪器实验室</c:v>
                </c:pt>
              </c:strCache>
            </c:strRef>
          </c:cat>
          <c:val>
            <c:numRef>
              <c:f>实验室别工作量统计分析!$H$8:$H$12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实验室别工作量统计分析!$I$7</c:f>
              <c:strCache>
                <c:ptCount val="1"/>
                <c:pt idx="0">
                  <c:v>超期数量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实验室别工作量统计分析!$B$8:$B$12</c:f>
              <c:strCache>
                <c:ptCount val="5"/>
                <c:pt idx="0">
                  <c:v>数表实验室</c:v>
                </c:pt>
                <c:pt idx="1">
                  <c:v>电能实验室</c:v>
                </c:pt>
                <c:pt idx="2">
                  <c:v>互感器实验室</c:v>
                </c:pt>
                <c:pt idx="3">
                  <c:v>指示仪表实验室</c:v>
                </c:pt>
                <c:pt idx="4">
                  <c:v>直流仪器实验室</c:v>
                </c:pt>
              </c:strCache>
            </c:strRef>
          </c:cat>
          <c:val>
            <c:numRef>
              <c:f>实验室别工作量统计分析!$I$8:$I$12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"/>
        <c:axId val="471065424"/>
        <c:axId val="471065968"/>
      </c:barChart>
      <c:catAx>
        <c:axId val="47106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065968"/>
        <c:crosses val="autoZero"/>
        <c:auto val="1"/>
        <c:lblAlgn val="ctr"/>
        <c:lblOffset val="100"/>
        <c:noMultiLvlLbl val="0"/>
      </c:catAx>
      <c:valAx>
        <c:axId val="4710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06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证书号类别工作量统计分析!$C$6</c:f>
              <c:strCache>
                <c:ptCount val="1"/>
                <c:pt idx="0">
                  <c:v>委托数量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证书号类别工作量统计分析!$B$7:$B$14</c:f>
              <c:strCache>
                <c:ptCount val="8"/>
                <c:pt idx="0">
                  <c:v>仪置</c:v>
                </c:pt>
                <c:pt idx="1">
                  <c:v>光伏</c:v>
                </c:pt>
                <c:pt idx="2">
                  <c:v>继保</c:v>
                </c:pt>
                <c:pt idx="3">
                  <c:v>互仪</c:v>
                </c:pt>
                <c:pt idx="4">
                  <c:v>互压</c:v>
                </c:pt>
                <c:pt idx="5">
                  <c:v>互流</c:v>
                </c:pt>
                <c:pt idx="6">
                  <c:v>变送</c:v>
                </c:pt>
                <c:pt idx="7">
                  <c:v>交采</c:v>
                </c:pt>
              </c:strCache>
            </c:strRef>
          </c:cat>
          <c:val>
            <c:numRef>
              <c:f>证书号类别工作量统计分析!$C$7:$C$14</c:f>
              <c:numCache>
                <c:formatCode>General</c:formatCode>
                <c:ptCount val="8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</c:numCache>
            </c:numRef>
          </c:val>
        </c:ser>
        <c:ser>
          <c:idx val="1"/>
          <c:order val="1"/>
          <c:tx>
            <c:strRef>
              <c:f>证书号类别工作量统计分析!$D$6</c:f>
              <c:strCache>
                <c:ptCount val="1"/>
                <c:pt idx="0">
                  <c:v>检定完成数量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证书号类别工作量统计分析!$B$7:$B$14</c:f>
              <c:strCache>
                <c:ptCount val="8"/>
                <c:pt idx="0">
                  <c:v>仪置</c:v>
                </c:pt>
                <c:pt idx="1">
                  <c:v>光伏</c:v>
                </c:pt>
                <c:pt idx="2">
                  <c:v>继保</c:v>
                </c:pt>
                <c:pt idx="3">
                  <c:v>互仪</c:v>
                </c:pt>
                <c:pt idx="4">
                  <c:v>互压</c:v>
                </c:pt>
                <c:pt idx="5">
                  <c:v>互流</c:v>
                </c:pt>
                <c:pt idx="6">
                  <c:v>变送</c:v>
                </c:pt>
                <c:pt idx="7">
                  <c:v>交采</c:v>
                </c:pt>
              </c:strCache>
            </c:strRef>
          </c:cat>
          <c:val>
            <c:numRef>
              <c:f>证书号类别工作量统计分析!$D$7:$D$14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val>
        </c:ser>
        <c:ser>
          <c:idx val="2"/>
          <c:order val="2"/>
          <c:tx>
            <c:strRef>
              <c:f>证书号类别工作量统计分析!$E$6</c:f>
              <c:strCache>
                <c:ptCount val="1"/>
                <c:pt idx="0">
                  <c:v>设备故障数量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证书号类别工作量统计分析!$B$7:$B$14</c:f>
              <c:strCache>
                <c:ptCount val="8"/>
                <c:pt idx="0">
                  <c:v>仪置</c:v>
                </c:pt>
                <c:pt idx="1">
                  <c:v>光伏</c:v>
                </c:pt>
                <c:pt idx="2">
                  <c:v>继保</c:v>
                </c:pt>
                <c:pt idx="3">
                  <c:v>互仪</c:v>
                </c:pt>
                <c:pt idx="4">
                  <c:v>互压</c:v>
                </c:pt>
                <c:pt idx="5">
                  <c:v>互流</c:v>
                </c:pt>
                <c:pt idx="6">
                  <c:v>变送</c:v>
                </c:pt>
                <c:pt idx="7">
                  <c:v>交采</c:v>
                </c:pt>
              </c:strCache>
            </c:strRef>
          </c:cat>
          <c:val>
            <c:numRef>
              <c:f>证书号类别工作量统计分析!$E$7:$E$14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3"/>
          <c:order val="3"/>
          <c:tx>
            <c:strRef>
              <c:f>证书号类别工作量统计分析!$F$6</c:f>
              <c:strCache>
                <c:ptCount val="1"/>
                <c:pt idx="0">
                  <c:v>批准通过数量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证书号类别工作量统计分析!$B$7:$B$14</c:f>
              <c:strCache>
                <c:ptCount val="8"/>
                <c:pt idx="0">
                  <c:v>仪置</c:v>
                </c:pt>
                <c:pt idx="1">
                  <c:v>光伏</c:v>
                </c:pt>
                <c:pt idx="2">
                  <c:v>继保</c:v>
                </c:pt>
                <c:pt idx="3">
                  <c:v>互仪</c:v>
                </c:pt>
                <c:pt idx="4">
                  <c:v>互压</c:v>
                </c:pt>
                <c:pt idx="5">
                  <c:v>互流</c:v>
                </c:pt>
                <c:pt idx="6">
                  <c:v>变送</c:v>
                </c:pt>
                <c:pt idx="7">
                  <c:v>交采</c:v>
                </c:pt>
              </c:strCache>
            </c:strRef>
          </c:cat>
          <c:val>
            <c:numRef>
              <c:f>证书号类别工作量统计分析!$F$7:$F$14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</c:ser>
        <c:ser>
          <c:idx val="4"/>
          <c:order val="4"/>
          <c:tx>
            <c:strRef>
              <c:f>证书号类别工作量统计分析!$G$6</c:f>
              <c:strCache>
                <c:ptCount val="1"/>
                <c:pt idx="0">
                  <c:v>合格报告数量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证书号类别工作量统计分析!$B$7:$B$14</c:f>
              <c:strCache>
                <c:ptCount val="8"/>
                <c:pt idx="0">
                  <c:v>仪置</c:v>
                </c:pt>
                <c:pt idx="1">
                  <c:v>光伏</c:v>
                </c:pt>
                <c:pt idx="2">
                  <c:v>继保</c:v>
                </c:pt>
                <c:pt idx="3">
                  <c:v>互仪</c:v>
                </c:pt>
                <c:pt idx="4">
                  <c:v>互压</c:v>
                </c:pt>
                <c:pt idx="5">
                  <c:v>互流</c:v>
                </c:pt>
                <c:pt idx="6">
                  <c:v>变送</c:v>
                </c:pt>
                <c:pt idx="7">
                  <c:v>交采</c:v>
                </c:pt>
              </c:strCache>
            </c:strRef>
          </c:cat>
          <c:val>
            <c:numRef>
              <c:f>证书号类别工作量统计分析!$G$7:$G$14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ser>
          <c:idx val="5"/>
          <c:order val="5"/>
          <c:tx>
            <c:strRef>
              <c:f>证书号类别工作量统计分析!$H$6</c:f>
              <c:strCache>
                <c:ptCount val="1"/>
                <c:pt idx="0">
                  <c:v>不合格报告数量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证书号类别工作量统计分析!$B$7:$B$14</c:f>
              <c:strCache>
                <c:ptCount val="8"/>
                <c:pt idx="0">
                  <c:v>仪置</c:v>
                </c:pt>
                <c:pt idx="1">
                  <c:v>光伏</c:v>
                </c:pt>
                <c:pt idx="2">
                  <c:v>继保</c:v>
                </c:pt>
                <c:pt idx="3">
                  <c:v>互仪</c:v>
                </c:pt>
                <c:pt idx="4">
                  <c:v>互压</c:v>
                </c:pt>
                <c:pt idx="5">
                  <c:v>互流</c:v>
                </c:pt>
                <c:pt idx="6">
                  <c:v>变送</c:v>
                </c:pt>
                <c:pt idx="7">
                  <c:v>交采</c:v>
                </c:pt>
              </c:strCache>
            </c:strRef>
          </c:cat>
          <c:val>
            <c:numRef>
              <c:f>证书号类别工作量统计分析!$H$7:$H$14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</c:ser>
        <c:ser>
          <c:idx val="6"/>
          <c:order val="6"/>
          <c:tx>
            <c:strRef>
              <c:f>证书号类别工作量统计分析!$I$6</c:f>
              <c:strCache>
                <c:ptCount val="1"/>
                <c:pt idx="0">
                  <c:v>超期数量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证书号类别工作量统计分析!$B$7:$B$14</c:f>
              <c:strCache>
                <c:ptCount val="8"/>
                <c:pt idx="0">
                  <c:v>仪置</c:v>
                </c:pt>
                <c:pt idx="1">
                  <c:v>光伏</c:v>
                </c:pt>
                <c:pt idx="2">
                  <c:v>继保</c:v>
                </c:pt>
                <c:pt idx="3">
                  <c:v>互仪</c:v>
                </c:pt>
                <c:pt idx="4">
                  <c:v>互压</c:v>
                </c:pt>
                <c:pt idx="5">
                  <c:v>互流</c:v>
                </c:pt>
                <c:pt idx="6">
                  <c:v>变送</c:v>
                </c:pt>
                <c:pt idx="7">
                  <c:v>交采</c:v>
                </c:pt>
              </c:strCache>
            </c:strRef>
          </c:cat>
          <c:val>
            <c:numRef>
              <c:f>证书号类别工作量统计分析!$I$7:$I$14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16296000"/>
        <c:axId val="716303616"/>
      </c:barChart>
      <c:catAx>
        <c:axId val="71629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303616"/>
        <c:crosses val="autoZero"/>
        <c:auto val="1"/>
        <c:lblAlgn val="ctr"/>
        <c:lblOffset val="100"/>
        <c:noMultiLvlLbl val="0"/>
      </c:catAx>
      <c:valAx>
        <c:axId val="7163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29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所属单位别工作量统计!$N$13</c:f>
              <c:strCache>
                <c:ptCount val="1"/>
                <c:pt idx="0">
                  <c:v>标准电能　表（台）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所属单位别工作量统计!$M$14:$M$16</c:f>
              <c:strCache>
                <c:ptCount val="3"/>
                <c:pt idx="0">
                  <c:v>华北电网直属</c:v>
                </c:pt>
                <c:pt idx="1">
                  <c:v>其它发电集团</c:v>
                </c:pt>
                <c:pt idx="2">
                  <c:v>其它供电公司</c:v>
                </c:pt>
              </c:strCache>
            </c:strRef>
          </c:cat>
          <c:val>
            <c:numRef>
              <c:f>所属单位别工作量统计!$N$14:$N$16</c:f>
              <c:numCache>
                <c:formatCode>General</c:formatCode>
                <c:ptCount val="3"/>
                <c:pt idx="0">
                  <c:v>7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所属单位别工作量统计!$O$13</c:f>
              <c:strCache>
                <c:ptCount val="1"/>
                <c:pt idx="0">
                  <c:v>关　口
电能表
检　定
（台）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所属单位别工作量统计!$M$14:$M$16</c:f>
              <c:strCache>
                <c:ptCount val="3"/>
                <c:pt idx="0">
                  <c:v>华北电网直属</c:v>
                </c:pt>
                <c:pt idx="1">
                  <c:v>其它发电集团</c:v>
                </c:pt>
                <c:pt idx="2">
                  <c:v>其它供电公司</c:v>
                </c:pt>
              </c:strCache>
            </c:strRef>
          </c:cat>
          <c:val>
            <c:numRef>
              <c:f>所属单位别工作量统计!$O$14:$O$16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所属单位别工作量统计!$P$13</c:f>
              <c:strCache>
                <c:ptCount val="1"/>
                <c:pt idx="0">
                  <c:v>电能表
检　定
装　置
（台）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所属单位别工作量统计!$M$14:$M$16</c:f>
              <c:strCache>
                <c:ptCount val="3"/>
                <c:pt idx="0">
                  <c:v>华北电网直属</c:v>
                </c:pt>
                <c:pt idx="1">
                  <c:v>其它发电集团</c:v>
                </c:pt>
                <c:pt idx="2">
                  <c:v>其它供电公司</c:v>
                </c:pt>
              </c:strCache>
            </c:strRef>
          </c:cat>
          <c:val>
            <c:numRef>
              <c:f>所属单位别工作量统计!$P$14:$P$16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ser>
          <c:idx val="3"/>
          <c:order val="3"/>
          <c:tx>
            <c:strRef>
              <c:f>所属单位别工作量统计!$Q$13</c:f>
              <c:strCache>
                <c:ptCount val="1"/>
                <c:pt idx="0">
                  <c:v>数字
仪表（台）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所属单位别工作量统计!$M$14:$M$16</c:f>
              <c:strCache>
                <c:ptCount val="3"/>
                <c:pt idx="0">
                  <c:v>华北电网直属</c:v>
                </c:pt>
                <c:pt idx="1">
                  <c:v>其它发电集团</c:v>
                </c:pt>
                <c:pt idx="2">
                  <c:v>其它供电公司</c:v>
                </c:pt>
              </c:strCache>
            </c:strRef>
          </c:cat>
          <c:val>
            <c:numRef>
              <c:f>所属单位别工作量统计!$Q$14:$Q$16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4"/>
          <c:order val="4"/>
          <c:tx>
            <c:strRef>
              <c:f>所属单位别工作量统计!$R$13</c:f>
              <c:strCache>
                <c:ptCount val="1"/>
                <c:pt idx="0">
                  <c:v>直流
仪器（台）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所属单位别工作量统计!$M$14:$M$16</c:f>
              <c:strCache>
                <c:ptCount val="3"/>
                <c:pt idx="0">
                  <c:v>华北电网直属</c:v>
                </c:pt>
                <c:pt idx="1">
                  <c:v>其它发电集团</c:v>
                </c:pt>
                <c:pt idx="2">
                  <c:v>其它供电公司</c:v>
                </c:pt>
              </c:strCache>
            </c:strRef>
          </c:cat>
          <c:val>
            <c:numRef>
              <c:f>所属单位别工作量统计!$R$14:$R$16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</c:ser>
        <c:ser>
          <c:idx val="5"/>
          <c:order val="5"/>
          <c:tx>
            <c:strRef>
              <c:f>所属单位别工作量统计!$S$13</c:f>
              <c:strCache>
                <c:ptCount val="1"/>
                <c:pt idx="0">
                  <c:v>指示
仪表（台）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所属单位别工作量统计!$M$14:$M$16</c:f>
              <c:strCache>
                <c:ptCount val="3"/>
                <c:pt idx="0">
                  <c:v>华北电网直属</c:v>
                </c:pt>
                <c:pt idx="1">
                  <c:v>其它发电集团</c:v>
                </c:pt>
                <c:pt idx="2">
                  <c:v>其它供电公司</c:v>
                </c:pt>
              </c:strCache>
            </c:strRef>
          </c:cat>
          <c:val>
            <c:numRef>
              <c:f>所属单位别工作量统计!$S$14:$S$16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6"/>
          <c:order val="6"/>
          <c:tx>
            <c:strRef>
              <c:f>所属单位别工作量统计!$T$13</c:f>
              <c:strCache>
                <c:ptCount val="1"/>
                <c:pt idx="0">
                  <c:v>互感器
校验仪
（台）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所属单位别工作量统计!$M$14:$M$16</c:f>
              <c:strCache>
                <c:ptCount val="3"/>
                <c:pt idx="0">
                  <c:v>华北电网直属</c:v>
                </c:pt>
                <c:pt idx="1">
                  <c:v>其它发电集团</c:v>
                </c:pt>
                <c:pt idx="2">
                  <c:v>其它供电公司</c:v>
                </c:pt>
              </c:strCache>
            </c:strRef>
          </c:cat>
          <c:val>
            <c:numRef>
              <c:f>所属单位别工作量统计!$T$14:$T$16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7"/>
          <c:order val="7"/>
          <c:tx>
            <c:strRef>
              <c:f>所属单位别工作量统计!$U$13</c:f>
              <c:strCache>
                <c:ptCount val="1"/>
                <c:pt idx="0">
                  <c:v>其它
（台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所属单位别工作量统计!$M$14:$M$16</c:f>
              <c:strCache>
                <c:ptCount val="3"/>
                <c:pt idx="0">
                  <c:v>华北电网直属</c:v>
                </c:pt>
                <c:pt idx="1">
                  <c:v>其它发电集团</c:v>
                </c:pt>
                <c:pt idx="2">
                  <c:v>其它供电公司</c:v>
                </c:pt>
              </c:strCache>
            </c:strRef>
          </c:cat>
          <c:val>
            <c:numRef>
              <c:f>所属单位别工作量统计!$U$14:$U$16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6295456"/>
        <c:axId val="716297088"/>
      </c:barChart>
      <c:catAx>
        <c:axId val="7162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297088"/>
        <c:crosses val="autoZero"/>
        <c:auto val="1"/>
        <c:lblAlgn val="ctr"/>
        <c:lblOffset val="100"/>
        <c:noMultiLvlLbl val="0"/>
      </c:catAx>
      <c:valAx>
        <c:axId val="71629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29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4850158655541199E-2"/>
          <c:y val="0.80345120955182459"/>
          <c:w val="0.9219083062378397"/>
          <c:h val="0.17530045343728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人员别工作量统计分析!$C$6</c:f>
              <c:strCache>
                <c:ptCount val="1"/>
                <c:pt idx="0">
                  <c:v>接收委托数量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人员别工作量统计分析!$B$7:$B$11</c:f>
              <c:strCache>
                <c:ptCount val="5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  <c:pt idx="3">
                  <c:v>赵一</c:v>
                </c:pt>
                <c:pt idx="4">
                  <c:v>李二</c:v>
                </c:pt>
              </c:strCache>
            </c:strRef>
          </c:cat>
          <c:val>
            <c:numRef>
              <c:f>人员别工作量统计分析!$C$7:$C$11</c:f>
              <c:numCache>
                <c:formatCode>General</c:formatCode>
                <c:ptCount val="5"/>
                <c:pt idx="0">
                  <c:v>5</c:v>
                </c:pt>
                <c:pt idx="1">
                  <c:v>19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strRef>
              <c:f>人员别工作量统计分析!$D$6</c:f>
              <c:strCache>
                <c:ptCount val="1"/>
                <c:pt idx="0">
                  <c:v>检定完成数量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人员别工作量统计分析!$B$7:$B$11</c:f>
              <c:strCache>
                <c:ptCount val="5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  <c:pt idx="3">
                  <c:v>赵一</c:v>
                </c:pt>
                <c:pt idx="4">
                  <c:v>李二</c:v>
                </c:pt>
              </c:strCache>
            </c:strRef>
          </c:cat>
          <c:val>
            <c:numRef>
              <c:f>人员别工作量统计分析!$D$7:$D$11</c:f>
              <c:numCache>
                <c:formatCode>General</c:formatCode>
                <c:ptCount val="5"/>
                <c:pt idx="0">
                  <c:v>4</c:v>
                </c:pt>
                <c:pt idx="1">
                  <c:v>18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ser>
          <c:idx val="2"/>
          <c:order val="2"/>
          <c:tx>
            <c:strRef>
              <c:f>人员别工作量统计分析!$E$6</c:f>
              <c:strCache>
                <c:ptCount val="1"/>
                <c:pt idx="0">
                  <c:v>设备故障数量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人员别工作量统计分析!$B$7:$B$11</c:f>
              <c:strCache>
                <c:ptCount val="5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  <c:pt idx="3">
                  <c:v>赵一</c:v>
                </c:pt>
                <c:pt idx="4">
                  <c:v>李二</c:v>
                </c:pt>
              </c:strCache>
            </c:strRef>
          </c:cat>
          <c:val>
            <c:numRef>
              <c:f>人员别工作量统计分析!$E$7:$E$11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人员别工作量统计分析!$F$6</c:f>
              <c:strCache>
                <c:ptCount val="1"/>
                <c:pt idx="0">
                  <c:v>批准通过数量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人员别工作量统计分析!$B$7:$B$11</c:f>
              <c:strCache>
                <c:ptCount val="5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  <c:pt idx="3">
                  <c:v>赵一</c:v>
                </c:pt>
                <c:pt idx="4">
                  <c:v>李二</c:v>
                </c:pt>
              </c:strCache>
            </c:strRef>
          </c:cat>
          <c:val>
            <c:numRef>
              <c:f>人员别工作量统计分析!$F$7:$F$11</c:f>
              <c:numCache>
                <c:formatCode>General</c:formatCode>
                <c:ptCount val="5"/>
                <c:pt idx="0">
                  <c:v>3</c:v>
                </c:pt>
                <c:pt idx="1">
                  <c:v>19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ser>
          <c:idx val="4"/>
          <c:order val="4"/>
          <c:tx>
            <c:strRef>
              <c:f>人员别工作量统计分析!$G$6</c:f>
              <c:strCache>
                <c:ptCount val="1"/>
                <c:pt idx="0">
                  <c:v>审核退回数量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人员别工作量统计分析!$B$7:$B$11</c:f>
              <c:strCache>
                <c:ptCount val="5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  <c:pt idx="3">
                  <c:v>赵一</c:v>
                </c:pt>
                <c:pt idx="4">
                  <c:v>李二</c:v>
                </c:pt>
              </c:strCache>
            </c:strRef>
          </c:cat>
          <c:val>
            <c:numRef>
              <c:f>人员别工作量统计分析!$G$7:$G$11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5"/>
          <c:order val="5"/>
          <c:tx>
            <c:strRef>
              <c:f>人员别工作量统计分析!$H$6</c:f>
              <c:strCache>
                <c:ptCount val="1"/>
                <c:pt idx="0">
                  <c:v>批准退回数量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人员别工作量统计分析!$B$7:$B$11</c:f>
              <c:strCache>
                <c:ptCount val="5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  <c:pt idx="3">
                  <c:v>赵一</c:v>
                </c:pt>
                <c:pt idx="4">
                  <c:v>李二</c:v>
                </c:pt>
              </c:strCache>
            </c:strRef>
          </c:cat>
          <c:val>
            <c:numRef>
              <c:f>人员别工作量统计分析!$H$7:$H$11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6"/>
          <c:order val="6"/>
          <c:tx>
            <c:strRef>
              <c:f>人员别工作量统计分析!$I$6</c:f>
              <c:strCache>
                <c:ptCount val="1"/>
                <c:pt idx="0">
                  <c:v>合格报告数量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人员别工作量统计分析!$B$7:$B$11</c:f>
              <c:strCache>
                <c:ptCount val="5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  <c:pt idx="3">
                  <c:v>赵一</c:v>
                </c:pt>
                <c:pt idx="4">
                  <c:v>李二</c:v>
                </c:pt>
              </c:strCache>
            </c:strRef>
          </c:cat>
          <c:val>
            <c:numRef>
              <c:f>人员别工作量统计分析!$I$7:$I$11</c:f>
              <c:numCache>
                <c:formatCode>General</c:formatCode>
                <c:ptCount val="5"/>
                <c:pt idx="0">
                  <c:v>3</c:v>
                </c:pt>
                <c:pt idx="1">
                  <c:v>19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ser>
          <c:idx val="7"/>
          <c:order val="7"/>
          <c:tx>
            <c:strRef>
              <c:f>人员别工作量统计分析!$J$6</c:f>
              <c:strCache>
                <c:ptCount val="1"/>
                <c:pt idx="0">
                  <c:v>不合格报告数量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人员别工作量统计分析!$B$7:$B$11</c:f>
              <c:strCache>
                <c:ptCount val="5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  <c:pt idx="3">
                  <c:v>赵一</c:v>
                </c:pt>
                <c:pt idx="4">
                  <c:v>李二</c:v>
                </c:pt>
              </c:strCache>
            </c:strRef>
          </c:cat>
          <c:val>
            <c:numRef>
              <c:f>人员别工作量统计分析!$J$7:$J$11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8"/>
          <c:order val="8"/>
          <c:tx>
            <c:strRef>
              <c:f>人员别工作量统计分析!$K$6</c:f>
              <c:strCache>
                <c:ptCount val="1"/>
                <c:pt idx="0">
                  <c:v>超期数量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人员别工作量统计分析!$B$7:$B$11</c:f>
              <c:strCache>
                <c:ptCount val="5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  <c:pt idx="3">
                  <c:v>赵一</c:v>
                </c:pt>
                <c:pt idx="4">
                  <c:v>李二</c:v>
                </c:pt>
              </c:strCache>
            </c:strRef>
          </c:cat>
          <c:val>
            <c:numRef>
              <c:f>人员别工作量统计分析!$K$7:$K$11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16291104"/>
        <c:axId val="716301440"/>
      </c:barChart>
      <c:catAx>
        <c:axId val="71629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301440"/>
        <c:crosses val="autoZero"/>
        <c:auto val="1"/>
        <c:lblAlgn val="ctr"/>
        <c:lblOffset val="100"/>
        <c:noMultiLvlLbl val="0"/>
      </c:catAx>
      <c:valAx>
        <c:axId val="716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29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[报表样式.xlsx]不合格统计分析!数据透视表2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不合格统计分析!$M$9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不合格统计分析!$L$10:$L$16</c:f>
              <c:strCache>
                <c:ptCount val="6"/>
                <c:pt idx="0">
                  <c:v>1.超差</c:v>
                </c:pt>
                <c:pt idx="1">
                  <c:v>2.仪器故障</c:v>
                </c:pt>
                <c:pt idx="2">
                  <c:v>3.无法检定</c:v>
                </c:pt>
                <c:pt idx="3">
                  <c:v>4.无出厂编号</c:v>
                </c:pt>
                <c:pt idx="4">
                  <c:v>5.无法调零</c:v>
                </c:pt>
                <c:pt idx="5">
                  <c:v>6.其他</c:v>
                </c:pt>
              </c:strCache>
            </c:strRef>
          </c:cat>
          <c:val>
            <c:numRef>
              <c:f>不合格统计分析!$M$10:$M$16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Range="$W$13:$W$14" noThreeD="1" sel="0" val="0"/>
</file>

<file path=xl/ctrlProps/ctrlProp2.xml><?xml version="1.0" encoding="utf-8"?>
<formControlPr xmlns="http://schemas.microsoft.com/office/spreadsheetml/2009/9/main" objectType="Drop" dropStyle="combo" dx="22" fmlaRange="$U$13:$U$16" noThreeD="1" sel="0" val="0"/>
</file>

<file path=xl/ctrlProps/ctrlProp3.xml><?xml version="1.0" encoding="utf-8"?>
<formControlPr xmlns="http://schemas.microsoft.com/office/spreadsheetml/2009/9/main" objectType="Drop" dropStyle="combo" dx="22" noThreeD="1" sel="0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&#30446;&#24405;&#35828;&#26126;&#21527;!A1"/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&#30446;&#24405;&#35828;&#26126;&#21527;!A1"/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&#30446;&#24405;&#35828;&#26126;&#21527;!A1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hyperlink" Target="#&#30446;&#24405;&#35828;&#26126;&#21527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hyperlink" Target="#&#30446;&#24405;&#35828;&#26126;&#21527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&#30446;&#24405;&#35828;&#26126;&#21527;!A1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hyperlink" Target="#&#30446;&#24405;&#35828;&#26126;&#21527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hyperlink" Target="#&#30446;&#24405;&#35828;&#26126;&#21527;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&#30446;&#24405;&#35828;&#26126;&#21527;!A1"/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26.emf"/><Relationship Id="rId1" Type="http://schemas.openxmlformats.org/officeDocument/2006/relationships/image" Target="../media/image25.emf"/><Relationship Id="rId6" Type="http://schemas.openxmlformats.org/officeDocument/2006/relationships/image" Target="../media/image29.emf"/><Relationship Id="rId5" Type="http://schemas.openxmlformats.org/officeDocument/2006/relationships/image" Target="../media/image28.emf"/><Relationship Id="rId4" Type="http://schemas.openxmlformats.org/officeDocument/2006/relationships/image" Target="../media/image22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2.emf"/><Relationship Id="rId2" Type="http://schemas.openxmlformats.org/officeDocument/2006/relationships/image" Target="../media/image31.emf"/><Relationship Id="rId1" Type="http://schemas.openxmlformats.org/officeDocument/2006/relationships/image" Target="../media/image30.emf"/><Relationship Id="rId5" Type="http://schemas.openxmlformats.org/officeDocument/2006/relationships/image" Target="../media/image34.emf"/><Relationship Id="rId4" Type="http://schemas.openxmlformats.org/officeDocument/2006/relationships/image" Target="../media/image33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34.emf"/><Relationship Id="rId2" Type="http://schemas.openxmlformats.org/officeDocument/2006/relationships/image" Target="../media/image35.emf"/><Relationship Id="rId1" Type="http://schemas.openxmlformats.org/officeDocument/2006/relationships/image" Target="../media/image25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34.emf"/><Relationship Id="rId2" Type="http://schemas.openxmlformats.org/officeDocument/2006/relationships/image" Target="../media/image36.emf"/><Relationship Id="rId1" Type="http://schemas.openxmlformats.org/officeDocument/2006/relationships/image" Target="../media/image25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38.emf"/><Relationship Id="rId2" Type="http://schemas.openxmlformats.org/officeDocument/2006/relationships/image" Target="../media/image37.emf"/><Relationship Id="rId1" Type="http://schemas.openxmlformats.org/officeDocument/2006/relationships/image" Target="../media/image25.emf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39.emf"/><Relationship Id="rId1" Type="http://schemas.openxmlformats.org/officeDocument/2006/relationships/image" Target="../media/image25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42.emf"/><Relationship Id="rId2" Type="http://schemas.openxmlformats.org/officeDocument/2006/relationships/image" Target="../media/image41.emf"/><Relationship Id="rId1" Type="http://schemas.openxmlformats.org/officeDocument/2006/relationships/image" Target="../media/image40.emf"/><Relationship Id="rId5" Type="http://schemas.openxmlformats.org/officeDocument/2006/relationships/image" Target="../media/image44.emf"/><Relationship Id="rId4" Type="http://schemas.openxmlformats.org/officeDocument/2006/relationships/image" Target="../media/image43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7" Type="http://schemas.openxmlformats.org/officeDocument/2006/relationships/image" Target="../media/image34.emf"/><Relationship Id="rId2" Type="http://schemas.openxmlformats.org/officeDocument/2006/relationships/image" Target="../media/image26.emf"/><Relationship Id="rId1" Type="http://schemas.openxmlformats.org/officeDocument/2006/relationships/image" Target="../media/image25.emf"/><Relationship Id="rId6" Type="http://schemas.openxmlformats.org/officeDocument/2006/relationships/image" Target="../media/image45.emf"/><Relationship Id="rId5" Type="http://schemas.openxmlformats.org/officeDocument/2006/relationships/image" Target="../media/image46.emf"/><Relationship Id="rId4" Type="http://schemas.openxmlformats.org/officeDocument/2006/relationships/image" Target="../media/image2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127000</xdr:colOff>
          <xdr:row>1</xdr:row>
          <xdr:rowOff>12700</xdr:rowOff>
        </xdr:from>
        <xdr:to>
          <xdr:col>3</xdr:col>
          <xdr:colOff>546100</xdr:colOff>
          <xdr:row>2</xdr:row>
          <xdr:rowOff>50800</xdr:rowOff>
        </xdr:to>
        <xdr:sp macro="" textlink="">
          <xdr:nvSpPr>
            <xdr:cNvPr id="1025" name="TextBox2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12700</xdr:rowOff>
        </xdr:from>
        <xdr:to>
          <xdr:col>1</xdr:col>
          <xdr:colOff>393700</xdr:colOff>
          <xdr:row>2</xdr:row>
          <xdr:rowOff>38100</xdr:rowOff>
        </xdr:to>
        <xdr:sp macro="" textlink="">
          <xdr:nvSpPr>
            <xdr:cNvPr id="1026" name="Label2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552450</xdr:colOff>
          <xdr:row>1</xdr:row>
          <xdr:rowOff>88900</xdr:rowOff>
        </xdr:from>
        <xdr:to>
          <xdr:col>4</xdr:col>
          <xdr:colOff>146050</xdr:colOff>
          <xdr:row>2</xdr:row>
          <xdr:rowOff>57150</xdr:rowOff>
        </xdr:to>
        <xdr:sp macro="" textlink="">
          <xdr:nvSpPr>
            <xdr:cNvPr id="1027" name="Label22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</xdr:row>
          <xdr:rowOff>0</xdr:rowOff>
        </xdr:from>
        <xdr:to>
          <xdr:col>5</xdr:col>
          <xdr:colOff>609600</xdr:colOff>
          <xdr:row>2</xdr:row>
          <xdr:rowOff>50800</xdr:rowOff>
        </xdr:to>
        <xdr:sp macro="" textlink="">
          <xdr:nvSpPr>
            <xdr:cNvPr id="1028" name="TextBox2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127000</xdr:colOff>
          <xdr:row>3</xdr:row>
          <xdr:rowOff>19050</xdr:rowOff>
        </xdr:from>
        <xdr:to>
          <xdr:col>3</xdr:col>
          <xdr:colOff>546100</xdr:colOff>
          <xdr:row>4</xdr:row>
          <xdr:rowOff>57150</xdr:rowOff>
        </xdr:to>
        <xdr:sp macro="" textlink="">
          <xdr:nvSpPr>
            <xdr:cNvPr id="1029" name="TextBox23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31750</xdr:colOff>
          <xdr:row>3</xdr:row>
          <xdr:rowOff>31750</xdr:rowOff>
        </xdr:from>
        <xdr:to>
          <xdr:col>2</xdr:col>
          <xdr:colOff>133350</xdr:colOff>
          <xdr:row>4</xdr:row>
          <xdr:rowOff>31750</xdr:rowOff>
        </xdr:to>
        <xdr:sp macro="" textlink="">
          <xdr:nvSpPr>
            <xdr:cNvPr id="1030" name="Label23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552450</xdr:colOff>
          <xdr:row>3</xdr:row>
          <xdr:rowOff>95250</xdr:rowOff>
        </xdr:from>
        <xdr:to>
          <xdr:col>4</xdr:col>
          <xdr:colOff>146050</xdr:colOff>
          <xdr:row>4</xdr:row>
          <xdr:rowOff>69850</xdr:rowOff>
        </xdr:to>
        <xdr:sp macro="" textlink="">
          <xdr:nvSpPr>
            <xdr:cNvPr id="1031" name="Label24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</xdr:row>
          <xdr:rowOff>12700</xdr:rowOff>
        </xdr:from>
        <xdr:to>
          <xdr:col>5</xdr:col>
          <xdr:colOff>609600</xdr:colOff>
          <xdr:row>4</xdr:row>
          <xdr:rowOff>57150</xdr:rowOff>
        </xdr:to>
        <xdr:sp macro="" textlink="">
          <xdr:nvSpPr>
            <xdr:cNvPr id="1032" name="TextBox24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336550</xdr:colOff>
          <xdr:row>1</xdr:row>
          <xdr:rowOff>12700</xdr:rowOff>
        </xdr:from>
        <xdr:to>
          <xdr:col>7</xdr:col>
          <xdr:colOff>647700</xdr:colOff>
          <xdr:row>2</xdr:row>
          <xdr:rowOff>50800</xdr:rowOff>
        </xdr:to>
        <xdr:sp macro="" textlink="">
          <xdr:nvSpPr>
            <xdr:cNvPr id="1033" name="Label25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</xdr:row>
          <xdr:rowOff>0</xdr:rowOff>
        </xdr:from>
        <xdr:to>
          <xdr:col>10</xdr:col>
          <xdr:colOff>552450</xdr:colOff>
          <xdr:row>2</xdr:row>
          <xdr:rowOff>12700</xdr:rowOff>
        </xdr:to>
        <xdr:sp macro="" textlink="">
          <xdr:nvSpPr>
            <xdr:cNvPr id="1034" name="TextBox25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323850</xdr:colOff>
          <xdr:row>3</xdr:row>
          <xdr:rowOff>12700</xdr:rowOff>
        </xdr:from>
        <xdr:to>
          <xdr:col>7</xdr:col>
          <xdr:colOff>647700</xdr:colOff>
          <xdr:row>4</xdr:row>
          <xdr:rowOff>50800</xdr:rowOff>
        </xdr:to>
        <xdr:sp macro="" textlink="">
          <xdr:nvSpPr>
            <xdr:cNvPr id="1035" name="Label26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679450</xdr:colOff>
          <xdr:row>3</xdr:row>
          <xdr:rowOff>19050</xdr:rowOff>
        </xdr:from>
        <xdr:to>
          <xdr:col>10</xdr:col>
          <xdr:colOff>527050</xdr:colOff>
          <xdr:row>4</xdr:row>
          <xdr:rowOff>31750</xdr:rowOff>
        </xdr:to>
        <xdr:sp macro="" textlink="">
          <xdr:nvSpPr>
            <xdr:cNvPr id="1036" name="TextBox26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304800</xdr:colOff>
          <xdr:row>4</xdr:row>
          <xdr:rowOff>146050</xdr:rowOff>
        </xdr:from>
        <xdr:to>
          <xdr:col>7</xdr:col>
          <xdr:colOff>666750</xdr:colOff>
          <xdr:row>6</xdr:row>
          <xdr:rowOff>31750</xdr:rowOff>
        </xdr:to>
        <xdr:sp macro="" textlink="">
          <xdr:nvSpPr>
            <xdr:cNvPr id="1037" name="Label27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4</xdr:row>
          <xdr:rowOff>152400</xdr:rowOff>
        </xdr:from>
        <xdr:to>
          <xdr:col>10</xdr:col>
          <xdr:colOff>546100</xdr:colOff>
          <xdr:row>5</xdr:row>
          <xdr:rowOff>165100</xdr:rowOff>
        </xdr:to>
        <xdr:sp macro="" textlink="">
          <xdr:nvSpPr>
            <xdr:cNvPr id="1038" name="TextBox27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488950</xdr:colOff>
          <xdr:row>2</xdr:row>
          <xdr:rowOff>152400</xdr:rowOff>
        </xdr:from>
        <xdr:to>
          <xdr:col>12</xdr:col>
          <xdr:colOff>622300</xdr:colOff>
          <xdr:row>4</xdr:row>
          <xdr:rowOff>19050</xdr:rowOff>
        </xdr:to>
        <xdr:sp macro="" textlink="">
          <xdr:nvSpPr>
            <xdr:cNvPr id="1039" name="Label28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679450</xdr:colOff>
          <xdr:row>2</xdr:row>
          <xdr:rowOff>146050</xdr:rowOff>
        </xdr:from>
        <xdr:to>
          <xdr:col>15</xdr:col>
          <xdr:colOff>527050</xdr:colOff>
          <xdr:row>3</xdr:row>
          <xdr:rowOff>107950</xdr:rowOff>
        </xdr:to>
        <xdr:sp macro="" textlink="">
          <xdr:nvSpPr>
            <xdr:cNvPr id="1040" name="TextBox28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508000</xdr:colOff>
          <xdr:row>4</xdr:row>
          <xdr:rowOff>88900</xdr:rowOff>
        </xdr:from>
        <xdr:to>
          <xdr:col>12</xdr:col>
          <xdr:colOff>641350</xdr:colOff>
          <xdr:row>5</xdr:row>
          <xdr:rowOff>127000</xdr:rowOff>
        </xdr:to>
        <xdr:sp macro="" textlink="">
          <xdr:nvSpPr>
            <xdr:cNvPr id="1041" name="Label29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12700</xdr:colOff>
          <xdr:row>4</xdr:row>
          <xdr:rowOff>31750</xdr:rowOff>
        </xdr:from>
        <xdr:to>
          <xdr:col>15</xdr:col>
          <xdr:colOff>527050</xdr:colOff>
          <xdr:row>5</xdr:row>
          <xdr:rowOff>19050</xdr:rowOff>
        </xdr:to>
        <xdr:sp macro="" textlink="">
          <xdr:nvSpPr>
            <xdr:cNvPr id="1042" name="TextBox29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317500</xdr:colOff>
          <xdr:row>6</xdr:row>
          <xdr:rowOff>127000</xdr:rowOff>
        </xdr:from>
        <xdr:to>
          <xdr:col>7</xdr:col>
          <xdr:colOff>666750</xdr:colOff>
          <xdr:row>7</xdr:row>
          <xdr:rowOff>127000</xdr:rowOff>
        </xdr:to>
        <xdr:sp macro="" textlink="">
          <xdr:nvSpPr>
            <xdr:cNvPr id="1043" name="Label210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6</xdr:row>
          <xdr:rowOff>133350</xdr:rowOff>
        </xdr:from>
        <xdr:to>
          <xdr:col>10</xdr:col>
          <xdr:colOff>546100</xdr:colOff>
          <xdr:row>7</xdr:row>
          <xdr:rowOff>146050</xdr:rowOff>
        </xdr:to>
        <xdr:sp macro="" textlink="">
          <xdr:nvSpPr>
            <xdr:cNvPr id="1044" name="TextBox21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5</xdr:row>
          <xdr:rowOff>57150</xdr:rowOff>
        </xdr:from>
        <xdr:to>
          <xdr:col>2</xdr:col>
          <xdr:colOff>146050</xdr:colOff>
          <xdr:row>6</xdr:row>
          <xdr:rowOff>57150</xdr:rowOff>
        </xdr:to>
        <xdr:sp macro="" textlink="">
          <xdr:nvSpPr>
            <xdr:cNvPr id="1046" name="Label211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31750</xdr:colOff>
          <xdr:row>6</xdr:row>
          <xdr:rowOff>127000</xdr:rowOff>
        </xdr:from>
        <xdr:to>
          <xdr:col>2</xdr:col>
          <xdr:colOff>133350</xdr:colOff>
          <xdr:row>7</xdr:row>
          <xdr:rowOff>127000</xdr:rowOff>
        </xdr:to>
        <xdr:sp macro="" textlink="">
          <xdr:nvSpPr>
            <xdr:cNvPr id="1048" name="Label212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180975</xdr:colOff>
      <xdr:row>5</xdr:row>
      <xdr:rowOff>57150</xdr:rowOff>
    </xdr:from>
    <xdr:to>
      <xdr:col>5</xdr:col>
      <xdr:colOff>438150</xdr:colOff>
      <xdr:row>7</xdr:row>
      <xdr:rowOff>9525</xdr:rowOff>
    </xdr:to>
    <xdr:sp macro="" textlink="">
      <xdr:nvSpPr>
        <xdr:cNvPr id="2" name="线形标注 2(带强调线) 1"/>
        <xdr:cNvSpPr/>
      </xdr:nvSpPr>
      <xdr:spPr>
        <a:xfrm>
          <a:off x="2533650" y="914400"/>
          <a:ext cx="942975" cy="295275"/>
        </a:xfrm>
        <a:prstGeom prst="accentCallout2">
          <a:avLst>
            <a:gd name="adj1" fmla="val 18750"/>
            <a:gd name="adj2" fmla="val -8333"/>
            <a:gd name="adj3" fmla="val 18750"/>
            <a:gd name="adj4" fmla="val -16667"/>
            <a:gd name="adj5" fmla="val 70564"/>
            <a:gd name="adj6" fmla="val -43637"/>
          </a:avLst>
        </a:prstGeom>
        <a:solidFill>
          <a:sysClr val="window" lastClr="FFFFFF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800">
              <a:solidFill>
                <a:sysClr val="windowText" lastClr="000000"/>
              </a:solidFill>
            </a:rPr>
            <a:t>这两个项目联动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508000</xdr:colOff>
          <xdr:row>6</xdr:row>
          <xdr:rowOff>12700</xdr:rowOff>
        </xdr:from>
        <xdr:to>
          <xdr:col>12</xdr:col>
          <xdr:colOff>641350</xdr:colOff>
          <xdr:row>7</xdr:row>
          <xdr:rowOff>50800</xdr:rowOff>
        </xdr:to>
        <xdr:sp macro="" textlink="">
          <xdr:nvSpPr>
            <xdr:cNvPr id="1051" name="Label213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50800</xdr:colOff>
          <xdr:row>8</xdr:row>
          <xdr:rowOff>146050</xdr:rowOff>
        </xdr:from>
        <xdr:to>
          <xdr:col>12</xdr:col>
          <xdr:colOff>381000</xdr:colOff>
          <xdr:row>10</xdr:row>
          <xdr:rowOff>50800</xdr:rowOff>
        </xdr:to>
        <xdr:sp macro="" textlink="">
          <xdr:nvSpPr>
            <xdr:cNvPr id="1054" name="CommandButton21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647700</xdr:colOff>
          <xdr:row>8</xdr:row>
          <xdr:rowOff>146050</xdr:rowOff>
        </xdr:from>
        <xdr:to>
          <xdr:col>14</xdr:col>
          <xdr:colOff>298450</xdr:colOff>
          <xdr:row>10</xdr:row>
          <xdr:rowOff>50800</xdr:rowOff>
        </xdr:to>
        <xdr:sp macro="" textlink="">
          <xdr:nvSpPr>
            <xdr:cNvPr id="1055" name="CommandButton22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</xdr:row>
          <xdr:rowOff>152400</xdr:rowOff>
        </xdr:from>
        <xdr:to>
          <xdr:col>14</xdr:col>
          <xdr:colOff>323850</xdr:colOff>
          <xdr:row>7</xdr:row>
          <xdr:rowOff>31750</xdr:rowOff>
        </xdr:to>
        <xdr:sp macro="" textlink="">
          <xdr:nvSpPr>
            <xdr:cNvPr id="1071" name="Drop Down 47" descr="报告已发放&#10;报告未发放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127000</xdr:colOff>
          <xdr:row>5</xdr:row>
          <xdr:rowOff>0</xdr:rowOff>
        </xdr:from>
        <xdr:to>
          <xdr:col>3</xdr:col>
          <xdr:colOff>412750</xdr:colOff>
          <xdr:row>6</xdr:row>
          <xdr:rowOff>50800</xdr:rowOff>
        </xdr:to>
        <xdr:sp macro="" textlink="">
          <xdr:nvSpPr>
            <xdr:cNvPr id="1073" name="Drop Down 49" descr="报告已发放&#10;报告未发放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127000</xdr:colOff>
          <xdr:row>6</xdr:row>
          <xdr:rowOff>127000</xdr:rowOff>
        </xdr:from>
        <xdr:to>
          <xdr:col>3</xdr:col>
          <xdr:colOff>412750</xdr:colOff>
          <xdr:row>8</xdr:row>
          <xdr:rowOff>0</xdr:rowOff>
        </xdr:to>
        <xdr:sp macro="" textlink="">
          <xdr:nvSpPr>
            <xdr:cNvPr id="1074" name="Drop Down 50" descr="报告已发放&#10;报告未发放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95250</xdr:colOff>
      <xdr:row>19</xdr:row>
      <xdr:rowOff>133350</xdr:rowOff>
    </xdr:from>
    <xdr:to>
      <xdr:col>5</xdr:col>
      <xdr:colOff>323850</xdr:colOff>
      <xdr:row>21</xdr:row>
      <xdr:rowOff>0</xdr:rowOff>
    </xdr:to>
    <xdr:grpSp>
      <xdr:nvGrpSpPr>
        <xdr:cNvPr id="1293" name="组合 7"/>
        <xdr:cNvGrpSpPr>
          <a:grpSpLocks/>
        </xdr:cNvGrpSpPr>
      </xdr:nvGrpSpPr>
      <xdr:grpSpPr bwMode="auto">
        <a:xfrm>
          <a:off x="95250" y="6661150"/>
          <a:ext cx="2952750" cy="222250"/>
          <a:chOff x="0" y="8239125"/>
          <a:chExt cx="3266951" cy="276193"/>
        </a:xfrm>
      </xdr:grpSpPr>
      <xdr:sp macro="" textlink="">
        <xdr:nvSpPr>
          <xdr:cNvPr id="5" name="文本框 4"/>
          <xdr:cNvSpPr txBox="1"/>
        </xdr:nvSpPr>
        <xdr:spPr>
          <a:xfrm>
            <a:off x="1790632" y="8264233"/>
            <a:ext cx="571478" cy="225976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9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lang="zh-CN" altLang="en-US" sz="900"/>
              <a:t>当前页</a:t>
            </a:r>
          </a:p>
        </xdr:txBody>
      </xdr:sp>
      <xdr:pic>
        <xdr:nvPicPr>
          <xdr:cNvPr id="1295" name="图片 5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8239125"/>
            <a:ext cx="1828571" cy="26666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296" name="图片 6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76475" y="8258175"/>
            <a:ext cx="990476" cy="25714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16</xdr:col>
      <xdr:colOff>200025</xdr:colOff>
      <xdr:row>1</xdr:row>
      <xdr:rowOff>66675</xdr:rowOff>
    </xdr:from>
    <xdr:to>
      <xdr:col>17</xdr:col>
      <xdr:colOff>228600</xdr:colOff>
      <xdr:row>3</xdr:row>
      <xdr:rowOff>123825</xdr:rowOff>
    </xdr:to>
    <xdr:sp macro="" textlink="">
      <xdr:nvSpPr>
        <xdr:cNvPr id="3" name="左箭头 2">
          <a:hlinkClick xmlns:r="http://schemas.openxmlformats.org/officeDocument/2006/relationships" r:id="rId3"/>
        </xdr:cNvPr>
        <xdr:cNvSpPr/>
      </xdr:nvSpPr>
      <xdr:spPr>
        <a:xfrm>
          <a:off x="10820400" y="238125"/>
          <a:ext cx="752475" cy="400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返回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476250</xdr:colOff>
          <xdr:row>1</xdr:row>
          <xdr:rowOff>19050</xdr:rowOff>
        </xdr:from>
        <xdr:to>
          <xdr:col>13</xdr:col>
          <xdr:colOff>107950</xdr:colOff>
          <xdr:row>2</xdr:row>
          <xdr:rowOff>57150</xdr:rowOff>
        </xdr:to>
        <xdr:sp macro="" textlink="">
          <xdr:nvSpPr>
            <xdr:cNvPr id="1075" name="Label214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666750</xdr:colOff>
          <xdr:row>1</xdr:row>
          <xdr:rowOff>12700</xdr:rowOff>
        </xdr:from>
        <xdr:to>
          <xdr:col>15</xdr:col>
          <xdr:colOff>552450</xdr:colOff>
          <xdr:row>2</xdr:row>
          <xdr:rowOff>19050</xdr:rowOff>
        </xdr:to>
        <xdr:sp macro="" textlink="">
          <xdr:nvSpPr>
            <xdr:cNvPr id="1076" name="TextBox211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66675</xdr:colOff>
      <xdr:row>8</xdr:row>
      <xdr:rowOff>100514</xdr:rowOff>
    </xdr:from>
    <xdr:ext cx="748923" cy="303289"/>
    <xdr:sp macro="" textlink="">
      <xdr:nvSpPr>
        <xdr:cNvPr id="38" name="文本框 37"/>
        <xdr:cNvSpPr txBox="1"/>
      </xdr:nvSpPr>
      <xdr:spPr>
        <a:xfrm>
          <a:off x="66675" y="1472114"/>
          <a:ext cx="748923" cy="3032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受理单位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127000</xdr:rowOff>
        </xdr:from>
        <xdr:to>
          <xdr:col>5</xdr:col>
          <xdr:colOff>76200</xdr:colOff>
          <xdr:row>10</xdr:row>
          <xdr:rowOff>31750</xdr:rowOff>
        </xdr:to>
        <xdr:sp macro="" textlink="">
          <xdr:nvSpPr>
            <xdr:cNvPr id="1077" name="TextBox212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26</xdr:row>
      <xdr:rowOff>9525</xdr:rowOff>
    </xdr:from>
    <xdr:to>
      <xdr:col>8</xdr:col>
      <xdr:colOff>314325</xdr:colOff>
      <xdr:row>27</xdr:row>
      <xdr:rowOff>76200</xdr:rowOff>
    </xdr:to>
    <xdr:grpSp>
      <xdr:nvGrpSpPr>
        <xdr:cNvPr id="2254" name="组合 30"/>
        <xdr:cNvGrpSpPr>
          <a:grpSpLocks/>
        </xdr:cNvGrpSpPr>
      </xdr:nvGrpSpPr>
      <xdr:grpSpPr bwMode="auto">
        <a:xfrm>
          <a:off x="85725" y="9509125"/>
          <a:ext cx="4946650" cy="244475"/>
          <a:chOff x="0" y="8239125"/>
          <a:chExt cx="3266951" cy="276193"/>
        </a:xfrm>
      </xdr:grpSpPr>
      <xdr:sp macro="" textlink="">
        <xdr:nvSpPr>
          <xdr:cNvPr id="32" name="文本框 31"/>
          <xdr:cNvSpPr txBox="1"/>
        </xdr:nvSpPr>
        <xdr:spPr>
          <a:xfrm>
            <a:off x="1790266" y="8261220"/>
            <a:ext cx="484626" cy="24305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9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lang="zh-CN" altLang="en-US" sz="900"/>
              <a:t>当前页</a:t>
            </a:r>
          </a:p>
        </xdr:txBody>
      </xdr:sp>
      <xdr:pic>
        <xdr:nvPicPr>
          <xdr:cNvPr id="2256" name="图片 32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8239125"/>
            <a:ext cx="1828571" cy="26666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257" name="图片 33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76475" y="8258175"/>
            <a:ext cx="990476" cy="25714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oneCellAnchor>
    <xdr:from>
      <xdr:col>1</xdr:col>
      <xdr:colOff>95250</xdr:colOff>
      <xdr:row>0</xdr:row>
      <xdr:rowOff>95250</xdr:rowOff>
    </xdr:from>
    <xdr:ext cx="748923" cy="275717"/>
    <xdr:sp macro="" textlink="">
      <xdr:nvSpPr>
        <xdr:cNvPr id="2" name="文本框 1"/>
        <xdr:cNvSpPr txBox="1"/>
      </xdr:nvSpPr>
      <xdr:spPr>
        <a:xfrm>
          <a:off x="352425" y="9525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送检日期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88900</xdr:colOff>
          <xdr:row>0</xdr:row>
          <xdr:rowOff>127000</xdr:rowOff>
        </xdr:from>
        <xdr:to>
          <xdr:col>3</xdr:col>
          <xdr:colOff>247650</xdr:colOff>
          <xdr:row>2</xdr:row>
          <xdr:rowOff>12700</xdr:rowOff>
        </xdr:to>
        <xdr:sp macro="" textlink="">
          <xdr:nvSpPr>
            <xdr:cNvPr id="2331" name="TextBox21" hidden="1">
              <a:extLst>
                <a:ext uri="{63B3BB69-23CF-44E3-9099-C40C66FF867C}">
                  <a14:compatExt spid="_x0000_s2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508000</xdr:colOff>
          <xdr:row>0</xdr:row>
          <xdr:rowOff>127000</xdr:rowOff>
        </xdr:from>
        <xdr:to>
          <xdr:col>5</xdr:col>
          <xdr:colOff>50800</xdr:colOff>
          <xdr:row>2</xdr:row>
          <xdr:rowOff>12700</xdr:rowOff>
        </xdr:to>
        <xdr:sp macro="" textlink="">
          <xdr:nvSpPr>
            <xdr:cNvPr id="2332" name="TextBox22" hidden="1">
              <a:extLst>
                <a:ext uri="{63B3BB69-23CF-44E3-9099-C40C66FF867C}">
                  <a14:compatExt spid="_x0000_s2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</xdr:col>
      <xdr:colOff>266700</xdr:colOff>
      <xdr:row>0</xdr:row>
      <xdr:rowOff>123825</xdr:rowOff>
    </xdr:from>
    <xdr:ext cx="254942" cy="264560"/>
    <xdr:sp macro="" textlink="">
      <xdr:nvSpPr>
        <xdr:cNvPr id="9" name="文本框 8"/>
        <xdr:cNvSpPr txBox="1"/>
      </xdr:nvSpPr>
      <xdr:spPr>
        <a:xfrm>
          <a:off x="2028825" y="123825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~</a:t>
          </a:r>
          <a:endParaRPr lang="zh-CN" altLang="en-US" sz="1100"/>
        </a:p>
      </xdr:txBody>
    </xdr:sp>
    <xdr:clientData/>
  </xdr:oneCellAnchor>
  <xdr:oneCellAnchor>
    <xdr:from>
      <xdr:col>6</xdr:col>
      <xdr:colOff>152400</xdr:colOff>
      <xdr:row>0</xdr:row>
      <xdr:rowOff>85725</xdr:rowOff>
    </xdr:from>
    <xdr:ext cx="748923" cy="275717"/>
    <xdr:sp macro="" textlink="">
      <xdr:nvSpPr>
        <xdr:cNvPr id="10" name="文本框 9"/>
        <xdr:cNvSpPr txBox="1"/>
      </xdr:nvSpPr>
      <xdr:spPr>
        <a:xfrm>
          <a:off x="4010025" y="85725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检定日期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317500</xdr:colOff>
          <xdr:row>0</xdr:row>
          <xdr:rowOff>133350</xdr:rowOff>
        </xdr:from>
        <xdr:to>
          <xdr:col>8</xdr:col>
          <xdr:colOff>546100</xdr:colOff>
          <xdr:row>2</xdr:row>
          <xdr:rowOff>38100</xdr:rowOff>
        </xdr:to>
        <xdr:sp macro="" textlink="">
          <xdr:nvSpPr>
            <xdr:cNvPr id="2333" name="TextBox23" hidden="1">
              <a:extLst>
                <a:ext uri="{63B3BB69-23CF-44E3-9099-C40C66FF867C}">
                  <a14:compatExt spid="_x0000_s2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342900</xdr:colOff>
          <xdr:row>2</xdr:row>
          <xdr:rowOff>38100</xdr:rowOff>
        </xdr:to>
        <xdr:sp macro="" textlink="">
          <xdr:nvSpPr>
            <xdr:cNvPr id="2334" name="TextBox24" hidden="1">
              <a:extLst>
                <a:ext uri="{63B3BB69-23CF-44E3-9099-C40C66FF867C}">
                  <a14:compatExt spid="_x0000_s2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8</xdr:col>
      <xdr:colOff>561975</xdr:colOff>
      <xdr:row>0</xdr:row>
      <xdr:rowOff>129647</xdr:rowOff>
    </xdr:from>
    <xdr:ext cx="254942" cy="291016"/>
    <xdr:sp macro="" textlink="">
      <xdr:nvSpPr>
        <xdr:cNvPr id="13" name="文本框 12"/>
        <xdr:cNvSpPr txBox="1"/>
      </xdr:nvSpPr>
      <xdr:spPr>
        <a:xfrm>
          <a:off x="5791200" y="129647"/>
          <a:ext cx="254942" cy="2910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~</a:t>
          </a:r>
          <a:endParaRPr lang="zh-CN" altLang="en-US" sz="1100"/>
        </a:p>
      </xdr:txBody>
    </xdr:sp>
    <xdr:clientData/>
  </xdr:oneCellAnchor>
  <xdr:oneCellAnchor>
    <xdr:from>
      <xdr:col>1</xdr:col>
      <xdr:colOff>66675</xdr:colOff>
      <xdr:row>2</xdr:row>
      <xdr:rowOff>123825</xdr:rowOff>
    </xdr:from>
    <xdr:ext cx="748923" cy="275717"/>
    <xdr:sp macro="" textlink="">
      <xdr:nvSpPr>
        <xdr:cNvPr id="14" name="文本框 13"/>
        <xdr:cNvSpPr txBox="1"/>
      </xdr:nvSpPr>
      <xdr:spPr>
        <a:xfrm>
          <a:off x="323850" y="466725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送检单位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88900</xdr:colOff>
          <xdr:row>3</xdr:row>
          <xdr:rowOff>19050</xdr:rowOff>
        </xdr:from>
        <xdr:to>
          <xdr:col>5</xdr:col>
          <xdr:colOff>19050</xdr:colOff>
          <xdr:row>4</xdr:row>
          <xdr:rowOff>76200</xdr:rowOff>
        </xdr:to>
        <xdr:sp macro="" textlink="">
          <xdr:nvSpPr>
            <xdr:cNvPr id="2343" name="TextBox25" hidden="1">
              <a:extLst>
                <a:ext uri="{63B3BB69-23CF-44E3-9099-C40C66FF867C}">
                  <a14:compatExt spid="_x0000_s2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</xdr:col>
      <xdr:colOff>180975</xdr:colOff>
      <xdr:row>4</xdr:row>
      <xdr:rowOff>138614</xdr:rowOff>
    </xdr:from>
    <xdr:ext cx="607859" cy="303289"/>
    <xdr:sp macro="" textlink="">
      <xdr:nvSpPr>
        <xdr:cNvPr id="18" name="文本框 17"/>
        <xdr:cNvSpPr txBox="1"/>
      </xdr:nvSpPr>
      <xdr:spPr>
        <a:xfrm>
          <a:off x="438150" y="824414"/>
          <a:ext cx="607859" cy="3032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实验室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88900</xdr:colOff>
          <xdr:row>5</xdr:row>
          <xdr:rowOff>19050</xdr:rowOff>
        </xdr:from>
        <xdr:to>
          <xdr:col>5</xdr:col>
          <xdr:colOff>19050</xdr:colOff>
          <xdr:row>6</xdr:row>
          <xdr:rowOff>95250</xdr:rowOff>
        </xdr:to>
        <xdr:sp macro="" textlink="">
          <xdr:nvSpPr>
            <xdr:cNvPr id="2345" name="TextBox27" hidden="1">
              <a:extLst>
                <a:ext uri="{63B3BB69-23CF-44E3-9099-C40C66FF867C}">
                  <a14:compatExt spid="_x0000_s2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123825</xdr:colOff>
      <xdr:row>6</xdr:row>
      <xdr:rowOff>148139</xdr:rowOff>
    </xdr:from>
    <xdr:ext cx="944489" cy="303289"/>
    <xdr:sp macro="" textlink="">
      <xdr:nvSpPr>
        <xdr:cNvPr id="20" name="文本框 19"/>
        <xdr:cNvSpPr txBox="1"/>
      </xdr:nvSpPr>
      <xdr:spPr>
        <a:xfrm>
          <a:off x="123825" y="1176839"/>
          <a:ext cx="944489" cy="3032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检定</a:t>
          </a:r>
          <a:r>
            <a:rPr lang="en-US" altLang="zh-CN" sz="1100"/>
            <a:t>/</a:t>
          </a:r>
          <a:r>
            <a:rPr lang="zh-CN" altLang="en-US" sz="1100"/>
            <a:t>校准员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7</xdr:row>
          <xdr:rowOff>12700</xdr:rowOff>
        </xdr:from>
        <xdr:to>
          <xdr:col>5</xdr:col>
          <xdr:colOff>12700</xdr:colOff>
          <xdr:row>8</xdr:row>
          <xdr:rowOff>88900</xdr:rowOff>
        </xdr:to>
        <xdr:sp macro="" textlink="">
          <xdr:nvSpPr>
            <xdr:cNvPr id="2357" name="TextBox28" hidden="1">
              <a:extLst>
                <a:ext uri="{63B3BB69-23CF-44E3-9099-C40C66FF867C}">
                  <a14:compatExt spid="_x0000_s2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123825</xdr:colOff>
      <xdr:row>8</xdr:row>
      <xdr:rowOff>152400</xdr:rowOff>
    </xdr:from>
    <xdr:ext cx="889987" cy="275717"/>
    <xdr:sp macro="" textlink="">
      <xdr:nvSpPr>
        <xdr:cNvPr id="22" name="文本框 21"/>
        <xdr:cNvSpPr txBox="1"/>
      </xdr:nvSpPr>
      <xdr:spPr>
        <a:xfrm>
          <a:off x="123825" y="152400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证书号类别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9</xdr:row>
          <xdr:rowOff>12700</xdr:rowOff>
        </xdr:from>
        <xdr:to>
          <xdr:col>5</xdr:col>
          <xdr:colOff>12700</xdr:colOff>
          <xdr:row>10</xdr:row>
          <xdr:rowOff>69850</xdr:rowOff>
        </xdr:to>
        <xdr:sp macro="" textlink="">
          <xdr:nvSpPr>
            <xdr:cNvPr id="2358" name="TextBox29" hidden="1">
              <a:extLst>
                <a:ext uri="{63B3BB69-23CF-44E3-9099-C40C66FF867C}">
                  <a14:compatExt spid="_x0000_s2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374650</xdr:colOff>
          <xdr:row>11</xdr:row>
          <xdr:rowOff>38100</xdr:rowOff>
        </xdr:from>
        <xdr:to>
          <xdr:col>13</xdr:col>
          <xdr:colOff>19050</xdr:colOff>
          <xdr:row>12</xdr:row>
          <xdr:rowOff>114300</xdr:rowOff>
        </xdr:to>
        <xdr:sp macro="" textlink="">
          <xdr:nvSpPr>
            <xdr:cNvPr id="2359" name="CommandButton21" hidden="1">
              <a:extLst>
                <a:ext uri="{63B3BB69-23CF-44E3-9099-C40C66FF867C}">
                  <a14:compatExt spid="_x0000_s2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285750</xdr:colOff>
          <xdr:row>11</xdr:row>
          <xdr:rowOff>38100</xdr:rowOff>
        </xdr:from>
        <xdr:to>
          <xdr:col>14</xdr:col>
          <xdr:colOff>622300</xdr:colOff>
          <xdr:row>12</xdr:row>
          <xdr:rowOff>114300</xdr:rowOff>
        </xdr:to>
        <xdr:sp macro="" textlink="">
          <xdr:nvSpPr>
            <xdr:cNvPr id="2360" name="CommandButton22" hidden="1">
              <a:extLst>
                <a:ext uri="{63B3BB69-23CF-44E3-9099-C40C66FF867C}">
                  <a14:compatExt spid="_x0000_s2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266700</xdr:colOff>
      <xdr:row>4</xdr:row>
      <xdr:rowOff>57150</xdr:rowOff>
    </xdr:from>
    <xdr:ext cx="607859" cy="275717"/>
    <xdr:sp macro="" textlink="">
      <xdr:nvSpPr>
        <xdr:cNvPr id="26" name="文本框 25"/>
        <xdr:cNvSpPr txBox="1"/>
      </xdr:nvSpPr>
      <xdr:spPr>
        <a:xfrm>
          <a:off x="4124325" y="742950"/>
          <a:ext cx="60785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条形码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279400</xdr:colOff>
          <xdr:row>4</xdr:row>
          <xdr:rowOff>76200</xdr:rowOff>
        </xdr:from>
        <xdr:to>
          <xdr:col>10</xdr:col>
          <xdr:colOff>279400</xdr:colOff>
          <xdr:row>5</xdr:row>
          <xdr:rowOff>133350</xdr:rowOff>
        </xdr:to>
        <xdr:sp macro="" textlink="">
          <xdr:nvSpPr>
            <xdr:cNvPr id="2374" name="TextBox210" hidden="1">
              <a:extLst>
                <a:ext uri="{63B3BB69-23CF-44E3-9099-C40C66FF867C}">
                  <a14:compatExt spid="_x0000_s2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190500</xdr:colOff>
      <xdr:row>6</xdr:row>
      <xdr:rowOff>28575</xdr:rowOff>
    </xdr:from>
    <xdr:ext cx="748923" cy="275717"/>
    <xdr:sp macro="" textlink="">
      <xdr:nvSpPr>
        <xdr:cNvPr id="28" name="文本框 27"/>
        <xdr:cNvSpPr txBox="1"/>
      </xdr:nvSpPr>
      <xdr:spPr>
        <a:xfrm>
          <a:off x="4048125" y="1057275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器具名称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6</xdr:row>
          <xdr:rowOff>50800</xdr:rowOff>
        </xdr:from>
        <xdr:to>
          <xdr:col>10</xdr:col>
          <xdr:colOff>266700</xdr:colOff>
          <xdr:row>7</xdr:row>
          <xdr:rowOff>107950</xdr:rowOff>
        </xdr:to>
        <xdr:sp macro="" textlink="">
          <xdr:nvSpPr>
            <xdr:cNvPr id="2375" name="TextBox211" hidden="1">
              <a:extLst>
                <a:ext uri="{63B3BB69-23CF-44E3-9099-C40C66FF867C}">
                  <a14:compatExt spid="_x0000_s2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190500</xdr:colOff>
      <xdr:row>7</xdr:row>
      <xdr:rowOff>161925</xdr:rowOff>
    </xdr:from>
    <xdr:ext cx="748923" cy="275717"/>
    <xdr:sp macro="" textlink="">
      <xdr:nvSpPr>
        <xdr:cNvPr id="30" name="文本框 29"/>
        <xdr:cNvSpPr txBox="1"/>
      </xdr:nvSpPr>
      <xdr:spPr>
        <a:xfrm>
          <a:off x="4048125" y="1362075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出厂编号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8</xdr:row>
          <xdr:rowOff>12700</xdr:rowOff>
        </xdr:from>
        <xdr:to>
          <xdr:col>10</xdr:col>
          <xdr:colOff>266700</xdr:colOff>
          <xdr:row>9</xdr:row>
          <xdr:rowOff>69850</xdr:rowOff>
        </xdr:to>
        <xdr:sp macro="" textlink="">
          <xdr:nvSpPr>
            <xdr:cNvPr id="2376" name="TextBox212" hidden="1">
              <a:extLst>
                <a:ext uri="{63B3BB69-23CF-44E3-9099-C40C66FF867C}">
                  <a14:compatExt spid="_x0000_s2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180975</xdr:colOff>
      <xdr:row>9</xdr:row>
      <xdr:rowOff>76200</xdr:rowOff>
    </xdr:from>
    <xdr:ext cx="748923" cy="275717"/>
    <xdr:sp macro="" textlink="">
      <xdr:nvSpPr>
        <xdr:cNvPr id="33" name="文本框 32"/>
        <xdr:cNvSpPr txBox="1"/>
      </xdr:nvSpPr>
      <xdr:spPr>
        <a:xfrm>
          <a:off x="4038600" y="161925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仪器型号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260350</xdr:colOff>
          <xdr:row>9</xdr:row>
          <xdr:rowOff>95250</xdr:rowOff>
        </xdr:from>
        <xdr:to>
          <xdr:col>10</xdr:col>
          <xdr:colOff>260350</xdr:colOff>
          <xdr:row>10</xdr:row>
          <xdr:rowOff>152400</xdr:rowOff>
        </xdr:to>
        <xdr:sp macro="" textlink="">
          <xdr:nvSpPr>
            <xdr:cNvPr id="2377" name="TextBox213" hidden="1">
              <a:extLst>
                <a:ext uri="{63B3BB69-23CF-44E3-9099-C40C66FF867C}">
                  <a14:compatExt spid="_x0000_s2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15</xdr:col>
      <xdr:colOff>276225</xdr:colOff>
      <xdr:row>0</xdr:row>
      <xdr:rowOff>161925</xdr:rowOff>
    </xdr:from>
    <xdr:to>
      <xdr:col>17</xdr:col>
      <xdr:colOff>342900</xdr:colOff>
      <xdr:row>3</xdr:row>
      <xdr:rowOff>47625</xdr:rowOff>
    </xdr:to>
    <xdr:sp macro="" textlink="">
      <xdr:nvSpPr>
        <xdr:cNvPr id="34" name="左箭头 33">
          <a:hlinkClick xmlns:r="http://schemas.openxmlformats.org/officeDocument/2006/relationships" r:id="rId3"/>
        </xdr:cNvPr>
        <xdr:cNvSpPr/>
      </xdr:nvSpPr>
      <xdr:spPr>
        <a:xfrm>
          <a:off x="10306050" y="161925"/>
          <a:ext cx="752475" cy="400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返回</a:t>
          </a:r>
        </a:p>
      </xdr:txBody>
    </xdr:sp>
    <xdr:clientData/>
  </xdr:twoCellAnchor>
  <xdr:oneCellAnchor>
    <xdr:from>
      <xdr:col>5</xdr:col>
      <xdr:colOff>390525</xdr:colOff>
      <xdr:row>2</xdr:row>
      <xdr:rowOff>57150</xdr:rowOff>
    </xdr:from>
    <xdr:ext cx="1313180" cy="275717"/>
    <xdr:sp macro="" textlink="">
      <xdr:nvSpPr>
        <xdr:cNvPr id="35" name="文本框 34"/>
        <xdr:cNvSpPr txBox="1"/>
      </xdr:nvSpPr>
      <xdr:spPr>
        <a:xfrm>
          <a:off x="3524250" y="400050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报告批准通过日期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285750</xdr:colOff>
          <xdr:row>2</xdr:row>
          <xdr:rowOff>88900</xdr:rowOff>
        </xdr:from>
        <xdr:to>
          <xdr:col>8</xdr:col>
          <xdr:colOff>514350</xdr:colOff>
          <xdr:row>3</xdr:row>
          <xdr:rowOff>165100</xdr:rowOff>
        </xdr:to>
        <xdr:sp macro="" textlink="">
          <xdr:nvSpPr>
            <xdr:cNvPr id="2378" name="TextBox214" hidden="1">
              <a:extLst>
                <a:ext uri="{63B3BB69-23CF-44E3-9099-C40C66FF867C}">
                  <a14:compatExt spid="_x0000_s2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88900</xdr:colOff>
          <xdr:row>2</xdr:row>
          <xdr:rowOff>88900</xdr:rowOff>
        </xdr:from>
        <xdr:to>
          <xdr:col>10</xdr:col>
          <xdr:colOff>317500</xdr:colOff>
          <xdr:row>3</xdr:row>
          <xdr:rowOff>165100</xdr:rowOff>
        </xdr:to>
        <xdr:sp macro="" textlink="">
          <xdr:nvSpPr>
            <xdr:cNvPr id="2379" name="TextBox215" hidden="1">
              <a:extLst>
                <a:ext uri="{63B3BB69-23CF-44E3-9099-C40C66FF867C}">
                  <a14:compatExt spid="_x0000_s2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8</xdr:col>
      <xdr:colOff>533400</xdr:colOff>
      <xdr:row>2</xdr:row>
      <xdr:rowOff>82022</xdr:rowOff>
    </xdr:from>
    <xdr:ext cx="254942" cy="291016"/>
    <xdr:sp macro="" textlink="">
      <xdr:nvSpPr>
        <xdr:cNvPr id="38" name="文本框 37"/>
        <xdr:cNvSpPr txBox="1"/>
      </xdr:nvSpPr>
      <xdr:spPr>
        <a:xfrm>
          <a:off x="5762625" y="424922"/>
          <a:ext cx="254942" cy="2910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~</a:t>
          </a:r>
          <a:endParaRPr lang="zh-CN" altLang="en-US" sz="1100"/>
        </a:p>
      </xdr:txBody>
    </xdr:sp>
    <xdr:clientData/>
  </xdr:oneCellAnchor>
  <xdr:oneCellAnchor>
    <xdr:from>
      <xdr:col>0</xdr:col>
      <xdr:colOff>114300</xdr:colOff>
      <xdr:row>10</xdr:row>
      <xdr:rowOff>66675</xdr:rowOff>
    </xdr:from>
    <xdr:ext cx="748923" cy="275717"/>
    <xdr:sp macro="" textlink="">
      <xdr:nvSpPr>
        <xdr:cNvPr id="39" name="文本框 38"/>
        <xdr:cNvSpPr txBox="1"/>
      </xdr:nvSpPr>
      <xdr:spPr>
        <a:xfrm>
          <a:off x="114300" y="1781175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证书单位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69850</xdr:colOff>
          <xdr:row>10</xdr:row>
          <xdr:rowOff>95250</xdr:rowOff>
        </xdr:from>
        <xdr:to>
          <xdr:col>5</xdr:col>
          <xdr:colOff>0</xdr:colOff>
          <xdr:row>11</xdr:row>
          <xdr:rowOff>152400</xdr:rowOff>
        </xdr:to>
        <xdr:sp macro="" textlink="">
          <xdr:nvSpPr>
            <xdr:cNvPr id="2380" name="TextBox26" hidden="1">
              <a:extLst>
                <a:ext uri="{63B3BB69-23CF-44E3-9099-C40C66FF867C}">
                  <a14:compatExt spid="_x0000_s2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10</xdr:col>
      <xdr:colOff>600075</xdr:colOff>
      <xdr:row>0</xdr:row>
      <xdr:rowOff>95250</xdr:rowOff>
    </xdr:from>
    <xdr:ext cx="748923" cy="275717"/>
    <xdr:sp macro="" textlink="">
      <xdr:nvSpPr>
        <xdr:cNvPr id="40" name="文本框 39"/>
        <xdr:cNvSpPr txBox="1"/>
      </xdr:nvSpPr>
      <xdr:spPr>
        <a:xfrm>
          <a:off x="7200900" y="9525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受理单位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0</xdr:row>
          <xdr:rowOff>165100</xdr:rowOff>
        </xdr:from>
        <xdr:to>
          <xdr:col>15</xdr:col>
          <xdr:colOff>0</xdr:colOff>
          <xdr:row>2</xdr:row>
          <xdr:rowOff>50800</xdr:rowOff>
        </xdr:to>
        <xdr:sp macro="" textlink="">
          <xdr:nvSpPr>
            <xdr:cNvPr id="2381" name="TextBox216" hidden="1">
              <a:extLst>
                <a:ext uri="{63B3BB69-23CF-44E3-9099-C40C66FF867C}">
                  <a14:compatExt spid="_x0000_s2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</xdr:colOff>
          <xdr:row>0</xdr:row>
          <xdr:rowOff>165100</xdr:rowOff>
        </xdr:from>
        <xdr:to>
          <xdr:col>2</xdr:col>
          <xdr:colOff>889000</xdr:colOff>
          <xdr:row>2</xdr:row>
          <xdr:rowOff>19050</xdr:rowOff>
        </xdr:to>
        <xdr:sp macro="" textlink="">
          <xdr:nvSpPr>
            <xdr:cNvPr id="4098" name="TextBox2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336550</xdr:colOff>
          <xdr:row>1</xdr:row>
          <xdr:rowOff>0</xdr:rowOff>
        </xdr:from>
        <xdr:to>
          <xdr:col>3</xdr:col>
          <xdr:colOff>1212850</xdr:colOff>
          <xdr:row>2</xdr:row>
          <xdr:rowOff>31750</xdr:rowOff>
        </xdr:to>
        <xdr:sp macro="" textlink="">
          <xdr:nvSpPr>
            <xdr:cNvPr id="4099" name="TextBox22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</xdr:col>
      <xdr:colOff>85725</xdr:colOff>
      <xdr:row>0</xdr:row>
      <xdr:rowOff>142875</xdr:rowOff>
    </xdr:from>
    <xdr:ext cx="254942" cy="264560"/>
    <xdr:sp macro="" textlink="">
      <xdr:nvSpPr>
        <xdr:cNvPr id="2" name="文本框 1"/>
        <xdr:cNvSpPr txBox="1"/>
      </xdr:nvSpPr>
      <xdr:spPr>
        <a:xfrm>
          <a:off x="2085975" y="142875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~</a:t>
          </a:r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685800</xdr:colOff>
          <xdr:row>8</xdr:row>
          <xdr:rowOff>69850</xdr:rowOff>
        </xdr:from>
        <xdr:to>
          <xdr:col>4</xdr:col>
          <xdr:colOff>12700</xdr:colOff>
          <xdr:row>9</xdr:row>
          <xdr:rowOff>146050</xdr:rowOff>
        </xdr:to>
        <xdr:sp macro="" textlink="">
          <xdr:nvSpPr>
            <xdr:cNvPr id="4101" name="CommandButton21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</xdr:colOff>
          <xdr:row>2</xdr:row>
          <xdr:rowOff>165100</xdr:rowOff>
        </xdr:from>
        <xdr:to>
          <xdr:col>3</xdr:col>
          <xdr:colOff>1066800</xdr:colOff>
          <xdr:row>4</xdr:row>
          <xdr:rowOff>19050</xdr:rowOff>
        </xdr:to>
        <xdr:sp macro="" textlink="">
          <xdr:nvSpPr>
            <xdr:cNvPr id="4104" name="TextBox23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152400</xdr:rowOff>
        </xdr:from>
        <xdr:to>
          <xdr:col>3</xdr:col>
          <xdr:colOff>1060450</xdr:colOff>
          <xdr:row>6</xdr:row>
          <xdr:rowOff>12700</xdr:rowOff>
        </xdr:to>
        <xdr:sp macro="" textlink="">
          <xdr:nvSpPr>
            <xdr:cNvPr id="4105" name="TextBox24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200025</xdr:colOff>
      <xdr:row>19</xdr:row>
      <xdr:rowOff>123826</xdr:rowOff>
    </xdr:from>
    <xdr:to>
      <xdr:col>3</xdr:col>
      <xdr:colOff>1685925</xdr:colOff>
      <xdr:row>37</xdr:row>
      <xdr:rowOff>66675</xdr:rowOff>
    </xdr:to>
    <xdr:graphicFrame macro="">
      <xdr:nvGraphicFramePr>
        <xdr:cNvPr id="4232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0</xdr:row>
      <xdr:rowOff>152400</xdr:rowOff>
    </xdr:from>
    <xdr:to>
      <xdr:col>6</xdr:col>
      <xdr:colOff>381000</xdr:colOff>
      <xdr:row>3</xdr:row>
      <xdr:rowOff>38100</xdr:rowOff>
    </xdr:to>
    <xdr:sp macro="" textlink="">
      <xdr:nvSpPr>
        <xdr:cNvPr id="10" name="左箭头 9">
          <a:hlinkClick xmlns:r="http://schemas.openxmlformats.org/officeDocument/2006/relationships" r:id="rId2"/>
        </xdr:cNvPr>
        <xdr:cNvSpPr/>
      </xdr:nvSpPr>
      <xdr:spPr>
        <a:xfrm>
          <a:off x="5076825" y="152400"/>
          <a:ext cx="752475" cy="400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返回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1295400</xdr:colOff>
          <xdr:row>6</xdr:row>
          <xdr:rowOff>95250</xdr:rowOff>
        </xdr:from>
        <xdr:to>
          <xdr:col>3</xdr:col>
          <xdr:colOff>1060450</xdr:colOff>
          <xdr:row>8</xdr:row>
          <xdr:rowOff>12700</xdr:rowOff>
        </xdr:to>
        <xdr:sp macro="" textlink="">
          <xdr:nvSpPr>
            <xdr:cNvPr id="4106" name="TextBox25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161925</xdr:rowOff>
    </xdr:from>
    <xdr:ext cx="748923" cy="275717"/>
    <xdr:sp macro="" textlink="">
      <xdr:nvSpPr>
        <xdr:cNvPr id="2" name="文本框 1"/>
        <xdr:cNvSpPr txBox="1"/>
      </xdr:nvSpPr>
      <xdr:spPr>
        <a:xfrm>
          <a:off x="257175" y="161925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统计期间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857250</xdr:colOff>
          <xdr:row>1</xdr:row>
          <xdr:rowOff>12700</xdr:rowOff>
        </xdr:from>
        <xdr:to>
          <xdr:col>2</xdr:col>
          <xdr:colOff>419100</xdr:colOff>
          <xdr:row>2</xdr:row>
          <xdr:rowOff>69850</xdr:rowOff>
        </xdr:to>
        <xdr:sp macro="" textlink="">
          <xdr:nvSpPr>
            <xdr:cNvPr id="55298" name="TextBox21" hidden="1">
              <a:extLst>
                <a:ext uri="{63B3BB69-23CF-44E3-9099-C40C66FF867C}">
                  <a14:compatExt spid="_x0000_s55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679450</xdr:colOff>
          <xdr:row>1</xdr:row>
          <xdr:rowOff>12700</xdr:rowOff>
        </xdr:from>
        <xdr:to>
          <xdr:col>3</xdr:col>
          <xdr:colOff>908050</xdr:colOff>
          <xdr:row>2</xdr:row>
          <xdr:rowOff>69850</xdr:rowOff>
        </xdr:to>
        <xdr:sp macro="" textlink="">
          <xdr:nvSpPr>
            <xdr:cNvPr id="55299" name="TextBox22" hidden="1">
              <a:extLst>
                <a:ext uri="{63B3BB69-23CF-44E3-9099-C40C66FF867C}">
                  <a14:compatExt spid="_x0000_s55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2</xdr:col>
      <xdr:colOff>438150</xdr:colOff>
      <xdr:row>1</xdr:row>
      <xdr:rowOff>9525</xdr:rowOff>
    </xdr:from>
    <xdr:ext cx="254942" cy="264560"/>
    <xdr:sp macro="" textlink="">
      <xdr:nvSpPr>
        <xdr:cNvPr id="5" name="文本框 4"/>
        <xdr:cNvSpPr txBox="1"/>
      </xdr:nvSpPr>
      <xdr:spPr>
        <a:xfrm>
          <a:off x="2047875" y="180975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~</a:t>
          </a:r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1041400</xdr:colOff>
          <xdr:row>3</xdr:row>
          <xdr:rowOff>107950</xdr:rowOff>
        </xdr:from>
        <xdr:to>
          <xdr:col>7</xdr:col>
          <xdr:colOff>889000</xdr:colOff>
          <xdr:row>5</xdr:row>
          <xdr:rowOff>12700</xdr:rowOff>
        </xdr:to>
        <xdr:sp macro="" textlink="">
          <xdr:nvSpPr>
            <xdr:cNvPr id="55310" name="CommandButton21" hidden="1">
              <a:extLst>
                <a:ext uri="{63B3BB69-23CF-44E3-9099-C40C66FF867C}">
                  <a14:compatExt spid="_x0000_s55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676275</xdr:colOff>
      <xdr:row>0</xdr:row>
      <xdr:rowOff>95250</xdr:rowOff>
    </xdr:from>
    <xdr:to>
      <xdr:col>9</xdr:col>
      <xdr:colOff>457200</xdr:colOff>
      <xdr:row>2</xdr:row>
      <xdr:rowOff>152400</xdr:rowOff>
    </xdr:to>
    <xdr:sp macro="" textlink="">
      <xdr:nvSpPr>
        <xdr:cNvPr id="9" name="左箭头 8">
          <a:hlinkClick xmlns:r="http://schemas.openxmlformats.org/officeDocument/2006/relationships" r:id="rId1"/>
        </xdr:cNvPr>
        <xdr:cNvSpPr/>
      </xdr:nvSpPr>
      <xdr:spPr>
        <a:xfrm>
          <a:off x="8505825" y="95250"/>
          <a:ext cx="752475" cy="400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返回</a:t>
          </a:r>
        </a:p>
      </xdr:txBody>
    </xdr:sp>
    <xdr:clientData/>
  </xdr:twoCellAnchor>
  <xdr:twoCellAnchor>
    <xdr:from>
      <xdr:col>1</xdr:col>
      <xdr:colOff>9525</xdr:colOff>
      <xdr:row>13</xdr:row>
      <xdr:rowOff>147637</xdr:rowOff>
    </xdr:from>
    <xdr:to>
      <xdr:col>8</xdr:col>
      <xdr:colOff>933450</xdr:colOff>
      <xdr:row>29</xdr:row>
      <xdr:rowOff>147637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0</xdr:colOff>
      <xdr:row>3</xdr:row>
      <xdr:rowOff>0</xdr:rowOff>
    </xdr:from>
    <xdr:ext cx="748923" cy="303289"/>
    <xdr:sp macro="" textlink="">
      <xdr:nvSpPr>
        <xdr:cNvPr id="10" name="文本框 9"/>
        <xdr:cNvSpPr txBox="1"/>
      </xdr:nvSpPr>
      <xdr:spPr>
        <a:xfrm>
          <a:off x="257175" y="514350"/>
          <a:ext cx="748923" cy="3032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受理单位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857250</xdr:colOff>
          <xdr:row>3</xdr:row>
          <xdr:rowOff>19050</xdr:rowOff>
        </xdr:from>
        <xdr:to>
          <xdr:col>3</xdr:col>
          <xdr:colOff>876300</xdr:colOff>
          <xdr:row>4</xdr:row>
          <xdr:rowOff>107950</xdr:rowOff>
        </xdr:to>
        <xdr:sp macro="" textlink="">
          <xdr:nvSpPr>
            <xdr:cNvPr id="55312" name="TextBox23" hidden="1">
              <a:extLst>
                <a:ext uri="{63B3BB69-23CF-44E3-9099-C40C66FF867C}">
                  <a14:compatExt spid="_x0000_s55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66675</xdr:rowOff>
    </xdr:from>
    <xdr:ext cx="748923" cy="275717"/>
    <xdr:sp macro="" textlink="">
      <xdr:nvSpPr>
        <xdr:cNvPr id="2" name="文本框 1"/>
        <xdr:cNvSpPr txBox="1"/>
      </xdr:nvSpPr>
      <xdr:spPr>
        <a:xfrm>
          <a:off x="238125" y="66675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统计期间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317500</xdr:colOff>
          <xdr:row>0</xdr:row>
          <xdr:rowOff>95250</xdr:rowOff>
        </xdr:from>
        <xdr:to>
          <xdr:col>3</xdr:col>
          <xdr:colOff>361950</xdr:colOff>
          <xdr:row>1</xdr:row>
          <xdr:rowOff>152400</xdr:rowOff>
        </xdr:to>
        <xdr:sp macro="" textlink="">
          <xdr:nvSpPr>
            <xdr:cNvPr id="65537" name="TextBox21" hidden="1">
              <a:extLst>
                <a:ext uri="{63B3BB69-23CF-44E3-9099-C40C66FF867C}">
                  <a14:compatExt spid="_x0000_s65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800100</xdr:colOff>
          <xdr:row>0</xdr:row>
          <xdr:rowOff>95250</xdr:rowOff>
        </xdr:from>
        <xdr:to>
          <xdr:col>4</xdr:col>
          <xdr:colOff>533400</xdr:colOff>
          <xdr:row>1</xdr:row>
          <xdr:rowOff>152400</xdr:rowOff>
        </xdr:to>
        <xdr:sp macro="" textlink="">
          <xdr:nvSpPr>
            <xdr:cNvPr id="65538" name="TextBox22" hidden="1">
              <a:extLst>
                <a:ext uri="{63B3BB69-23CF-44E3-9099-C40C66FF867C}">
                  <a14:compatExt spid="_x0000_s65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</xdr:col>
      <xdr:colOff>561975</xdr:colOff>
      <xdr:row>0</xdr:row>
      <xdr:rowOff>95250</xdr:rowOff>
    </xdr:from>
    <xdr:ext cx="254942" cy="264560"/>
    <xdr:sp macro="" textlink="">
      <xdr:nvSpPr>
        <xdr:cNvPr id="5" name="文本框 4"/>
        <xdr:cNvSpPr txBox="1"/>
      </xdr:nvSpPr>
      <xdr:spPr>
        <a:xfrm>
          <a:off x="2352675" y="95250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~</a:t>
          </a:r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1041400</xdr:colOff>
          <xdr:row>2</xdr:row>
          <xdr:rowOff>107950</xdr:rowOff>
        </xdr:from>
        <xdr:to>
          <xdr:col>7</xdr:col>
          <xdr:colOff>889000</xdr:colOff>
          <xdr:row>4</xdr:row>
          <xdr:rowOff>12700</xdr:rowOff>
        </xdr:to>
        <xdr:sp macro="" textlink="">
          <xdr:nvSpPr>
            <xdr:cNvPr id="65539" name="CommandButton21" hidden="1">
              <a:extLst>
                <a:ext uri="{63B3BB69-23CF-44E3-9099-C40C66FF867C}">
                  <a14:compatExt spid="_x0000_s65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114300</xdr:colOff>
      <xdr:row>0</xdr:row>
      <xdr:rowOff>19050</xdr:rowOff>
    </xdr:from>
    <xdr:to>
      <xdr:col>9</xdr:col>
      <xdr:colOff>180975</xdr:colOff>
      <xdr:row>2</xdr:row>
      <xdr:rowOff>0</xdr:rowOff>
    </xdr:to>
    <xdr:sp macro="" textlink="">
      <xdr:nvSpPr>
        <xdr:cNvPr id="9" name="左箭头 8">
          <a:hlinkClick xmlns:r="http://schemas.openxmlformats.org/officeDocument/2006/relationships" r:id="rId1"/>
        </xdr:cNvPr>
        <xdr:cNvSpPr/>
      </xdr:nvSpPr>
      <xdr:spPr>
        <a:xfrm>
          <a:off x="7324725" y="19050"/>
          <a:ext cx="752475" cy="400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返回</a:t>
          </a:r>
        </a:p>
      </xdr:txBody>
    </xdr:sp>
    <xdr:clientData/>
  </xdr:twoCellAnchor>
  <xdr:twoCellAnchor>
    <xdr:from>
      <xdr:col>1</xdr:col>
      <xdr:colOff>9525</xdr:colOff>
      <xdr:row>16</xdr:row>
      <xdr:rowOff>4762</xdr:rowOff>
    </xdr:from>
    <xdr:to>
      <xdr:col>8</xdr:col>
      <xdr:colOff>676275</xdr:colOff>
      <xdr:row>32</xdr:row>
      <xdr:rowOff>4762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0</xdr:colOff>
      <xdr:row>2</xdr:row>
      <xdr:rowOff>0</xdr:rowOff>
    </xdr:from>
    <xdr:ext cx="748923" cy="303289"/>
    <xdr:sp macro="" textlink="">
      <xdr:nvSpPr>
        <xdr:cNvPr id="10" name="文本框 9"/>
        <xdr:cNvSpPr txBox="1"/>
      </xdr:nvSpPr>
      <xdr:spPr>
        <a:xfrm>
          <a:off x="238125" y="342900"/>
          <a:ext cx="748923" cy="3032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受理单位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304800</xdr:colOff>
          <xdr:row>2</xdr:row>
          <xdr:rowOff>19050</xdr:rowOff>
        </xdr:from>
        <xdr:to>
          <xdr:col>4</xdr:col>
          <xdr:colOff>317500</xdr:colOff>
          <xdr:row>3</xdr:row>
          <xdr:rowOff>107950</xdr:rowOff>
        </xdr:to>
        <xdr:sp macro="" textlink="">
          <xdr:nvSpPr>
            <xdr:cNvPr id="65542" name="TextBox23" hidden="1">
              <a:extLst>
                <a:ext uri="{63B3BB69-23CF-44E3-9099-C40C66FF867C}">
                  <a14:compatExt spid="_x0000_s655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0</xdr:row>
      <xdr:rowOff>142875</xdr:rowOff>
    </xdr:from>
    <xdr:ext cx="1313180" cy="275717"/>
    <xdr:sp macro="" textlink="">
      <xdr:nvSpPr>
        <xdr:cNvPr id="2" name="文本框 1"/>
        <xdr:cNvSpPr txBox="1"/>
      </xdr:nvSpPr>
      <xdr:spPr>
        <a:xfrm>
          <a:off x="209550" y="14287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报告批准通过时间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679450</xdr:colOff>
          <xdr:row>0</xdr:row>
          <xdr:rowOff>152400</xdr:rowOff>
        </xdr:from>
        <xdr:to>
          <xdr:col>4</xdr:col>
          <xdr:colOff>222250</xdr:colOff>
          <xdr:row>2</xdr:row>
          <xdr:rowOff>38100</xdr:rowOff>
        </xdr:to>
        <xdr:sp macro="" textlink="">
          <xdr:nvSpPr>
            <xdr:cNvPr id="75777" name="TextBox21" hidden="1">
              <a:extLst>
                <a:ext uri="{63B3BB69-23CF-44E3-9099-C40C66FF867C}">
                  <a14:compatExt spid="_x0000_s75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107950</xdr:colOff>
          <xdr:row>0</xdr:row>
          <xdr:rowOff>146050</xdr:rowOff>
        </xdr:from>
        <xdr:to>
          <xdr:col>6</xdr:col>
          <xdr:colOff>336550</xdr:colOff>
          <xdr:row>2</xdr:row>
          <xdr:rowOff>31750</xdr:rowOff>
        </xdr:to>
        <xdr:sp macro="" textlink="">
          <xdr:nvSpPr>
            <xdr:cNvPr id="75778" name="TextBox22" hidden="1">
              <a:extLst>
                <a:ext uri="{63B3BB69-23CF-44E3-9099-C40C66FF867C}">
                  <a14:compatExt spid="_x0000_s75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428625</xdr:colOff>
      <xdr:row>0</xdr:row>
      <xdr:rowOff>152400</xdr:rowOff>
    </xdr:from>
    <xdr:ext cx="254942" cy="264560"/>
    <xdr:sp macro="" textlink="">
      <xdr:nvSpPr>
        <xdr:cNvPr id="5" name="文本框 4"/>
        <xdr:cNvSpPr txBox="1"/>
      </xdr:nvSpPr>
      <xdr:spPr>
        <a:xfrm>
          <a:off x="2762250" y="152400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~</a:t>
          </a:r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298450</xdr:colOff>
          <xdr:row>3</xdr:row>
          <xdr:rowOff>31750</xdr:rowOff>
        </xdr:from>
        <xdr:to>
          <xdr:col>12</xdr:col>
          <xdr:colOff>1058</xdr:colOff>
          <xdr:row>4</xdr:row>
          <xdr:rowOff>107950</xdr:rowOff>
        </xdr:to>
        <xdr:sp macro="" textlink="">
          <xdr:nvSpPr>
            <xdr:cNvPr id="75779" name="CommandButton21" hidden="1">
              <a:extLst>
                <a:ext uri="{63B3BB69-23CF-44E3-9099-C40C66FF867C}">
                  <a14:compatExt spid="_x0000_s75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28575</xdr:colOff>
      <xdr:row>12</xdr:row>
      <xdr:rowOff>195261</xdr:rowOff>
    </xdr:from>
    <xdr:to>
      <xdr:col>12</xdr:col>
      <xdr:colOff>28575</xdr:colOff>
      <xdr:row>33</xdr:row>
      <xdr:rowOff>47625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0</xdr:row>
      <xdr:rowOff>85725</xdr:rowOff>
    </xdr:from>
    <xdr:to>
      <xdr:col>12</xdr:col>
      <xdr:colOff>666750</xdr:colOff>
      <xdr:row>2</xdr:row>
      <xdr:rowOff>142875</xdr:rowOff>
    </xdr:to>
    <xdr:sp macro="" textlink="">
      <xdr:nvSpPr>
        <xdr:cNvPr id="9" name="左箭头 8">
          <a:hlinkClick xmlns:r="http://schemas.openxmlformats.org/officeDocument/2006/relationships" r:id="rId2"/>
        </xdr:cNvPr>
        <xdr:cNvSpPr/>
      </xdr:nvSpPr>
      <xdr:spPr>
        <a:xfrm>
          <a:off x="8829675" y="85725"/>
          <a:ext cx="752475" cy="400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返回</a:t>
          </a:r>
        </a:p>
      </xdr:txBody>
    </xdr:sp>
    <xdr:clientData/>
  </xdr:twoCellAnchor>
  <xdr:oneCellAnchor>
    <xdr:from>
      <xdr:col>1</xdr:col>
      <xdr:colOff>416715</xdr:colOff>
      <xdr:row>2</xdr:row>
      <xdr:rowOff>128984</xdr:rowOff>
    </xdr:from>
    <xdr:ext cx="748923" cy="303289"/>
    <xdr:sp macro="" textlink="">
      <xdr:nvSpPr>
        <xdr:cNvPr id="10" name="文本框 9"/>
        <xdr:cNvSpPr txBox="1"/>
      </xdr:nvSpPr>
      <xdr:spPr>
        <a:xfrm>
          <a:off x="694528" y="466328"/>
          <a:ext cx="748923" cy="3032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受理单位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679450</xdr:colOff>
          <xdr:row>2</xdr:row>
          <xdr:rowOff>152400</xdr:rowOff>
        </xdr:from>
        <xdr:to>
          <xdr:col>6</xdr:col>
          <xdr:colOff>0</xdr:colOff>
          <xdr:row>4</xdr:row>
          <xdr:rowOff>69850</xdr:rowOff>
        </xdr:to>
        <xdr:sp macro="" textlink="">
          <xdr:nvSpPr>
            <xdr:cNvPr id="75780" name="TextBox23" hidden="1">
              <a:extLst>
                <a:ext uri="{63B3BB69-23CF-44E3-9099-C40C66FF867C}">
                  <a14:compatExt spid="_x0000_s75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48923" cy="275717"/>
    <xdr:sp macro="" textlink="">
      <xdr:nvSpPr>
        <xdr:cNvPr id="2" name="文本框 1"/>
        <xdr:cNvSpPr txBox="1"/>
      </xdr:nvSpPr>
      <xdr:spPr>
        <a:xfrm>
          <a:off x="609600" y="17145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统计时间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</xdr:row>
          <xdr:rowOff>50800</xdr:rowOff>
        </xdr:from>
        <xdr:to>
          <xdr:col>3</xdr:col>
          <xdr:colOff>88900</xdr:colOff>
          <xdr:row>2</xdr:row>
          <xdr:rowOff>107950</xdr:rowOff>
        </xdr:to>
        <xdr:sp macro="" textlink="">
          <xdr:nvSpPr>
            <xdr:cNvPr id="79873" name="TextBox21" hidden="1">
              <a:extLst>
                <a:ext uri="{63B3BB69-23CF-44E3-9099-C40C66FF867C}">
                  <a14:compatExt spid="_x0000_s798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508000</xdr:colOff>
          <xdr:row>1</xdr:row>
          <xdr:rowOff>50800</xdr:rowOff>
        </xdr:from>
        <xdr:to>
          <xdr:col>4</xdr:col>
          <xdr:colOff>552450</xdr:colOff>
          <xdr:row>2</xdr:row>
          <xdr:rowOff>107950</xdr:rowOff>
        </xdr:to>
        <xdr:sp macro="" textlink="">
          <xdr:nvSpPr>
            <xdr:cNvPr id="79874" name="TextBox22" hidden="1">
              <a:extLst>
                <a:ext uri="{63B3BB69-23CF-44E3-9099-C40C66FF867C}">
                  <a14:compatExt spid="_x0000_s798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</xdr:col>
      <xdr:colOff>266700</xdr:colOff>
      <xdr:row>1</xdr:row>
      <xdr:rowOff>47625</xdr:rowOff>
    </xdr:from>
    <xdr:ext cx="254942" cy="264560"/>
    <xdr:sp macro="" textlink="">
      <xdr:nvSpPr>
        <xdr:cNvPr id="5" name="文本框 4"/>
        <xdr:cNvSpPr txBox="1"/>
      </xdr:nvSpPr>
      <xdr:spPr>
        <a:xfrm>
          <a:off x="3009900" y="219075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~</a:t>
          </a:r>
          <a:endParaRPr lang="zh-CN" altLang="en-US" sz="1100"/>
        </a:p>
      </xdr:txBody>
    </xdr:sp>
    <xdr:clientData/>
  </xdr:oneCellAnchor>
  <xdr:twoCellAnchor>
    <xdr:from>
      <xdr:col>10</xdr:col>
      <xdr:colOff>28575</xdr:colOff>
      <xdr:row>0</xdr:row>
      <xdr:rowOff>47625</xdr:rowOff>
    </xdr:from>
    <xdr:to>
      <xdr:col>11</xdr:col>
      <xdr:colOff>247650</xdr:colOff>
      <xdr:row>2</xdr:row>
      <xdr:rowOff>104775</xdr:rowOff>
    </xdr:to>
    <xdr:sp macro="" textlink="">
      <xdr:nvSpPr>
        <xdr:cNvPr id="7" name="左箭头 6">
          <a:hlinkClick xmlns:r="http://schemas.openxmlformats.org/officeDocument/2006/relationships" r:id="rId1"/>
        </xdr:cNvPr>
        <xdr:cNvSpPr/>
      </xdr:nvSpPr>
      <xdr:spPr>
        <a:xfrm>
          <a:off x="8143875" y="47625"/>
          <a:ext cx="971550" cy="400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返回</a:t>
          </a:r>
        </a:p>
      </xdr:txBody>
    </xdr:sp>
    <xdr:clientData/>
  </xdr:twoCellAnchor>
  <xdr:twoCellAnchor>
    <xdr:from>
      <xdr:col>0</xdr:col>
      <xdr:colOff>295274</xdr:colOff>
      <xdr:row>13</xdr:row>
      <xdr:rowOff>52387</xdr:rowOff>
    </xdr:from>
    <xdr:to>
      <xdr:col>10</xdr:col>
      <xdr:colOff>742949</xdr:colOff>
      <xdr:row>29</xdr:row>
      <xdr:rowOff>52387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142875</xdr:colOff>
      <xdr:row>3</xdr:row>
      <xdr:rowOff>0</xdr:rowOff>
    </xdr:from>
    <xdr:ext cx="767973" cy="275717"/>
    <xdr:sp macro="" textlink="">
      <xdr:nvSpPr>
        <xdr:cNvPr id="8" name="文本框 7"/>
        <xdr:cNvSpPr txBox="1"/>
      </xdr:nvSpPr>
      <xdr:spPr>
        <a:xfrm>
          <a:off x="142875" y="514350"/>
          <a:ext cx="7679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/>
            <a:t>受理单位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679450</xdr:colOff>
          <xdr:row>3</xdr:row>
          <xdr:rowOff>19050</xdr:rowOff>
        </xdr:from>
        <xdr:to>
          <xdr:col>4</xdr:col>
          <xdr:colOff>381000</xdr:colOff>
          <xdr:row>4</xdr:row>
          <xdr:rowOff>107950</xdr:rowOff>
        </xdr:to>
        <xdr:sp macro="" textlink="">
          <xdr:nvSpPr>
            <xdr:cNvPr id="79877" name="TextBox23" hidden="1">
              <a:extLst>
                <a:ext uri="{63B3BB69-23CF-44E3-9099-C40C66FF867C}">
                  <a14:compatExt spid="_x0000_s798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</xdr:colOff>
          <xdr:row>0</xdr:row>
          <xdr:rowOff>165100</xdr:rowOff>
        </xdr:from>
        <xdr:to>
          <xdr:col>2</xdr:col>
          <xdr:colOff>889000</xdr:colOff>
          <xdr:row>2</xdr:row>
          <xdr:rowOff>19050</xdr:rowOff>
        </xdr:to>
        <xdr:sp macro="" textlink="">
          <xdr:nvSpPr>
            <xdr:cNvPr id="81921" name="TextBox21" hidden="1">
              <a:extLst>
                <a:ext uri="{63B3BB69-23CF-44E3-9099-C40C66FF867C}">
                  <a14:compatExt spid="_x0000_s819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336550</xdr:colOff>
          <xdr:row>1</xdr:row>
          <xdr:rowOff>0</xdr:rowOff>
        </xdr:from>
        <xdr:to>
          <xdr:col>3</xdr:col>
          <xdr:colOff>1212850</xdr:colOff>
          <xdr:row>2</xdr:row>
          <xdr:rowOff>31750</xdr:rowOff>
        </xdr:to>
        <xdr:sp macro="" textlink="">
          <xdr:nvSpPr>
            <xdr:cNvPr id="81922" name="TextBox22" hidden="1">
              <a:extLst>
                <a:ext uri="{63B3BB69-23CF-44E3-9099-C40C66FF867C}">
                  <a14:compatExt spid="_x0000_s819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</xdr:col>
      <xdr:colOff>85725</xdr:colOff>
      <xdr:row>0</xdr:row>
      <xdr:rowOff>142875</xdr:rowOff>
    </xdr:from>
    <xdr:ext cx="254942" cy="264560"/>
    <xdr:sp macro="" textlink="">
      <xdr:nvSpPr>
        <xdr:cNvPr id="4" name="文本框 3"/>
        <xdr:cNvSpPr txBox="1"/>
      </xdr:nvSpPr>
      <xdr:spPr>
        <a:xfrm>
          <a:off x="2466975" y="142875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~</a:t>
          </a:r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565150</xdr:colOff>
          <xdr:row>5</xdr:row>
          <xdr:rowOff>127000</xdr:rowOff>
        </xdr:from>
        <xdr:to>
          <xdr:col>4</xdr:col>
          <xdr:colOff>1581150</xdr:colOff>
          <xdr:row>7</xdr:row>
          <xdr:rowOff>31750</xdr:rowOff>
        </xdr:to>
        <xdr:sp macro="" textlink="">
          <xdr:nvSpPr>
            <xdr:cNvPr id="81923" name="CommandButton21" hidden="1">
              <a:extLst>
                <a:ext uri="{63B3BB69-23CF-44E3-9099-C40C66FF867C}">
                  <a14:compatExt spid="_x0000_s819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</xdr:colOff>
          <xdr:row>2</xdr:row>
          <xdr:rowOff>165100</xdr:rowOff>
        </xdr:from>
        <xdr:to>
          <xdr:col>3</xdr:col>
          <xdr:colOff>1212850</xdr:colOff>
          <xdr:row>4</xdr:row>
          <xdr:rowOff>38100</xdr:rowOff>
        </xdr:to>
        <xdr:sp macro="" textlink="">
          <xdr:nvSpPr>
            <xdr:cNvPr id="81924" name="TextBox23" hidden="1">
              <a:extLst>
                <a:ext uri="{63B3BB69-23CF-44E3-9099-C40C66FF867C}">
                  <a14:compatExt spid="_x0000_s819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847725</xdr:colOff>
      <xdr:row>0</xdr:row>
      <xdr:rowOff>133350</xdr:rowOff>
    </xdr:from>
    <xdr:to>
      <xdr:col>4</xdr:col>
      <xdr:colOff>1600200</xdr:colOff>
      <xdr:row>3</xdr:row>
      <xdr:rowOff>19050</xdr:rowOff>
    </xdr:to>
    <xdr:sp macro="" textlink="">
      <xdr:nvSpPr>
        <xdr:cNvPr id="9" name="左箭头 8">
          <a:hlinkClick xmlns:r="http://schemas.openxmlformats.org/officeDocument/2006/relationships" r:id="rId1"/>
        </xdr:cNvPr>
        <xdr:cNvSpPr/>
      </xdr:nvSpPr>
      <xdr:spPr>
        <a:xfrm>
          <a:off x="5248275" y="133350"/>
          <a:ext cx="752475" cy="400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返回</a:t>
          </a:r>
        </a:p>
      </xdr:txBody>
    </xdr:sp>
    <xdr:clientData/>
  </xdr:twoCellAnchor>
  <xdr:twoCellAnchor>
    <xdr:from>
      <xdr:col>1</xdr:col>
      <xdr:colOff>28575</xdr:colOff>
      <xdr:row>18</xdr:row>
      <xdr:rowOff>52387</xdr:rowOff>
    </xdr:from>
    <xdr:to>
      <xdr:col>4</xdr:col>
      <xdr:colOff>447675</xdr:colOff>
      <xdr:row>34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0</xdr:colOff>
      <xdr:row>5</xdr:row>
      <xdr:rowOff>0</xdr:rowOff>
    </xdr:from>
    <xdr:ext cx="748923" cy="303289"/>
    <xdr:sp macro="" textlink="">
      <xdr:nvSpPr>
        <xdr:cNvPr id="10" name="文本框 9"/>
        <xdr:cNvSpPr txBox="1"/>
      </xdr:nvSpPr>
      <xdr:spPr>
        <a:xfrm>
          <a:off x="247650" y="857250"/>
          <a:ext cx="748923" cy="3032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受理单位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31750</xdr:colOff>
          <xdr:row>5</xdr:row>
          <xdr:rowOff>19050</xdr:rowOff>
        </xdr:from>
        <xdr:to>
          <xdr:col>3</xdr:col>
          <xdr:colOff>1193800</xdr:colOff>
          <xdr:row>6</xdr:row>
          <xdr:rowOff>107950</xdr:rowOff>
        </xdr:to>
        <xdr:sp macro="" textlink="">
          <xdr:nvSpPr>
            <xdr:cNvPr id="81927" name="TextBox24" hidden="1">
              <a:extLst>
                <a:ext uri="{63B3BB69-23CF-44E3-9099-C40C66FF867C}">
                  <a14:compatExt spid="_x0000_s819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26</xdr:row>
      <xdr:rowOff>9525</xdr:rowOff>
    </xdr:from>
    <xdr:to>
      <xdr:col>8</xdr:col>
      <xdr:colOff>314325</xdr:colOff>
      <xdr:row>27</xdr:row>
      <xdr:rowOff>76200</xdr:rowOff>
    </xdr:to>
    <xdr:grpSp>
      <xdr:nvGrpSpPr>
        <xdr:cNvPr id="2" name="组合 30"/>
        <xdr:cNvGrpSpPr>
          <a:grpSpLocks/>
        </xdr:cNvGrpSpPr>
      </xdr:nvGrpSpPr>
      <xdr:grpSpPr bwMode="auto">
        <a:xfrm>
          <a:off x="85725" y="9509125"/>
          <a:ext cx="4946650" cy="244475"/>
          <a:chOff x="0" y="8239125"/>
          <a:chExt cx="3266951" cy="276193"/>
        </a:xfrm>
      </xdr:grpSpPr>
      <xdr:sp macro="" textlink="">
        <xdr:nvSpPr>
          <xdr:cNvPr id="3" name="文本框 2"/>
          <xdr:cNvSpPr txBox="1"/>
        </xdr:nvSpPr>
        <xdr:spPr>
          <a:xfrm>
            <a:off x="1790266" y="8261220"/>
            <a:ext cx="484626" cy="24305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9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lang="zh-CN" altLang="en-US" sz="900"/>
              <a:t>当前页</a:t>
            </a:r>
          </a:p>
        </xdr:txBody>
      </xdr:sp>
      <xdr:pic>
        <xdr:nvPicPr>
          <xdr:cNvPr id="4" name="图片 32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8239125"/>
            <a:ext cx="1828571" cy="26666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图片 33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76475" y="8258175"/>
            <a:ext cx="990476" cy="25714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oneCellAnchor>
    <xdr:from>
      <xdr:col>1</xdr:col>
      <xdr:colOff>95250</xdr:colOff>
      <xdr:row>0</xdr:row>
      <xdr:rowOff>95250</xdr:rowOff>
    </xdr:from>
    <xdr:ext cx="748923" cy="275717"/>
    <xdr:sp macro="" textlink="">
      <xdr:nvSpPr>
        <xdr:cNvPr id="6" name="文本框 5"/>
        <xdr:cNvSpPr txBox="1"/>
      </xdr:nvSpPr>
      <xdr:spPr>
        <a:xfrm>
          <a:off x="352425" y="9525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委托日期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88900</xdr:colOff>
          <xdr:row>0</xdr:row>
          <xdr:rowOff>127000</xdr:rowOff>
        </xdr:from>
        <xdr:to>
          <xdr:col>3</xdr:col>
          <xdr:colOff>247650</xdr:colOff>
          <xdr:row>2</xdr:row>
          <xdr:rowOff>12700</xdr:rowOff>
        </xdr:to>
        <xdr:sp macro="" textlink="">
          <xdr:nvSpPr>
            <xdr:cNvPr id="83969" name="TextBox21" hidden="1">
              <a:extLst>
                <a:ext uri="{63B3BB69-23CF-44E3-9099-C40C66FF867C}">
                  <a14:compatExt spid="_x0000_s839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508000</xdr:colOff>
          <xdr:row>0</xdr:row>
          <xdr:rowOff>127000</xdr:rowOff>
        </xdr:from>
        <xdr:to>
          <xdr:col>5</xdr:col>
          <xdr:colOff>50800</xdr:colOff>
          <xdr:row>2</xdr:row>
          <xdr:rowOff>12700</xdr:rowOff>
        </xdr:to>
        <xdr:sp macro="" textlink="">
          <xdr:nvSpPr>
            <xdr:cNvPr id="83970" name="TextBox22" hidden="1">
              <a:extLst>
                <a:ext uri="{63B3BB69-23CF-44E3-9099-C40C66FF867C}">
                  <a14:compatExt spid="_x0000_s839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</xdr:col>
      <xdr:colOff>266700</xdr:colOff>
      <xdr:row>0</xdr:row>
      <xdr:rowOff>123825</xdr:rowOff>
    </xdr:from>
    <xdr:ext cx="254942" cy="264560"/>
    <xdr:sp macro="" textlink="">
      <xdr:nvSpPr>
        <xdr:cNvPr id="9" name="文本框 8"/>
        <xdr:cNvSpPr txBox="1"/>
      </xdr:nvSpPr>
      <xdr:spPr>
        <a:xfrm>
          <a:off x="2028825" y="123825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~</a:t>
          </a:r>
          <a:endParaRPr lang="zh-CN" altLang="en-US" sz="1100"/>
        </a:p>
      </xdr:txBody>
    </xdr:sp>
    <xdr:clientData/>
  </xdr:oneCellAnchor>
  <xdr:oneCellAnchor>
    <xdr:from>
      <xdr:col>5</xdr:col>
      <xdr:colOff>628650</xdr:colOff>
      <xdr:row>0</xdr:row>
      <xdr:rowOff>114300</xdr:rowOff>
    </xdr:from>
    <xdr:ext cx="1031051" cy="275717"/>
    <xdr:sp macro="" textlink="">
      <xdr:nvSpPr>
        <xdr:cNvPr id="10" name="文本框 9"/>
        <xdr:cNvSpPr txBox="1"/>
      </xdr:nvSpPr>
      <xdr:spPr>
        <a:xfrm>
          <a:off x="3762375" y="114300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检定完成日期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317500</xdr:colOff>
          <xdr:row>0</xdr:row>
          <xdr:rowOff>133350</xdr:rowOff>
        </xdr:from>
        <xdr:to>
          <xdr:col>8</xdr:col>
          <xdr:colOff>546100</xdr:colOff>
          <xdr:row>2</xdr:row>
          <xdr:rowOff>38100</xdr:rowOff>
        </xdr:to>
        <xdr:sp macro="" textlink="">
          <xdr:nvSpPr>
            <xdr:cNvPr id="83971" name="TextBox23" hidden="1">
              <a:extLst>
                <a:ext uri="{63B3BB69-23CF-44E3-9099-C40C66FF867C}">
                  <a14:compatExt spid="_x0000_s839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457200</xdr:colOff>
          <xdr:row>2</xdr:row>
          <xdr:rowOff>38100</xdr:rowOff>
        </xdr:to>
        <xdr:sp macro="" textlink="">
          <xdr:nvSpPr>
            <xdr:cNvPr id="83972" name="TextBox24" hidden="1">
              <a:extLst>
                <a:ext uri="{63B3BB69-23CF-44E3-9099-C40C66FF867C}">
                  <a14:compatExt spid="_x0000_s839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8</xdr:col>
      <xdr:colOff>561975</xdr:colOff>
      <xdr:row>0</xdr:row>
      <xdr:rowOff>129647</xdr:rowOff>
    </xdr:from>
    <xdr:ext cx="254942" cy="291016"/>
    <xdr:sp macro="" textlink="">
      <xdr:nvSpPr>
        <xdr:cNvPr id="13" name="文本框 12"/>
        <xdr:cNvSpPr txBox="1"/>
      </xdr:nvSpPr>
      <xdr:spPr>
        <a:xfrm>
          <a:off x="5791200" y="129647"/>
          <a:ext cx="254942" cy="2910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~</a:t>
          </a:r>
          <a:endParaRPr lang="zh-CN" altLang="en-US" sz="1100"/>
        </a:p>
      </xdr:txBody>
    </xdr:sp>
    <xdr:clientData/>
  </xdr:oneCellAnchor>
  <xdr:oneCellAnchor>
    <xdr:from>
      <xdr:col>1</xdr:col>
      <xdr:colOff>66675</xdr:colOff>
      <xdr:row>2</xdr:row>
      <xdr:rowOff>123825</xdr:rowOff>
    </xdr:from>
    <xdr:ext cx="748923" cy="275717"/>
    <xdr:sp macro="" textlink="">
      <xdr:nvSpPr>
        <xdr:cNvPr id="14" name="文本框 13"/>
        <xdr:cNvSpPr txBox="1"/>
      </xdr:nvSpPr>
      <xdr:spPr>
        <a:xfrm>
          <a:off x="323850" y="466725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送检单位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88900</xdr:colOff>
          <xdr:row>3</xdr:row>
          <xdr:rowOff>19050</xdr:rowOff>
        </xdr:from>
        <xdr:to>
          <xdr:col>5</xdr:col>
          <xdr:colOff>19050</xdr:colOff>
          <xdr:row>4</xdr:row>
          <xdr:rowOff>76200</xdr:rowOff>
        </xdr:to>
        <xdr:sp macro="" textlink="">
          <xdr:nvSpPr>
            <xdr:cNvPr id="83973" name="TextBox25" hidden="1">
              <a:extLst>
                <a:ext uri="{63B3BB69-23CF-44E3-9099-C40C66FF867C}">
                  <a14:compatExt spid="_x0000_s839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</xdr:col>
      <xdr:colOff>180975</xdr:colOff>
      <xdr:row>4</xdr:row>
      <xdr:rowOff>138614</xdr:rowOff>
    </xdr:from>
    <xdr:ext cx="607859" cy="303289"/>
    <xdr:sp macro="" textlink="">
      <xdr:nvSpPr>
        <xdr:cNvPr id="16" name="文本框 15"/>
        <xdr:cNvSpPr txBox="1"/>
      </xdr:nvSpPr>
      <xdr:spPr>
        <a:xfrm>
          <a:off x="438150" y="824414"/>
          <a:ext cx="607859" cy="3032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实验室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88900</xdr:colOff>
          <xdr:row>5</xdr:row>
          <xdr:rowOff>19050</xdr:rowOff>
        </xdr:from>
        <xdr:to>
          <xdr:col>5</xdr:col>
          <xdr:colOff>19050</xdr:colOff>
          <xdr:row>6</xdr:row>
          <xdr:rowOff>95250</xdr:rowOff>
        </xdr:to>
        <xdr:sp macro="" textlink="">
          <xdr:nvSpPr>
            <xdr:cNvPr id="83974" name="TextBox27" hidden="1">
              <a:extLst>
                <a:ext uri="{63B3BB69-23CF-44E3-9099-C40C66FF867C}">
                  <a14:compatExt spid="_x0000_s839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123825</xdr:colOff>
      <xdr:row>6</xdr:row>
      <xdr:rowOff>148139</xdr:rowOff>
    </xdr:from>
    <xdr:ext cx="944489" cy="303289"/>
    <xdr:sp macro="" textlink="">
      <xdr:nvSpPr>
        <xdr:cNvPr id="18" name="文本框 17"/>
        <xdr:cNvSpPr txBox="1"/>
      </xdr:nvSpPr>
      <xdr:spPr>
        <a:xfrm>
          <a:off x="123825" y="1176839"/>
          <a:ext cx="944489" cy="3032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检定</a:t>
          </a:r>
          <a:r>
            <a:rPr lang="en-US" altLang="zh-CN" sz="1100"/>
            <a:t>/</a:t>
          </a:r>
          <a:r>
            <a:rPr lang="zh-CN" altLang="en-US" sz="1100"/>
            <a:t>校准员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7</xdr:row>
          <xdr:rowOff>12700</xdr:rowOff>
        </xdr:from>
        <xdr:to>
          <xdr:col>5</xdr:col>
          <xdr:colOff>12700</xdr:colOff>
          <xdr:row>8</xdr:row>
          <xdr:rowOff>88900</xdr:rowOff>
        </xdr:to>
        <xdr:sp macro="" textlink="">
          <xdr:nvSpPr>
            <xdr:cNvPr id="83975" name="TextBox28" hidden="1">
              <a:extLst>
                <a:ext uri="{63B3BB69-23CF-44E3-9099-C40C66FF867C}">
                  <a14:compatExt spid="_x0000_s839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123825</xdr:colOff>
      <xdr:row>8</xdr:row>
      <xdr:rowOff>152400</xdr:rowOff>
    </xdr:from>
    <xdr:ext cx="748923" cy="275717"/>
    <xdr:sp macro="" textlink="">
      <xdr:nvSpPr>
        <xdr:cNvPr id="20" name="文本框 19"/>
        <xdr:cNvSpPr txBox="1"/>
      </xdr:nvSpPr>
      <xdr:spPr>
        <a:xfrm>
          <a:off x="123825" y="152400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证书编号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9</xdr:row>
          <xdr:rowOff>12700</xdr:rowOff>
        </xdr:from>
        <xdr:to>
          <xdr:col>5</xdr:col>
          <xdr:colOff>12700</xdr:colOff>
          <xdr:row>10</xdr:row>
          <xdr:rowOff>69850</xdr:rowOff>
        </xdr:to>
        <xdr:sp macro="" textlink="">
          <xdr:nvSpPr>
            <xdr:cNvPr id="83976" name="TextBox29" hidden="1">
              <a:extLst>
                <a:ext uri="{63B3BB69-23CF-44E3-9099-C40C66FF867C}">
                  <a14:compatExt spid="_x0000_s839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228600</xdr:colOff>
          <xdr:row>11</xdr:row>
          <xdr:rowOff>12700</xdr:rowOff>
        </xdr:from>
        <xdr:to>
          <xdr:col>12</xdr:col>
          <xdr:colOff>565150</xdr:colOff>
          <xdr:row>12</xdr:row>
          <xdr:rowOff>88900</xdr:rowOff>
        </xdr:to>
        <xdr:sp macro="" textlink="">
          <xdr:nvSpPr>
            <xdr:cNvPr id="83977" name="CommandButton21" hidden="1">
              <a:extLst>
                <a:ext uri="{63B3BB69-23CF-44E3-9099-C40C66FF867C}">
                  <a14:compatExt spid="_x0000_s839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146050</xdr:colOff>
          <xdr:row>11</xdr:row>
          <xdr:rowOff>12700</xdr:rowOff>
        </xdr:from>
        <xdr:to>
          <xdr:col>14</xdr:col>
          <xdr:colOff>476250</xdr:colOff>
          <xdr:row>12</xdr:row>
          <xdr:rowOff>88900</xdr:rowOff>
        </xdr:to>
        <xdr:sp macro="" textlink="">
          <xdr:nvSpPr>
            <xdr:cNvPr id="83978" name="CommandButton22" hidden="1">
              <a:extLst>
                <a:ext uri="{63B3BB69-23CF-44E3-9099-C40C66FF867C}">
                  <a14:compatExt spid="_x0000_s839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190500</xdr:colOff>
      <xdr:row>6</xdr:row>
      <xdr:rowOff>28575</xdr:rowOff>
    </xdr:from>
    <xdr:ext cx="748923" cy="275717"/>
    <xdr:sp macro="" textlink="">
      <xdr:nvSpPr>
        <xdr:cNvPr id="26" name="文本框 25"/>
        <xdr:cNvSpPr txBox="1"/>
      </xdr:nvSpPr>
      <xdr:spPr>
        <a:xfrm>
          <a:off x="4048125" y="1057275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器具名称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6</xdr:row>
          <xdr:rowOff>50800</xdr:rowOff>
        </xdr:from>
        <xdr:to>
          <xdr:col>10</xdr:col>
          <xdr:colOff>381000</xdr:colOff>
          <xdr:row>7</xdr:row>
          <xdr:rowOff>107950</xdr:rowOff>
        </xdr:to>
        <xdr:sp macro="" textlink="">
          <xdr:nvSpPr>
            <xdr:cNvPr id="83980" name="TextBox211" hidden="1">
              <a:extLst>
                <a:ext uri="{63B3BB69-23CF-44E3-9099-C40C66FF867C}">
                  <a14:compatExt spid="_x0000_s839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190500</xdr:colOff>
      <xdr:row>7</xdr:row>
      <xdr:rowOff>161925</xdr:rowOff>
    </xdr:from>
    <xdr:ext cx="748923" cy="275717"/>
    <xdr:sp macro="" textlink="">
      <xdr:nvSpPr>
        <xdr:cNvPr id="28" name="文本框 27"/>
        <xdr:cNvSpPr txBox="1"/>
      </xdr:nvSpPr>
      <xdr:spPr>
        <a:xfrm>
          <a:off x="4048125" y="1362075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出厂编号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8</xdr:row>
          <xdr:rowOff>12700</xdr:rowOff>
        </xdr:from>
        <xdr:to>
          <xdr:col>10</xdr:col>
          <xdr:colOff>381000</xdr:colOff>
          <xdr:row>9</xdr:row>
          <xdr:rowOff>69850</xdr:rowOff>
        </xdr:to>
        <xdr:sp macro="" textlink="">
          <xdr:nvSpPr>
            <xdr:cNvPr id="83981" name="TextBox212" hidden="1">
              <a:extLst>
                <a:ext uri="{63B3BB69-23CF-44E3-9099-C40C66FF867C}">
                  <a14:compatExt spid="_x0000_s839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180975</xdr:colOff>
      <xdr:row>9</xdr:row>
      <xdr:rowOff>76200</xdr:rowOff>
    </xdr:from>
    <xdr:ext cx="748923" cy="275717"/>
    <xdr:sp macro="" textlink="">
      <xdr:nvSpPr>
        <xdr:cNvPr id="30" name="文本框 29"/>
        <xdr:cNvSpPr txBox="1"/>
      </xdr:nvSpPr>
      <xdr:spPr>
        <a:xfrm>
          <a:off x="4038600" y="161925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仪器型号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260350</xdr:colOff>
          <xdr:row>9</xdr:row>
          <xdr:rowOff>95250</xdr:rowOff>
        </xdr:from>
        <xdr:to>
          <xdr:col>10</xdr:col>
          <xdr:colOff>374650</xdr:colOff>
          <xdr:row>10</xdr:row>
          <xdr:rowOff>152400</xdr:rowOff>
        </xdr:to>
        <xdr:sp macro="" textlink="">
          <xdr:nvSpPr>
            <xdr:cNvPr id="83982" name="TextBox213" hidden="1">
              <a:extLst>
                <a:ext uri="{63B3BB69-23CF-44E3-9099-C40C66FF867C}">
                  <a14:compatExt spid="_x0000_s839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12</xdr:col>
      <xdr:colOff>142875</xdr:colOff>
      <xdr:row>1</xdr:row>
      <xdr:rowOff>19050</xdr:rowOff>
    </xdr:from>
    <xdr:to>
      <xdr:col>13</xdr:col>
      <xdr:colOff>209550</xdr:colOff>
      <xdr:row>3</xdr:row>
      <xdr:rowOff>76200</xdr:rowOff>
    </xdr:to>
    <xdr:sp macro="" textlink="">
      <xdr:nvSpPr>
        <xdr:cNvPr id="32" name="左箭头 31">
          <a:hlinkClick xmlns:r="http://schemas.openxmlformats.org/officeDocument/2006/relationships" r:id="rId3"/>
        </xdr:cNvPr>
        <xdr:cNvSpPr/>
      </xdr:nvSpPr>
      <xdr:spPr>
        <a:xfrm>
          <a:off x="8115300" y="190500"/>
          <a:ext cx="752475" cy="400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返回</a:t>
          </a:r>
        </a:p>
      </xdr:txBody>
    </xdr:sp>
    <xdr:clientData/>
  </xdr:twoCellAnchor>
  <xdr:oneCellAnchor>
    <xdr:from>
      <xdr:col>6</xdr:col>
      <xdr:colOff>161925</xdr:colOff>
      <xdr:row>2</xdr:row>
      <xdr:rowOff>38100</xdr:rowOff>
    </xdr:from>
    <xdr:ext cx="748923" cy="275717"/>
    <xdr:sp macro="" textlink="">
      <xdr:nvSpPr>
        <xdr:cNvPr id="33" name="文本框 32"/>
        <xdr:cNvSpPr txBox="1"/>
      </xdr:nvSpPr>
      <xdr:spPr>
        <a:xfrm>
          <a:off x="4019550" y="381000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审核日期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285750</xdr:colOff>
          <xdr:row>2</xdr:row>
          <xdr:rowOff>88900</xdr:rowOff>
        </xdr:from>
        <xdr:to>
          <xdr:col>8</xdr:col>
          <xdr:colOff>514350</xdr:colOff>
          <xdr:row>3</xdr:row>
          <xdr:rowOff>165100</xdr:rowOff>
        </xdr:to>
        <xdr:sp macro="" textlink="">
          <xdr:nvSpPr>
            <xdr:cNvPr id="83983" name="TextBox214" hidden="1">
              <a:extLst>
                <a:ext uri="{63B3BB69-23CF-44E3-9099-C40C66FF867C}">
                  <a14:compatExt spid="_x0000_s839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88900</xdr:colOff>
          <xdr:row>2</xdr:row>
          <xdr:rowOff>88900</xdr:rowOff>
        </xdr:from>
        <xdr:to>
          <xdr:col>10</xdr:col>
          <xdr:colOff>431800</xdr:colOff>
          <xdr:row>3</xdr:row>
          <xdr:rowOff>165100</xdr:rowOff>
        </xdr:to>
        <xdr:sp macro="" textlink="">
          <xdr:nvSpPr>
            <xdr:cNvPr id="83984" name="TextBox215" hidden="1">
              <a:extLst>
                <a:ext uri="{63B3BB69-23CF-44E3-9099-C40C66FF867C}">
                  <a14:compatExt spid="_x0000_s839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8</xdr:col>
      <xdr:colOff>533400</xdr:colOff>
      <xdr:row>2</xdr:row>
      <xdr:rowOff>82022</xdr:rowOff>
    </xdr:from>
    <xdr:ext cx="254942" cy="291016"/>
    <xdr:sp macro="" textlink="">
      <xdr:nvSpPr>
        <xdr:cNvPr id="36" name="文本框 35"/>
        <xdr:cNvSpPr txBox="1"/>
      </xdr:nvSpPr>
      <xdr:spPr>
        <a:xfrm>
          <a:off x="5762625" y="424922"/>
          <a:ext cx="254942" cy="2910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~</a:t>
          </a:r>
          <a:endParaRPr lang="zh-CN" altLang="en-US" sz="1100"/>
        </a:p>
      </xdr:txBody>
    </xdr:sp>
    <xdr:clientData/>
  </xdr:oneCellAnchor>
  <xdr:oneCellAnchor>
    <xdr:from>
      <xdr:col>0</xdr:col>
      <xdr:colOff>114300</xdr:colOff>
      <xdr:row>10</xdr:row>
      <xdr:rowOff>66675</xdr:rowOff>
    </xdr:from>
    <xdr:ext cx="748923" cy="275717"/>
    <xdr:sp macro="" textlink="">
      <xdr:nvSpPr>
        <xdr:cNvPr id="37" name="文本框 36"/>
        <xdr:cNvSpPr txBox="1"/>
      </xdr:nvSpPr>
      <xdr:spPr>
        <a:xfrm>
          <a:off x="114300" y="1781175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证书单位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69850</xdr:colOff>
          <xdr:row>10</xdr:row>
          <xdr:rowOff>95250</xdr:rowOff>
        </xdr:from>
        <xdr:to>
          <xdr:col>5</xdr:col>
          <xdr:colOff>0</xdr:colOff>
          <xdr:row>11</xdr:row>
          <xdr:rowOff>152400</xdr:rowOff>
        </xdr:to>
        <xdr:sp macro="" textlink="">
          <xdr:nvSpPr>
            <xdr:cNvPr id="83985" name="TextBox26" hidden="1">
              <a:extLst>
                <a:ext uri="{63B3BB69-23CF-44E3-9099-C40C66FF867C}">
                  <a14:compatExt spid="_x0000_s83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142875</xdr:colOff>
      <xdr:row>4</xdr:row>
      <xdr:rowOff>28575</xdr:rowOff>
    </xdr:from>
    <xdr:ext cx="748923" cy="275717"/>
    <xdr:sp macro="" textlink="">
      <xdr:nvSpPr>
        <xdr:cNvPr id="39" name="文本框 38"/>
        <xdr:cNvSpPr txBox="1"/>
      </xdr:nvSpPr>
      <xdr:spPr>
        <a:xfrm>
          <a:off x="4000500" y="714375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批准日期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4</xdr:row>
          <xdr:rowOff>76200</xdr:rowOff>
        </xdr:from>
        <xdr:to>
          <xdr:col>8</xdr:col>
          <xdr:colOff>495300</xdr:colOff>
          <xdr:row>5</xdr:row>
          <xdr:rowOff>152400</xdr:rowOff>
        </xdr:to>
        <xdr:sp macro="" textlink="">
          <xdr:nvSpPr>
            <xdr:cNvPr id="83990" name="TextBox210" hidden="1">
              <a:extLst>
                <a:ext uri="{63B3BB69-23CF-44E3-9099-C40C66FF867C}">
                  <a14:compatExt spid="_x0000_s839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69850</xdr:colOff>
          <xdr:row>4</xdr:row>
          <xdr:rowOff>76200</xdr:rowOff>
        </xdr:from>
        <xdr:to>
          <xdr:col>10</xdr:col>
          <xdr:colOff>412750</xdr:colOff>
          <xdr:row>5</xdr:row>
          <xdr:rowOff>152400</xdr:rowOff>
        </xdr:to>
        <xdr:sp macro="" textlink="">
          <xdr:nvSpPr>
            <xdr:cNvPr id="83991" name="TextBox216" hidden="1">
              <a:extLst>
                <a:ext uri="{63B3BB69-23CF-44E3-9099-C40C66FF867C}">
                  <a14:compatExt spid="_x0000_s839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8</xdr:col>
      <xdr:colOff>514350</xdr:colOff>
      <xdr:row>4</xdr:row>
      <xdr:rowOff>72497</xdr:rowOff>
    </xdr:from>
    <xdr:ext cx="254942" cy="291016"/>
    <xdr:sp macro="" textlink="">
      <xdr:nvSpPr>
        <xdr:cNvPr id="42" name="文本框 41"/>
        <xdr:cNvSpPr txBox="1"/>
      </xdr:nvSpPr>
      <xdr:spPr>
        <a:xfrm>
          <a:off x="5743575" y="758297"/>
          <a:ext cx="254942" cy="2910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~</a:t>
          </a:r>
          <a:endParaRPr lang="zh-CN" altLang="en-US" sz="1100"/>
        </a:p>
      </xdr:txBody>
    </xdr:sp>
    <xdr:clientData/>
  </xdr:oneCellAnchor>
  <xdr:oneCellAnchor>
    <xdr:from>
      <xdr:col>6</xdr:col>
      <xdr:colOff>95250</xdr:colOff>
      <xdr:row>11</xdr:row>
      <xdr:rowOff>0</xdr:rowOff>
    </xdr:from>
    <xdr:ext cx="748923" cy="303289"/>
    <xdr:sp macro="" textlink="">
      <xdr:nvSpPr>
        <xdr:cNvPr id="41" name="文本框 40"/>
        <xdr:cNvSpPr txBox="1"/>
      </xdr:nvSpPr>
      <xdr:spPr>
        <a:xfrm>
          <a:off x="3952875" y="1885950"/>
          <a:ext cx="748923" cy="3032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受理单位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11</xdr:row>
          <xdr:rowOff>19050</xdr:rowOff>
        </xdr:from>
        <xdr:to>
          <xdr:col>10</xdr:col>
          <xdr:colOff>381000</xdr:colOff>
          <xdr:row>12</xdr:row>
          <xdr:rowOff>107950</xdr:rowOff>
        </xdr:to>
        <xdr:sp macro="" textlink="">
          <xdr:nvSpPr>
            <xdr:cNvPr id="83992" name="TextBox217" hidden="1">
              <a:extLst>
                <a:ext uri="{63B3BB69-23CF-44E3-9099-C40C66FF867C}">
                  <a14:compatExt spid="_x0000_s839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ziliao\jibei&#25253;&#34920;\&#25253;&#34920;&#26679;&#24335;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ziliao\jibei&#25253;&#34920;\&#25253;&#34920;&#26679;&#24335;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ziliao\jibei&#25253;&#34920;\&#25253;&#34920;&#26679;&#24335;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509.603983796296" createdVersion="1" refreshedVersion="4" recordCount="32" upgradeOnRefresh="1">
  <cacheSource type="worksheet">
    <worksheetSource ref="A50:G82" sheet="证书类别统计分析" r:id="rId2"/>
  </cacheSource>
  <cacheFields count="7">
    <cacheField name="ID" numFmtId="0">
      <sharedItems containsSemiMixedTypes="0" containsString="0" containsNumber="1" containsInteger="1" minValue="1" maxValue="24"/>
    </cacheField>
    <cacheField name="统计月" numFmtId="0">
      <sharedItems containsSemiMixedTypes="0" containsString="0" containsNumber="1" containsInteger="1" minValue="201603" maxValue="201604" count="2">
        <n v="201604"/>
        <n v="201603"/>
      </sharedItems>
    </cacheField>
    <cacheField name="所属单位" numFmtId="0">
      <sharedItems count="3">
        <s v="华北电网直属"/>
        <s v="其它供电公司"/>
        <s v="其它发电集团"/>
      </sharedItems>
    </cacheField>
    <cacheField name="送检单位" numFmtId="0">
      <sharedItems count="4">
        <s v="承德供电公司"/>
        <s v="唐山供电公司"/>
        <s v="天津超高压公司"/>
        <s v="内蒙古上都发电有限责任公司"/>
      </sharedItems>
    </cacheField>
    <cacheField name="证书/报告类别" numFmtId="0">
      <sharedItems count="5">
        <s v="检定证书"/>
        <s v="校准证书"/>
        <s v="检定结果通知书"/>
        <s v="测试报告"/>
        <s v="检测报告"/>
      </sharedItems>
    </cacheField>
    <cacheField name="授权/资质" numFmtId="0">
      <sharedItems containsBlank="1" count="4">
        <s v="河北授权"/>
        <s v="CANS"/>
        <m/>
        <s v="北京授权"/>
      </sharedItems>
    </cacheField>
    <cacheField name="证书/报告数量" numFmtId="0">
      <sharedItems containsSemiMixedTypes="0" containsString="0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509.751801736114" createdVersion="1" refreshedVersion="5" recordCount="4" upgradeOnRefresh="1">
  <cacheSource type="worksheet">
    <worksheetSource ref="B7:K11" sheet="所属单位别工作量统计" r:id="rId2"/>
  </cacheSource>
  <cacheFields count="10">
    <cacheField name="所属单位" numFmtId="0">
      <sharedItems count="3">
        <s v="华北电网直属"/>
        <s v="其它供电公司"/>
        <s v="其它发电集团"/>
      </sharedItems>
    </cacheField>
    <cacheField name="送检单位" numFmtId="0">
      <sharedItems/>
    </cacheField>
    <cacheField name="标准电能　表（台）" numFmtId="0">
      <sharedItems containsSemiMixedTypes="0" containsString="0" containsNumber="1" containsInteger="1" minValue="3" maxValue="4"/>
    </cacheField>
    <cacheField name="关　口_x000a_电能表_x000a_检　定_x000a_（台）" numFmtId="0">
      <sharedItems containsSemiMixedTypes="0" containsString="0" containsNumber="1" containsInteger="1" minValue="1" maxValue="10"/>
    </cacheField>
    <cacheField name="电能表_x000a_检　定_x000a_装　置_x000a_（台）" numFmtId="0">
      <sharedItems containsSemiMixedTypes="0" containsString="0" containsNumber="1" containsInteger="1" minValue="3" maxValue="3"/>
    </cacheField>
    <cacheField name="数字_x000a_仪表（台）" numFmtId="0">
      <sharedItems containsSemiMixedTypes="0" containsString="0" containsNumber="1" containsInteger="1" minValue="0" maxValue="1"/>
    </cacheField>
    <cacheField name="直流_x000a_仪器（台）" numFmtId="0">
      <sharedItems containsSemiMixedTypes="0" containsString="0" containsNumber="1" containsInteger="1" minValue="0" maxValue="5"/>
    </cacheField>
    <cacheField name="指示_x000a_仪表（台）" numFmtId="0">
      <sharedItems containsSemiMixedTypes="0" containsString="0" containsNumber="1" containsInteger="1" minValue="1" maxValue="1"/>
    </cacheField>
    <cacheField name="互感器_x000a_校验仪_x000a_（台）" numFmtId="0">
      <sharedItems containsSemiMixedTypes="0" containsString="0" containsNumber="1" containsInteger="1" minValue="1" maxValue="2"/>
    </cacheField>
    <cacheField name="其它_x000a_（台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作者" refreshedDate="42520.719210416668" createdVersion="5" refreshedVersion="5" minRefreshableVersion="3" recordCount="8">
  <cacheSource type="worksheet">
    <worksheetSource ref="B9:E17" sheet="不合格统计分析" r:id="rId2"/>
  </cacheSource>
  <cacheFields count="4">
    <cacheField name="不合格分类" numFmtId="0">
      <sharedItems count="7">
        <s v="1.超差"/>
        <s v="2.仪器故障"/>
        <s v="3.无法检定"/>
        <s v="4.无出厂编号"/>
        <s v="6.其他"/>
        <s v="5.无法调零"/>
        <s v="1.无法调零" u="1"/>
      </sharedItems>
    </cacheField>
    <cacheField name="实验室" numFmtId="0">
      <sharedItems count="5">
        <s v="数表实验室"/>
        <s v="电能实验室"/>
        <s v="互感器实验室"/>
        <s v="指示仪表实验室"/>
        <s v="直流仪器实验室"/>
      </sharedItems>
    </cacheField>
    <cacheField name="证书/报告编号" numFmtId="0">
      <sharedItems/>
    </cacheField>
    <cacheField name="不合格说明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n v="1"/>
    <x v="0"/>
    <x v="0"/>
    <x v="0"/>
    <x v="0"/>
    <x v="0"/>
    <n v="3"/>
  </r>
  <r>
    <n v="2"/>
    <x v="0"/>
    <x v="0"/>
    <x v="0"/>
    <x v="1"/>
    <x v="1"/>
    <n v="2"/>
  </r>
  <r>
    <n v="3"/>
    <x v="0"/>
    <x v="0"/>
    <x v="0"/>
    <x v="2"/>
    <x v="2"/>
    <n v="1"/>
  </r>
  <r>
    <n v="4"/>
    <x v="0"/>
    <x v="0"/>
    <x v="0"/>
    <x v="3"/>
    <x v="2"/>
    <n v="0"/>
  </r>
  <r>
    <n v="5"/>
    <x v="0"/>
    <x v="0"/>
    <x v="0"/>
    <x v="4"/>
    <x v="2"/>
    <n v="0"/>
  </r>
  <r>
    <n v="6"/>
    <x v="0"/>
    <x v="0"/>
    <x v="0"/>
    <x v="2"/>
    <x v="2"/>
    <n v="1"/>
  </r>
  <r>
    <n v="7"/>
    <x v="0"/>
    <x v="0"/>
    <x v="0"/>
    <x v="0"/>
    <x v="3"/>
    <n v="5"/>
  </r>
  <r>
    <n v="8"/>
    <x v="0"/>
    <x v="0"/>
    <x v="0"/>
    <x v="0"/>
    <x v="2"/>
    <n v="7"/>
  </r>
  <r>
    <n v="9"/>
    <x v="0"/>
    <x v="0"/>
    <x v="1"/>
    <x v="0"/>
    <x v="0"/>
    <n v="1"/>
  </r>
  <r>
    <n v="10"/>
    <x v="0"/>
    <x v="0"/>
    <x v="1"/>
    <x v="1"/>
    <x v="1"/>
    <n v="0"/>
  </r>
  <r>
    <n v="11"/>
    <x v="0"/>
    <x v="0"/>
    <x v="1"/>
    <x v="2"/>
    <x v="2"/>
    <n v="5"/>
  </r>
  <r>
    <n v="12"/>
    <x v="0"/>
    <x v="0"/>
    <x v="1"/>
    <x v="3"/>
    <x v="2"/>
    <n v="4"/>
  </r>
  <r>
    <n v="13"/>
    <x v="0"/>
    <x v="0"/>
    <x v="1"/>
    <x v="4"/>
    <x v="2"/>
    <n v="2"/>
  </r>
  <r>
    <n v="14"/>
    <x v="0"/>
    <x v="0"/>
    <x v="1"/>
    <x v="2"/>
    <x v="2"/>
    <n v="1"/>
  </r>
  <r>
    <n v="15"/>
    <x v="0"/>
    <x v="0"/>
    <x v="1"/>
    <x v="0"/>
    <x v="3"/>
    <n v="8"/>
  </r>
  <r>
    <n v="16"/>
    <x v="0"/>
    <x v="0"/>
    <x v="1"/>
    <x v="0"/>
    <x v="2"/>
    <n v="3"/>
  </r>
  <r>
    <n v="17"/>
    <x v="0"/>
    <x v="1"/>
    <x v="2"/>
    <x v="0"/>
    <x v="0"/>
    <n v="3"/>
  </r>
  <r>
    <n v="18"/>
    <x v="0"/>
    <x v="1"/>
    <x v="2"/>
    <x v="1"/>
    <x v="1"/>
    <n v="2"/>
  </r>
  <r>
    <n v="19"/>
    <x v="0"/>
    <x v="1"/>
    <x v="2"/>
    <x v="2"/>
    <x v="2"/>
    <n v="1"/>
  </r>
  <r>
    <n v="20"/>
    <x v="0"/>
    <x v="1"/>
    <x v="2"/>
    <x v="3"/>
    <x v="2"/>
    <n v="0"/>
  </r>
  <r>
    <n v="21"/>
    <x v="0"/>
    <x v="1"/>
    <x v="2"/>
    <x v="4"/>
    <x v="2"/>
    <n v="0"/>
  </r>
  <r>
    <n v="22"/>
    <x v="0"/>
    <x v="1"/>
    <x v="2"/>
    <x v="2"/>
    <x v="2"/>
    <n v="1"/>
  </r>
  <r>
    <n v="23"/>
    <x v="0"/>
    <x v="1"/>
    <x v="2"/>
    <x v="0"/>
    <x v="3"/>
    <n v="5"/>
  </r>
  <r>
    <n v="24"/>
    <x v="0"/>
    <x v="1"/>
    <x v="2"/>
    <x v="0"/>
    <x v="2"/>
    <n v="7"/>
  </r>
  <r>
    <n v="1"/>
    <x v="1"/>
    <x v="2"/>
    <x v="3"/>
    <x v="0"/>
    <x v="0"/>
    <n v="3"/>
  </r>
  <r>
    <n v="2"/>
    <x v="1"/>
    <x v="2"/>
    <x v="3"/>
    <x v="1"/>
    <x v="1"/>
    <n v="2"/>
  </r>
  <r>
    <n v="3"/>
    <x v="1"/>
    <x v="2"/>
    <x v="3"/>
    <x v="2"/>
    <x v="2"/>
    <n v="1"/>
  </r>
  <r>
    <n v="4"/>
    <x v="1"/>
    <x v="2"/>
    <x v="3"/>
    <x v="3"/>
    <x v="2"/>
    <n v="0"/>
  </r>
  <r>
    <n v="5"/>
    <x v="1"/>
    <x v="2"/>
    <x v="3"/>
    <x v="4"/>
    <x v="2"/>
    <n v="0"/>
  </r>
  <r>
    <n v="6"/>
    <x v="1"/>
    <x v="2"/>
    <x v="3"/>
    <x v="2"/>
    <x v="2"/>
    <n v="1"/>
  </r>
  <r>
    <n v="7"/>
    <x v="1"/>
    <x v="2"/>
    <x v="3"/>
    <x v="0"/>
    <x v="3"/>
    <n v="5"/>
  </r>
  <r>
    <n v="8"/>
    <x v="1"/>
    <x v="2"/>
    <x v="3"/>
    <x v="0"/>
    <x v="2"/>
    <n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">
  <r>
    <x v="0"/>
    <s v="承德供电公司"/>
    <n v="3"/>
    <n v="2"/>
    <n v="3"/>
    <n v="0"/>
    <n v="1"/>
    <n v="1"/>
    <n v="1"/>
    <n v="1"/>
  </r>
  <r>
    <x v="0"/>
    <s v="唐山供电公司"/>
    <n v="4"/>
    <n v="2"/>
    <n v="3"/>
    <n v="1"/>
    <n v="1"/>
    <n v="1"/>
    <n v="1"/>
    <n v="0"/>
  </r>
  <r>
    <x v="1"/>
    <s v="天津超高压公司"/>
    <n v="4"/>
    <n v="1"/>
    <n v="3"/>
    <n v="1"/>
    <n v="0"/>
    <n v="1"/>
    <n v="2"/>
    <n v="0"/>
  </r>
  <r>
    <x v="2"/>
    <s v="内蒙古上都发电有限责任公司"/>
    <n v="3"/>
    <n v="10"/>
    <n v="3"/>
    <n v="1"/>
    <n v="5"/>
    <n v="1"/>
    <n v="2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">
  <r>
    <x v="0"/>
    <x v="0"/>
    <s v="DC/电表-002-2016"/>
    <s v="超差"/>
  </r>
  <r>
    <x v="1"/>
    <x v="1"/>
    <s v="DC/电表-001-2016"/>
    <s v="仪器故障"/>
  </r>
  <r>
    <x v="2"/>
    <x v="2"/>
    <s v="DC/电表-003-2016"/>
    <s v="无充电器"/>
  </r>
  <r>
    <x v="3"/>
    <x v="3"/>
    <s v="DC/电表-004-2016"/>
    <s v="无出厂编号，无线无法检定"/>
  </r>
  <r>
    <x v="2"/>
    <x v="4"/>
    <s v="DC/电表-005-2016"/>
    <s v="无充电线"/>
  </r>
  <r>
    <x v="0"/>
    <x v="0"/>
    <s v="DC/电表-006-2016"/>
    <s v="超差"/>
  </r>
  <r>
    <x v="4"/>
    <x v="1"/>
    <s v="DC/阻仪-008-2016"/>
    <s v="链接线错误"/>
  </r>
  <r>
    <x v="5"/>
    <x v="1"/>
    <s v="DC/阻仪-009-2016"/>
    <s v="无法调零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dataOnRows="1" applyNumberFormats="0" applyBorderFormats="0" applyFontFormats="0" applyPatternFormats="0" applyAlignmentFormats="0" applyWidthHeightFormats="1" dataCaption="数据" updatedVersion="5" showMemberPropertyTips="0" useAutoFormatting="1" itemPrintTitles="1" createdVersion="1" indent="0" compact="0" compactData="0" gridDropZones="1" chartFormat="1">
  <location ref="S50:U59" firstHeaderRow="2" firstDataRow="2" firstDataCol="2" rowPageCount="3" colPageCount="1"/>
  <pivotFields count="7"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x="1"/>
        <item x="0"/>
      </items>
    </pivotField>
    <pivotField axis="axisPage" compact="0" outline="0" subtotalTop="0" showAll="0" includeNewItemsInFilter="1" defaultSubtotal="0">
      <items count="3">
        <item x="0"/>
        <item x="2"/>
        <item x="1"/>
      </items>
    </pivotField>
    <pivotField axis="axisPage" compact="0" outline="0" subtotalTop="0" showAll="0" includeNewItemsInFilter="1" defaultSubtotal="0">
      <items count="4">
        <item x="0"/>
        <item x="3"/>
        <item x="1"/>
        <item x="2"/>
      </items>
    </pivotField>
    <pivotField axis="axisRow" compact="0" outline="0" subtotalTop="0" showAll="0" includeNewItemsInFilter="1" defaultSubtotal="0">
      <items count="5">
        <item x="3"/>
        <item x="4"/>
        <item x="2"/>
        <item x="0"/>
        <item x="1"/>
      </items>
    </pivotField>
    <pivotField axis="axisRow" compact="0" outline="0" subtotalTop="0" showAll="0" includeNewItemsInFilter="1" defaultSubtotal="0">
      <items count="4">
        <item x="1"/>
        <item x="3"/>
        <item x="0"/>
        <item x="2"/>
      </items>
    </pivotField>
    <pivotField dataField="1" compact="0" outline="0" subtotalTop="0" showAll="0" includeNewItemsInFilter="1" defaultSubtotal="0"/>
  </pivotFields>
  <rowFields count="2">
    <field x="4"/>
    <field x="5"/>
  </rowFields>
  <rowItems count="8">
    <i>
      <x/>
      <x v="3"/>
    </i>
    <i>
      <x v="1"/>
      <x v="3"/>
    </i>
    <i>
      <x v="2"/>
      <x v="3"/>
    </i>
    <i>
      <x v="3"/>
      <x v="1"/>
    </i>
    <i r="1">
      <x v="2"/>
    </i>
    <i r="1">
      <x v="3"/>
    </i>
    <i>
      <x v="4"/>
      <x/>
    </i>
    <i t="grand">
      <x/>
    </i>
  </rowItems>
  <colItems count="1">
    <i/>
  </colItems>
  <pageFields count="3">
    <pageField fld="1" hier="0"/>
    <pageField fld="2" hier="0"/>
    <pageField fld="3" hier="0"/>
  </pageFields>
  <dataFields count="1">
    <dataField name="求和项:证书/报告数量" fld="6" baseField="0" baseItem="0"/>
  </dataFields>
  <formats count="20">
    <format dxfId="61">
      <pivotArea type="all" dataOnly="0" outline="0" fieldPosition="0"/>
    </format>
    <format dxfId="60">
      <pivotArea outline="0" fieldPosition="0"/>
    </format>
    <format dxfId="59">
      <pivotArea type="topRight" dataOnly="0" labelOnly="1" outline="0" fieldPosition="0"/>
    </format>
    <format dxfId="58">
      <pivotArea dataOnly="0" labelOnly="1" outline="0" fieldPosition="0">
        <references count="1">
          <reference field="4" count="0"/>
        </references>
      </pivotArea>
    </format>
    <format dxfId="57">
      <pivotArea dataOnly="0" labelOnly="1" grandRow="1" outline="0" fieldPosition="0"/>
    </format>
    <format dxfId="56">
      <pivotArea dataOnly="0" labelOnly="1" outline="0" fieldPosition="0">
        <references count="2">
          <reference field="4" count="1" selected="0">
            <x v="0"/>
          </reference>
          <reference field="5" count="1">
            <x v="3"/>
          </reference>
        </references>
      </pivotArea>
    </format>
    <format dxfId="55">
      <pivotArea dataOnly="0" labelOnly="1" outline="0" fieldPosition="0">
        <references count="2">
          <reference field="4" count="1" selected="0">
            <x v="1"/>
          </reference>
          <reference field="5" count="1">
            <x v="3"/>
          </reference>
        </references>
      </pivotArea>
    </format>
    <format dxfId="54">
      <pivotArea dataOnly="0" labelOnly="1" outline="0" fieldPosition="0">
        <references count="2">
          <reference field="4" count="1" selected="0">
            <x v="2"/>
          </reference>
          <reference field="5" count="1">
            <x v="3"/>
          </reference>
        </references>
      </pivotArea>
    </format>
    <format dxfId="53">
      <pivotArea dataOnly="0" labelOnly="1" outline="0" fieldPosition="0">
        <references count="2">
          <reference field="4" count="1" selected="0">
            <x v="3"/>
          </reference>
          <reference field="5" count="3">
            <x v="1"/>
            <x v="2"/>
            <x v="3"/>
          </reference>
        </references>
      </pivotArea>
    </format>
    <format dxfId="52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51">
      <pivotArea type="all" dataOnly="0" outline="0" fieldPosition="0"/>
    </format>
    <format dxfId="50">
      <pivotArea outline="0" fieldPosition="0"/>
    </format>
    <format dxfId="49">
      <pivotArea type="topRight" dataOnly="0" labelOnly="1" outline="0" fieldPosition="0"/>
    </format>
    <format dxfId="48">
      <pivotArea dataOnly="0" labelOnly="1" outline="0" fieldPosition="0">
        <references count="1">
          <reference field="4" count="0"/>
        </references>
      </pivotArea>
    </format>
    <format dxfId="47">
      <pivotArea dataOnly="0" labelOnly="1" grandRow="1" outline="0" fieldPosition="0"/>
    </format>
    <format dxfId="46">
      <pivotArea dataOnly="0" labelOnly="1" outline="0" fieldPosition="0">
        <references count="2">
          <reference field="4" count="1" selected="0">
            <x v="0"/>
          </reference>
          <reference field="5" count="1">
            <x v="3"/>
          </reference>
        </references>
      </pivotArea>
    </format>
    <format dxfId="45">
      <pivotArea dataOnly="0" labelOnly="1" outline="0" fieldPosition="0">
        <references count="2">
          <reference field="4" count="1" selected="0">
            <x v="1"/>
          </reference>
          <reference field="5" count="1">
            <x v="3"/>
          </reference>
        </references>
      </pivotArea>
    </format>
    <format dxfId="44">
      <pivotArea dataOnly="0" labelOnly="1" outline="0" fieldPosition="0">
        <references count="2">
          <reference field="4" count="1" selected="0">
            <x v="2"/>
          </reference>
          <reference field="5" count="1">
            <x v="3"/>
          </reference>
        </references>
      </pivotArea>
    </format>
    <format dxfId="43">
      <pivotArea dataOnly="0" labelOnly="1" outline="0" fieldPosition="0">
        <references count="2">
          <reference field="4" count="1" selected="0">
            <x v="3"/>
          </reference>
          <reference field="5" count="3">
            <x v="1"/>
            <x v="2"/>
            <x v="3"/>
          </reference>
        </references>
      </pivotArea>
    </format>
    <format dxfId="42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3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3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3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6" cacheId="1" applyNumberFormats="0" applyBorderFormats="0" applyFontFormats="0" applyPatternFormats="0" applyAlignmentFormats="0" applyWidthHeightFormats="1" dataCaption="数据" updatedVersion="5" showMemberPropertyTips="0" useAutoFormatting="1" rowGrandTotals="0" colGrandTotals="0" itemPrintTitles="1" createdVersion="1" indent="0" compact="0" compactData="0" gridDropZones="1" chartFormat="2">
  <location ref="M6:U10" firstHeaderRow="1" firstDataRow="2" firstDataCol="1"/>
  <pivotFields count="10">
    <pivotField axis="axisRow" compact="0" outline="0" subtotalTop="0" showAll="0" includeNewItemsInFilter="1" defaultSubtotal="0">
      <items count="3">
        <item x="0"/>
        <item x="2"/>
        <item x="1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求和项:标准电能　表（台）" fld="2" baseField="0" baseItem="0"/>
    <dataField name="求和项:关　口_x000a_电能表_x000a_检　定_x000a_（台）" fld="3" baseField="0" baseItem="0"/>
    <dataField name="求和项:电能表_x000a_检　定_x000a_装　置_x000a_（台）" fld="4" baseField="0" baseItem="0"/>
    <dataField name="求和项:数字_x000a_仪表（台）" fld="5" baseField="0" baseItem="0"/>
    <dataField name="求和项:直流_x000a_仪器（台）" fld="6" baseField="0" baseItem="0"/>
    <dataField name="求和项:指示_x000a_仪表（台）" fld="7" baseField="0" baseItem="0"/>
    <dataField name="求和项:互感器_x000a_校验仪_x000a_（台）" fld="8" baseField="0" baseItem="0"/>
    <dataField name="求和项:其它_x000a_（台" fld="9" baseField="0" baseItem="0"/>
  </dataFields>
  <formats count="4">
    <format dxfId="41">
      <pivotArea type="all" dataOnly="0" outline="0" fieldPosition="0"/>
    </format>
    <format dxfId="40">
      <pivotArea dataOnly="0" labelOnly="1" outline="0" fieldPosition="0">
        <references count="1">
          <reference field="0" count="0"/>
        </references>
      </pivotArea>
    </format>
    <format dxfId="39">
      <pivotArea outline="0" fieldPosition="0"/>
    </format>
    <format dxfId="38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数据透视表2" cacheId="2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2">
  <location ref="L9:M16" firstHeaderRow="1" firstDataRow="1" firstDataCol="1" rowPageCount="1" colPageCount="1"/>
  <pivotFields count="4">
    <pivotField axis="axisRow" showAll="0">
      <items count="8">
        <item x="0"/>
        <item m="1" x="6"/>
        <item x="1"/>
        <item x="2"/>
        <item x="3"/>
        <item x="5"/>
        <item x="4"/>
        <item t="default"/>
      </items>
    </pivotField>
    <pivotField axis="axisPage" showAll="0">
      <items count="6">
        <item x="1"/>
        <item x="2"/>
        <item x="0"/>
        <item x="4"/>
        <item x="3"/>
        <item t="default"/>
      </items>
    </pivotField>
    <pivotField dataField="1" showAll="0"/>
    <pivotField showAll="0"/>
  </pivotFields>
  <rowFields count="1">
    <field x="0"/>
  </rowFields>
  <rowItems count="7">
    <i>
      <x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1" hier="-1"/>
  </pageFields>
  <dataFields count="1">
    <dataField name="计数项:证书/报告编号" fld="2" subtotal="count" baseField="0" baseItem="0"/>
  </dataFields>
  <formats count="18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 axis="axisRow" fieldPosition="0"/>
    </format>
    <format dxfId="14">
      <pivotArea dataOnly="0" labelOnly="1" outline="0" axis="axisValues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outline="0" axis="axisValues" fieldPosition="0"/>
    </format>
    <format dxfId="7">
      <pivotArea dataOnly="0" labelOnly="1" fieldPosition="0">
        <references count="1">
          <reference field="0" count="0"/>
        </references>
      </pivotArea>
    </format>
    <format dxfId="6">
      <pivotArea dataOnly="0" labelOnly="1" grandRow="1" outline="0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outline="0" axis="axisValues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Row="1" outline="0" fieldPosition="0"/>
    </format>
  </format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0" dataOnRows="1" applyNumberFormats="0" applyBorderFormats="0" applyFontFormats="0" applyPatternFormats="0" applyAlignmentFormats="0" applyWidthHeightFormats="1" dataCaption="数据" updatedVersion="5" showMemberPropertyTips="0" useAutoFormatting="1" itemPrintTitles="1" createdVersion="1" indent="0" compact="0" compactData="0" gridDropZones="1" chartFormat="2">
  <location ref="V48:X57" firstHeaderRow="2" firstDataRow="2" firstDataCol="2" rowPageCount="3" colPageCount="1"/>
  <pivotFields count="7"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x="1"/>
        <item x="0"/>
      </items>
    </pivotField>
    <pivotField axis="axisPage" compact="0" outline="0" subtotalTop="0" showAll="0" includeNewItemsInFilter="1" defaultSubtotal="0">
      <items count="3">
        <item x="0"/>
        <item x="2"/>
        <item x="1"/>
      </items>
    </pivotField>
    <pivotField axis="axisPage" compact="0" outline="0" subtotalTop="0" showAll="0" includeNewItemsInFilter="1" defaultSubtotal="0">
      <items count="4">
        <item x="0"/>
        <item x="3"/>
        <item x="1"/>
        <item x="2"/>
      </items>
    </pivotField>
    <pivotField axis="axisRow" compact="0" outline="0" subtotalTop="0" showAll="0" includeNewItemsInFilter="1" defaultSubtotal="0">
      <items count="5">
        <item x="3"/>
        <item x="4"/>
        <item x="2"/>
        <item x="0"/>
        <item x="1"/>
      </items>
    </pivotField>
    <pivotField axis="axisRow" compact="0" outline="0" subtotalTop="0" showAll="0" includeNewItemsInFilter="1" defaultSubtotal="0">
      <items count="4">
        <item x="1"/>
        <item x="3"/>
        <item x="0"/>
        <item x="2"/>
      </items>
    </pivotField>
    <pivotField dataField="1" compact="0" outline="0" subtotalTop="0" showAll="0" includeNewItemsInFilter="1" defaultSubtotal="0"/>
  </pivotFields>
  <rowFields count="2">
    <field x="4"/>
    <field x="5"/>
  </rowFields>
  <rowItems count="8">
    <i>
      <x/>
      <x v="3"/>
    </i>
    <i>
      <x v="1"/>
      <x v="3"/>
    </i>
    <i>
      <x v="2"/>
      <x v="3"/>
    </i>
    <i>
      <x v="3"/>
      <x v="1"/>
    </i>
    <i r="1">
      <x v="2"/>
    </i>
    <i r="1">
      <x v="3"/>
    </i>
    <i>
      <x v="4"/>
      <x/>
    </i>
    <i t="grand">
      <x/>
    </i>
  </rowItems>
  <colItems count="1">
    <i/>
  </colItems>
  <pageFields count="3">
    <pageField fld="1" hier="0"/>
    <pageField fld="2" hier="0"/>
    <pageField fld="3" hier="0"/>
  </pageFields>
  <dataFields count="1">
    <dataField name="求和项:证书/报告数量" fld="6" baseField="0" baseItem="0"/>
  </dataFields>
  <formats count="20">
    <format dxfId="37">
      <pivotArea type="all" dataOnly="0" outline="0" fieldPosition="0"/>
    </format>
    <format dxfId="36">
      <pivotArea outline="0" fieldPosition="0"/>
    </format>
    <format dxfId="35">
      <pivotArea type="topRight" dataOnly="0" labelOnly="1" outline="0" fieldPosition="0"/>
    </format>
    <format dxfId="34">
      <pivotArea dataOnly="0" labelOnly="1" outline="0" fieldPosition="0">
        <references count="1">
          <reference field="4" count="0"/>
        </references>
      </pivotArea>
    </format>
    <format dxfId="33">
      <pivotArea dataOnly="0" labelOnly="1" grandRow="1" outline="0" fieldPosition="0"/>
    </format>
    <format dxfId="32">
      <pivotArea dataOnly="0" labelOnly="1" outline="0" fieldPosition="0">
        <references count="2">
          <reference field="4" count="1" selected="0">
            <x v="0"/>
          </reference>
          <reference field="5" count="1">
            <x v="3"/>
          </reference>
        </references>
      </pivotArea>
    </format>
    <format dxfId="31">
      <pivotArea dataOnly="0" labelOnly="1" outline="0" fieldPosition="0">
        <references count="2">
          <reference field="4" count="1" selected="0">
            <x v="1"/>
          </reference>
          <reference field="5" count="1">
            <x v="3"/>
          </reference>
        </references>
      </pivotArea>
    </format>
    <format dxfId="30">
      <pivotArea dataOnly="0" labelOnly="1" outline="0" fieldPosition="0">
        <references count="2">
          <reference field="4" count="1" selected="0">
            <x v="2"/>
          </reference>
          <reference field="5" count="1">
            <x v="3"/>
          </reference>
        </references>
      </pivotArea>
    </format>
    <format dxfId="29">
      <pivotArea dataOnly="0" labelOnly="1" outline="0" fieldPosition="0">
        <references count="2">
          <reference field="4" count="1" selected="0">
            <x v="3"/>
          </reference>
          <reference field="5" count="3">
            <x v="1"/>
            <x v="2"/>
            <x v="3"/>
          </reference>
        </references>
      </pivotArea>
    </format>
    <format dxfId="28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27">
      <pivotArea type="all" dataOnly="0" outline="0" fieldPosition="0"/>
    </format>
    <format dxfId="26">
      <pivotArea outline="0" fieldPosition="0"/>
    </format>
    <format dxfId="25">
      <pivotArea type="topRight" dataOnly="0" labelOnly="1" outline="0" fieldPosition="0"/>
    </format>
    <format dxfId="24">
      <pivotArea dataOnly="0" labelOnly="1" outline="0" fieldPosition="0">
        <references count="1">
          <reference field="4" count="0"/>
        </references>
      </pivotArea>
    </format>
    <format dxfId="23">
      <pivotArea dataOnly="0" labelOnly="1" grandRow="1" outline="0" fieldPosition="0"/>
    </format>
    <format dxfId="22">
      <pivotArea dataOnly="0" labelOnly="1" outline="0" fieldPosition="0">
        <references count="2">
          <reference field="4" count="1" selected="0">
            <x v="0"/>
          </reference>
          <reference field="5" count="1">
            <x v="3"/>
          </reference>
        </references>
      </pivotArea>
    </format>
    <format dxfId="21">
      <pivotArea dataOnly="0" labelOnly="1" outline="0" fieldPosition="0">
        <references count="2">
          <reference field="4" count="1" selected="0">
            <x v="1"/>
          </reference>
          <reference field="5" count="1">
            <x v="3"/>
          </reference>
        </references>
      </pivotArea>
    </format>
    <format dxfId="20">
      <pivotArea dataOnly="0" labelOnly="1" outline="0" fieldPosition="0">
        <references count="2">
          <reference field="4" count="1" selected="0">
            <x v="2"/>
          </reference>
          <reference field="5" count="1">
            <x v="3"/>
          </reference>
        </references>
      </pivotArea>
    </format>
    <format dxfId="19">
      <pivotArea dataOnly="0" labelOnly="1" outline="0" fieldPosition="0">
        <references count="2">
          <reference field="4" count="1" selected="0">
            <x v="3"/>
          </reference>
          <reference field="5" count="3">
            <x v="1"/>
            <x v="2"/>
            <x v="3"/>
          </reference>
        </references>
      </pivotArea>
    </format>
    <format dxfId="18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3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3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3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0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3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3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3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1"/>
          </reference>
        </references>
      </pivotArea>
    </chartFormat>
    <chartFormat chart="1" format="13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2"/>
          </reference>
        </references>
      </pivotArea>
    </chartFormat>
    <chartFormat chart="1" format="14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3"/>
          </reference>
        </references>
      </pivotArea>
    </chartFormat>
    <chartFormat chart="1" format="15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6.xml"/><Relationship Id="rId13" Type="http://schemas.openxmlformats.org/officeDocument/2006/relationships/control" Target="../activeX/activeX81.xml"/><Relationship Id="rId18" Type="http://schemas.openxmlformats.org/officeDocument/2006/relationships/control" Target="../activeX/activeX84.xml"/><Relationship Id="rId26" Type="http://schemas.openxmlformats.org/officeDocument/2006/relationships/control" Target="../activeX/activeX90.xml"/><Relationship Id="rId3" Type="http://schemas.openxmlformats.org/officeDocument/2006/relationships/control" Target="../activeX/activeX73.xml"/><Relationship Id="rId21" Type="http://schemas.openxmlformats.org/officeDocument/2006/relationships/control" Target="../activeX/activeX86.xml"/><Relationship Id="rId7" Type="http://schemas.openxmlformats.org/officeDocument/2006/relationships/image" Target="../media/image27.emf"/><Relationship Id="rId12" Type="http://schemas.openxmlformats.org/officeDocument/2006/relationships/control" Target="../activeX/activeX80.xml"/><Relationship Id="rId17" Type="http://schemas.openxmlformats.org/officeDocument/2006/relationships/control" Target="../activeX/activeX83.xml"/><Relationship Id="rId25" Type="http://schemas.openxmlformats.org/officeDocument/2006/relationships/image" Target="../media/image25.emf"/><Relationship Id="rId2" Type="http://schemas.openxmlformats.org/officeDocument/2006/relationships/vmlDrawing" Target="../drawings/vmlDrawing9.vml"/><Relationship Id="rId16" Type="http://schemas.openxmlformats.org/officeDocument/2006/relationships/image" Target="../media/image46.emf"/><Relationship Id="rId20" Type="http://schemas.openxmlformats.org/officeDocument/2006/relationships/control" Target="../activeX/activeX85.xml"/><Relationship Id="rId29" Type="http://schemas.openxmlformats.org/officeDocument/2006/relationships/comments" Target="../comments7.xml"/><Relationship Id="rId1" Type="http://schemas.openxmlformats.org/officeDocument/2006/relationships/drawing" Target="../drawings/drawing9.xml"/><Relationship Id="rId6" Type="http://schemas.openxmlformats.org/officeDocument/2006/relationships/control" Target="../activeX/activeX75.xml"/><Relationship Id="rId11" Type="http://schemas.openxmlformats.org/officeDocument/2006/relationships/control" Target="../activeX/activeX79.xml"/><Relationship Id="rId24" Type="http://schemas.openxmlformats.org/officeDocument/2006/relationships/control" Target="../activeX/activeX89.xml"/><Relationship Id="rId5" Type="http://schemas.openxmlformats.org/officeDocument/2006/relationships/control" Target="../activeX/activeX74.xml"/><Relationship Id="rId15" Type="http://schemas.openxmlformats.org/officeDocument/2006/relationships/control" Target="../activeX/activeX82.xml"/><Relationship Id="rId23" Type="http://schemas.openxmlformats.org/officeDocument/2006/relationships/control" Target="../activeX/activeX88.xml"/><Relationship Id="rId28" Type="http://schemas.openxmlformats.org/officeDocument/2006/relationships/image" Target="../media/image34.emf"/><Relationship Id="rId10" Type="http://schemas.openxmlformats.org/officeDocument/2006/relationships/control" Target="../activeX/activeX78.xml"/><Relationship Id="rId19" Type="http://schemas.openxmlformats.org/officeDocument/2006/relationships/image" Target="../media/image22.emf"/><Relationship Id="rId4" Type="http://schemas.openxmlformats.org/officeDocument/2006/relationships/image" Target="../media/image26.emf"/><Relationship Id="rId9" Type="http://schemas.openxmlformats.org/officeDocument/2006/relationships/control" Target="../activeX/activeX77.xml"/><Relationship Id="rId14" Type="http://schemas.openxmlformats.org/officeDocument/2006/relationships/image" Target="../media/image45.emf"/><Relationship Id="rId22" Type="http://schemas.openxmlformats.org/officeDocument/2006/relationships/control" Target="../activeX/activeX87.xml"/><Relationship Id="rId27" Type="http://schemas.openxmlformats.org/officeDocument/2006/relationships/control" Target="../activeX/activeX9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image" Target="../media/image7.emf"/><Relationship Id="rId26" Type="http://schemas.openxmlformats.org/officeDocument/2006/relationships/control" Target="../activeX/activeX14.xml"/><Relationship Id="rId39" Type="http://schemas.openxmlformats.org/officeDocument/2006/relationships/image" Target="../media/image16.emf"/><Relationship Id="rId21" Type="http://schemas.openxmlformats.org/officeDocument/2006/relationships/control" Target="../activeX/activeX11.xml"/><Relationship Id="rId34" Type="http://schemas.openxmlformats.org/officeDocument/2006/relationships/image" Target="../media/image14.emf"/><Relationship Id="rId42" Type="http://schemas.openxmlformats.org/officeDocument/2006/relationships/control" Target="../activeX/activeX23.xml"/><Relationship Id="rId47" Type="http://schemas.openxmlformats.org/officeDocument/2006/relationships/image" Target="../media/image20.emf"/><Relationship Id="rId50" Type="http://schemas.openxmlformats.org/officeDocument/2006/relationships/control" Target="../activeX/activeX27.xml"/><Relationship Id="rId55" Type="http://schemas.openxmlformats.org/officeDocument/2006/relationships/ctrlProp" Target="../ctrlProps/ctrlProp3.xml"/><Relationship Id="rId7" Type="http://schemas.openxmlformats.org/officeDocument/2006/relationships/control" Target="../activeX/activeX3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8.xml"/><Relationship Id="rId29" Type="http://schemas.openxmlformats.org/officeDocument/2006/relationships/control" Target="../activeX/activeX16.xml"/><Relationship Id="rId11" Type="http://schemas.openxmlformats.org/officeDocument/2006/relationships/control" Target="../activeX/activeX5.xml"/><Relationship Id="rId24" Type="http://schemas.openxmlformats.org/officeDocument/2006/relationships/control" Target="../activeX/activeX13.xml"/><Relationship Id="rId32" Type="http://schemas.openxmlformats.org/officeDocument/2006/relationships/image" Target="../media/image13.emf"/><Relationship Id="rId37" Type="http://schemas.openxmlformats.org/officeDocument/2006/relationships/control" Target="../activeX/activeX20.xml"/><Relationship Id="rId40" Type="http://schemas.openxmlformats.org/officeDocument/2006/relationships/control" Target="../activeX/activeX22.xml"/><Relationship Id="rId45" Type="http://schemas.openxmlformats.org/officeDocument/2006/relationships/image" Target="../media/image19.emf"/><Relationship Id="rId53" Type="http://schemas.openxmlformats.org/officeDocument/2006/relationships/ctrlProp" Target="../ctrlProps/ctrlProp1.xml"/><Relationship Id="rId5" Type="http://schemas.openxmlformats.org/officeDocument/2006/relationships/control" Target="../activeX/activeX2.xml"/><Relationship Id="rId10" Type="http://schemas.openxmlformats.org/officeDocument/2006/relationships/image" Target="../media/image4.emf"/><Relationship Id="rId19" Type="http://schemas.openxmlformats.org/officeDocument/2006/relationships/control" Target="../activeX/activeX10.xml"/><Relationship Id="rId31" Type="http://schemas.openxmlformats.org/officeDocument/2006/relationships/control" Target="../activeX/activeX17.xml"/><Relationship Id="rId44" Type="http://schemas.openxmlformats.org/officeDocument/2006/relationships/control" Target="../activeX/activeX24.xml"/><Relationship Id="rId52" Type="http://schemas.openxmlformats.org/officeDocument/2006/relationships/image" Target="../media/image22.emf"/><Relationship Id="rId4" Type="http://schemas.openxmlformats.org/officeDocument/2006/relationships/image" Target="../media/image1.emf"/><Relationship Id="rId9" Type="http://schemas.openxmlformats.org/officeDocument/2006/relationships/control" Target="../activeX/activeX4.xml"/><Relationship Id="rId14" Type="http://schemas.openxmlformats.org/officeDocument/2006/relationships/control" Target="../activeX/activeX7.xml"/><Relationship Id="rId22" Type="http://schemas.openxmlformats.org/officeDocument/2006/relationships/image" Target="../media/image9.emf"/><Relationship Id="rId27" Type="http://schemas.openxmlformats.org/officeDocument/2006/relationships/control" Target="../activeX/activeX15.xml"/><Relationship Id="rId30" Type="http://schemas.openxmlformats.org/officeDocument/2006/relationships/image" Target="../media/image12.emf"/><Relationship Id="rId35" Type="http://schemas.openxmlformats.org/officeDocument/2006/relationships/control" Target="../activeX/activeX19.xml"/><Relationship Id="rId43" Type="http://schemas.openxmlformats.org/officeDocument/2006/relationships/image" Target="../media/image18.emf"/><Relationship Id="rId48" Type="http://schemas.openxmlformats.org/officeDocument/2006/relationships/control" Target="../activeX/activeX26.xml"/><Relationship Id="rId8" Type="http://schemas.openxmlformats.org/officeDocument/2006/relationships/image" Target="../media/image3.emf"/><Relationship Id="rId51" Type="http://schemas.openxmlformats.org/officeDocument/2006/relationships/control" Target="../activeX/activeX28.xml"/><Relationship Id="rId3" Type="http://schemas.openxmlformats.org/officeDocument/2006/relationships/control" Target="../activeX/activeX1.xml"/><Relationship Id="rId12" Type="http://schemas.openxmlformats.org/officeDocument/2006/relationships/control" Target="../activeX/activeX6.xml"/><Relationship Id="rId17" Type="http://schemas.openxmlformats.org/officeDocument/2006/relationships/control" Target="../activeX/activeX9.xml"/><Relationship Id="rId25" Type="http://schemas.openxmlformats.org/officeDocument/2006/relationships/image" Target="../media/image10.emf"/><Relationship Id="rId33" Type="http://schemas.openxmlformats.org/officeDocument/2006/relationships/control" Target="../activeX/activeX18.xml"/><Relationship Id="rId38" Type="http://schemas.openxmlformats.org/officeDocument/2006/relationships/control" Target="../activeX/activeX21.xml"/><Relationship Id="rId46" Type="http://schemas.openxmlformats.org/officeDocument/2006/relationships/control" Target="../activeX/activeX25.xml"/><Relationship Id="rId20" Type="http://schemas.openxmlformats.org/officeDocument/2006/relationships/image" Target="../media/image8.emf"/><Relationship Id="rId41" Type="http://schemas.openxmlformats.org/officeDocument/2006/relationships/image" Target="../media/image17.emf"/><Relationship Id="rId54" Type="http://schemas.openxmlformats.org/officeDocument/2006/relationships/ctrlProp" Target="../ctrlProps/ctrlProp2.x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5" Type="http://schemas.openxmlformats.org/officeDocument/2006/relationships/image" Target="../media/image6.emf"/><Relationship Id="rId23" Type="http://schemas.openxmlformats.org/officeDocument/2006/relationships/control" Target="../activeX/activeX12.xml"/><Relationship Id="rId28" Type="http://schemas.openxmlformats.org/officeDocument/2006/relationships/image" Target="../media/image11.emf"/><Relationship Id="rId36" Type="http://schemas.openxmlformats.org/officeDocument/2006/relationships/image" Target="../media/image15.emf"/><Relationship Id="rId49" Type="http://schemas.openxmlformats.org/officeDocument/2006/relationships/image" Target="../media/image21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2.xml"/><Relationship Id="rId13" Type="http://schemas.openxmlformats.org/officeDocument/2006/relationships/control" Target="../activeX/activeX35.xml"/><Relationship Id="rId18" Type="http://schemas.openxmlformats.org/officeDocument/2006/relationships/image" Target="../media/image29.emf"/><Relationship Id="rId26" Type="http://schemas.openxmlformats.org/officeDocument/2006/relationships/control" Target="../activeX/activeX46.xml"/><Relationship Id="rId3" Type="http://schemas.openxmlformats.org/officeDocument/2006/relationships/control" Target="../activeX/activeX29.xml"/><Relationship Id="rId21" Type="http://schemas.openxmlformats.org/officeDocument/2006/relationships/control" Target="../activeX/activeX41.xml"/><Relationship Id="rId7" Type="http://schemas.openxmlformats.org/officeDocument/2006/relationships/image" Target="../media/image26.emf"/><Relationship Id="rId12" Type="http://schemas.openxmlformats.org/officeDocument/2006/relationships/image" Target="../media/image22.emf"/><Relationship Id="rId17" Type="http://schemas.openxmlformats.org/officeDocument/2006/relationships/control" Target="../activeX/activeX38.xml"/><Relationship Id="rId25" Type="http://schemas.openxmlformats.org/officeDocument/2006/relationships/control" Target="../activeX/activeX45.xml"/><Relationship Id="rId2" Type="http://schemas.openxmlformats.org/officeDocument/2006/relationships/vmlDrawing" Target="../drawings/vmlDrawing2.vml"/><Relationship Id="rId16" Type="http://schemas.openxmlformats.org/officeDocument/2006/relationships/image" Target="../media/image28.emf"/><Relationship Id="rId20" Type="http://schemas.openxmlformats.org/officeDocument/2006/relationships/control" Target="../activeX/activeX40.xml"/><Relationship Id="rId1" Type="http://schemas.openxmlformats.org/officeDocument/2006/relationships/drawing" Target="../drawings/drawing2.xml"/><Relationship Id="rId6" Type="http://schemas.openxmlformats.org/officeDocument/2006/relationships/control" Target="../activeX/activeX31.xml"/><Relationship Id="rId11" Type="http://schemas.openxmlformats.org/officeDocument/2006/relationships/control" Target="../activeX/activeX34.xml"/><Relationship Id="rId24" Type="http://schemas.openxmlformats.org/officeDocument/2006/relationships/control" Target="../activeX/activeX44.xml"/><Relationship Id="rId5" Type="http://schemas.openxmlformats.org/officeDocument/2006/relationships/control" Target="../activeX/activeX30.xml"/><Relationship Id="rId15" Type="http://schemas.openxmlformats.org/officeDocument/2006/relationships/control" Target="../activeX/activeX37.xml"/><Relationship Id="rId23" Type="http://schemas.openxmlformats.org/officeDocument/2006/relationships/control" Target="../activeX/activeX43.xml"/><Relationship Id="rId10" Type="http://schemas.openxmlformats.org/officeDocument/2006/relationships/image" Target="../media/image27.emf"/><Relationship Id="rId19" Type="http://schemas.openxmlformats.org/officeDocument/2006/relationships/control" Target="../activeX/activeX39.xml"/><Relationship Id="rId4" Type="http://schemas.openxmlformats.org/officeDocument/2006/relationships/image" Target="../media/image25.emf"/><Relationship Id="rId9" Type="http://schemas.openxmlformats.org/officeDocument/2006/relationships/control" Target="../activeX/activeX33.xml"/><Relationship Id="rId14" Type="http://schemas.openxmlformats.org/officeDocument/2006/relationships/control" Target="../activeX/activeX36.xml"/><Relationship Id="rId22" Type="http://schemas.openxmlformats.org/officeDocument/2006/relationships/control" Target="../activeX/activeX42.xml"/><Relationship Id="rId27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9.xml"/><Relationship Id="rId13" Type="http://schemas.openxmlformats.org/officeDocument/2006/relationships/control" Target="../activeX/activeX52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31.emf"/><Relationship Id="rId12" Type="http://schemas.openxmlformats.org/officeDocument/2006/relationships/control" Target="../activeX/activeX5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Relationship Id="rId6" Type="http://schemas.openxmlformats.org/officeDocument/2006/relationships/control" Target="../activeX/activeX48.xml"/><Relationship Id="rId11" Type="http://schemas.openxmlformats.org/officeDocument/2006/relationships/image" Target="../media/image33.emf"/><Relationship Id="rId5" Type="http://schemas.openxmlformats.org/officeDocument/2006/relationships/image" Target="../media/image30.emf"/><Relationship Id="rId15" Type="http://schemas.openxmlformats.org/officeDocument/2006/relationships/comments" Target="../comments2.xml"/><Relationship Id="rId10" Type="http://schemas.openxmlformats.org/officeDocument/2006/relationships/control" Target="../activeX/activeX50.xml"/><Relationship Id="rId4" Type="http://schemas.openxmlformats.org/officeDocument/2006/relationships/control" Target="../activeX/activeX47.xml"/><Relationship Id="rId9" Type="http://schemas.openxmlformats.org/officeDocument/2006/relationships/image" Target="../media/image32.emf"/><Relationship Id="rId14" Type="http://schemas.openxmlformats.org/officeDocument/2006/relationships/image" Target="../media/image34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6.xml"/><Relationship Id="rId3" Type="http://schemas.openxmlformats.org/officeDocument/2006/relationships/control" Target="../activeX/activeX53.xml"/><Relationship Id="rId7" Type="http://schemas.openxmlformats.org/officeDocument/2006/relationships/image" Target="../media/image35.emf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control" Target="../activeX/activeX55.xml"/><Relationship Id="rId5" Type="http://schemas.openxmlformats.org/officeDocument/2006/relationships/control" Target="../activeX/activeX54.xml"/><Relationship Id="rId10" Type="http://schemas.openxmlformats.org/officeDocument/2006/relationships/comments" Target="../comments3.xml"/><Relationship Id="rId4" Type="http://schemas.openxmlformats.org/officeDocument/2006/relationships/image" Target="../media/image25.emf"/><Relationship Id="rId9" Type="http://schemas.openxmlformats.org/officeDocument/2006/relationships/image" Target="../media/image34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0.xml"/><Relationship Id="rId3" Type="http://schemas.openxmlformats.org/officeDocument/2006/relationships/control" Target="../activeX/activeX57.xml"/><Relationship Id="rId7" Type="http://schemas.openxmlformats.org/officeDocument/2006/relationships/image" Target="../media/image36.emf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6" Type="http://schemas.openxmlformats.org/officeDocument/2006/relationships/control" Target="../activeX/activeX59.xml"/><Relationship Id="rId5" Type="http://schemas.openxmlformats.org/officeDocument/2006/relationships/control" Target="../activeX/activeX58.xml"/><Relationship Id="rId10" Type="http://schemas.openxmlformats.org/officeDocument/2006/relationships/comments" Target="../comments4.xml"/><Relationship Id="rId4" Type="http://schemas.openxmlformats.org/officeDocument/2006/relationships/image" Target="../media/image25.emf"/><Relationship Id="rId9" Type="http://schemas.openxmlformats.org/officeDocument/2006/relationships/image" Target="../media/image34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3.xml"/><Relationship Id="rId3" Type="http://schemas.openxmlformats.org/officeDocument/2006/relationships/drawing" Target="../drawings/drawing6.xml"/><Relationship Id="rId7" Type="http://schemas.openxmlformats.org/officeDocument/2006/relationships/control" Target="../activeX/activeX6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6" Type="http://schemas.openxmlformats.org/officeDocument/2006/relationships/image" Target="../media/image25.emf"/><Relationship Id="rId11" Type="http://schemas.openxmlformats.org/officeDocument/2006/relationships/image" Target="../media/image38.emf"/><Relationship Id="rId5" Type="http://schemas.openxmlformats.org/officeDocument/2006/relationships/control" Target="../activeX/activeX61.xml"/><Relationship Id="rId10" Type="http://schemas.openxmlformats.org/officeDocument/2006/relationships/control" Target="../activeX/activeX64.xml"/><Relationship Id="rId4" Type="http://schemas.openxmlformats.org/officeDocument/2006/relationships/vmlDrawing" Target="../drawings/vmlDrawing6.vml"/><Relationship Id="rId9" Type="http://schemas.openxmlformats.org/officeDocument/2006/relationships/image" Target="../media/image37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mments" Target="../comments5.xml"/><Relationship Id="rId3" Type="http://schemas.openxmlformats.org/officeDocument/2006/relationships/control" Target="../activeX/activeX65.xml"/><Relationship Id="rId7" Type="http://schemas.openxmlformats.org/officeDocument/2006/relationships/image" Target="../media/image39.emf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Relationship Id="rId6" Type="http://schemas.openxmlformats.org/officeDocument/2006/relationships/control" Target="../activeX/activeX67.xml"/><Relationship Id="rId5" Type="http://schemas.openxmlformats.org/officeDocument/2006/relationships/control" Target="../activeX/activeX66.xml"/><Relationship Id="rId4" Type="http://schemas.openxmlformats.org/officeDocument/2006/relationships/image" Target="../media/image25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image" Target="../media/image41.emf"/><Relationship Id="rId13" Type="http://schemas.openxmlformats.org/officeDocument/2006/relationships/control" Target="../activeX/activeX72.xml"/><Relationship Id="rId3" Type="http://schemas.openxmlformats.org/officeDocument/2006/relationships/drawing" Target="../drawings/drawing8.xml"/><Relationship Id="rId7" Type="http://schemas.openxmlformats.org/officeDocument/2006/relationships/control" Target="../activeX/activeX69.xml"/><Relationship Id="rId12" Type="http://schemas.openxmlformats.org/officeDocument/2006/relationships/image" Target="../media/image43.emf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image" Target="../media/image40.emf"/><Relationship Id="rId11" Type="http://schemas.openxmlformats.org/officeDocument/2006/relationships/control" Target="../activeX/activeX71.xml"/><Relationship Id="rId5" Type="http://schemas.openxmlformats.org/officeDocument/2006/relationships/control" Target="../activeX/activeX68.xml"/><Relationship Id="rId15" Type="http://schemas.openxmlformats.org/officeDocument/2006/relationships/comments" Target="../comments6.xml"/><Relationship Id="rId10" Type="http://schemas.openxmlformats.org/officeDocument/2006/relationships/image" Target="../media/image42.emf"/><Relationship Id="rId4" Type="http://schemas.openxmlformats.org/officeDocument/2006/relationships/vmlDrawing" Target="../drawings/vmlDrawing8.vml"/><Relationship Id="rId9" Type="http://schemas.openxmlformats.org/officeDocument/2006/relationships/control" Target="../activeX/activeX70.xml"/><Relationship Id="rId14" Type="http://schemas.openxmlformats.org/officeDocument/2006/relationships/image" Target="../media/image44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D11"/>
  <sheetViews>
    <sheetView workbookViewId="0">
      <selection activeCell="B3" sqref="B3"/>
    </sheetView>
  </sheetViews>
  <sheetFormatPr defaultRowHeight="14"/>
  <cols>
    <col min="2" max="2" width="28.7265625" bestFit="1" customWidth="1"/>
    <col min="3" max="3" width="16.7265625" customWidth="1"/>
    <col min="4" max="4" width="68.90625" customWidth="1"/>
  </cols>
  <sheetData>
    <row r="2" spans="2:4">
      <c r="B2" s="54" t="s">
        <v>199</v>
      </c>
      <c r="C2" s="54" t="s">
        <v>198</v>
      </c>
      <c r="D2" s="54" t="s">
        <v>200</v>
      </c>
    </row>
    <row r="3" spans="2:4" ht="28">
      <c r="B3" s="57" t="s">
        <v>194</v>
      </c>
      <c r="C3" s="55" t="s">
        <v>196</v>
      </c>
      <c r="D3" s="56" t="s">
        <v>201</v>
      </c>
    </row>
    <row r="4" spans="2:4" ht="28">
      <c r="B4" s="57" t="s">
        <v>195</v>
      </c>
      <c r="C4" s="55" t="s">
        <v>196</v>
      </c>
      <c r="D4" s="56" t="s">
        <v>202</v>
      </c>
    </row>
    <row r="5" spans="2:4" ht="140">
      <c r="B5" s="57" t="s">
        <v>226</v>
      </c>
      <c r="C5" s="55" t="s">
        <v>197</v>
      </c>
      <c r="D5" s="56" t="s">
        <v>203</v>
      </c>
    </row>
    <row r="6" spans="2:4" ht="42">
      <c r="B6" s="57" t="s">
        <v>227</v>
      </c>
      <c r="C6" s="55" t="s">
        <v>197</v>
      </c>
      <c r="D6" s="56" t="s">
        <v>223</v>
      </c>
    </row>
    <row r="7" spans="2:4" ht="70">
      <c r="B7" s="57" t="s">
        <v>228</v>
      </c>
      <c r="C7" s="55" t="s">
        <v>197</v>
      </c>
      <c r="D7" s="56" t="s">
        <v>224</v>
      </c>
    </row>
    <row r="8" spans="2:4" ht="56">
      <c r="B8" s="57" t="s">
        <v>229</v>
      </c>
      <c r="C8" s="55" t="s">
        <v>197</v>
      </c>
      <c r="D8" s="56" t="s">
        <v>205</v>
      </c>
    </row>
    <row r="9" spans="2:4" ht="42">
      <c r="B9" s="57" t="s">
        <v>230</v>
      </c>
      <c r="C9" s="55" t="s">
        <v>197</v>
      </c>
      <c r="D9" s="56" t="s">
        <v>225</v>
      </c>
    </row>
    <row r="10" spans="2:4">
      <c r="B10" s="57" t="s">
        <v>231</v>
      </c>
      <c r="C10" s="55" t="s">
        <v>197</v>
      </c>
      <c r="D10" s="56" t="s">
        <v>232</v>
      </c>
    </row>
    <row r="11" spans="2:4">
      <c r="B11" s="57" t="s">
        <v>269</v>
      </c>
      <c r="C11" s="55" t="s">
        <v>196</v>
      </c>
      <c r="D11" s="56" t="s">
        <v>268</v>
      </c>
    </row>
  </sheetData>
  <phoneticPr fontId="6" type="noConversion"/>
  <hyperlinks>
    <hyperlink ref="B3" location="证书信息查询!A1" display="证书信息查询"/>
    <hyperlink ref="B4" location="'标准量传部工作信息查询 '!A1" display="标准量传部工作信息查询 "/>
    <hyperlink ref="B5" location="证书类别统计分析!A1" display="证书类别统计分析"/>
    <hyperlink ref="B6" location="实验室别工作量统计分析!A1" display="实验室别工作量统计分析"/>
    <hyperlink ref="B7" location="证书号类别工作量统计分析!A1" display="证书号类别工作量统计分析"/>
    <hyperlink ref="B8" location="所属单位别工作量统计!A1" display="所属单位别工作量统计"/>
    <hyperlink ref="B9" location="人员别工作量统计分析!A1" display="人员别工作量统计分析"/>
    <hyperlink ref="B10" location="不合格统计分析!A1" display="不合格统计分析"/>
    <hyperlink ref="B11" location="工作时长查询!A1" display="工作时长查询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AL25"/>
  <sheetViews>
    <sheetView workbookViewId="0">
      <selection activeCell="N7" sqref="N7"/>
    </sheetView>
  </sheetViews>
  <sheetFormatPr defaultRowHeight="14"/>
  <cols>
    <col min="1" max="1" width="3.36328125" customWidth="1"/>
    <col min="2" max="3" width="9.90625" customWidth="1"/>
    <col min="6" max="6" width="9.453125" bestFit="1" customWidth="1"/>
    <col min="10" max="10" width="7.453125" customWidth="1"/>
    <col min="17" max="19" width="9" customWidth="1"/>
    <col min="22" max="22" width="9.453125" bestFit="1" customWidth="1"/>
  </cols>
  <sheetData>
    <row r="1" spans="1:38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s="1" customFormat="1" ht="24">
      <c r="A14" s="16" t="s">
        <v>40</v>
      </c>
      <c r="B14" s="16" t="s">
        <v>271</v>
      </c>
      <c r="C14" s="16" t="s">
        <v>56</v>
      </c>
      <c r="D14" s="16" t="s">
        <v>298</v>
      </c>
      <c r="E14" s="96" t="s">
        <v>299</v>
      </c>
      <c r="F14" s="16" t="s">
        <v>84</v>
      </c>
      <c r="G14" s="16" t="s">
        <v>4</v>
      </c>
      <c r="H14" s="16" t="s">
        <v>5</v>
      </c>
      <c r="I14" s="16" t="s">
        <v>12</v>
      </c>
      <c r="J14" s="16" t="s">
        <v>6</v>
      </c>
      <c r="K14" s="16" t="s">
        <v>127</v>
      </c>
      <c r="L14" s="96" t="s">
        <v>272</v>
      </c>
      <c r="M14" s="16" t="s">
        <v>103</v>
      </c>
      <c r="N14" s="16" t="s">
        <v>13</v>
      </c>
      <c r="O14" s="16" t="s">
        <v>14</v>
      </c>
      <c r="P14" s="16" t="s">
        <v>279</v>
      </c>
      <c r="Q14" s="16" t="s">
        <v>111</v>
      </c>
      <c r="R14" s="16" t="s">
        <v>276</v>
      </c>
      <c r="S14" s="96" t="s">
        <v>277</v>
      </c>
      <c r="T14" s="96" t="s">
        <v>278</v>
      </c>
      <c r="U14" s="16" t="s">
        <v>280</v>
      </c>
      <c r="V14" s="16" t="s">
        <v>281</v>
      </c>
      <c r="W14" s="16" t="s">
        <v>282</v>
      </c>
      <c r="X14" s="16" t="s">
        <v>283</v>
      </c>
      <c r="Y14" s="16" t="s">
        <v>285</v>
      </c>
      <c r="Z14" s="16" t="s">
        <v>20</v>
      </c>
    </row>
    <row r="15" spans="1:38" s="1" customFormat="1" ht="48">
      <c r="A15" s="69">
        <v>1</v>
      </c>
      <c r="B15" s="69" t="s">
        <v>71</v>
      </c>
      <c r="C15" s="93" t="s">
        <v>49</v>
      </c>
      <c r="D15" s="69" t="s">
        <v>41</v>
      </c>
      <c r="E15" s="102" t="s">
        <v>294</v>
      </c>
      <c r="F15" s="69" t="s">
        <v>23</v>
      </c>
      <c r="G15" s="69" t="s">
        <v>24</v>
      </c>
      <c r="H15" s="69" t="s">
        <v>25</v>
      </c>
      <c r="I15" s="69" t="s">
        <v>26</v>
      </c>
      <c r="J15" s="69">
        <v>2004376</v>
      </c>
      <c r="K15" s="69">
        <v>1</v>
      </c>
      <c r="L15" s="6" t="s">
        <v>239</v>
      </c>
      <c r="M15" s="69" t="s">
        <v>218</v>
      </c>
      <c r="N15" s="69" t="s">
        <v>27</v>
      </c>
      <c r="O15" s="69" t="s">
        <v>28</v>
      </c>
      <c r="P15" s="94">
        <v>42430</v>
      </c>
      <c r="Q15" s="94">
        <v>42431</v>
      </c>
      <c r="R15" s="94">
        <v>42435</v>
      </c>
      <c r="S15" s="94">
        <v>42435</v>
      </c>
      <c r="T15" s="94">
        <v>42437</v>
      </c>
      <c r="U15" s="95">
        <f>Q15-P15</f>
        <v>1</v>
      </c>
      <c r="V15" s="95">
        <f>R15-Q15</f>
        <v>4</v>
      </c>
      <c r="W15" s="95">
        <f>S15-R15</f>
        <v>0</v>
      </c>
      <c r="X15" s="95">
        <f>T15-S15</f>
        <v>2</v>
      </c>
      <c r="Y15" s="95">
        <f>T15-P15</f>
        <v>7</v>
      </c>
      <c r="Z15" s="69"/>
    </row>
    <row r="16" spans="1:38" ht="48">
      <c r="A16" s="69">
        <v>2</v>
      </c>
      <c r="B16" s="69" t="s">
        <v>72</v>
      </c>
      <c r="C16" s="93" t="s">
        <v>49</v>
      </c>
      <c r="D16" s="69" t="s">
        <v>41</v>
      </c>
      <c r="E16" s="102" t="s">
        <v>295</v>
      </c>
      <c r="F16" s="69" t="s">
        <v>23</v>
      </c>
      <c r="G16" s="69" t="s">
        <v>24</v>
      </c>
      <c r="H16" s="69" t="s">
        <v>25</v>
      </c>
      <c r="I16" s="69" t="s">
        <v>26</v>
      </c>
      <c r="J16" s="69">
        <v>2004376</v>
      </c>
      <c r="K16" s="69">
        <v>1</v>
      </c>
      <c r="L16" s="6" t="s">
        <v>240</v>
      </c>
      <c r="M16" s="69" t="s">
        <v>270</v>
      </c>
      <c r="N16" s="69" t="s">
        <v>27</v>
      </c>
      <c r="O16" s="69" t="s">
        <v>28</v>
      </c>
      <c r="P16" s="94">
        <v>42431</v>
      </c>
      <c r="Q16" s="94">
        <v>42432</v>
      </c>
      <c r="R16" s="94">
        <v>42436</v>
      </c>
      <c r="S16" s="94">
        <v>42436</v>
      </c>
      <c r="T16" s="94">
        <v>42437</v>
      </c>
      <c r="U16" s="95">
        <f t="shared" ref="U16:U25" si="0">Q16-P16</f>
        <v>1</v>
      </c>
      <c r="V16" s="95">
        <f t="shared" ref="V16:V25" si="1">R16-Q16</f>
        <v>4</v>
      </c>
      <c r="W16" s="95">
        <f t="shared" ref="W16:W25" si="2">S16-R16</f>
        <v>0</v>
      </c>
      <c r="X16" s="95">
        <f t="shared" ref="X16:X25" si="3">T16-S16</f>
        <v>1</v>
      </c>
      <c r="Y16" s="95">
        <f t="shared" ref="Y16:Y25" si="4">T16-P16</f>
        <v>6</v>
      </c>
      <c r="Z16" s="93"/>
    </row>
    <row r="17" spans="1:26" ht="48">
      <c r="A17" s="69">
        <v>3</v>
      </c>
      <c r="B17" s="69" t="s">
        <v>73</v>
      </c>
      <c r="C17" s="93" t="s">
        <v>49</v>
      </c>
      <c r="D17" s="69" t="s">
        <v>42</v>
      </c>
      <c r="E17" s="102" t="s">
        <v>294</v>
      </c>
      <c r="F17" s="69" t="s">
        <v>23</v>
      </c>
      <c r="G17" s="69" t="s">
        <v>24</v>
      </c>
      <c r="H17" s="69" t="s">
        <v>25</v>
      </c>
      <c r="I17" s="69" t="s">
        <v>26</v>
      </c>
      <c r="J17" s="69">
        <v>2004376</v>
      </c>
      <c r="K17" s="69">
        <v>1</v>
      </c>
      <c r="L17" s="6" t="s">
        <v>241</v>
      </c>
      <c r="M17" s="69" t="s">
        <v>105</v>
      </c>
      <c r="N17" s="69" t="s">
        <v>27</v>
      </c>
      <c r="O17" s="69" t="s">
        <v>28</v>
      </c>
      <c r="P17" s="94">
        <v>42432</v>
      </c>
      <c r="Q17" s="94">
        <v>42437</v>
      </c>
      <c r="R17" s="94">
        <v>42440</v>
      </c>
      <c r="S17" s="94">
        <v>42440</v>
      </c>
      <c r="T17" s="94">
        <v>42444</v>
      </c>
      <c r="U17" s="95">
        <f t="shared" si="0"/>
        <v>5</v>
      </c>
      <c r="V17" s="95">
        <f t="shared" si="1"/>
        <v>3</v>
      </c>
      <c r="W17" s="95">
        <f t="shared" si="2"/>
        <v>0</v>
      </c>
      <c r="X17" s="95">
        <f t="shared" si="3"/>
        <v>4</v>
      </c>
      <c r="Y17" s="95">
        <f t="shared" si="4"/>
        <v>12</v>
      </c>
      <c r="Z17" s="93"/>
    </row>
    <row r="18" spans="1:26" ht="48">
      <c r="A18" s="69">
        <v>4</v>
      </c>
      <c r="B18" s="69" t="s">
        <v>74</v>
      </c>
      <c r="C18" s="93" t="s">
        <v>49</v>
      </c>
      <c r="D18" s="69" t="s">
        <v>22</v>
      </c>
      <c r="E18" s="102" t="s">
        <v>295</v>
      </c>
      <c r="F18" s="69" t="s">
        <v>23</v>
      </c>
      <c r="G18" s="69" t="s">
        <v>24</v>
      </c>
      <c r="H18" s="69" t="s">
        <v>25</v>
      </c>
      <c r="I18" s="69" t="s">
        <v>26</v>
      </c>
      <c r="J18" s="69">
        <v>2004376</v>
      </c>
      <c r="K18" s="69">
        <v>1</v>
      </c>
      <c r="L18" s="6" t="s">
        <v>242</v>
      </c>
      <c r="M18" s="69" t="s">
        <v>108</v>
      </c>
      <c r="N18" s="69" t="s">
        <v>27</v>
      </c>
      <c r="O18" s="69" t="s">
        <v>28</v>
      </c>
      <c r="P18" s="94">
        <v>42433</v>
      </c>
      <c r="Q18" s="94">
        <v>42434</v>
      </c>
      <c r="R18" s="94">
        <v>42438</v>
      </c>
      <c r="S18" s="94">
        <v>42438</v>
      </c>
      <c r="T18" s="94">
        <v>42444</v>
      </c>
      <c r="U18" s="95">
        <f t="shared" si="0"/>
        <v>1</v>
      </c>
      <c r="V18" s="95">
        <f t="shared" si="1"/>
        <v>4</v>
      </c>
      <c r="W18" s="95">
        <f t="shared" si="2"/>
        <v>0</v>
      </c>
      <c r="X18" s="95">
        <f t="shared" si="3"/>
        <v>6</v>
      </c>
      <c r="Y18" s="95">
        <f t="shared" si="4"/>
        <v>11</v>
      </c>
      <c r="Z18" s="93"/>
    </row>
    <row r="19" spans="1:26" ht="48">
      <c r="A19" s="69">
        <v>5</v>
      </c>
      <c r="B19" s="69" t="s">
        <v>75</v>
      </c>
      <c r="C19" s="93" t="s">
        <v>49</v>
      </c>
      <c r="D19" s="69" t="s">
        <v>22</v>
      </c>
      <c r="E19" s="102" t="s">
        <v>294</v>
      </c>
      <c r="F19" s="69" t="s">
        <v>23</v>
      </c>
      <c r="G19" s="69" t="s">
        <v>24</v>
      </c>
      <c r="H19" s="69" t="s">
        <v>25</v>
      </c>
      <c r="I19" s="69" t="s">
        <v>26</v>
      </c>
      <c r="J19" s="69">
        <v>2004376</v>
      </c>
      <c r="K19" s="69">
        <v>1</v>
      </c>
      <c r="L19" s="6" t="s">
        <v>243</v>
      </c>
      <c r="M19" s="69" t="s">
        <v>104</v>
      </c>
      <c r="N19" s="69" t="s">
        <v>27</v>
      </c>
      <c r="O19" s="69" t="s">
        <v>28</v>
      </c>
      <c r="P19" s="94">
        <v>42434</v>
      </c>
      <c r="Q19" s="94">
        <v>42435</v>
      </c>
      <c r="R19" s="94">
        <v>42439</v>
      </c>
      <c r="S19" s="94">
        <v>42439</v>
      </c>
      <c r="T19" s="94">
        <v>42444</v>
      </c>
      <c r="U19" s="95">
        <f t="shared" si="0"/>
        <v>1</v>
      </c>
      <c r="V19" s="95">
        <f t="shared" si="1"/>
        <v>4</v>
      </c>
      <c r="W19" s="95">
        <f t="shared" si="2"/>
        <v>0</v>
      </c>
      <c r="X19" s="95">
        <f t="shared" si="3"/>
        <v>5</v>
      </c>
      <c r="Y19" s="95">
        <f t="shared" si="4"/>
        <v>10</v>
      </c>
      <c r="Z19" s="93"/>
    </row>
    <row r="20" spans="1:26" ht="48">
      <c r="A20" s="69">
        <v>6</v>
      </c>
      <c r="B20" s="69" t="s">
        <v>76</v>
      </c>
      <c r="C20" s="93" t="s">
        <v>49</v>
      </c>
      <c r="D20" s="69" t="s">
        <v>22</v>
      </c>
      <c r="E20" s="102" t="s">
        <v>294</v>
      </c>
      <c r="F20" s="69" t="s">
        <v>23</v>
      </c>
      <c r="G20" s="69" t="s">
        <v>24</v>
      </c>
      <c r="H20" s="69" t="s">
        <v>25</v>
      </c>
      <c r="I20" s="69" t="s">
        <v>26</v>
      </c>
      <c r="J20" s="69">
        <v>2004376</v>
      </c>
      <c r="K20" s="69">
        <v>1</v>
      </c>
      <c r="L20" s="6" t="s">
        <v>244</v>
      </c>
      <c r="M20" s="69" t="s">
        <v>107</v>
      </c>
      <c r="N20" s="69" t="s">
        <v>27</v>
      </c>
      <c r="O20" s="69" t="s">
        <v>28</v>
      </c>
      <c r="P20" s="94">
        <v>42435</v>
      </c>
      <c r="Q20" s="94">
        <v>42436</v>
      </c>
      <c r="R20" s="94">
        <v>42440</v>
      </c>
      <c r="S20" s="94">
        <v>42440</v>
      </c>
      <c r="T20" s="94">
        <v>42444</v>
      </c>
      <c r="U20" s="95">
        <f t="shared" si="0"/>
        <v>1</v>
      </c>
      <c r="V20" s="95">
        <f t="shared" si="1"/>
        <v>4</v>
      </c>
      <c r="W20" s="95">
        <f t="shared" si="2"/>
        <v>0</v>
      </c>
      <c r="X20" s="95">
        <f t="shared" si="3"/>
        <v>4</v>
      </c>
      <c r="Y20" s="95">
        <f t="shared" si="4"/>
        <v>9</v>
      </c>
      <c r="Z20" s="93"/>
    </row>
    <row r="21" spans="1:26" ht="48">
      <c r="A21" s="69">
        <v>7</v>
      </c>
      <c r="B21" s="69" t="s">
        <v>77</v>
      </c>
      <c r="C21" s="93" t="s">
        <v>49</v>
      </c>
      <c r="D21" s="69" t="s">
        <v>22</v>
      </c>
      <c r="E21" s="102" t="s">
        <v>294</v>
      </c>
      <c r="F21" s="69" t="s">
        <v>23</v>
      </c>
      <c r="G21" s="69" t="s">
        <v>24</v>
      </c>
      <c r="H21" s="69" t="s">
        <v>25</v>
      </c>
      <c r="I21" s="69" t="s">
        <v>26</v>
      </c>
      <c r="J21" s="69">
        <v>2004376</v>
      </c>
      <c r="K21" s="69">
        <v>1</v>
      </c>
      <c r="L21" s="6" t="s">
        <v>245</v>
      </c>
      <c r="M21" s="69" t="s">
        <v>270</v>
      </c>
      <c r="N21" s="69" t="s">
        <v>27</v>
      </c>
      <c r="O21" s="69" t="s">
        <v>28</v>
      </c>
      <c r="P21" s="94">
        <v>42436</v>
      </c>
      <c r="Q21" s="94">
        <v>42437</v>
      </c>
      <c r="R21" s="94">
        <v>42441</v>
      </c>
      <c r="S21" s="94">
        <v>42441</v>
      </c>
      <c r="T21" s="94">
        <v>42444</v>
      </c>
      <c r="U21" s="95">
        <f t="shared" si="0"/>
        <v>1</v>
      </c>
      <c r="V21" s="95">
        <f t="shared" si="1"/>
        <v>4</v>
      </c>
      <c r="W21" s="95">
        <f t="shared" si="2"/>
        <v>0</v>
      </c>
      <c r="X21" s="95">
        <f t="shared" si="3"/>
        <v>3</v>
      </c>
      <c r="Y21" s="95">
        <f t="shared" si="4"/>
        <v>8</v>
      </c>
      <c r="Z21" s="93"/>
    </row>
    <row r="22" spans="1:26" ht="48">
      <c r="A22" s="69">
        <v>8</v>
      </c>
      <c r="B22" s="69" t="s">
        <v>78</v>
      </c>
      <c r="C22" s="93" t="s">
        <v>49</v>
      </c>
      <c r="D22" s="69" t="s">
        <v>22</v>
      </c>
      <c r="E22" s="102" t="s">
        <v>294</v>
      </c>
      <c r="F22" s="69" t="s">
        <v>23</v>
      </c>
      <c r="G22" s="69" t="s">
        <v>24</v>
      </c>
      <c r="H22" s="69" t="s">
        <v>25</v>
      </c>
      <c r="I22" s="69" t="s">
        <v>26</v>
      </c>
      <c r="J22" s="69">
        <v>2004376</v>
      </c>
      <c r="K22" s="69">
        <v>1</v>
      </c>
      <c r="L22" s="6" t="s">
        <v>265</v>
      </c>
      <c r="M22" s="69" t="s">
        <v>270</v>
      </c>
      <c r="N22" s="69" t="s">
        <v>27</v>
      </c>
      <c r="O22" s="69" t="s">
        <v>28</v>
      </c>
      <c r="P22" s="94">
        <v>42437</v>
      </c>
      <c r="Q22" s="94">
        <v>42438</v>
      </c>
      <c r="R22" s="94">
        <v>42450</v>
      </c>
      <c r="S22" s="94">
        <v>42450</v>
      </c>
      <c r="T22" s="94">
        <v>42451</v>
      </c>
      <c r="U22" s="95">
        <f t="shared" si="0"/>
        <v>1</v>
      </c>
      <c r="V22" s="95">
        <f t="shared" si="1"/>
        <v>12</v>
      </c>
      <c r="W22" s="95">
        <f t="shared" si="2"/>
        <v>0</v>
      </c>
      <c r="X22" s="95">
        <f t="shared" si="3"/>
        <v>1</v>
      </c>
      <c r="Y22" s="95">
        <f t="shared" si="4"/>
        <v>14</v>
      </c>
      <c r="Z22" s="93"/>
    </row>
    <row r="23" spans="1:26" s="89" customFormat="1" ht="48">
      <c r="A23" s="69">
        <v>9</v>
      </c>
      <c r="B23" s="69" t="s">
        <v>78</v>
      </c>
      <c r="C23" s="93" t="s">
        <v>49</v>
      </c>
      <c r="D23" s="69" t="s">
        <v>22</v>
      </c>
      <c r="E23" s="102" t="s">
        <v>294</v>
      </c>
      <c r="F23" s="69" t="s">
        <v>23</v>
      </c>
      <c r="G23" s="69" t="s">
        <v>24</v>
      </c>
      <c r="H23" s="69" t="s">
        <v>25</v>
      </c>
      <c r="I23" s="69" t="s">
        <v>26</v>
      </c>
      <c r="J23" s="69">
        <v>2004376</v>
      </c>
      <c r="K23" s="69">
        <v>1</v>
      </c>
      <c r="L23" s="6" t="s">
        <v>273</v>
      </c>
      <c r="M23" s="69" t="s">
        <v>270</v>
      </c>
      <c r="N23" s="69" t="s">
        <v>27</v>
      </c>
      <c r="O23" s="69" t="s">
        <v>28</v>
      </c>
      <c r="P23" s="94">
        <v>42437</v>
      </c>
      <c r="Q23" s="94">
        <v>42440</v>
      </c>
      <c r="R23" s="94">
        <v>42450</v>
      </c>
      <c r="S23" s="94">
        <v>42450</v>
      </c>
      <c r="T23" s="94">
        <v>42451</v>
      </c>
      <c r="U23" s="95">
        <f t="shared" si="0"/>
        <v>3</v>
      </c>
      <c r="V23" s="95">
        <f t="shared" si="1"/>
        <v>10</v>
      </c>
      <c r="W23" s="95">
        <f t="shared" si="2"/>
        <v>0</v>
      </c>
      <c r="X23" s="95">
        <f t="shared" si="3"/>
        <v>1</v>
      </c>
      <c r="Y23" s="95">
        <f t="shared" si="4"/>
        <v>14</v>
      </c>
      <c r="Z23" s="93"/>
    </row>
    <row r="24" spans="1:26" ht="48">
      <c r="A24" s="69">
        <v>10</v>
      </c>
      <c r="B24" s="69" t="s">
        <v>78</v>
      </c>
      <c r="C24" s="93" t="s">
        <v>49</v>
      </c>
      <c r="D24" s="69" t="s">
        <v>22</v>
      </c>
      <c r="E24" s="102" t="s">
        <v>294</v>
      </c>
      <c r="F24" s="69" t="s">
        <v>23</v>
      </c>
      <c r="G24" s="69" t="s">
        <v>24</v>
      </c>
      <c r="H24" s="69" t="s">
        <v>25</v>
      </c>
      <c r="I24" s="69" t="s">
        <v>26</v>
      </c>
      <c r="J24" s="69">
        <v>2004376</v>
      </c>
      <c r="K24" s="69">
        <v>1</v>
      </c>
      <c r="L24" s="6" t="s">
        <v>274</v>
      </c>
      <c r="M24" s="69" t="s">
        <v>270</v>
      </c>
      <c r="N24" s="69" t="s">
        <v>27</v>
      </c>
      <c r="O24" s="69" t="s">
        <v>28</v>
      </c>
      <c r="P24" s="94">
        <v>42437</v>
      </c>
      <c r="Q24" s="94">
        <v>42438</v>
      </c>
      <c r="R24" s="94">
        <v>42450</v>
      </c>
      <c r="S24" s="94">
        <v>42450</v>
      </c>
      <c r="T24" s="94">
        <v>42451</v>
      </c>
      <c r="U24" s="95">
        <f t="shared" si="0"/>
        <v>1</v>
      </c>
      <c r="V24" s="95">
        <f t="shared" si="1"/>
        <v>12</v>
      </c>
      <c r="W24" s="95">
        <f t="shared" si="2"/>
        <v>0</v>
      </c>
      <c r="X24" s="95">
        <f t="shared" si="3"/>
        <v>1</v>
      </c>
      <c r="Y24" s="95">
        <f t="shared" si="4"/>
        <v>14</v>
      </c>
      <c r="Z24" s="93"/>
    </row>
    <row r="25" spans="1:26" ht="48">
      <c r="A25" s="69">
        <v>11</v>
      </c>
      <c r="B25" s="69" t="s">
        <v>78</v>
      </c>
      <c r="C25" s="93" t="s">
        <v>49</v>
      </c>
      <c r="D25" s="69" t="s">
        <v>22</v>
      </c>
      <c r="E25" s="102" t="s">
        <v>294</v>
      </c>
      <c r="F25" s="69" t="s">
        <v>23</v>
      </c>
      <c r="G25" s="69" t="s">
        <v>24</v>
      </c>
      <c r="H25" s="69" t="s">
        <v>25</v>
      </c>
      <c r="I25" s="69" t="s">
        <v>26</v>
      </c>
      <c r="J25" s="69">
        <v>2004376</v>
      </c>
      <c r="K25" s="69">
        <v>3</v>
      </c>
      <c r="L25" s="6" t="s">
        <v>275</v>
      </c>
      <c r="M25" s="69" t="s">
        <v>270</v>
      </c>
      <c r="N25" s="69" t="s">
        <v>27</v>
      </c>
      <c r="O25" s="69" t="s">
        <v>28</v>
      </c>
      <c r="P25" s="94">
        <v>42437</v>
      </c>
      <c r="Q25" s="94">
        <v>42438</v>
      </c>
      <c r="R25" s="94">
        <v>42503</v>
      </c>
      <c r="S25" s="94">
        <v>42503</v>
      </c>
      <c r="T25" s="94">
        <v>42505</v>
      </c>
      <c r="U25" s="95">
        <f t="shared" si="0"/>
        <v>1</v>
      </c>
      <c r="V25" s="95">
        <f t="shared" si="1"/>
        <v>65</v>
      </c>
      <c r="W25" s="95">
        <f t="shared" si="2"/>
        <v>0</v>
      </c>
      <c r="X25" s="95">
        <f t="shared" si="3"/>
        <v>2</v>
      </c>
      <c r="Y25" s="95">
        <f t="shared" si="4"/>
        <v>68</v>
      </c>
      <c r="Z25" s="69" t="s">
        <v>284</v>
      </c>
    </row>
  </sheetData>
  <phoneticPr fontId="6" type="noConversion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83991" r:id="rId3" name="TextBox216">
          <controlPr autoLine="0" r:id="rId4">
            <anchor moveWithCells="1">
              <from>
                <xdr:col>9</xdr:col>
                <xdr:colOff>69850</xdr:colOff>
                <xdr:row>4</xdr:row>
                <xdr:rowOff>76200</xdr:rowOff>
              </from>
              <to>
                <xdr:col>10</xdr:col>
                <xdr:colOff>463550</xdr:colOff>
                <xdr:row>5</xdr:row>
                <xdr:rowOff>146050</xdr:rowOff>
              </to>
            </anchor>
          </controlPr>
        </control>
      </mc:Choice>
      <mc:Fallback>
        <control shapeId="83991" r:id="rId3" name="TextBox216"/>
      </mc:Fallback>
    </mc:AlternateContent>
    <mc:AlternateContent xmlns:mc="http://schemas.openxmlformats.org/markup-compatibility/2006">
      <mc:Choice Requires="x14">
        <control shapeId="83990" r:id="rId5" name="TextBox210">
          <controlPr autoLine="0" r:id="rId4">
            <anchor moveWithCells="1">
              <from>
                <xdr:col>7</xdr:col>
                <xdr:colOff>266700</xdr:colOff>
                <xdr:row>4</xdr:row>
                <xdr:rowOff>76200</xdr:rowOff>
              </from>
              <to>
                <xdr:col>8</xdr:col>
                <xdr:colOff>571500</xdr:colOff>
                <xdr:row>5</xdr:row>
                <xdr:rowOff>146050</xdr:rowOff>
              </to>
            </anchor>
          </controlPr>
        </control>
      </mc:Choice>
      <mc:Fallback>
        <control shapeId="83990" r:id="rId5" name="TextBox210"/>
      </mc:Fallback>
    </mc:AlternateContent>
    <mc:AlternateContent xmlns:mc="http://schemas.openxmlformats.org/markup-compatibility/2006">
      <mc:Choice Requires="x14">
        <control shapeId="83985" r:id="rId6" name="TextBox26">
          <controlPr autoLine="0" r:id="rId7">
            <anchor moveWithCells="1">
              <from>
                <xdr:col>2</xdr:col>
                <xdr:colOff>69850</xdr:colOff>
                <xdr:row>10</xdr:row>
                <xdr:rowOff>95250</xdr:rowOff>
              </from>
              <to>
                <xdr:col>5</xdr:col>
                <xdr:colOff>215900</xdr:colOff>
                <xdr:row>11</xdr:row>
                <xdr:rowOff>146050</xdr:rowOff>
              </to>
            </anchor>
          </controlPr>
        </control>
      </mc:Choice>
      <mc:Fallback>
        <control shapeId="83985" r:id="rId6" name="TextBox26"/>
      </mc:Fallback>
    </mc:AlternateContent>
    <mc:AlternateContent xmlns:mc="http://schemas.openxmlformats.org/markup-compatibility/2006">
      <mc:Choice Requires="x14">
        <control shapeId="83984" r:id="rId8" name="TextBox215">
          <controlPr autoLine="0" r:id="rId4">
            <anchor moveWithCells="1">
              <from>
                <xdr:col>9</xdr:col>
                <xdr:colOff>88900</xdr:colOff>
                <xdr:row>2</xdr:row>
                <xdr:rowOff>88900</xdr:rowOff>
              </from>
              <to>
                <xdr:col>10</xdr:col>
                <xdr:colOff>482600</xdr:colOff>
                <xdr:row>3</xdr:row>
                <xdr:rowOff>158750</xdr:rowOff>
              </to>
            </anchor>
          </controlPr>
        </control>
      </mc:Choice>
      <mc:Fallback>
        <control shapeId="83984" r:id="rId8" name="TextBox215"/>
      </mc:Fallback>
    </mc:AlternateContent>
    <mc:AlternateContent xmlns:mc="http://schemas.openxmlformats.org/markup-compatibility/2006">
      <mc:Choice Requires="x14">
        <control shapeId="83983" r:id="rId9" name="TextBox214">
          <controlPr autoLine="0" r:id="rId4">
            <anchor moveWithCells="1">
              <from>
                <xdr:col>7</xdr:col>
                <xdr:colOff>285750</xdr:colOff>
                <xdr:row>2</xdr:row>
                <xdr:rowOff>88900</xdr:rowOff>
              </from>
              <to>
                <xdr:col>8</xdr:col>
                <xdr:colOff>590550</xdr:colOff>
                <xdr:row>3</xdr:row>
                <xdr:rowOff>158750</xdr:rowOff>
              </to>
            </anchor>
          </controlPr>
        </control>
      </mc:Choice>
      <mc:Fallback>
        <control shapeId="83983" r:id="rId9" name="TextBox214"/>
      </mc:Fallback>
    </mc:AlternateContent>
    <mc:AlternateContent xmlns:mc="http://schemas.openxmlformats.org/markup-compatibility/2006">
      <mc:Choice Requires="x14">
        <control shapeId="83982" r:id="rId10" name="TextBox213">
          <controlPr autoLine="0" r:id="rId7">
            <anchor moveWithCells="1">
              <from>
                <xdr:col>7</xdr:col>
                <xdr:colOff>260350</xdr:colOff>
                <xdr:row>9</xdr:row>
                <xdr:rowOff>95250</xdr:rowOff>
              </from>
              <to>
                <xdr:col>10</xdr:col>
                <xdr:colOff>577850</xdr:colOff>
                <xdr:row>10</xdr:row>
                <xdr:rowOff>146050</xdr:rowOff>
              </to>
            </anchor>
          </controlPr>
        </control>
      </mc:Choice>
      <mc:Fallback>
        <control shapeId="83982" r:id="rId10" name="TextBox213"/>
      </mc:Fallback>
    </mc:AlternateContent>
    <mc:AlternateContent xmlns:mc="http://schemas.openxmlformats.org/markup-compatibility/2006">
      <mc:Choice Requires="x14">
        <control shapeId="83981" r:id="rId11" name="TextBox212">
          <controlPr autoLine="0" r:id="rId7">
            <anchor moveWithCells="1">
              <from>
                <xdr:col>7</xdr:col>
                <xdr:colOff>266700</xdr:colOff>
                <xdr:row>8</xdr:row>
                <xdr:rowOff>12700</xdr:rowOff>
              </from>
              <to>
                <xdr:col>10</xdr:col>
                <xdr:colOff>584200</xdr:colOff>
                <xdr:row>9</xdr:row>
                <xdr:rowOff>63500</xdr:rowOff>
              </to>
            </anchor>
          </controlPr>
        </control>
      </mc:Choice>
      <mc:Fallback>
        <control shapeId="83981" r:id="rId11" name="TextBox212"/>
      </mc:Fallback>
    </mc:AlternateContent>
    <mc:AlternateContent xmlns:mc="http://schemas.openxmlformats.org/markup-compatibility/2006">
      <mc:Choice Requires="x14">
        <control shapeId="83980" r:id="rId12" name="TextBox211">
          <controlPr autoLine="0" r:id="rId7">
            <anchor moveWithCells="1">
              <from>
                <xdr:col>7</xdr:col>
                <xdr:colOff>266700</xdr:colOff>
                <xdr:row>6</xdr:row>
                <xdr:rowOff>50800</xdr:rowOff>
              </from>
              <to>
                <xdr:col>10</xdr:col>
                <xdr:colOff>584200</xdr:colOff>
                <xdr:row>7</xdr:row>
                <xdr:rowOff>101600</xdr:rowOff>
              </to>
            </anchor>
          </controlPr>
        </control>
      </mc:Choice>
      <mc:Fallback>
        <control shapeId="83980" r:id="rId12" name="TextBox211"/>
      </mc:Fallback>
    </mc:AlternateContent>
    <mc:AlternateContent xmlns:mc="http://schemas.openxmlformats.org/markup-compatibility/2006">
      <mc:Choice Requires="x14">
        <control shapeId="83978" r:id="rId13" name="CommandButton22">
          <controlPr defaultSize="0" autoLine="0" r:id="rId14">
            <anchor moveWithCells="1">
              <from>
                <xdr:col>13</xdr:col>
                <xdr:colOff>146050</xdr:colOff>
                <xdr:row>11</xdr:row>
                <xdr:rowOff>12700</xdr:rowOff>
              </from>
              <to>
                <xdr:col>14</xdr:col>
                <xdr:colOff>552450</xdr:colOff>
                <xdr:row>12</xdr:row>
                <xdr:rowOff>82550</xdr:rowOff>
              </to>
            </anchor>
          </controlPr>
        </control>
      </mc:Choice>
      <mc:Fallback>
        <control shapeId="83978" r:id="rId13" name="CommandButton22"/>
      </mc:Fallback>
    </mc:AlternateContent>
    <mc:AlternateContent xmlns:mc="http://schemas.openxmlformats.org/markup-compatibility/2006">
      <mc:Choice Requires="x14">
        <control shapeId="83977" r:id="rId15" name="CommandButton21">
          <controlPr defaultSize="0" autoLine="0" r:id="rId16">
            <anchor moveWithCells="1">
              <from>
                <xdr:col>11</xdr:col>
                <xdr:colOff>228600</xdr:colOff>
                <xdr:row>11</xdr:row>
                <xdr:rowOff>12700</xdr:rowOff>
              </from>
              <to>
                <xdr:col>13</xdr:col>
                <xdr:colOff>25400</xdr:colOff>
                <xdr:row>12</xdr:row>
                <xdr:rowOff>82550</xdr:rowOff>
              </to>
            </anchor>
          </controlPr>
        </control>
      </mc:Choice>
      <mc:Fallback>
        <control shapeId="83977" r:id="rId15" name="CommandButton21"/>
      </mc:Fallback>
    </mc:AlternateContent>
    <mc:AlternateContent xmlns:mc="http://schemas.openxmlformats.org/markup-compatibility/2006">
      <mc:Choice Requires="x14">
        <control shapeId="83976" r:id="rId17" name="TextBox29">
          <controlPr autoLine="0" r:id="rId7">
            <anchor moveWithCells="1">
              <from>
                <xdr:col>2</xdr:col>
                <xdr:colOff>76200</xdr:colOff>
                <xdr:row>9</xdr:row>
                <xdr:rowOff>12700</xdr:rowOff>
              </from>
              <to>
                <xdr:col>5</xdr:col>
                <xdr:colOff>222250</xdr:colOff>
                <xdr:row>10</xdr:row>
                <xdr:rowOff>63500</xdr:rowOff>
              </to>
            </anchor>
          </controlPr>
        </control>
      </mc:Choice>
      <mc:Fallback>
        <control shapeId="83976" r:id="rId17" name="TextBox29"/>
      </mc:Fallback>
    </mc:AlternateContent>
    <mc:AlternateContent xmlns:mc="http://schemas.openxmlformats.org/markup-compatibility/2006">
      <mc:Choice Requires="x14">
        <control shapeId="83975" r:id="rId18" name="TextBox28">
          <controlPr autoLine="0" r:id="rId19">
            <anchor moveWithCells="1">
              <from>
                <xdr:col>2</xdr:col>
                <xdr:colOff>76200</xdr:colOff>
                <xdr:row>7</xdr:row>
                <xdr:rowOff>12700</xdr:rowOff>
              </from>
              <to>
                <xdr:col>5</xdr:col>
                <xdr:colOff>222250</xdr:colOff>
                <xdr:row>8</xdr:row>
                <xdr:rowOff>82550</xdr:rowOff>
              </to>
            </anchor>
          </controlPr>
        </control>
      </mc:Choice>
      <mc:Fallback>
        <control shapeId="83975" r:id="rId18" name="TextBox28"/>
      </mc:Fallback>
    </mc:AlternateContent>
    <mc:AlternateContent xmlns:mc="http://schemas.openxmlformats.org/markup-compatibility/2006">
      <mc:Choice Requires="x14">
        <control shapeId="83974" r:id="rId20" name="TextBox27">
          <controlPr autoLine="0" r:id="rId19">
            <anchor moveWithCells="1">
              <from>
                <xdr:col>2</xdr:col>
                <xdr:colOff>88900</xdr:colOff>
                <xdr:row>5</xdr:row>
                <xdr:rowOff>19050</xdr:rowOff>
              </from>
              <to>
                <xdr:col>5</xdr:col>
                <xdr:colOff>234950</xdr:colOff>
                <xdr:row>6</xdr:row>
                <xdr:rowOff>88900</xdr:rowOff>
              </to>
            </anchor>
          </controlPr>
        </control>
      </mc:Choice>
      <mc:Fallback>
        <control shapeId="83974" r:id="rId20" name="TextBox27"/>
      </mc:Fallback>
    </mc:AlternateContent>
    <mc:AlternateContent xmlns:mc="http://schemas.openxmlformats.org/markup-compatibility/2006">
      <mc:Choice Requires="x14">
        <control shapeId="83973" r:id="rId21" name="TextBox25">
          <controlPr autoLine="0" r:id="rId7">
            <anchor moveWithCells="1">
              <from>
                <xdr:col>2</xdr:col>
                <xdr:colOff>88900</xdr:colOff>
                <xdr:row>3</xdr:row>
                <xdr:rowOff>19050</xdr:rowOff>
              </from>
              <to>
                <xdr:col>5</xdr:col>
                <xdr:colOff>234950</xdr:colOff>
                <xdr:row>4</xdr:row>
                <xdr:rowOff>69850</xdr:rowOff>
              </to>
            </anchor>
          </controlPr>
        </control>
      </mc:Choice>
      <mc:Fallback>
        <control shapeId="83973" r:id="rId21" name="TextBox25"/>
      </mc:Fallback>
    </mc:AlternateContent>
    <mc:AlternateContent xmlns:mc="http://schemas.openxmlformats.org/markup-compatibility/2006">
      <mc:Choice Requires="x14">
        <control shapeId="83972" r:id="rId22" name="TextBox24">
          <controlPr autoLine="0" r:id="rId4">
            <anchor moveWithCells="1">
              <from>
                <xdr:col>9</xdr:col>
                <xdr:colOff>114300</xdr:colOff>
                <xdr:row>0</xdr:row>
                <xdr:rowOff>133350</xdr:rowOff>
              </from>
              <to>
                <xdr:col>10</xdr:col>
                <xdr:colOff>508000</xdr:colOff>
                <xdr:row>2</xdr:row>
                <xdr:rowOff>25400</xdr:rowOff>
              </to>
            </anchor>
          </controlPr>
        </control>
      </mc:Choice>
      <mc:Fallback>
        <control shapeId="83972" r:id="rId22" name="TextBox24"/>
      </mc:Fallback>
    </mc:AlternateContent>
    <mc:AlternateContent xmlns:mc="http://schemas.openxmlformats.org/markup-compatibility/2006">
      <mc:Choice Requires="x14">
        <control shapeId="83971" r:id="rId23" name="TextBox23">
          <controlPr autoLine="0" r:id="rId4">
            <anchor moveWithCells="1">
              <from>
                <xdr:col>7</xdr:col>
                <xdr:colOff>317500</xdr:colOff>
                <xdr:row>0</xdr:row>
                <xdr:rowOff>133350</xdr:rowOff>
              </from>
              <to>
                <xdr:col>9</xdr:col>
                <xdr:colOff>12700</xdr:colOff>
                <xdr:row>2</xdr:row>
                <xdr:rowOff>25400</xdr:rowOff>
              </to>
            </anchor>
          </controlPr>
        </control>
      </mc:Choice>
      <mc:Fallback>
        <control shapeId="83971" r:id="rId23" name="TextBox23"/>
      </mc:Fallback>
    </mc:AlternateContent>
    <mc:AlternateContent xmlns:mc="http://schemas.openxmlformats.org/markup-compatibility/2006">
      <mc:Choice Requires="x14">
        <control shapeId="83970" r:id="rId24" name="TextBox22">
          <controlPr autoLine="0" r:id="rId25">
            <anchor moveWithCells="1">
              <from>
                <xdr:col>3</xdr:col>
                <xdr:colOff>508000</xdr:colOff>
                <xdr:row>0</xdr:row>
                <xdr:rowOff>127000</xdr:rowOff>
              </from>
              <to>
                <xdr:col>5</xdr:col>
                <xdr:colOff>203200</xdr:colOff>
                <xdr:row>2</xdr:row>
                <xdr:rowOff>0</xdr:rowOff>
              </to>
            </anchor>
          </controlPr>
        </control>
      </mc:Choice>
      <mc:Fallback>
        <control shapeId="83970" r:id="rId24" name="TextBox22"/>
      </mc:Fallback>
    </mc:AlternateContent>
    <mc:AlternateContent xmlns:mc="http://schemas.openxmlformats.org/markup-compatibility/2006">
      <mc:Choice Requires="x14">
        <control shapeId="83969" r:id="rId26" name="TextBox21">
          <controlPr autoLine="0" r:id="rId25">
            <anchor moveWithCells="1">
              <from>
                <xdr:col>2</xdr:col>
                <xdr:colOff>88900</xdr:colOff>
                <xdr:row>0</xdr:row>
                <xdr:rowOff>127000</xdr:rowOff>
              </from>
              <to>
                <xdr:col>3</xdr:col>
                <xdr:colOff>311150</xdr:colOff>
                <xdr:row>2</xdr:row>
                <xdr:rowOff>0</xdr:rowOff>
              </to>
            </anchor>
          </controlPr>
        </control>
      </mc:Choice>
      <mc:Fallback>
        <control shapeId="83969" r:id="rId26" name="TextBox21"/>
      </mc:Fallback>
    </mc:AlternateContent>
    <mc:AlternateContent xmlns:mc="http://schemas.openxmlformats.org/markup-compatibility/2006">
      <mc:Choice Requires="x14">
        <control shapeId="83992" r:id="rId27" name="TextBox217">
          <controlPr autoLine="0" r:id="rId28">
            <anchor moveWithCells="1">
              <from>
                <xdr:col>7</xdr:col>
                <xdr:colOff>266700</xdr:colOff>
                <xdr:row>11</xdr:row>
                <xdr:rowOff>19050</xdr:rowOff>
              </from>
              <to>
                <xdr:col>10</xdr:col>
                <xdr:colOff>584200</xdr:colOff>
                <xdr:row>12</xdr:row>
                <xdr:rowOff>95250</xdr:rowOff>
              </to>
            </anchor>
          </controlPr>
        </control>
      </mc:Choice>
      <mc:Fallback>
        <control shapeId="83992" r:id="rId27" name="TextBox217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Z19"/>
  <sheetViews>
    <sheetView workbookViewId="0"/>
  </sheetViews>
  <sheetFormatPr defaultRowHeight="14"/>
  <cols>
    <col min="1" max="1" width="3.36328125" customWidth="1"/>
    <col min="3" max="3" width="9.453125" bestFit="1" customWidth="1"/>
    <col min="9" max="9" width="9.453125" bestFit="1" customWidth="1"/>
    <col min="17" max="17" width="9.453125" bestFit="1" customWidth="1"/>
  </cols>
  <sheetData>
    <row r="1" spans="1:26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6" s="1" customFormat="1" ht="24">
      <c r="A12" s="3" t="s">
        <v>40</v>
      </c>
      <c r="B12" s="3" t="s">
        <v>289</v>
      </c>
      <c r="C12" s="101" t="s">
        <v>290</v>
      </c>
      <c r="D12" s="101" t="s">
        <v>293</v>
      </c>
      <c r="E12" s="3" t="s">
        <v>2</v>
      </c>
      <c r="F12" s="3" t="s">
        <v>3</v>
      </c>
      <c r="G12" s="3" t="s">
        <v>4</v>
      </c>
      <c r="H12" s="3" t="s">
        <v>5</v>
      </c>
      <c r="I12" s="3" t="s">
        <v>6</v>
      </c>
      <c r="J12" s="3" t="s">
        <v>7</v>
      </c>
      <c r="K12" s="3" t="s">
        <v>8</v>
      </c>
      <c r="L12" s="3" t="s">
        <v>9</v>
      </c>
      <c r="M12" s="3" t="s">
        <v>10</v>
      </c>
      <c r="N12" s="3" t="s">
        <v>11</v>
      </c>
      <c r="O12" s="3" t="s">
        <v>12</v>
      </c>
      <c r="P12" s="3" t="s">
        <v>13</v>
      </c>
      <c r="Q12" s="3" t="s">
        <v>14</v>
      </c>
      <c r="R12" s="3" t="s">
        <v>15</v>
      </c>
      <c r="S12" s="3" t="s">
        <v>16</v>
      </c>
      <c r="T12" s="3" t="s">
        <v>17</v>
      </c>
      <c r="U12" s="3" t="s">
        <v>18</v>
      </c>
      <c r="V12" s="3" t="s">
        <v>19</v>
      </c>
      <c r="W12" s="3" t="s">
        <v>21</v>
      </c>
      <c r="X12" s="3" t="s">
        <v>56</v>
      </c>
      <c r="Y12" s="3" t="s">
        <v>43</v>
      </c>
      <c r="Z12" s="3" t="s">
        <v>20</v>
      </c>
    </row>
    <row r="13" spans="1:26" s="1" customFormat="1" ht="48">
      <c r="A13" s="4">
        <v>1</v>
      </c>
      <c r="B13" s="4" t="s">
        <v>41</v>
      </c>
      <c r="C13" s="102" t="s">
        <v>292</v>
      </c>
      <c r="D13" s="102" t="s">
        <v>294</v>
      </c>
      <c r="E13" s="13">
        <v>38108</v>
      </c>
      <c r="F13" s="4" t="s">
        <v>23</v>
      </c>
      <c r="G13" s="4" t="s">
        <v>24</v>
      </c>
      <c r="H13" s="4" t="s">
        <v>25</v>
      </c>
      <c r="I13" s="4">
        <v>2004376</v>
      </c>
      <c r="J13" s="4">
        <v>0.1</v>
      </c>
      <c r="K13" s="13">
        <v>42371</v>
      </c>
      <c r="L13" s="4">
        <v>20.3</v>
      </c>
      <c r="M13" s="4">
        <v>45</v>
      </c>
      <c r="N13" s="4">
        <v>360000</v>
      </c>
      <c r="O13" s="4" t="s">
        <v>26</v>
      </c>
      <c r="P13" s="4" t="s">
        <v>27</v>
      </c>
      <c r="Q13" s="4" t="s">
        <v>28</v>
      </c>
      <c r="R13" s="4">
        <v>12</v>
      </c>
      <c r="S13" s="13">
        <v>42736</v>
      </c>
      <c r="T13" s="4" t="s">
        <v>88</v>
      </c>
      <c r="U13" s="4" t="s">
        <v>29</v>
      </c>
      <c r="V13" s="4" t="s">
        <v>34</v>
      </c>
      <c r="W13" s="4" t="s">
        <v>37</v>
      </c>
      <c r="X13" s="4" t="s">
        <v>49</v>
      </c>
      <c r="Y13" s="4" t="s">
        <v>71</v>
      </c>
      <c r="Z13" s="4" t="s">
        <v>39</v>
      </c>
    </row>
    <row r="14" spans="1:26" ht="48">
      <c r="A14" s="4">
        <v>2</v>
      </c>
      <c r="B14" s="4" t="s">
        <v>41</v>
      </c>
      <c r="C14" s="102" t="s">
        <v>292</v>
      </c>
      <c r="D14" s="102" t="s">
        <v>295</v>
      </c>
      <c r="E14" s="13">
        <v>38108</v>
      </c>
      <c r="F14" s="4" t="s">
        <v>23</v>
      </c>
      <c r="G14" s="4" t="s">
        <v>24</v>
      </c>
      <c r="H14" s="4" t="s">
        <v>25</v>
      </c>
      <c r="I14" s="4">
        <v>2004376</v>
      </c>
      <c r="J14" s="4">
        <v>0.1</v>
      </c>
      <c r="K14" s="13">
        <v>42371</v>
      </c>
      <c r="L14" s="4">
        <v>20.3</v>
      </c>
      <c r="M14" s="4">
        <v>45</v>
      </c>
      <c r="N14" s="4">
        <v>360000</v>
      </c>
      <c r="O14" s="4" t="s">
        <v>26</v>
      </c>
      <c r="P14" s="4" t="s">
        <v>27</v>
      </c>
      <c r="Q14" s="4" t="s">
        <v>28</v>
      </c>
      <c r="R14" s="4">
        <v>12</v>
      </c>
      <c r="S14" s="13">
        <v>42736</v>
      </c>
      <c r="T14" s="4" t="s">
        <v>89</v>
      </c>
      <c r="U14" s="4" t="s">
        <v>30</v>
      </c>
      <c r="V14" s="5" t="s">
        <v>36</v>
      </c>
      <c r="W14" s="4" t="s">
        <v>38</v>
      </c>
      <c r="X14" s="4" t="s">
        <v>49</v>
      </c>
      <c r="Y14" s="4" t="s">
        <v>72</v>
      </c>
      <c r="Z14" s="5"/>
    </row>
    <row r="15" spans="1:26" ht="48">
      <c r="A15" s="4">
        <v>3</v>
      </c>
      <c r="B15" s="4" t="s">
        <v>42</v>
      </c>
      <c r="C15" s="102" t="s">
        <v>292</v>
      </c>
      <c r="D15" s="102" t="s">
        <v>294</v>
      </c>
      <c r="E15" s="13">
        <v>38108</v>
      </c>
      <c r="F15" s="4" t="s">
        <v>23</v>
      </c>
      <c r="G15" s="4" t="s">
        <v>24</v>
      </c>
      <c r="H15" s="4" t="s">
        <v>25</v>
      </c>
      <c r="I15" s="4">
        <v>2004376</v>
      </c>
      <c r="J15" s="4">
        <v>0.1</v>
      </c>
      <c r="K15" s="13">
        <v>42371</v>
      </c>
      <c r="L15" s="4">
        <v>20.3</v>
      </c>
      <c r="M15" s="4">
        <v>45</v>
      </c>
      <c r="N15" s="4">
        <v>360000</v>
      </c>
      <c r="O15" s="4" t="s">
        <v>26</v>
      </c>
      <c r="P15" s="4" t="s">
        <v>27</v>
      </c>
      <c r="Q15" s="4" t="s">
        <v>28</v>
      </c>
      <c r="R15" s="4">
        <v>12</v>
      </c>
      <c r="S15" s="13">
        <v>42736</v>
      </c>
      <c r="T15" s="4" t="s">
        <v>90</v>
      </c>
      <c r="U15" s="4" t="s">
        <v>31</v>
      </c>
      <c r="V15" s="5"/>
      <c r="W15" s="4" t="s">
        <v>37</v>
      </c>
      <c r="X15" s="4" t="s">
        <v>49</v>
      </c>
      <c r="Y15" s="4" t="s">
        <v>73</v>
      </c>
      <c r="Z15" s="5"/>
    </row>
    <row r="16" spans="1:26" ht="48">
      <c r="A16" s="4">
        <v>5</v>
      </c>
      <c r="B16" s="4" t="s">
        <v>22</v>
      </c>
      <c r="C16" s="102" t="s">
        <v>292</v>
      </c>
      <c r="D16" s="102" t="s">
        <v>295</v>
      </c>
      <c r="E16" s="13">
        <v>38108</v>
      </c>
      <c r="F16" s="4" t="s">
        <v>23</v>
      </c>
      <c r="G16" s="4" t="s">
        <v>24</v>
      </c>
      <c r="H16" s="4" t="s">
        <v>25</v>
      </c>
      <c r="I16" s="4">
        <v>2004376</v>
      </c>
      <c r="J16" s="4">
        <v>0.1</v>
      </c>
      <c r="K16" s="13">
        <v>42371</v>
      </c>
      <c r="L16" s="4">
        <v>20.3</v>
      </c>
      <c r="M16" s="4">
        <v>45</v>
      </c>
      <c r="N16" s="4">
        <v>360000</v>
      </c>
      <c r="O16" s="4" t="s">
        <v>26</v>
      </c>
      <c r="P16" s="4" t="s">
        <v>27</v>
      </c>
      <c r="Q16" s="4" t="s">
        <v>28</v>
      </c>
      <c r="R16" s="4">
        <v>12</v>
      </c>
      <c r="S16" s="13">
        <v>42736</v>
      </c>
      <c r="T16" s="4" t="s">
        <v>92</v>
      </c>
      <c r="U16" s="4" t="s">
        <v>33</v>
      </c>
      <c r="V16" s="5"/>
      <c r="W16" s="4" t="s">
        <v>37</v>
      </c>
      <c r="X16" s="4" t="s">
        <v>49</v>
      </c>
      <c r="Y16" s="4" t="s">
        <v>75</v>
      </c>
      <c r="Z16" s="5"/>
    </row>
    <row r="17" spans="1:26" ht="48">
      <c r="A17" s="4">
        <v>6</v>
      </c>
      <c r="B17" s="4" t="s">
        <v>22</v>
      </c>
      <c r="C17" s="102" t="s">
        <v>292</v>
      </c>
      <c r="D17" s="102" t="s">
        <v>294</v>
      </c>
      <c r="E17" s="13">
        <v>38108</v>
      </c>
      <c r="F17" s="4" t="s">
        <v>23</v>
      </c>
      <c r="G17" s="4" t="s">
        <v>24</v>
      </c>
      <c r="H17" s="4" t="s">
        <v>25</v>
      </c>
      <c r="I17" s="4">
        <v>2004376</v>
      </c>
      <c r="J17" s="4">
        <v>0.1</v>
      </c>
      <c r="K17" s="13">
        <v>42371</v>
      </c>
      <c r="L17" s="4">
        <v>20.3</v>
      </c>
      <c r="M17" s="4">
        <v>45</v>
      </c>
      <c r="N17" s="4">
        <v>360000</v>
      </c>
      <c r="O17" s="4" t="s">
        <v>26</v>
      </c>
      <c r="P17" s="4" t="s">
        <v>27</v>
      </c>
      <c r="Q17" s="4" t="s">
        <v>28</v>
      </c>
      <c r="R17" s="4">
        <v>12</v>
      </c>
      <c r="S17" s="13">
        <v>42736</v>
      </c>
      <c r="T17" s="4" t="s">
        <v>93</v>
      </c>
      <c r="U17" s="4" t="s">
        <v>31</v>
      </c>
      <c r="V17" s="5"/>
      <c r="W17" s="4" t="s">
        <v>38</v>
      </c>
      <c r="X17" s="4" t="s">
        <v>49</v>
      </c>
      <c r="Y17" s="4" t="s">
        <v>76</v>
      </c>
      <c r="Z17" s="5"/>
    </row>
    <row r="18" spans="1:26" ht="48">
      <c r="A18" s="4">
        <v>7</v>
      </c>
      <c r="B18" s="4" t="s">
        <v>22</v>
      </c>
      <c r="C18" s="102" t="s">
        <v>292</v>
      </c>
      <c r="D18" s="102" t="s">
        <v>295</v>
      </c>
      <c r="E18" s="13">
        <v>38108</v>
      </c>
      <c r="F18" s="4" t="s">
        <v>23</v>
      </c>
      <c r="G18" s="4" t="s">
        <v>24</v>
      </c>
      <c r="H18" s="4" t="s">
        <v>25</v>
      </c>
      <c r="I18" s="4">
        <v>2004376</v>
      </c>
      <c r="J18" s="4">
        <v>0.1</v>
      </c>
      <c r="K18" s="13">
        <v>42371</v>
      </c>
      <c r="L18" s="4">
        <v>20.3</v>
      </c>
      <c r="M18" s="4">
        <v>45</v>
      </c>
      <c r="N18" s="4">
        <v>360000</v>
      </c>
      <c r="O18" s="4" t="s">
        <v>26</v>
      </c>
      <c r="P18" s="4" t="s">
        <v>27</v>
      </c>
      <c r="Q18" s="4" t="s">
        <v>28</v>
      </c>
      <c r="R18" s="4">
        <v>12</v>
      </c>
      <c r="S18" s="13">
        <v>42736</v>
      </c>
      <c r="T18" s="4" t="s">
        <v>94</v>
      </c>
      <c r="U18" s="4" t="s">
        <v>29</v>
      </c>
      <c r="V18" s="5" t="s">
        <v>35</v>
      </c>
      <c r="W18" s="4" t="s">
        <v>37</v>
      </c>
      <c r="X18" s="4" t="s">
        <v>49</v>
      </c>
      <c r="Y18" s="4" t="s">
        <v>77</v>
      </c>
      <c r="Z18" s="5"/>
    </row>
    <row r="19" spans="1:26" ht="48">
      <c r="A19" s="4">
        <v>8</v>
      </c>
      <c r="B19" s="4" t="s">
        <v>22</v>
      </c>
      <c r="C19" s="102" t="s">
        <v>292</v>
      </c>
      <c r="D19" s="102" t="s">
        <v>295</v>
      </c>
      <c r="E19" s="13">
        <v>38108</v>
      </c>
      <c r="F19" s="4" t="s">
        <v>23</v>
      </c>
      <c r="G19" s="4" t="s">
        <v>24</v>
      </c>
      <c r="H19" s="4" t="s">
        <v>25</v>
      </c>
      <c r="I19" s="4">
        <v>2004376</v>
      </c>
      <c r="J19" s="4">
        <v>0.1</v>
      </c>
      <c r="K19" s="13">
        <v>42371</v>
      </c>
      <c r="L19" s="4">
        <v>20.3</v>
      </c>
      <c r="M19" s="4">
        <v>45</v>
      </c>
      <c r="N19" s="4">
        <v>360000</v>
      </c>
      <c r="O19" s="4" t="s">
        <v>26</v>
      </c>
      <c r="P19" s="4" t="s">
        <v>27</v>
      </c>
      <c r="Q19" s="4" t="s">
        <v>28</v>
      </c>
      <c r="R19" s="4">
        <v>12</v>
      </c>
      <c r="S19" s="13">
        <v>42736</v>
      </c>
      <c r="T19" s="4" t="s">
        <v>95</v>
      </c>
      <c r="U19" s="4" t="s">
        <v>29</v>
      </c>
      <c r="V19" s="5"/>
      <c r="W19" s="4" t="s">
        <v>38</v>
      </c>
      <c r="X19" s="4" t="s">
        <v>49</v>
      </c>
      <c r="Y19" s="4" t="s">
        <v>78</v>
      </c>
      <c r="Z19" s="5"/>
    </row>
  </sheetData>
  <phoneticPr fontId="1" type="noConversion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TextBox21">
          <controlPr defaultSize="0" autoLine="0" r:id="rId4">
            <anchor moveWithCells="1">
              <from>
                <xdr:col>2</xdr:col>
                <xdr:colOff>127000</xdr:colOff>
                <xdr:row>1</xdr:row>
                <xdr:rowOff>12700</xdr:rowOff>
              </from>
              <to>
                <xdr:col>4</xdr:col>
                <xdr:colOff>0</xdr:colOff>
                <xdr:row>2</xdr:row>
                <xdr:rowOff>44450</xdr:rowOff>
              </to>
            </anchor>
          </controlPr>
        </control>
      </mc:Choice>
      <mc:Fallback>
        <control shapeId="1025" r:id="rId3" name="TextBox21"/>
      </mc:Fallback>
    </mc:AlternateContent>
    <mc:AlternateContent xmlns:mc="http://schemas.openxmlformats.org/markup-compatibility/2006">
      <mc:Choice Requires="x14">
        <control shapeId="1026" r:id="rId5" name="Label21">
          <controlPr defaultSize="0" autoLine="0" r:id="rId6">
            <anchor moveWithCells="1">
              <from>
                <xdr:col>0</xdr:col>
                <xdr:colOff>38100</xdr:colOff>
                <xdr:row>1</xdr:row>
                <xdr:rowOff>12700</xdr:rowOff>
              </from>
              <to>
                <xdr:col>1</xdr:col>
                <xdr:colOff>412750</xdr:colOff>
                <xdr:row>2</xdr:row>
                <xdr:rowOff>38100</xdr:rowOff>
              </to>
            </anchor>
          </controlPr>
        </control>
      </mc:Choice>
      <mc:Fallback>
        <control shapeId="1026" r:id="rId5" name="Label21"/>
      </mc:Fallback>
    </mc:AlternateContent>
    <mc:AlternateContent xmlns:mc="http://schemas.openxmlformats.org/markup-compatibility/2006">
      <mc:Choice Requires="x14">
        <control shapeId="1027" r:id="rId7" name="Label22">
          <controlPr defaultSize="0" autoLine="0" r:id="rId8">
            <anchor moveWithCells="1">
              <from>
                <xdr:col>3</xdr:col>
                <xdr:colOff>552450</xdr:colOff>
                <xdr:row>1</xdr:row>
                <xdr:rowOff>88900</xdr:rowOff>
              </from>
              <to>
                <xdr:col>4</xdr:col>
                <xdr:colOff>215900</xdr:colOff>
                <xdr:row>2</xdr:row>
                <xdr:rowOff>57150</xdr:rowOff>
              </to>
            </anchor>
          </controlPr>
        </control>
      </mc:Choice>
      <mc:Fallback>
        <control shapeId="1027" r:id="rId7" name="Label22"/>
      </mc:Fallback>
    </mc:AlternateContent>
    <mc:AlternateContent xmlns:mc="http://schemas.openxmlformats.org/markup-compatibility/2006">
      <mc:Choice Requires="x14">
        <control shapeId="1028" r:id="rId9" name="TextBox22">
          <controlPr defaultSize="0" autoLine="0" r:id="rId10">
            <anchor moveWithCells="1">
              <from>
                <xdr:col>4</xdr:col>
                <xdr:colOff>152400</xdr:colOff>
                <xdr:row>1</xdr:row>
                <xdr:rowOff>0</xdr:rowOff>
              </from>
              <to>
                <xdr:col>6</xdr:col>
                <xdr:colOff>76200</xdr:colOff>
                <xdr:row>2</xdr:row>
                <xdr:rowOff>44450</xdr:rowOff>
              </to>
            </anchor>
          </controlPr>
        </control>
      </mc:Choice>
      <mc:Fallback>
        <control shapeId="1028" r:id="rId9" name="TextBox22"/>
      </mc:Fallback>
    </mc:AlternateContent>
    <mc:AlternateContent xmlns:mc="http://schemas.openxmlformats.org/markup-compatibility/2006">
      <mc:Choice Requires="x14">
        <control shapeId="1029" r:id="rId11" name="TextBox23">
          <controlPr defaultSize="0" autoLine="0" r:id="rId4">
            <anchor moveWithCells="1">
              <from>
                <xdr:col>2</xdr:col>
                <xdr:colOff>127000</xdr:colOff>
                <xdr:row>3</xdr:row>
                <xdr:rowOff>19050</xdr:rowOff>
              </from>
              <to>
                <xdr:col>4</xdr:col>
                <xdr:colOff>0</xdr:colOff>
                <xdr:row>4</xdr:row>
                <xdr:rowOff>50800</xdr:rowOff>
              </to>
            </anchor>
          </controlPr>
        </control>
      </mc:Choice>
      <mc:Fallback>
        <control shapeId="1029" r:id="rId11" name="TextBox23"/>
      </mc:Fallback>
    </mc:AlternateContent>
    <mc:AlternateContent xmlns:mc="http://schemas.openxmlformats.org/markup-compatibility/2006">
      <mc:Choice Requires="x14">
        <control shapeId="1030" r:id="rId12" name="Label23">
          <controlPr defaultSize="0" autoLine="0" autoPict="0" r:id="rId13">
            <anchor moveWithCells="1">
              <from>
                <xdr:col>0</xdr:col>
                <xdr:colOff>31750</xdr:colOff>
                <xdr:row>3</xdr:row>
                <xdr:rowOff>31750</xdr:rowOff>
              </from>
              <to>
                <xdr:col>2</xdr:col>
                <xdr:colOff>133350</xdr:colOff>
                <xdr:row>4</xdr:row>
                <xdr:rowOff>31750</xdr:rowOff>
              </to>
            </anchor>
          </controlPr>
        </control>
      </mc:Choice>
      <mc:Fallback>
        <control shapeId="1030" r:id="rId12" name="Label23"/>
      </mc:Fallback>
    </mc:AlternateContent>
    <mc:AlternateContent xmlns:mc="http://schemas.openxmlformats.org/markup-compatibility/2006">
      <mc:Choice Requires="x14">
        <control shapeId="1031" r:id="rId14" name="Label24">
          <controlPr defaultSize="0" autoLine="0" r:id="rId15">
            <anchor moveWithCells="1">
              <from>
                <xdr:col>3</xdr:col>
                <xdr:colOff>552450</xdr:colOff>
                <xdr:row>3</xdr:row>
                <xdr:rowOff>95250</xdr:rowOff>
              </from>
              <to>
                <xdr:col>4</xdr:col>
                <xdr:colOff>215900</xdr:colOff>
                <xdr:row>4</xdr:row>
                <xdr:rowOff>63500</xdr:rowOff>
              </to>
            </anchor>
          </controlPr>
        </control>
      </mc:Choice>
      <mc:Fallback>
        <control shapeId="1031" r:id="rId14" name="Label24"/>
      </mc:Fallback>
    </mc:AlternateContent>
    <mc:AlternateContent xmlns:mc="http://schemas.openxmlformats.org/markup-compatibility/2006">
      <mc:Choice Requires="x14">
        <control shapeId="1032" r:id="rId16" name="TextBox24">
          <controlPr defaultSize="0" autoLine="0" r:id="rId10">
            <anchor moveWithCells="1">
              <from>
                <xdr:col>4</xdr:col>
                <xdr:colOff>152400</xdr:colOff>
                <xdr:row>3</xdr:row>
                <xdr:rowOff>12700</xdr:rowOff>
              </from>
              <to>
                <xdr:col>6</xdr:col>
                <xdr:colOff>76200</xdr:colOff>
                <xdr:row>4</xdr:row>
                <xdr:rowOff>57150</xdr:rowOff>
              </to>
            </anchor>
          </controlPr>
        </control>
      </mc:Choice>
      <mc:Fallback>
        <control shapeId="1032" r:id="rId16" name="TextBox24"/>
      </mc:Fallback>
    </mc:AlternateContent>
    <mc:AlternateContent xmlns:mc="http://schemas.openxmlformats.org/markup-compatibility/2006">
      <mc:Choice Requires="x14">
        <control shapeId="1033" r:id="rId17" name="Label25">
          <controlPr defaultSize="0" autoLine="0" autoPict="0" r:id="rId18">
            <anchor moveWithCells="1">
              <from>
                <xdr:col>6</xdr:col>
                <xdr:colOff>336550</xdr:colOff>
                <xdr:row>1</xdr:row>
                <xdr:rowOff>12700</xdr:rowOff>
              </from>
              <to>
                <xdr:col>7</xdr:col>
                <xdr:colOff>647700</xdr:colOff>
                <xdr:row>2</xdr:row>
                <xdr:rowOff>50800</xdr:rowOff>
              </to>
            </anchor>
          </controlPr>
        </control>
      </mc:Choice>
      <mc:Fallback>
        <control shapeId="1033" r:id="rId17" name="Label25"/>
      </mc:Fallback>
    </mc:AlternateContent>
    <mc:AlternateContent xmlns:mc="http://schemas.openxmlformats.org/markup-compatibility/2006">
      <mc:Choice Requires="x14">
        <control shapeId="1034" r:id="rId19" name="TextBox25">
          <controlPr defaultSize="0" autoLine="0" autoPict="0" r:id="rId20">
            <anchor moveWithCells="1">
              <from>
                <xdr:col>8</xdr:col>
                <xdr:colOff>19050</xdr:colOff>
                <xdr:row>1</xdr:row>
                <xdr:rowOff>0</xdr:rowOff>
              </from>
              <to>
                <xdr:col>10</xdr:col>
                <xdr:colOff>552450</xdr:colOff>
                <xdr:row>2</xdr:row>
                <xdr:rowOff>12700</xdr:rowOff>
              </to>
            </anchor>
          </controlPr>
        </control>
      </mc:Choice>
      <mc:Fallback>
        <control shapeId="1034" r:id="rId19" name="TextBox25"/>
      </mc:Fallback>
    </mc:AlternateContent>
    <mc:AlternateContent xmlns:mc="http://schemas.openxmlformats.org/markup-compatibility/2006">
      <mc:Choice Requires="x14">
        <control shapeId="1035" r:id="rId21" name="Label26">
          <controlPr defaultSize="0" autoLine="0" autoPict="0" r:id="rId22">
            <anchor moveWithCells="1">
              <from>
                <xdr:col>6</xdr:col>
                <xdr:colOff>323850</xdr:colOff>
                <xdr:row>3</xdr:row>
                <xdr:rowOff>12700</xdr:rowOff>
              </from>
              <to>
                <xdr:col>7</xdr:col>
                <xdr:colOff>647700</xdr:colOff>
                <xdr:row>4</xdr:row>
                <xdr:rowOff>50800</xdr:rowOff>
              </to>
            </anchor>
          </controlPr>
        </control>
      </mc:Choice>
      <mc:Fallback>
        <control shapeId="1035" r:id="rId21" name="Label26"/>
      </mc:Fallback>
    </mc:AlternateContent>
    <mc:AlternateContent xmlns:mc="http://schemas.openxmlformats.org/markup-compatibility/2006">
      <mc:Choice Requires="x14">
        <control shapeId="1036" r:id="rId23" name="TextBox26">
          <controlPr defaultSize="0" autoLine="0" r:id="rId20">
            <anchor moveWithCells="1">
              <from>
                <xdr:col>8</xdr:col>
                <xdr:colOff>0</xdr:colOff>
                <xdr:row>3</xdr:row>
                <xdr:rowOff>19050</xdr:rowOff>
              </from>
              <to>
                <xdr:col>11</xdr:col>
                <xdr:colOff>63500</xdr:colOff>
                <xdr:row>4</xdr:row>
                <xdr:rowOff>25400</xdr:rowOff>
              </to>
            </anchor>
          </controlPr>
        </control>
      </mc:Choice>
      <mc:Fallback>
        <control shapeId="1036" r:id="rId23" name="TextBox26"/>
      </mc:Fallback>
    </mc:AlternateContent>
    <mc:AlternateContent xmlns:mc="http://schemas.openxmlformats.org/markup-compatibility/2006">
      <mc:Choice Requires="x14">
        <control shapeId="1037" r:id="rId24" name="Label27">
          <controlPr defaultSize="0" autoLine="0" autoPict="0" r:id="rId25">
            <anchor moveWithCells="1">
              <from>
                <xdr:col>6</xdr:col>
                <xdr:colOff>304800</xdr:colOff>
                <xdr:row>4</xdr:row>
                <xdr:rowOff>146050</xdr:rowOff>
              </from>
              <to>
                <xdr:col>7</xdr:col>
                <xdr:colOff>666750</xdr:colOff>
                <xdr:row>6</xdr:row>
                <xdr:rowOff>31750</xdr:rowOff>
              </to>
            </anchor>
          </controlPr>
        </control>
      </mc:Choice>
      <mc:Fallback>
        <control shapeId="1037" r:id="rId24" name="Label27"/>
      </mc:Fallback>
    </mc:AlternateContent>
    <mc:AlternateContent xmlns:mc="http://schemas.openxmlformats.org/markup-compatibility/2006">
      <mc:Choice Requires="x14">
        <control shapeId="1038" r:id="rId26" name="TextBox27">
          <controlPr defaultSize="0" autoLine="0" r:id="rId20">
            <anchor moveWithCells="1">
              <from>
                <xdr:col>8</xdr:col>
                <xdr:colOff>12700</xdr:colOff>
                <xdr:row>4</xdr:row>
                <xdr:rowOff>152400</xdr:rowOff>
              </from>
              <to>
                <xdr:col>11</xdr:col>
                <xdr:colOff>76200</xdr:colOff>
                <xdr:row>5</xdr:row>
                <xdr:rowOff>158750</xdr:rowOff>
              </to>
            </anchor>
          </controlPr>
        </control>
      </mc:Choice>
      <mc:Fallback>
        <control shapeId="1038" r:id="rId26" name="TextBox27"/>
      </mc:Fallback>
    </mc:AlternateContent>
    <mc:AlternateContent xmlns:mc="http://schemas.openxmlformats.org/markup-compatibility/2006">
      <mc:Choice Requires="x14">
        <control shapeId="1039" r:id="rId27" name="Label28">
          <controlPr defaultSize="0" autoLine="0" r:id="rId28">
            <anchor moveWithCells="1">
              <from>
                <xdr:col>11</xdr:col>
                <xdr:colOff>488950</xdr:colOff>
                <xdr:row>2</xdr:row>
                <xdr:rowOff>152400</xdr:rowOff>
              </from>
              <to>
                <xdr:col>13</xdr:col>
                <xdr:colOff>88900</xdr:colOff>
                <xdr:row>4</xdr:row>
                <xdr:rowOff>6350</xdr:rowOff>
              </to>
            </anchor>
          </controlPr>
        </control>
      </mc:Choice>
      <mc:Fallback>
        <control shapeId="1039" r:id="rId27" name="Label28"/>
      </mc:Fallback>
    </mc:AlternateContent>
    <mc:AlternateContent xmlns:mc="http://schemas.openxmlformats.org/markup-compatibility/2006">
      <mc:Choice Requires="x14">
        <control shapeId="1040" r:id="rId29" name="TextBox28">
          <controlPr defaultSize="0" autoLine="0" autoPict="0" r:id="rId30">
            <anchor moveWithCells="1">
              <from>
                <xdr:col>12</xdr:col>
                <xdr:colOff>679450</xdr:colOff>
                <xdr:row>2</xdr:row>
                <xdr:rowOff>146050</xdr:rowOff>
              </from>
              <to>
                <xdr:col>15</xdr:col>
                <xdr:colOff>527050</xdr:colOff>
                <xdr:row>3</xdr:row>
                <xdr:rowOff>107950</xdr:rowOff>
              </to>
            </anchor>
          </controlPr>
        </control>
      </mc:Choice>
      <mc:Fallback>
        <control shapeId="1040" r:id="rId29" name="TextBox28"/>
      </mc:Fallback>
    </mc:AlternateContent>
    <mc:AlternateContent xmlns:mc="http://schemas.openxmlformats.org/markup-compatibility/2006">
      <mc:Choice Requires="x14">
        <control shapeId="1041" r:id="rId31" name="Label29">
          <controlPr defaultSize="0" autoLine="0" r:id="rId32">
            <anchor moveWithCells="1">
              <from>
                <xdr:col>11</xdr:col>
                <xdr:colOff>508000</xdr:colOff>
                <xdr:row>4</xdr:row>
                <xdr:rowOff>88900</xdr:rowOff>
              </from>
              <to>
                <xdr:col>13</xdr:col>
                <xdr:colOff>107950</xdr:colOff>
                <xdr:row>5</xdr:row>
                <xdr:rowOff>120650</xdr:rowOff>
              </to>
            </anchor>
          </controlPr>
        </control>
      </mc:Choice>
      <mc:Fallback>
        <control shapeId="1041" r:id="rId31" name="Label29"/>
      </mc:Fallback>
    </mc:AlternateContent>
    <mc:AlternateContent xmlns:mc="http://schemas.openxmlformats.org/markup-compatibility/2006">
      <mc:Choice Requires="x14">
        <control shapeId="1042" r:id="rId33" name="TextBox29">
          <controlPr defaultSize="0" autoLine="0" autoPict="0" r:id="rId34">
            <anchor moveWithCells="1">
              <from>
                <xdr:col>13</xdr:col>
                <xdr:colOff>12700</xdr:colOff>
                <xdr:row>4</xdr:row>
                <xdr:rowOff>31750</xdr:rowOff>
              </from>
              <to>
                <xdr:col>15</xdr:col>
                <xdr:colOff>527050</xdr:colOff>
                <xdr:row>5</xdr:row>
                <xdr:rowOff>19050</xdr:rowOff>
              </to>
            </anchor>
          </controlPr>
        </control>
      </mc:Choice>
      <mc:Fallback>
        <control shapeId="1042" r:id="rId33" name="TextBox29"/>
      </mc:Fallback>
    </mc:AlternateContent>
    <mc:AlternateContent xmlns:mc="http://schemas.openxmlformats.org/markup-compatibility/2006">
      <mc:Choice Requires="x14">
        <control shapeId="1043" r:id="rId35" name="Label210">
          <controlPr defaultSize="0" autoLine="0" autoPict="0" r:id="rId36">
            <anchor moveWithCells="1">
              <from>
                <xdr:col>6</xdr:col>
                <xdr:colOff>317500</xdr:colOff>
                <xdr:row>6</xdr:row>
                <xdr:rowOff>127000</xdr:rowOff>
              </from>
              <to>
                <xdr:col>7</xdr:col>
                <xdr:colOff>666750</xdr:colOff>
                <xdr:row>7</xdr:row>
                <xdr:rowOff>127000</xdr:rowOff>
              </to>
            </anchor>
          </controlPr>
        </control>
      </mc:Choice>
      <mc:Fallback>
        <control shapeId="1043" r:id="rId35" name="Label210"/>
      </mc:Fallback>
    </mc:AlternateContent>
    <mc:AlternateContent xmlns:mc="http://schemas.openxmlformats.org/markup-compatibility/2006">
      <mc:Choice Requires="x14">
        <control shapeId="1044" r:id="rId37" name="TextBox210">
          <controlPr defaultSize="0" autoLine="0" r:id="rId20">
            <anchor moveWithCells="1">
              <from>
                <xdr:col>8</xdr:col>
                <xdr:colOff>12700</xdr:colOff>
                <xdr:row>6</xdr:row>
                <xdr:rowOff>133350</xdr:rowOff>
              </from>
              <to>
                <xdr:col>11</xdr:col>
                <xdr:colOff>76200</xdr:colOff>
                <xdr:row>7</xdr:row>
                <xdr:rowOff>139700</xdr:rowOff>
              </to>
            </anchor>
          </controlPr>
        </control>
      </mc:Choice>
      <mc:Fallback>
        <control shapeId="1044" r:id="rId37" name="TextBox210"/>
      </mc:Fallback>
    </mc:AlternateContent>
    <mc:AlternateContent xmlns:mc="http://schemas.openxmlformats.org/markup-compatibility/2006">
      <mc:Choice Requires="x14">
        <control shapeId="1046" r:id="rId38" name="Label211">
          <controlPr defaultSize="0" autoLine="0" r:id="rId39">
            <anchor moveWithCells="1">
              <from>
                <xdr:col>0</xdr:col>
                <xdr:colOff>38100</xdr:colOff>
                <xdr:row>5</xdr:row>
                <xdr:rowOff>57150</xdr:rowOff>
              </from>
              <to>
                <xdr:col>2</xdr:col>
                <xdr:colOff>241300</xdr:colOff>
                <xdr:row>6</xdr:row>
                <xdr:rowOff>50800</xdr:rowOff>
              </to>
            </anchor>
          </controlPr>
        </control>
      </mc:Choice>
      <mc:Fallback>
        <control shapeId="1046" r:id="rId38" name="Label211"/>
      </mc:Fallback>
    </mc:AlternateContent>
    <mc:AlternateContent xmlns:mc="http://schemas.openxmlformats.org/markup-compatibility/2006">
      <mc:Choice Requires="x14">
        <control shapeId="1048" r:id="rId40" name="Label212">
          <controlPr defaultSize="0" autoLine="0" r:id="rId41">
            <anchor moveWithCells="1">
              <from>
                <xdr:col>0</xdr:col>
                <xdr:colOff>31750</xdr:colOff>
                <xdr:row>6</xdr:row>
                <xdr:rowOff>127000</xdr:rowOff>
              </from>
              <to>
                <xdr:col>2</xdr:col>
                <xdr:colOff>234950</xdr:colOff>
                <xdr:row>7</xdr:row>
                <xdr:rowOff>120650</xdr:rowOff>
              </to>
            </anchor>
          </controlPr>
        </control>
      </mc:Choice>
      <mc:Fallback>
        <control shapeId="1048" r:id="rId40" name="Label212"/>
      </mc:Fallback>
    </mc:AlternateContent>
    <mc:AlternateContent xmlns:mc="http://schemas.openxmlformats.org/markup-compatibility/2006">
      <mc:Choice Requires="x14">
        <control shapeId="1051" r:id="rId42" name="Label213">
          <controlPr defaultSize="0" autoLine="0" r:id="rId43">
            <anchor moveWithCells="1">
              <from>
                <xdr:col>11</xdr:col>
                <xdr:colOff>508000</xdr:colOff>
                <xdr:row>6</xdr:row>
                <xdr:rowOff>12700</xdr:rowOff>
              </from>
              <to>
                <xdr:col>13</xdr:col>
                <xdr:colOff>107950</xdr:colOff>
                <xdr:row>7</xdr:row>
                <xdr:rowOff>44450</xdr:rowOff>
              </to>
            </anchor>
          </controlPr>
        </control>
      </mc:Choice>
      <mc:Fallback>
        <control shapeId="1051" r:id="rId42" name="Label213"/>
      </mc:Fallback>
    </mc:AlternateContent>
    <mc:AlternateContent xmlns:mc="http://schemas.openxmlformats.org/markup-compatibility/2006">
      <mc:Choice Requires="x14">
        <control shapeId="1054" r:id="rId44" name="CommandButton21">
          <controlPr defaultSize="0" autoLine="0" r:id="rId45">
            <anchor moveWithCells="1">
              <from>
                <xdr:col>11</xdr:col>
                <xdr:colOff>50800</xdr:colOff>
                <xdr:row>8</xdr:row>
                <xdr:rowOff>146050</xdr:rowOff>
              </from>
              <to>
                <xdr:col>12</xdr:col>
                <xdr:colOff>457200</xdr:colOff>
                <xdr:row>10</xdr:row>
                <xdr:rowOff>38100</xdr:rowOff>
              </to>
            </anchor>
          </controlPr>
        </control>
      </mc:Choice>
      <mc:Fallback>
        <control shapeId="1054" r:id="rId44" name="CommandButton21"/>
      </mc:Fallback>
    </mc:AlternateContent>
    <mc:AlternateContent xmlns:mc="http://schemas.openxmlformats.org/markup-compatibility/2006">
      <mc:Choice Requires="x14">
        <control shapeId="1055" r:id="rId46" name="CommandButton22">
          <controlPr defaultSize="0" autoLine="0" r:id="rId47">
            <anchor moveWithCells="1">
              <from>
                <xdr:col>13</xdr:col>
                <xdr:colOff>0</xdr:colOff>
                <xdr:row>8</xdr:row>
                <xdr:rowOff>146050</xdr:rowOff>
              </from>
              <to>
                <xdr:col>14</xdr:col>
                <xdr:colOff>406400</xdr:colOff>
                <xdr:row>10</xdr:row>
                <xdr:rowOff>38100</xdr:rowOff>
              </to>
            </anchor>
          </controlPr>
        </control>
      </mc:Choice>
      <mc:Fallback>
        <control shapeId="1055" r:id="rId46" name="CommandButton22"/>
      </mc:Fallback>
    </mc:AlternateContent>
    <mc:AlternateContent xmlns:mc="http://schemas.openxmlformats.org/markup-compatibility/2006">
      <mc:Choice Requires="x14">
        <control shapeId="1075" r:id="rId48" name="Label214">
          <controlPr defaultSize="0" autoLine="0" r:id="rId49">
            <anchor moveWithCells="1">
              <from>
                <xdr:col>11</xdr:col>
                <xdr:colOff>476250</xdr:colOff>
                <xdr:row>1</xdr:row>
                <xdr:rowOff>19050</xdr:rowOff>
              </from>
              <to>
                <xdr:col>13</xdr:col>
                <xdr:colOff>254000</xdr:colOff>
                <xdr:row>2</xdr:row>
                <xdr:rowOff>50800</xdr:rowOff>
              </to>
            </anchor>
          </controlPr>
        </control>
      </mc:Choice>
      <mc:Fallback>
        <control shapeId="1075" r:id="rId48" name="Label214"/>
      </mc:Fallback>
    </mc:AlternateContent>
    <mc:AlternateContent xmlns:mc="http://schemas.openxmlformats.org/markup-compatibility/2006">
      <mc:Choice Requires="x14">
        <control shapeId="1076" r:id="rId50" name="TextBox211">
          <controlPr defaultSize="0" autoLine="0" r:id="rId20">
            <anchor moveWithCells="1">
              <from>
                <xdr:col>13</xdr:col>
                <xdr:colOff>0</xdr:colOff>
                <xdr:row>1</xdr:row>
                <xdr:rowOff>12700</xdr:rowOff>
              </from>
              <to>
                <xdr:col>16</xdr:col>
                <xdr:colOff>114300</xdr:colOff>
                <xdr:row>2</xdr:row>
                <xdr:rowOff>19050</xdr:rowOff>
              </to>
            </anchor>
          </controlPr>
        </control>
      </mc:Choice>
      <mc:Fallback>
        <control shapeId="1076" r:id="rId50" name="TextBox211"/>
      </mc:Fallback>
    </mc:AlternateContent>
    <mc:AlternateContent xmlns:mc="http://schemas.openxmlformats.org/markup-compatibility/2006">
      <mc:Choice Requires="x14">
        <control shapeId="1077" r:id="rId51" name="TextBox212">
          <controlPr autoLine="0" r:id="rId52">
            <anchor moveWithCells="1">
              <from>
                <xdr:col>2</xdr:col>
                <xdr:colOff>114300</xdr:colOff>
                <xdr:row>8</xdr:row>
                <xdr:rowOff>127000</xdr:rowOff>
              </from>
              <to>
                <xdr:col>5</xdr:col>
                <xdr:colOff>292100</xdr:colOff>
                <xdr:row>10</xdr:row>
                <xdr:rowOff>19050</xdr:rowOff>
              </to>
            </anchor>
          </controlPr>
        </control>
      </mc:Choice>
      <mc:Fallback>
        <control shapeId="1077" r:id="rId51" name="TextBox212"/>
      </mc:Fallback>
    </mc:AlternateContent>
    <mc:AlternateContent xmlns:mc="http://schemas.openxmlformats.org/markup-compatibility/2006">
      <mc:Choice Requires="x14">
        <control shapeId="1071" r:id="rId53" name="Drop Down 47">
          <controlPr defaultSize="0" autoLine="0" autoPict="0" altText="报告已发放_x000a_报告未发放">
            <anchor moveWithCells="1">
              <from>
                <xdr:col>13</xdr:col>
                <xdr:colOff>0</xdr:colOff>
                <xdr:row>5</xdr:row>
                <xdr:rowOff>152400</xdr:rowOff>
              </from>
              <to>
                <xdr:col>14</xdr:col>
                <xdr:colOff>323850</xdr:colOff>
                <xdr:row>7</xdr:row>
                <xdr:rowOff>31750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73" r:id="rId54" name="Drop Down 49">
          <controlPr defaultSize="0" autoLine="0" autoPict="0" altText="报告已发放_x000a_报告未发放">
            <anchor moveWithCells="1">
              <from>
                <xdr:col>2</xdr:col>
                <xdr:colOff>127000</xdr:colOff>
                <xdr:row>5</xdr:row>
                <xdr:rowOff>0</xdr:rowOff>
              </from>
              <to>
                <xdr:col>3</xdr:col>
                <xdr:colOff>412750</xdr:colOff>
                <xdr:row>6</xdr:row>
                <xdr:rowOff>50800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74" r:id="rId55" name="Drop Down 50">
          <controlPr defaultSize="0" autoLine="0" autoPict="0" altText="报告已发放_x000a_报告未发放">
            <anchor moveWithCells="1">
              <from>
                <xdr:col>2</xdr:col>
                <xdr:colOff>127000</xdr:colOff>
                <xdr:row>6</xdr:row>
                <xdr:rowOff>127000</xdr:rowOff>
              </from>
              <to>
                <xdr:col>3</xdr:col>
                <xdr:colOff>412750</xdr:colOff>
                <xdr:row>8</xdr:row>
                <xdr:rowOff>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P43"/>
  <sheetViews>
    <sheetView workbookViewId="0">
      <selection activeCell="H18" sqref="H18"/>
    </sheetView>
  </sheetViews>
  <sheetFormatPr defaultRowHeight="14"/>
  <cols>
    <col min="1" max="1" width="3.36328125" customWidth="1"/>
    <col min="2" max="3" width="9.90625" customWidth="1"/>
    <col min="6" max="6" width="9.453125" bestFit="1" customWidth="1"/>
    <col min="17" max="17" width="0" hidden="1" customWidth="1"/>
    <col min="20" max="20" width="9.453125" bestFit="1" customWidth="1"/>
  </cols>
  <sheetData>
    <row r="1" spans="1:4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1:4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1:4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spans="1:4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</row>
    <row r="7" spans="1:4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</row>
    <row r="8" spans="1:4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 spans="1:4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</row>
    <row r="10" spans="1:4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spans="1:4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1:4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1:4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 spans="1:41" s="1" customFormat="1" ht="24">
      <c r="A14" s="16" t="s">
        <v>40</v>
      </c>
      <c r="B14" s="16" t="s">
        <v>43</v>
      </c>
      <c r="C14" s="16" t="s">
        <v>56</v>
      </c>
      <c r="D14" s="16" t="s">
        <v>209</v>
      </c>
      <c r="E14" s="16" t="s">
        <v>1</v>
      </c>
      <c r="F14" s="96" t="s">
        <v>286</v>
      </c>
      <c r="G14" s="16" t="s">
        <v>2</v>
      </c>
      <c r="H14" s="16" t="s">
        <v>84</v>
      </c>
      <c r="I14" s="16" t="s">
        <v>4</v>
      </c>
      <c r="J14" s="16" t="s">
        <v>5</v>
      </c>
      <c r="K14" s="16" t="s">
        <v>12</v>
      </c>
      <c r="L14" s="16" t="s">
        <v>6</v>
      </c>
      <c r="M14" s="16" t="s">
        <v>127</v>
      </c>
      <c r="N14" s="16" t="s">
        <v>85</v>
      </c>
      <c r="O14" s="16" t="s">
        <v>86</v>
      </c>
      <c r="P14" s="16" t="s">
        <v>128</v>
      </c>
      <c r="Q14" s="16" t="s">
        <v>87</v>
      </c>
      <c r="R14" s="16" t="s">
        <v>103</v>
      </c>
      <c r="S14" s="16" t="s">
        <v>111</v>
      </c>
      <c r="T14" s="16" t="s">
        <v>8</v>
      </c>
      <c r="U14" s="16" t="s">
        <v>13</v>
      </c>
      <c r="V14" s="16" t="s">
        <v>14</v>
      </c>
      <c r="W14" s="16" t="s">
        <v>112</v>
      </c>
      <c r="X14" s="16" t="s">
        <v>17</v>
      </c>
      <c r="Y14" s="16" t="s">
        <v>18</v>
      </c>
      <c r="Z14" s="16" t="s">
        <v>19</v>
      </c>
      <c r="AA14" s="16" t="s">
        <v>123</v>
      </c>
      <c r="AB14" s="16" t="s">
        <v>16</v>
      </c>
      <c r="AC14" s="16" t="s">
        <v>129</v>
      </c>
      <c r="AD14" s="16" t="s">
        <v>130</v>
      </c>
      <c r="AE14" s="16" t="s">
        <v>134</v>
      </c>
      <c r="AF14" s="16" t="s">
        <v>135</v>
      </c>
      <c r="AG14" s="16" t="s">
        <v>137</v>
      </c>
      <c r="AH14" s="16" t="s">
        <v>138</v>
      </c>
      <c r="AI14" s="16" t="s">
        <v>142</v>
      </c>
      <c r="AJ14" s="16" t="s">
        <v>143</v>
      </c>
      <c r="AK14" s="16" t="s">
        <v>144</v>
      </c>
      <c r="AL14" s="16" t="s">
        <v>145</v>
      </c>
      <c r="AM14" s="16" t="s">
        <v>146</v>
      </c>
      <c r="AN14" s="16" t="s">
        <v>20</v>
      </c>
    </row>
    <row r="15" spans="1:41" s="1" customFormat="1" ht="48">
      <c r="A15" s="32">
        <v>1</v>
      </c>
      <c r="B15" s="32" t="s">
        <v>71</v>
      </c>
      <c r="C15" s="33" t="s">
        <v>49</v>
      </c>
      <c r="D15" s="32" t="s">
        <v>41</v>
      </c>
      <c r="E15" s="32" t="s">
        <v>41</v>
      </c>
      <c r="F15" s="97" t="s">
        <v>287</v>
      </c>
      <c r="G15" s="34">
        <v>38108</v>
      </c>
      <c r="H15" s="32" t="s">
        <v>23</v>
      </c>
      <c r="I15" s="32" t="s">
        <v>24</v>
      </c>
      <c r="J15" s="32" t="s">
        <v>25</v>
      </c>
      <c r="K15" s="32" t="s">
        <v>26</v>
      </c>
      <c r="L15" s="32">
        <v>2004376</v>
      </c>
      <c r="M15" s="32">
        <v>1</v>
      </c>
      <c r="N15" s="34">
        <v>42430</v>
      </c>
      <c r="O15" s="32" t="s">
        <v>27</v>
      </c>
      <c r="P15" s="32" t="s">
        <v>97</v>
      </c>
      <c r="Q15" s="32" t="s">
        <v>98</v>
      </c>
      <c r="R15" s="32" t="s">
        <v>218</v>
      </c>
      <c r="S15" s="34">
        <v>42431</v>
      </c>
      <c r="T15" s="34">
        <v>42435</v>
      </c>
      <c r="U15" s="32" t="s">
        <v>27</v>
      </c>
      <c r="V15" s="32" t="s">
        <v>28</v>
      </c>
      <c r="W15" s="32" t="s">
        <v>113</v>
      </c>
      <c r="X15" s="35" t="s">
        <v>88</v>
      </c>
      <c r="Y15" s="32" t="s">
        <v>29</v>
      </c>
      <c r="Z15" s="32" t="s">
        <v>34</v>
      </c>
      <c r="AA15" s="32"/>
      <c r="AB15" s="36">
        <v>42736</v>
      </c>
      <c r="AC15" s="34">
        <v>42436</v>
      </c>
      <c r="AD15" s="36" t="s">
        <v>131</v>
      </c>
      <c r="AE15" s="37">
        <v>1000</v>
      </c>
      <c r="AF15" s="37" t="s">
        <v>136</v>
      </c>
      <c r="AG15" s="37">
        <f>MONTH(N15)+IF((MONTH(N15)&lt;12)*DAY(N15)&gt;15,1,0)</f>
        <v>3</v>
      </c>
      <c r="AH15" s="37">
        <f>IF(T15="","",T15-N15+1)</f>
        <v>6</v>
      </c>
      <c r="AI15" s="37">
        <f>IF(T15="","",MONTH(T15))</f>
        <v>3</v>
      </c>
      <c r="AJ15" s="37">
        <f>IF(AC15="","",AC15-T15+1)</f>
        <v>2</v>
      </c>
      <c r="AK15" s="37">
        <f>IF(AC15="","",MONTH(AC15))</f>
        <v>3</v>
      </c>
      <c r="AL15" s="37">
        <f>IF(OR(AH15="",AJ15=""),"",AH15+AJ15)</f>
        <v>8</v>
      </c>
      <c r="AM15" s="37">
        <f>IF(AC15="","",AC15-N15+1)</f>
        <v>7</v>
      </c>
      <c r="AN15" s="32" t="s">
        <v>39</v>
      </c>
      <c r="AO15" s="1" t="s">
        <v>150</v>
      </c>
    </row>
    <row r="16" spans="1:41" ht="48">
      <c r="A16" s="32">
        <v>2</v>
      </c>
      <c r="B16" s="32" t="s">
        <v>72</v>
      </c>
      <c r="C16" s="33" t="s">
        <v>49</v>
      </c>
      <c r="D16" s="32" t="s">
        <v>41</v>
      </c>
      <c r="E16" s="32" t="s">
        <v>41</v>
      </c>
      <c r="F16" s="97" t="s">
        <v>288</v>
      </c>
      <c r="G16" s="34">
        <v>38108</v>
      </c>
      <c r="H16" s="32" t="s">
        <v>23</v>
      </c>
      <c r="I16" s="32" t="s">
        <v>24</v>
      </c>
      <c r="J16" s="32" t="s">
        <v>25</v>
      </c>
      <c r="K16" s="32" t="s">
        <v>26</v>
      </c>
      <c r="L16" s="32">
        <v>2004376</v>
      </c>
      <c r="M16" s="32">
        <v>1</v>
      </c>
      <c r="N16" s="34">
        <v>42431</v>
      </c>
      <c r="O16" s="32" t="s">
        <v>28</v>
      </c>
      <c r="P16" s="32" t="s">
        <v>97</v>
      </c>
      <c r="Q16" s="32" t="s">
        <v>99</v>
      </c>
      <c r="R16" s="32" t="s">
        <v>106</v>
      </c>
      <c r="S16" s="34">
        <v>42432</v>
      </c>
      <c r="T16" s="34">
        <v>42436</v>
      </c>
      <c r="U16" s="32" t="s">
        <v>27</v>
      </c>
      <c r="V16" s="32" t="s">
        <v>28</v>
      </c>
      <c r="W16" s="32" t="s">
        <v>114</v>
      </c>
      <c r="X16" s="35" t="s">
        <v>89</v>
      </c>
      <c r="Y16" s="32" t="s">
        <v>30</v>
      </c>
      <c r="Z16" s="33" t="s">
        <v>36</v>
      </c>
      <c r="AA16" s="33"/>
      <c r="AB16" s="36">
        <v>42736</v>
      </c>
      <c r="AC16" s="34">
        <v>42440</v>
      </c>
      <c r="AD16" s="35" t="s">
        <v>37</v>
      </c>
      <c r="AE16" s="35">
        <v>800</v>
      </c>
      <c r="AF16" s="35"/>
      <c r="AG16" s="37">
        <f t="shared" ref="AG16:AG25" si="0">MONTH(N16)+IF((MONTH(N16)&lt;12)*DAY(N16)&gt;15,1,0)</f>
        <v>3</v>
      </c>
      <c r="AH16" s="37">
        <f t="shared" ref="AH16:AH25" si="1">IF(T16="","",T16-N16+1)</f>
        <v>6</v>
      </c>
      <c r="AI16" s="37">
        <f t="shared" ref="AI16:AI25" si="2">IF(T16="","",MONTH(T16))</f>
        <v>3</v>
      </c>
      <c r="AJ16" s="37">
        <f t="shared" ref="AJ16:AJ25" si="3">IF(AC16="","",AC16-T16+1)</f>
        <v>5</v>
      </c>
      <c r="AK16" s="37">
        <f t="shared" ref="AK16:AK25" si="4">IF(AC16="","",MONTH(AC16))</f>
        <v>3</v>
      </c>
      <c r="AL16" s="37">
        <f t="shared" ref="AL16:AL25" si="5">IF(OR(AH16="",AJ16=""),"",AH16+AJ16)</f>
        <v>11</v>
      </c>
      <c r="AM16" s="37">
        <f t="shared" ref="AM16:AM25" si="6">IF(AC16="","",AC16-N16+1)</f>
        <v>10</v>
      </c>
      <c r="AN16" s="33"/>
    </row>
    <row r="17" spans="1:41" ht="48">
      <c r="A17" s="32">
        <v>3</v>
      </c>
      <c r="B17" s="32" t="s">
        <v>73</v>
      </c>
      <c r="C17" s="33" t="s">
        <v>49</v>
      </c>
      <c r="D17" s="32" t="s">
        <v>42</v>
      </c>
      <c r="E17" s="32" t="s">
        <v>42</v>
      </c>
      <c r="F17" s="97" t="s">
        <v>287</v>
      </c>
      <c r="G17" s="34">
        <v>38108</v>
      </c>
      <c r="H17" s="32" t="s">
        <v>23</v>
      </c>
      <c r="I17" s="32" t="s">
        <v>24</v>
      </c>
      <c r="J17" s="32" t="s">
        <v>25</v>
      </c>
      <c r="K17" s="32" t="s">
        <v>26</v>
      </c>
      <c r="L17" s="32">
        <v>2004376</v>
      </c>
      <c r="M17" s="32">
        <v>1</v>
      </c>
      <c r="N17" s="34">
        <v>42432</v>
      </c>
      <c r="O17" s="32" t="s">
        <v>96</v>
      </c>
      <c r="P17" s="32" t="s">
        <v>97</v>
      </c>
      <c r="Q17" s="32" t="s">
        <v>100</v>
      </c>
      <c r="R17" s="32" t="s">
        <v>105</v>
      </c>
      <c r="S17" s="34">
        <v>42437</v>
      </c>
      <c r="T17" s="34">
        <v>42440</v>
      </c>
      <c r="U17" s="32" t="s">
        <v>27</v>
      </c>
      <c r="V17" s="32" t="s">
        <v>28</v>
      </c>
      <c r="W17" s="32" t="s">
        <v>115</v>
      </c>
      <c r="X17" s="35" t="s">
        <v>90</v>
      </c>
      <c r="Y17" s="32" t="s">
        <v>31</v>
      </c>
      <c r="Z17" s="33"/>
      <c r="AA17" s="33"/>
      <c r="AB17" s="36">
        <v>42736</v>
      </c>
      <c r="AC17" s="34">
        <v>42441</v>
      </c>
      <c r="AD17" s="35" t="s">
        <v>132</v>
      </c>
      <c r="AE17" s="35"/>
      <c r="AF17" s="35"/>
      <c r="AG17" s="37">
        <f t="shared" si="0"/>
        <v>3</v>
      </c>
      <c r="AH17" s="37">
        <f t="shared" si="1"/>
        <v>9</v>
      </c>
      <c r="AI17" s="37">
        <f t="shared" si="2"/>
        <v>3</v>
      </c>
      <c r="AJ17" s="37">
        <f t="shared" si="3"/>
        <v>2</v>
      </c>
      <c r="AK17" s="37">
        <f t="shared" si="4"/>
        <v>3</v>
      </c>
      <c r="AL17" s="37">
        <f t="shared" si="5"/>
        <v>11</v>
      </c>
      <c r="AM17" s="37">
        <f t="shared" si="6"/>
        <v>10</v>
      </c>
      <c r="AN17" s="33"/>
    </row>
    <row r="18" spans="1:41" ht="48">
      <c r="A18" s="14">
        <v>4</v>
      </c>
      <c r="B18" s="14" t="s">
        <v>74</v>
      </c>
      <c r="C18" s="15" t="s">
        <v>49</v>
      </c>
      <c r="D18" s="14" t="s">
        <v>291</v>
      </c>
      <c r="E18" s="14" t="s">
        <v>22</v>
      </c>
      <c r="F18" s="98" t="s">
        <v>288</v>
      </c>
      <c r="G18" s="17">
        <v>38108</v>
      </c>
      <c r="H18" s="14" t="s">
        <v>23</v>
      </c>
      <c r="I18" s="14" t="s">
        <v>24</v>
      </c>
      <c r="J18" s="14" t="s">
        <v>25</v>
      </c>
      <c r="K18" s="14" t="s">
        <v>26</v>
      </c>
      <c r="L18" s="14">
        <v>2004376</v>
      </c>
      <c r="M18" s="14">
        <v>1</v>
      </c>
      <c r="N18" s="17">
        <v>42433</v>
      </c>
      <c r="O18" s="14" t="s">
        <v>27</v>
      </c>
      <c r="P18" s="14" t="s">
        <v>97</v>
      </c>
      <c r="Q18" s="14" t="s">
        <v>101</v>
      </c>
      <c r="R18" s="14" t="s">
        <v>108</v>
      </c>
      <c r="S18" s="17">
        <v>42434</v>
      </c>
      <c r="T18" s="17">
        <v>42438</v>
      </c>
      <c r="U18" s="14" t="s">
        <v>27</v>
      </c>
      <c r="V18" s="14" t="s">
        <v>28</v>
      </c>
      <c r="W18" s="14" t="s">
        <v>116</v>
      </c>
      <c r="X18" s="4" t="s">
        <v>91</v>
      </c>
      <c r="Y18" s="14" t="s">
        <v>32</v>
      </c>
      <c r="Z18" s="15"/>
      <c r="AA18" s="15"/>
      <c r="AB18" s="13">
        <v>42736</v>
      </c>
      <c r="AC18" s="17"/>
      <c r="AD18" s="13" t="s">
        <v>133</v>
      </c>
      <c r="AE18" s="13"/>
      <c r="AF18" s="13"/>
      <c r="AG18" s="18">
        <f t="shared" si="0"/>
        <v>3</v>
      </c>
      <c r="AH18" s="18">
        <f t="shared" si="1"/>
        <v>6</v>
      </c>
      <c r="AI18" s="18">
        <f t="shared" si="2"/>
        <v>3</v>
      </c>
      <c r="AJ18" s="18" t="str">
        <f t="shared" si="3"/>
        <v/>
      </c>
      <c r="AK18" s="18" t="str">
        <f t="shared" si="4"/>
        <v/>
      </c>
      <c r="AL18" s="18" t="str">
        <f t="shared" si="5"/>
        <v/>
      </c>
      <c r="AM18" s="18" t="str">
        <f t="shared" si="6"/>
        <v/>
      </c>
      <c r="AN18" s="15"/>
      <c r="AO18" s="1" t="s">
        <v>150</v>
      </c>
    </row>
    <row r="19" spans="1:41" ht="48">
      <c r="A19" s="14">
        <v>5</v>
      </c>
      <c r="B19" s="14" t="s">
        <v>75</v>
      </c>
      <c r="C19" s="15" t="s">
        <v>49</v>
      </c>
      <c r="D19" s="14" t="s">
        <v>22</v>
      </c>
      <c r="E19" s="14" t="s">
        <v>22</v>
      </c>
      <c r="F19" s="98" t="s">
        <v>287</v>
      </c>
      <c r="G19" s="17">
        <v>38108</v>
      </c>
      <c r="H19" s="14" t="s">
        <v>23</v>
      </c>
      <c r="I19" s="14" t="s">
        <v>24</v>
      </c>
      <c r="J19" s="14" t="s">
        <v>25</v>
      </c>
      <c r="K19" s="14" t="s">
        <v>26</v>
      </c>
      <c r="L19" s="14">
        <v>2004376</v>
      </c>
      <c r="M19" s="14">
        <v>1</v>
      </c>
      <c r="N19" s="17">
        <v>42434</v>
      </c>
      <c r="O19" s="14" t="s">
        <v>28</v>
      </c>
      <c r="P19" s="14" t="s">
        <v>97</v>
      </c>
      <c r="Q19" s="14" t="s">
        <v>102</v>
      </c>
      <c r="R19" s="14" t="s">
        <v>104</v>
      </c>
      <c r="S19" s="17">
        <v>42435</v>
      </c>
      <c r="T19" s="17">
        <v>42439</v>
      </c>
      <c r="U19" s="14" t="s">
        <v>27</v>
      </c>
      <c r="V19" s="14" t="s">
        <v>28</v>
      </c>
      <c r="W19" s="14" t="s">
        <v>117</v>
      </c>
      <c r="X19" s="4" t="s">
        <v>92</v>
      </c>
      <c r="Y19" s="14" t="s">
        <v>33</v>
      </c>
      <c r="Z19" s="15"/>
      <c r="AA19" s="15"/>
      <c r="AB19" s="13">
        <v>42736</v>
      </c>
      <c r="AC19" s="17"/>
      <c r="AD19" s="13" t="s">
        <v>133</v>
      </c>
      <c r="AE19" s="13"/>
      <c r="AF19" s="13"/>
      <c r="AG19" s="18">
        <f t="shared" si="0"/>
        <v>3</v>
      </c>
      <c r="AH19" s="18">
        <f t="shared" si="1"/>
        <v>6</v>
      </c>
      <c r="AI19" s="18">
        <f t="shared" si="2"/>
        <v>3</v>
      </c>
      <c r="AJ19" s="18" t="str">
        <f t="shared" si="3"/>
        <v/>
      </c>
      <c r="AK19" s="18" t="str">
        <f t="shared" si="4"/>
        <v/>
      </c>
      <c r="AL19" s="18" t="str">
        <f t="shared" si="5"/>
        <v/>
      </c>
      <c r="AM19" s="18" t="str">
        <f t="shared" si="6"/>
        <v/>
      </c>
      <c r="AN19" s="15"/>
    </row>
    <row r="20" spans="1:41" ht="48">
      <c r="A20" s="14">
        <v>6</v>
      </c>
      <c r="B20" s="14" t="s">
        <v>76</v>
      </c>
      <c r="C20" s="15" t="s">
        <v>49</v>
      </c>
      <c r="D20" s="14" t="s">
        <v>22</v>
      </c>
      <c r="E20" s="14" t="s">
        <v>22</v>
      </c>
      <c r="F20" s="98" t="s">
        <v>287</v>
      </c>
      <c r="G20" s="17">
        <v>38108</v>
      </c>
      <c r="H20" s="14" t="s">
        <v>23</v>
      </c>
      <c r="I20" s="14" t="s">
        <v>24</v>
      </c>
      <c r="J20" s="14" t="s">
        <v>25</v>
      </c>
      <c r="K20" s="14" t="s">
        <v>26</v>
      </c>
      <c r="L20" s="14">
        <v>2004376</v>
      </c>
      <c r="M20" s="14">
        <v>1</v>
      </c>
      <c r="N20" s="17">
        <v>42435</v>
      </c>
      <c r="O20" s="14" t="s">
        <v>96</v>
      </c>
      <c r="P20" s="14" t="s">
        <v>97</v>
      </c>
      <c r="Q20" s="14" t="s">
        <v>98</v>
      </c>
      <c r="R20" s="14" t="s">
        <v>107</v>
      </c>
      <c r="S20" s="17">
        <v>42436</v>
      </c>
      <c r="T20" s="17">
        <v>42440</v>
      </c>
      <c r="U20" s="14" t="s">
        <v>27</v>
      </c>
      <c r="V20" s="14" t="s">
        <v>28</v>
      </c>
      <c r="W20" s="14" t="s">
        <v>118</v>
      </c>
      <c r="X20" s="4" t="s">
        <v>93</v>
      </c>
      <c r="Y20" s="14" t="s">
        <v>31</v>
      </c>
      <c r="Z20" s="15"/>
      <c r="AA20" s="15"/>
      <c r="AB20" s="13">
        <v>42736</v>
      </c>
      <c r="AC20" s="17">
        <v>42441</v>
      </c>
      <c r="AD20" s="13" t="s">
        <v>131</v>
      </c>
      <c r="AE20" s="13"/>
      <c r="AF20" s="13"/>
      <c r="AG20" s="18">
        <f t="shared" si="0"/>
        <v>3</v>
      </c>
      <c r="AH20" s="18">
        <f t="shared" si="1"/>
        <v>6</v>
      </c>
      <c r="AI20" s="18">
        <f t="shared" si="2"/>
        <v>3</v>
      </c>
      <c r="AJ20" s="18">
        <f t="shared" si="3"/>
        <v>2</v>
      </c>
      <c r="AK20" s="18">
        <f t="shared" si="4"/>
        <v>3</v>
      </c>
      <c r="AL20" s="18">
        <f t="shared" si="5"/>
        <v>8</v>
      </c>
      <c r="AM20" s="18">
        <f t="shared" si="6"/>
        <v>7</v>
      </c>
      <c r="AN20" s="15"/>
    </row>
    <row r="21" spans="1:41" ht="48">
      <c r="A21" s="14">
        <v>7</v>
      </c>
      <c r="B21" s="14" t="s">
        <v>77</v>
      </c>
      <c r="C21" s="15" t="s">
        <v>49</v>
      </c>
      <c r="D21" s="14" t="s">
        <v>22</v>
      </c>
      <c r="E21" s="14" t="s">
        <v>22</v>
      </c>
      <c r="F21" s="98" t="s">
        <v>287</v>
      </c>
      <c r="G21" s="17">
        <v>38108</v>
      </c>
      <c r="H21" s="14" t="s">
        <v>23</v>
      </c>
      <c r="I21" s="14" t="s">
        <v>24</v>
      </c>
      <c r="J21" s="14" t="s">
        <v>25</v>
      </c>
      <c r="K21" s="14" t="s">
        <v>26</v>
      </c>
      <c r="L21" s="14">
        <v>2004376</v>
      </c>
      <c r="M21" s="14">
        <v>1</v>
      </c>
      <c r="N21" s="17">
        <v>42436</v>
      </c>
      <c r="O21" s="14" t="s">
        <v>27</v>
      </c>
      <c r="P21" s="14" t="s">
        <v>97</v>
      </c>
      <c r="Q21" s="14" t="s">
        <v>109</v>
      </c>
      <c r="R21" s="14" t="s">
        <v>110</v>
      </c>
      <c r="S21" s="17">
        <v>42437</v>
      </c>
      <c r="T21" s="17">
        <v>42441</v>
      </c>
      <c r="U21" s="14" t="s">
        <v>27</v>
      </c>
      <c r="V21" s="14" t="s">
        <v>28</v>
      </c>
      <c r="W21" s="14" t="s">
        <v>119</v>
      </c>
      <c r="X21" s="4" t="s">
        <v>94</v>
      </c>
      <c r="Y21" s="14" t="s">
        <v>29</v>
      </c>
      <c r="Z21" s="15" t="s">
        <v>35</v>
      </c>
      <c r="AA21" s="15"/>
      <c r="AB21" s="13">
        <v>42736</v>
      </c>
      <c r="AC21" s="17">
        <v>42442</v>
      </c>
      <c r="AD21" s="13" t="s">
        <v>131</v>
      </c>
      <c r="AE21" s="13"/>
      <c r="AF21" s="13"/>
      <c r="AG21" s="18">
        <f t="shared" si="0"/>
        <v>3</v>
      </c>
      <c r="AH21" s="18">
        <f t="shared" si="1"/>
        <v>6</v>
      </c>
      <c r="AI21" s="18">
        <f t="shared" si="2"/>
        <v>3</v>
      </c>
      <c r="AJ21" s="18">
        <f t="shared" si="3"/>
        <v>2</v>
      </c>
      <c r="AK21" s="18">
        <f t="shared" si="4"/>
        <v>3</v>
      </c>
      <c r="AL21" s="18">
        <f t="shared" si="5"/>
        <v>8</v>
      </c>
      <c r="AM21" s="18">
        <f t="shared" si="6"/>
        <v>7</v>
      </c>
      <c r="AN21" s="15"/>
    </row>
    <row r="22" spans="1:41" ht="48">
      <c r="A22" s="26">
        <v>8</v>
      </c>
      <c r="B22" s="26" t="s">
        <v>78</v>
      </c>
      <c r="C22" s="27" t="s">
        <v>49</v>
      </c>
      <c r="D22" s="26" t="s">
        <v>22</v>
      </c>
      <c r="E22" s="26" t="s">
        <v>81</v>
      </c>
      <c r="F22" s="99" t="s">
        <v>287</v>
      </c>
      <c r="G22" s="28">
        <v>38108</v>
      </c>
      <c r="H22" s="26" t="s">
        <v>23</v>
      </c>
      <c r="I22" s="26" t="s">
        <v>24</v>
      </c>
      <c r="J22" s="26" t="s">
        <v>25</v>
      </c>
      <c r="K22" s="26" t="s">
        <v>26</v>
      </c>
      <c r="L22" s="26">
        <v>2004376</v>
      </c>
      <c r="M22" s="26">
        <v>1</v>
      </c>
      <c r="N22" s="28">
        <v>42437</v>
      </c>
      <c r="O22" s="26" t="s">
        <v>28</v>
      </c>
      <c r="P22" s="26" t="s">
        <v>97</v>
      </c>
      <c r="Q22" s="26" t="s">
        <v>100</v>
      </c>
      <c r="R22" s="26" t="s">
        <v>110</v>
      </c>
      <c r="S22" s="28">
        <v>42438</v>
      </c>
      <c r="T22" s="28">
        <v>42450</v>
      </c>
      <c r="U22" s="26" t="s">
        <v>27</v>
      </c>
      <c r="V22" s="26" t="s">
        <v>28</v>
      </c>
      <c r="W22" s="26" t="s">
        <v>120</v>
      </c>
      <c r="X22" s="29" t="s">
        <v>95</v>
      </c>
      <c r="Y22" s="26" t="s">
        <v>29</v>
      </c>
      <c r="Z22" s="27"/>
      <c r="AA22" s="27"/>
      <c r="AB22" s="30">
        <v>42736</v>
      </c>
      <c r="AC22" s="28">
        <v>42450</v>
      </c>
      <c r="AD22" s="30" t="s">
        <v>131</v>
      </c>
      <c r="AE22" s="30"/>
      <c r="AF22" s="30"/>
      <c r="AG22" s="31">
        <f t="shared" si="0"/>
        <v>3</v>
      </c>
      <c r="AH22" s="31">
        <f t="shared" si="1"/>
        <v>14</v>
      </c>
      <c r="AI22" s="31">
        <f t="shared" si="2"/>
        <v>3</v>
      </c>
      <c r="AJ22" s="31">
        <f t="shared" si="3"/>
        <v>1</v>
      </c>
      <c r="AK22" s="31">
        <f t="shared" si="4"/>
        <v>3</v>
      </c>
      <c r="AL22" s="31">
        <f t="shared" si="5"/>
        <v>15</v>
      </c>
      <c r="AM22" s="31">
        <f t="shared" si="6"/>
        <v>14</v>
      </c>
      <c r="AN22" s="27"/>
      <c r="AO22" t="s">
        <v>149</v>
      </c>
    </row>
    <row r="23" spans="1:41" s="25" customFormat="1" ht="48">
      <c r="A23" s="19">
        <v>9</v>
      </c>
      <c r="B23" s="19" t="s">
        <v>78</v>
      </c>
      <c r="C23" s="22" t="s">
        <v>49</v>
      </c>
      <c r="D23" s="19" t="s">
        <v>22</v>
      </c>
      <c r="E23" s="19" t="s">
        <v>82</v>
      </c>
      <c r="F23" s="100" t="s">
        <v>287</v>
      </c>
      <c r="G23" s="20">
        <v>38108</v>
      </c>
      <c r="H23" s="19" t="s">
        <v>23</v>
      </c>
      <c r="I23" s="19" t="s">
        <v>24</v>
      </c>
      <c r="J23" s="19" t="s">
        <v>25</v>
      </c>
      <c r="K23" s="19" t="s">
        <v>26</v>
      </c>
      <c r="L23" s="19">
        <v>2004376</v>
      </c>
      <c r="M23" s="19">
        <v>1</v>
      </c>
      <c r="N23" s="20">
        <v>42437</v>
      </c>
      <c r="O23" s="19" t="s">
        <v>28</v>
      </c>
      <c r="P23" s="19" t="s">
        <v>97</v>
      </c>
      <c r="Q23" s="19" t="s">
        <v>100</v>
      </c>
      <c r="R23" s="19" t="s">
        <v>110</v>
      </c>
      <c r="S23" s="20">
        <v>42430</v>
      </c>
      <c r="T23" s="20"/>
      <c r="U23" s="19" t="s">
        <v>27</v>
      </c>
      <c r="V23" s="19" t="s">
        <v>28</v>
      </c>
      <c r="W23" s="19"/>
      <c r="X23" s="21"/>
      <c r="Y23" s="19"/>
      <c r="Z23" s="19"/>
      <c r="AA23" s="22" t="s">
        <v>124</v>
      </c>
      <c r="AB23" s="22"/>
      <c r="AC23" s="23"/>
      <c r="AD23" s="23"/>
      <c r="AE23" s="23"/>
      <c r="AF23" s="23"/>
      <c r="AG23" s="24">
        <f t="shared" si="0"/>
        <v>3</v>
      </c>
      <c r="AH23" s="24" t="str">
        <f t="shared" si="1"/>
        <v/>
      </c>
      <c r="AI23" s="24" t="str">
        <f t="shared" si="2"/>
        <v/>
      </c>
      <c r="AJ23" s="24" t="str">
        <f t="shared" si="3"/>
        <v/>
      </c>
      <c r="AK23" s="24" t="str">
        <f t="shared" si="4"/>
        <v/>
      </c>
      <c r="AL23" s="24" t="str">
        <f t="shared" si="5"/>
        <v/>
      </c>
      <c r="AM23" s="24" t="str">
        <f t="shared" si="6"/>
        <v/>
      </c>
      <c r="AN23" s="22"/>
      <c r="AO23" s="25" t="s">
        <v>147</v>
      </c>
    </row>
    <row r="24" spans="1:41" ht="48">
      <c r="A24" s="14">
        <v>10</v>
      </c>
      <c r="B24" s="14" t="s">
        <v>78</v>
      </c>
      <c r="C24" s="15" t="s">
        <v>49</v>
      </c>
      <c r="D24" s="14" t="s">
        <v>22</v>
      </c>
      <c r="E24" s="14" t="s">
        <v>83</v>
      </c>
      <c r="F24" s="98" t="s">
        <v>287</v>
      </c>
      <c r="G24" s="17">
        <v>38108</v>
      </c>
      <c r="H24" s="14" t="s">
        <v>23</v>
      </c>
      <c r="I24" s="14" t="s">
        <v>24</v>
      </c>
      <c r="J24" s="14" t="s">
        <v>25</v>
      </c>
      <c r="K24" s="14" t="s">
        <v>26</v>
      </c>
      <c r="L24" s="14">
        <v>2004376</v>
      </c>
      <c r="M24" s="14">
        <v>1</v>
      </c>
      <c r="N24" s="17">
        <v>42437</v>
      </c>
      <c r="O24" s="14" t="s">
        <v>28</v>
      </c>
      <c r="P24" s="14" t="s">
        <v>97</v>
      </c>
      <c r="Q24" s="14" t="s">
        <v>100</v>
      </c>
      <c r="R24" s="14" t="s">
        <v>110</v>
      </c>
      <c r="S24" s="17">
        <v>42438</v>
      </c>
      <c r="T24" s="17"/>
      <c r="U24" s="14" t="s">
        <v>27</v>
      </c>
      <c r="V24" s="14" t="s">
        <v>28</v>
      </c>
      <c r="W24" s="14"/>
      <c r="X24" s="4"/>
      <c r="Y24" s="14"/>
      <c r="Z24" s="15"/>
      <c r="AA24" s="15" t="s">
        <v>125</v>
      </c>
      <c r="AB24" s="15"/>
      <c r="AC24" s="13"/>
      <c r="AD24" s="13"/>
      <c r="AE24" s="13"/>
      <c r="AF24" s="13"/>
      <c r="AG24" s="18">
        <f t="shared" si="0"/>
        <v>3</v>
      </c>
      <c r="AH24" s="18" t="str">
        <f t="shared" si="1"/>
        <v/>
      </c>
      <c r="AI24" s="18" t="str">
        <f t="shared" si="2"/>
        <v/>
      </c>
      <c r="AJ24" s="18" t="str">
        <f t="shared" si="3"/>
        <v/>
      </c>
      <c r="AK24" s="18" t="str">
        <f t="shared" si="4"/>
        <v/>
      </c>
      <c r="AL24" s="18" t="str">
        <f t="shared" si="5"/>
        <v/>
      </c>
      <c r="AM24" s="18" t="str">
        <f t="shared" si="6"/>
        <v/>
      </c>
      <c r="AN24" s="15"/>
    </row>
    <row r="25" spans="1:41" ht="48">
      <c r="A25" s="19">
        <v>11</v>
      </c>
      <c r="B25" s="19" t="s">
        <v>78</v>
      </c>
      <c r="C25" s="22" t="s">
        <v>49</v>
      </c>
      <c r="D25" s="19" t="s">
        <v>22</v>
      </c>
      <c r="E25" s="19" t="s">
        <v>80</v>
      </c>
      <c r="F25" s="100" t="s">
        <v>287</v>
      </c>
      <c r="G25" s="20">
        <v>38108</v>
      </c>
      <c r="H25" s="19" t="s">
        <v>23</v>
      </c>
      <c r="I25" s="19" t="s">
        <v>24</v>
      </c>
      <c r="J25" s="19" t="s">
        <v>25</v>
      </c>
      <c r="K25" s="19" t="s">
        <v>26</v>
      </c>
      <c r="L25" s="19">
        <v>2004376</v>
      </c>
      <c r="M25" s="19">
        <v>3</v>
      </c>
      <c r="N25" s="20">
        <v>42437</v>
      </c>
      <c r="O25" s="19" t="s">
        <v>28</v>
      </c>
      <c r="P25" s="19" t="s">
        <v>97</v>
      </c>
      <c r="Q25" s="19" t="s">
        <v>100</v>
      </c>
      <c r="R25" s="19" t="s">
        <v>110</v>
      </c>
      <c r="S25" s="20">
        <v>42438</v>
      </c>
      <c r="T25" s="20">
        <v>42503</v>
      </c>
      <c r="U25" s="19" t="s">
        <v>27</v>
      </c>
      <c r="V25" s="19" t="s">
        <v>28</v>
      </c>
      <c r="W25" s="19" t="s">
        <v>121</v>
      </c>
      <c r="X25" s="21" t="s">
        <v>122</v>
      </c>
      <c r="Y25" s="19" t="s">
        <v>29</v>
      </c>
      <c r="Z25" s="22"/>
      <c r="AA25" s="22" t="s">
        <v>126</v>
      </c>
      <c r="AB25" s="23">
        <v>42736</v>
      </c>
      <c r="AC25" s="20">
        <v>42504</v>
      </c>
      <c r="AD25" s="23" t="s">
        <v>131</v>
      </c>
      <c r="AE25" s="23"/>
      <c r="AF25" s="23"/>
      <c r="AG25" s="24">
        <f t="shared" si="0"/>
        <v>3</v>
      </c>
      <c r="AH25" s="24">
        <f t="shared" si="1"/>
        <v>67</v>
      </c>
      <c r="AI25" s="24">
        <f t="shared" si="2"/>
        <v>5</v>
      </c>
      <c r="AJ25" s="24">
        <f t="shared" si="3"/>
        <v>2</v>
      </c>
      <c r="AK25" s="24">
        <f t="shared" si="4"/>
        <v>5</v>
      </c>
      <c r="AL25" s="24">
        <f t="shared" si="5"/>
        <v>69</v>
      </c>
      <c r="AM25" s="24">
        <f t="shared" si="6"/>
        <v>68</v>
      </c>
      <c r="AN25" s="22"/>
      <c r="AO25" t="s">
        <v>148</v>
      </c>
    </row>
    <row r="37" spans="42:42">
      <c r="AP37" t="s">
        <v>139</v>
      </c>
    </row>
    <row r="38" spans="42:42">
      <c r="AP38" t="s">
        <v>140</v>
      </c>
    </row>
    <row r="39" spans="42:42">
      <c r="AP39" t="s">
        <v>141</v>
      </c>
    </row>
    <row r="40" spans="42:42">
      <c r="AP40" t="s">
        <v>151</v>
      </c>
    </row>
    <row r="41" spans="42:42">
      <c r="AP41" t="s">
        <v>152</v>
      </c>
    </row>
    <row r="42" spans="42:42">
      <c r="AP42" t="s">
        <v>153</v>
      </c>
    </row>
    <row r="43" spans="42:42">
      <c r="AP43" t="s">
        <v>154</v>
      </c>
    </row>
  </sheetData>
  <phoneticPr fontId="1" type="noConversion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331" r:id="rId3" name="TextBox21">
          <controlPr autoLine="0" r:id="rId4">
            <anchor moveWithCells="1">
              <from>
                <xdr:col>2</xdr:col>
                <xdr:colOff>88900</xdr:colOff>
                <xdr:row>0</xdr:row>
                <xdr:rowOff>127000</xdr:rowOff>
              </from>
              <to>
                <xdr:col>3</xdr:col>
                <xdr:colOff>311150</xdr:colOff>
                <xdr:row>2</xdr:row>
                <xdr:rowOff>0</xdr:rowOff>
              </to>
            </anchor>
          </controlPr>
        </control>
      </mc:Choice>
      <mc:Fallback>
        <control shapeId="2331" r:id="rId3" name="TextBox21"/>
      </mc:Fallback>
    </mc:AlternateContent>
    <mc:AlternateContent xmlns:mc="http://schemas.openxmlformats.org/markup-compatibility/2006">
      <mc:Choice Requires="x14">
        <control shapeId="2332" r:id="rId5" name="TextBox22">
          <controlPr autoLine="0" r:id="rId4">
            <anchor moveWithCells="1">
              <from>
                <xdr:col>3</xdr:col>
                <xdr:colOff>508000</xdr:colOff>
                <xdr:row>0</xdr:row>
                <xdr:rowOff>127000</xdr:rowOff>
              </from>
              <to>
                <xdr:col>5</xdr:col>
                <xdr:colOff>203200</xdr:colOff>
                <xdr:row>2</xdr:row>
                <xdr:rowOff>0</xdr:rowOff>
              </to>
            </anchor>
          </controlPr>
        </control>
      </mc:Choice>
      <mc:Fallback>
        <control shapeId="2332" r:id="rId5" name="TextBox22"/>
      </mc:Fallback>
    </mc:AlternateContent>
    <mc:AlternateContent xmlns:mc="http://schemas.openxmlformats.org/markup-compatibility/2006">
      <mc:Choice Requires="x14">
        <control shapeId="2333" r:id="rId6" name="TextBox23">
          <controlPr autoLine="0" r:id="rId7">
            <anchor moveWithCells="1">
              <from>
                <xdr:col>7</xdr:col>
                <xdr:colOff>317500</xdr:colOff>
                <xdr:row>0</xdr:row>
                <xdr:rowOff>133350</xdr:rowOff>
              </from>
              <to>
                <xdr:col>9</xdr:col>
                <xdr:colOff>12700</xdr:colOff>
                <xdr:row>2</xdr:row>
                <xdr:rowOff>25400</xdr:rowOff>
              </to>
            </anchor>
          </controlPr>
        </control>
      </mc:Choice>
      <mc:Fallback>
        <control shapeId="2333" r:id="rId6" name="TextBox23"/>
      </mc:Fallback>
    </mc:AlternateContent>
    <mc:AlternateContent xmlns:mc="http://schemas.openxmlformats.org/markup-compatibility/2006">
      <mc:Choice Requires="x14">
        <control shapeId="2334" r:id="rId8" name="TextBox24">
          <controlPr autoLine="0" r:id="rId7">
            <anchor moveWithCells="1">
              <from>
                <xdr:col>9</xdr:col>
                <xdr:colOff>114300</xdr:colOff>
                <xdr:row>0</xdr:row>
                <xdr:rowOff>133350</xdr:rowOff>
              </from>
              <to>
                <xdr:col>10</xdr:col>
                <xdr:colOff>419100</xdr:colOff>
                <xdr:row>2</xdr:row>
                <xdr:rowOff>25400</xdr:rowOff>
              </to>
            </anchor>
          </controlPr>
        </control>
      </mc:Choice>
      <mc:Fallback>
        <control shapeId="2334" r:id="rId8" name="TextBox24"/>
      </mc:Fallback>
    </mc:AlternateContent>
    <mc:AlternateContent xmlns:mc="http://schemas.openxmlformats.org/markup-compatibility/2006">
      <mc:Choice Requires="x14">
        <control shapeId="2343" r:id="rId9" name="TextBox25">
          <controlPr autoLine="0" autoPict="0" r:id="rId10">
            <anchor moveWithCells="1">
              <from>
                <xdr:col>2</xdr:col>
                <xdr:colOff>88900</xdr:colOff>
                <xdr:row>3</xdr:row>
                <xdr:rowOff>19050</xdr:rowOff>
              </from>
              <to>
                <xdr:col>5</xdr:col>
                <xdr:colOff>19050</xdr:colOff>
                <xdr:row>4</xdr:row>
                <xdr:rowOff>76200</xdr:rowOff>
              </to>
            </anchor>
          </controlPr>
        </control>
      </mc:Choice>
      <mc:Fallback>
        <control shapeId="2343" r:id="rId9" name="TextBox25"/>
      </mc:Fallback>
    </mc:AlternateContent>
    <mc:AlternateContent xmlns:mc="http://schemas.openxmlformats.org/markup-compatibility/2006">
      <mc:Choice Requires="x14">
        <control shapeId="2345" r:id="rId11" name="TextBox27">
          <controlPr autoLine="0" r:id="rId12">
            <anchor moveWithCells="1">
              <from>
                <xdr:col>2</xdr:col>
                <xdr:colOff>88900</xdr:colOff>
                <xdr:row>5</xdr:row>
                <xdr:rowOff>19050</xdr:rowOff>
              </from>
              <to>
                <xdr:col>5</xdr:col>
                <xdr:colOff>234950</xdr:colOff>
                <xdr:row>6</xdr:row>
                <xdr:rowOff>88900</xdr:rowOff>
              </to>
            </anchor>
          </controlPr>
        </control>
      </mc:Choice>
      <mc:Fallback>
        <control shapeId="2345" r:id="rId11" name="TextBox27"/>
      </mc:Fallback>
    </mc:AlternateContent>
    <mc:AlternateContent xmlns:mc="http://schemas.openxmlformats.org/markup-compatibility/2006">
      <mc:Choice Requires="x14">
        <control shapeId="2357" r:id="rId13" name="TextBox28">
          <controlPr autoLine="0" r:id="rId12">
            <anchor moveWithCells="1">
              <from>
                <xdr:col>2</xdr:col>
                <xdr:colOff>76200</xdr:colOff>
                <xdr:row>7</xdr:row>
                <xdr:rowOff>12700</xdr:rowOff>
              </from>
              <to>
                <xdr:col>5</xdr:col>
                <xdr:colOff>222250</xdr:colOff>
                <xdr:row>8</xdr:row>
                <xdr:rowOff>82550</xdr:rowOff>
              </to>
            </anchor>
          </controlPr>
        </control>
      </mc:Choice>
      <mc:Fallback>
        <control shapeId="2357" r:id="rId13" name="TextBox28"/>
      </mc:Fallback>
    </mc:AlternateContent>
    <mc:AlternateContent xmlns:mc="http://schemas.openxmlformats.org/markup-compatibility/2006">
      <mc:Choice Requires="x14">
        <control shapeId="2358" r:id="rId14" name="TextBox29">
          <controlPr autoLine="0" r:id="rId10">
            <anchor moveWithCells="1">
              <from>
                <xdr:col>2</xdr:col>
                <xdr:colOff>76200</xdr:colOff>
                <xdr:row>9</xdr:row>
                <xdr:rowOff>12700</xdr:rowOff>
              </from>
              <to>
                <xdr:col>5</xdr:col>
                <xdr:colOff>222250</xdr:colOff>
                <xdr:row>10</xdr:row>
                <xdr:rowOff>63500</xdr:rowOff>
              </to>
            </anchor>
          </controlPr>
        </control>
      </mc:Choice>
      <mc:Fallback>
        <control shapeId="2358" r:id="rId14" name="TextBox29"/>
      </mc:Fallback>
    </mc:AlternateContent>
    <mc:AlternateContent xmlns:mc="http://schemas.openxmlformats.org/markup-compatibility/2006">
      <mc:Choice Requires="x14">
        <control shapeId="2359" r:id="rId15" name="CommandButton21">
          <controlPr defaultSize="0" autoLine="0" r:id="rId16">
            <anchor moveWithCells="1">
              <from>
                <xdr:col>11</xdr:col>
                <xdr:colOff>374650</xdr:colOff>
                <xdr:row>11</xdr:row>
                <xdr:rowOff>38100</xdr:rowOff>
              </from>
              <to>
                <xdr:col>13</xdr:col>
                <xdr:colOff>171450</xdr:colOff>
                <xdr:row>12</xdr:row>
                <xdr:rowOff>107950</xdr:rowOff>
              </to>
            </anchor>
          </controlPr>
        </control>
      </mc:Choice>
      <mc:Fallback>
        <control shapeId="2359" r:id="rId15" name="CommandButton21"/>
      </mc:Fallback>
    </mc:AlternateContent>
    <mc:AlternateContent xmlns:mc="http://schemas.openxmlformats.org/markup-compatibility/2006">
      <mc:Choice Requires="x14">
        <control shapeId="2360" r:id="rId17" name="CommandButton22">
          <controlPr defaultSize="0" autoLine="0" r:id="rId18">
            <anchor moveWithCells="1">
              <from>
                <xdr:col>13</xdr:col>
                <xdr:colOff>285750</xdr:colOff>
                <xdr:row>11</xdr:row>
                <xdr:rowOff>38100</xdr:rowOff>
              </from>
              <to>
                <xdr:col>15</xdr:col>
                <xdr:colOff>82550</xdr:colOff>
                <xdr:row>12</xdr:row>
                <xdr:rowOff>107950</xdr:rowOff>
              </to>
            </anchor>
          </controlPr>
        </control>
      </mc:Choice>
      <mc:Fallback>
        <control shapeId="2360" r:id="rId17" name="CommandButton22"/>
      </mc:Fallback>
    </mc:AlternateContent>
    <mc:AlternateContent xmlns:mc="http://schemas.openxmlformats.org/markup-compatibility/2006">
      <mc:Choice Requires="x14">
        <control shapeId="2374" r:id="rId19" name="TextBox210">
          <controlPr autoLine="0" r:id="rId10">
            <anchor moveWithCells="1">
              <from>
                <xdr:col>7</xdr:col>
                <xdr:colOff>279400</xdr:colOff>
                <xdr:row>4</xdr:row>
                <xdr:rowOff>76200</xdr:rowOff>
              </from>
              <to>
                <xdr:col>10</xdr:col>
                <xdr:colOff>508000</xdr:colOff>
                <xdr:row>5</xdr:row>
                <xdr:rowOff>127000</xdr:rowOff>
              </to>
            </anchor>
          </controlPr>
        </control>
      </mc:Choice>
      <mc:Fallback>
        <control shapeId="2374" r:id="rId19" name="TextBox210"/>
      </mc:Fallback>
    </mc:AlternateContent>
    <mc:AlternateContent xmlns:mc="http://schemas.openxmlformats.org/markup-compatibility/2006">
      <mc:Choice Requires="x14">
        <control shapeId="2375" r:id="rId20" name="TextBox211">
          <controlPr autoLine="0" r:id="rId10">
            <anchor moveWithCells="1">
              <from>
                <xdr:col>7</xdr:col>
                <xdr:colOff>266700</xdr:colOff>
                <xdr:row>6</xdr:row>
                <xdr:rowOff>50800</xdr:rowOff>
              </from>
              <to>
                <xdr:col>10</xdr:col>
                <xdr:colOff>495300</xdr:colOff>
                <xdr:row>7</xdr:row>
                <xdr:rowOff>101600</xdr:rowOff>
              </to>
            </anchor>
          </controlPr>
        </control>
      </mc:Choice>
      <mc:Fallback>
        <control shapeId="2375" r:id="rId20" name="TextBox211"/>
      </mc:Fallback>
    </mc:AlternateContent>
    <mc:AlternateContent xmlns:mc="http://schemas.openxmlformats.org/markup-compatibility/2006">
      <mc:Choice Requires="x14">
        <control shapeId="2376" r:id="rId21" name="TextBox212">
          <controlPr autoLine="0" r:id="rId10">
            <anchor moveWithCells="1">
              <from>
                <xdr:col>7</xdr:col>
                <xdr:colOff>266700</xdr:colOff>
                <xdr:row>8</xdr:row>
                <xdr:rowOff>12700</xdr:rowOff>
              </from>
              <to>
                <xdr:col>10</xdr:col>
                <xdr:colOff>495300</xdr:colOff>
                <xdr:row>9</xdr:row>
                <xdr:rowOff>63500</xdr:rowOff>
              </to>
            </anchor>
          </controlPr>
        </control>
      </mc:Choice>
      <mc:Fallback>
        <control shapeId="2376" r:id="rId21" name="TextBox212"/>
      </mc:Fallback>
    </mc:AlternateContent>
    <mc:AlternateContent xmlns:mc="http://schemas.openxmlformats.org/markup-compatibility/2006">
      <mc:Choice Requires="x14">
        <control shapeId="2377" r:id="rId22" name="TextBox213">
          <controlPr autoLine="0" r:id="rId10">
            <anchor moveWithCells="1">
              <from>
                <xdr:col>7</xdr:col>
                <xdr:colOff>260350</xdr:colOff>
                <xdr:row>9</xdr:row>
                <xdr:rowOff>95250</xdr:rowOff>
              </from>
              <to>
                <xdr:col>10</xdr:col>
                <xdr:colOff>488950</xdr:colOff>
                <xdr:row>10</xdr:row>
                <xdr:rowOff>146050</xdr:rowOff>
              </to>
            </anchor>
          </controlPr>
        </control>
      </mc:Choice>
      <mc:Fallback>
        <control shapeId="2377" r:id="rId22" name="TextBox213"/>
      </mc:Fallback>
    </mc:AlternateContent>
    <mc:AlternateContent xmlns:mc="http://schemas.openxmlformats.org/markup-compatibility/2006">
      <mc:Choice Requires="x14">
        <control shapeId="2378" r:id="rId23" name="TextBox214">
          <controlPr autoLine="0" r:id="rId7">
            <anchor moveWithCells="1">
              <from>
                <xdr:col>7</xdr:col>
                <xdr:colOff>285750</xdr:colOff>
                <xdr:row>2</xdr:row>
                <xdr:rowOff>88900</xdr:rowOff>
              </from>
              <to>
                <xdr:col>8</xdr:col>
                <xdr:colOff>590550</xdr:colOff>
                <xdr:row>3</xdr:row>
                <xdr:rowOff>158750</xdr:rowOff>
              </to>
            </anchor>
          </controlPr>
        </control>
      </mc:Choice>
      <mc:Fallback>
        <control shapeId="2378" r:id="rId23" name="TextBox214"/>
      </mc:Fallback>
    </mc:AlternateContent>
    <mc:AlternateContent xmlns:mc="http://schemas.openxmlformats.org/markup-compatibility/2006">
      <mc:Choice Requires="x14">
        <control shapeId="2379" r:id="rId24" name="TextBox215">
          <controlPr autoLine="0" r:id="rId7">
            <anchor moveWithCells="1">
              <from>
                <xdr:col>9</xdr:col>
                <xdr:colOff>88900</xdr:colOff>
                <xdr:row>2</xdr:row>
                <xdr:rowOff>88900</xdr:rowOff>
              </from>
              <to>
                <xdr:col>10</xdr:col>
                <xdr:colOff>393700</xdr:colOff>
                <xdr:row>3</xdr:row>
                <xdr:rowOff>158750</xdr:rowOff>
              </to>
            </anchor>
          </controlPr>
        </control>
      </mc:Choice>
      <mc:Fallback>
        <control shapeId="2379" r:id="rId24" name="TextBox215"/>
      </mc:Fallback>
    </mc:AlternateContent>
    <mc:AlternateContent xmlns:mc="http://schemas.openxmlformats.org/markup-compatibility/2006">
      <mc:Choice Requires="x14">
        <control shapeId="2380" r:id="rId25" name="TextBox26">
          <controlPr autoLine="0" r:id="rId10">
            <anchor moveWithCells="1">
              <from>
                <xdr:col>2</xdr:col>
                <xdr:colOff>69850</xdr:colOff>
                <xdr:row>10</xdr:row>
                <xdr:rowOff>95250</xdr:rowOff>
              </from>
              <to>
                <xdr:col>5</xdr:col>
                <xdr:colOff>215900</xdr:colOff>
                <xdr:row>11</xdr:row>
                <xdr:rowOff>146050</xdr:rowOff>
              </to>
            </anchor>
          </controlPr>
        </control>
      </mc:Choice>
      <mc:Fallback>
        <control shapeId="2380" r:id="rId25" name="TextBox26"/>
      </mc:Fallback>
    </mc:AlternateContent>
    <mc:AlternateContent xmlns:mc="http://schemas.openxmlformats.org/markup-compatibility/2006">
      <mc:Choice Requires="x14">
        <control shapeId="2381" r:id="rId26" name="TextBox216">
          <controlPr autoLine="0" r:id="rId10">
            <anchor moveWithCells="1">
              <from>
                <xdr:col>12</xdr:col>
                <xdr:colOff>0</xdr:colOff>
                <xdr:row>0</xdr:row>
                <xdr:rowOff>165100</xdr:rowOff>
              </from>
              <to>
                <xdr:col>15</xdr:col>
                <xdr:colOff>228600</xdr:colOff>
                <xdr:row>2</xdr:row>
                <xdr:rowOff>38100</xdr:rowOff>
              </to>
            </anchor>
          </controlPr>
        </control>
      </mc:Choice>
      <mc:Fallback>
        <control shapeId="2381" r:id="rId26" name="TextBox216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U83"/>
  <sheetViews>
    <sheetView zoomScaleNormal="100" workbookViewId="0">
      <selection activeCell="B2" sqref="B2"/>
    </sheetView>
  </sheetViews>
  <sheetFormatPr defaultRowHeight="14"/>
  <cols>
    <col min="1" max="1" width="3.26953125" customWidth="1"/>
    <col min="2" max="2" width="17.453125" customWidth="1"/>
    <col min="3" max="3" width="12.6328125" customWidth="1"/>
    <col min="4" max="4" width="22.26953125" bestFit="1" customWidth="1"/>
    <col min="19" max="19" width="17.7265625" style="8" customWidth="1"/>
    <col min="20" max="20" width="12" style="8" customWidth="1"/>
    <col min="21" max="21" width="5.26953125" style="8" customWidth="1"/>
    <col min="22" max="23" width="12" bestFit="1" customWidth="1"/>
    <col min="24" max="24" width="5.26953125" customWidth="1"/>
  </cols>
  <sheetData>
    <row r="2" spans="2:21">
      <c r="B2" t="s">
        <v>208</v>
      </c>
    </row>
    <row r="4" spans="2:21">
      <c r="B4" t="s">
        <v>57</v>
      </c>
    </row>
    <row r="5" spans="2:21">
      <c r="Q5" s="59"/>
      <c r="R5" s="59"/>
      <c r="S5" s="59"/>
      <c r="T5" s="59"/>
      <c r="U5" s="59"/>
    </row>
    <row r="6" spans="2:21">
      <c r="B6" t="s">
        <v>296</v>
      </c>
      <c r="Q6" s="59"/>
      <c r="R6" s="59"/>
      <c r="S6" s="59"/>
      <c r="T6" s="59"/>
      <c r="U6" s="59"/>
    </row>
    <row r="7" spans="2:21">
      <c r="Q7" s="59"/>
      <c r="R7" s="59"/>
      <c r="S7" s="59"/>
      <c r="T7" s="59"/>
      <c r="U7" s="59"/>
    </row>
    <row r="8" spans="2:21">
      <c r="B8" t="s">
        <v>297</v>
      </c>
      <c r="Q8" s="59"/>
      <c r="R8" s="59"/>
      <c r="S8" s="59"/>
      <c r="T8" s="59"/>
      <c r="U8" s="59"/>
    </row>
    <row r="9" spans="2:21">
      <c r="Q9" s="59"/>
      <c r="R9" s="59"/>
      <c r="S9" s="59"/>
      <c r="T9" s="59"/>
      <c r="U9" s="59"/>
    </row>
    <row r="10" spans="2:21">
      <c r="Q10" s="59"/>
      <c r="R10" s="59"/>
      <c r="S10" s="59"/>
      <c r="T10" s="59"/>
      <c r="U10" s="59"/>
    </row>
    <row r="11" spans="2:21">
      <c r="B11" s="7" t="s">
        <v>18</v>
      </c>
      <c r="C11" s="7" t="s">
        <v>19</v>
      </c>
      <c r="D11" s="7" t="s">
        <v>46</v>
      </c>
      <c r="Q11" s="59"/>
      <c r="R11" s="59"/>
      <c r="S11" s="59"/>
      <c r="T11" s="59"/>
      <c r="U11" s="59"/>
    </row>
    <row r="12" spans="2:21">
      <c r="B12" s="6" t="s">
        <v>58</v>
      </c>
      <c r="C12" s="6"/>
      <c r="D12" s="6">
        <f>GETPIVOTDATA("证书/报告数量",$S$50,"证书/报告类别","测试报告","授权/资质",)</f>
        <v>4</v>
      </c>
      <c r="Q12" s="59"/>
      <c r="R12" s="59"/>
      <c r="S12" s="59"/>
      <c r="T12" s="59"/>
      <c r="U12" s="59"/>
    </row>
    <row r="13" spans="2:21">
      <c r="B13" s="6" t="s">
        <v>59</v>
      </c>
      <c r="C13" s="6"/>
      <c r="D13" s="6">
        <f>GETPIVOTDATA("证书/报告数量",$S$50,"证书/报告类别","检测报告","授权/资质",)</f>
        <v>2</v>
      </c>
      <c r="Q13" s="59"/>
      <c r="R13" s="59"/>
      <c r="S13" s="59"/>
      <c r="T13" s="59"/>
      <c r="U13" s="59"/>
    </row>
    <row r="14" spans="2:21">
      <c r="B14" s="6" t="s">
        <v>60</v>
      </c>
      <c r="C14" s="6"/>
      <c r="D14" s="6">
        <f>GETPIVOTDATA("证书/报告数量",$S$50,"证书/报告类别","检定结果通知书","授权/资质",)</f>
        <v>12</v>
      </c>
      <c r="Q14" s="59"/>
      <c r="R14" s="59"/>
      <c r="S14" s="59"/>
      <c r="T14" s="59"/>
      <c r="U14" s="59"/>
    </row>
    <row r="15" spans="2:21">
      <c r="B15" s="6" t="s">
        <v>61</v>
      </c>
      <c r="C15" s="6" t="s">
        <v>65</v>
      </c>
      <c r="D15" s="6">
        <f>GETPIVOTDATA("证书/报告数量",$S$50,"证书/报告类别","检定证书","授权/资质","北京授权")</f>
        <v>23</v>
      </c>
      <c r="Q15" s="59"/>
      <c r="R15" s="59"/>
      <c r="S15" s="59"/>
      <c r="T15" s="59"/>
      <c r="U15" s="59"/>
    </row>
    <row r="16" spans="2:21">
      <c r="B16" s="6" t="s">
        <v>61</v>
      </c>
      <c r="C16" s="6" t="s">
        <v>66</v>
      </c>
      <c r="D16" s="6">
        <f>GETPIVOTDATA("证书/报告数量",$S$50,"证书/报告类别","检定证书","授权/资质","河北授权")</f>
        <v>10</v>
      </c>
      <c r="Q16" s="59"/>
      <c r="R16" s="59"/>
      <c r="S16" s="59"/>
      <c r="T16" s="59"/>
      <c r="U16" s="59"/>
    </row>
    <row r="17" spans="2:21">
      <c r="B17" s="6" t="s">
        <v>61</v>
      </c>
      <c r="C17" s="6"/>
      <c r="D17" s="6">
        <f>GETPIVOTDATA("证书/报告数量",$S$50,"证书/报告类别","检定证书","授权/资质",)</f>
        <v>24</v>
      </c>
      <c r="Q17" s="59"/>
      <c r="R17" s="59"/>
      <c r="S17" s="59"/>
      <c r="T17" s="59"/>
      <c r="U17" s="59"/>
    </row>
    <row r="18" spans="2:21">
      <c r="B18" s="6" t="s">
        <v>62</v>
      </c>
      <c r="C18" s="6" t="s">
        <v>67</v>
      </c>
      <c r="D18" s="6">
        <f>GETPIVOTDATA("证书/报告数量",$S$50,"证书/报告类别","校准证书","授权/资质","CANS")</f>
        <v>6</v>
      </c>
      <c r="Q18" s="59"/>
      <c r="R18" s="59"/>
      <c r="S18" s="59"/>
      <c r="T18" s="59"/>
      <c r="U18" s="59"/>
    </row>
    <row r="19" spans="2:21">
      <c r="B19" s="87" t="s">
        <v>63</v>
      </c>
      <c r="C19" s="88"/>
      <c r="D19" s="65">
        <f>GETPIVOTDATA("证书/报告数量",$S$50)</f>
        <v>81</v>
      </c>
      <c r="Q19" s="59"/>
      <c r="R19" s="59"/>
      <c r="S19" s="59"/>
      <c r="T19" s="59"/>
      <c r="U19" s="59"/>
    </row>
    <row r="20" spans="2:21">
      <c r="Q20" s="59"/>
      <c r="R20" s="59"/>
      <c r="S20" s="59"/>
      <c r="T20" s="59"/>
      <c r="U20" s="59"/>
    </row>
    <row r="21" spans="2:21">
      <c r="Q21" s="59"/>
      <c r="R21" s="59"/>
      <c r="S21" s="59"/>
      <c r="T21" s="59"/>
      <c r="U21" s="59"/>
    </row>
    <row r="22" spans="2:21">
      <c r="Q22" s="59"/>
      <c r="R22" s="59"/>
      <c r="S22" s="59"/>
      <c r="T22" s="59"/>
      <c r="U22" s="59"/>
    </row>
    <row r="23" spans="2:21">
      <c r="Q23" s="59"/>
      <c r="R23" s="59"/>
      <c r="S23" s="59"/>
      <c r="T23" s="59"/>
      <c r="U23" s="59"/>
    </row>
    <row r="24" spans="2:21">
      <c r="Q24" s="59"/>
      <c r="R24" s="59"/>
      <c r="S24" s="59"/>
      <c r="T24" s="59"/>
      <c r="U24" s="59"/>
    </row>
    <row r="25" spans="2:21">
      <c r="Q25" s="59"/>
      <c r="R25" s="59"/>
      <c r="S25" s="59"/>
      <c r="T25" s="59"/>
      <c r="U25" s="59"/>
    </row>
    <row r="26" spans="2:21">
      <c r="Q26" s="59"/>
      <c r="R26" s="59"/>
      <c r="S26" s="59"/>
      <c r="T26" s="59"/>
      <c r="U26" s="59"/>
    </row>
    <row r="27" spans="2:21">
      <c r="Q27" s="59"/>
      <c r="R27" s="59"/>
      <c r="S27" s="59"/>
      <c r="T27" s="59"/>
      <c r="U27" s="59"/>
    </row>
    <row r="28" spans="2:21">
      <c r="Q28" s="59"/>
      <c r="R28" s="59"/>
      <c r="S28" s="59"/>
      <c r="T28" s="59"/>
      <c r="U28" s="59"/>
    </row>
    <row r="29" spans="2:21">
      <c r="Q29" s="59"/>
      <c r="R29" s="59"/>
      <c r="S29" s="59"/>
      <c r="T29" s="59"/>
      <c r="U29" s="59"/>
    </row>
    <row r="30" spans="2:21">
      <c r="Q30" s="59"/>
      <c r="R30" s="59"/>
      <c r="S30" s="59"/>
      <c r="T30" s="59"/>
      <c r="U30" s="59"/>
    </row>
    <row r="31" spans="2:21">
      <c r="Q31" s="59"/>
      <c r="R31" s="59"/>
      <c r="S31" s="59"/>
      <c r="T31" s="59"/>
      <c r="U31" s="59"/>
    </row>
    <row r="32" spans="2:21">
      <c r="Q32" s="59"/>
      <c r="R32" s="59"/>
      <c r="S32" s="59"/>
      <c r="T32" s="59"/>
      <c r="U32" s="59"/>
    </row>
    <row r="33" spans="17:21">
      <c r="Q33" s="59"/>
      <c r="R33" s="59"/>
      <c r="S33" s="59"/>
      <c r="T33" s="59"/>
      <c r="U33" s="59"/>
    </row>
    <row r="34" spans="17:21">
      <c r="Q34" s="59"/>
      <c r="R34" s="59"/>
      <c r="S34" s="59"/>
      <c r="T34" s="59"/>
      <c r="U34" s="59"/>
    </row>
    <row r="35" spans="17:21">
      <c r="Q35" s="59"/>
      <c r="R35" s="59"/>
      <c r="S35" s="59"/>
      <c r="T35" s="59"/>
      <c r="U35" s="59"/>
    </row>
    <row r="36" spans="17:21">
      <c r="Q36" s="59"/>
      <c r="R36" s="59"/>
      <c r="S36" s="59"/>
      <c r="T36" s="59"/>
      <c r="U36" s="59"/>
    </row>
    <row r="37" spans="17:21">
      <c r="Q37" s="59"/>
      <c r="R37" s="59"/>
      <c r="S37" s="59"/>
      <c r="T37" s="59"/>
      <c r="U37" s="59"/>
    </row>
    <row r="38" spans="17:21">
      <c r="Q38" s="59"/>
      <c r="R38" s="59"/>
      <c r="S38" s="59"/>
      <c r="T38" s="59"/>
      <c r="U38" s="59"/>
    </row>
    <row r="39" spans="17:21">
      <c r="Q39" s="59"/>
      <c r="R39" s="59"/>
      <c r="S39" s="59"/>
      <c r="T39" s="59"/>
      <c r="U39" s="59"/>
    </row>
    <row r="40" spans="17:21">
      <c r="Q40" s="59"/>
      <c r="R40" s="59"/>
      <c r="S40" s="59"/>
      <c r="T40" s="59"/>
      <c r="U40" s="59"/>
    </row>
    <row r="41" spans="17:21">
      <c r="Q41" s="59"/>
      <c r="R41" s="59"/>
      <c r="S41" s="59"/>
      <c r="T41" s="59"/>
      <c r="U41" s="59"/>
    </row>
    <row r="42" spans="17:21">
      <c r="Q42" s="59"/>
      <c r="R42" s="59"/>
      <c r="S42" s="59"/>
      <c r="T42" s="59"/>
      <c r="U42" s="59"/>
    </row>
    <row r="43" spans="17:21">
      <c r="Q43" s="59"/>
      <c r="R43" s="59"/>
      <c r="S43" s="59"/>
      <c r="T43" s="59"/>
      <c r="U43" s="59"/>
    </row>
    <row r="44" spans="17:21">
      <c r="Q44" s="59"/>
      <c r="R44" s="59"/>
      <c r="S44" s="59"/>
      <c r="T44" s="59"/>
      <c r="U44" s="59"/>
    </row>
    <row r="45" spans="17:21">
      <c r="Q45" s="59"/>
      <c r="R45" s="59"/>
      <c r="S45" s="59"/>
      <c r="T45" s="59"/>
      <c r="U45" s="59"/>
    </row>
    <row r="46" spans="17:21">
      <c r="Q46" s="59"/>
      <c r="R46" s="59"/>
      <c r="S46" s="76" t="s">
        <v>48</v>
      </c>
      <c r="T46" s="77" t="s">
        <v>70</v>
      </c>
      <c r="U46" s="59"/>
    </row>
    <row r="47" spans="17:21">
      <c r="Q47" s="59"/>
      <c r="R47" s="59"/>
      <c r="S47" s="76" t="s">
        <v>44</v>
      </c>
      <c r="T47" s="77" t="s">
        <v>70</v>
      </c>
      <c r="U47" s="59"/>
    </row>
    <row r="48" spans="17:21">
      <c r="Q48" s="59"/>
      <c r="R48" s="59"/>
      <c r="S48" s="79" t="s">
        <v>0</v>
      </c>
      <c r="T48" s="78" t="s">
        <v>70</v>
      </c>
      <c r="U48" s="59"/>
    </row>
    <row r="49" spans="1:21" s="80" customFormat="1"/>
    <row r="50" spans="1:21" s="80" customFormat="1" ht="24">
      <c r="A50" s="81" t="s">
        <v>40</v>
      </c>
      <c r="B50" s="82" t="s">
        <v>155</v>
      </c>
      <c r="C50" s="82" t="s">
        <v>56</v>
      </c>
      <c r="D50" s="82" t="s">
        <v>1</v>
      </c>
      <c r="E50" s="82" t="s">
        <v>18</v>
      </c>
      <c r="F50" s="82" t="s">
        <v>19</v>
      </c>
      <c r="G50" s="82" t="s">
        <v>46</v>
      </c>
      <c r="S50" s="80" t="s">
        <v>68</v>
      </c>
    </row>
    <row r="51" spans="1:21" s="80" customFormat="1">
      <c r="A51" s="81">
        <v>1</v>
      </c>
      <c r="B51" s="83">
        <v>201604</v>
      </c>
      <c r="C51" s="83" t="s">
        <v>49</v>
      </c>
      <c r="D51" s="83" t="s">
        <v>50</v>
      </c>
      <c r="E51" s="81" t="s">
        <v>29</v>
      </c>
      <c r="F51" s="81" t="s">
        <v>34</v>
      </c>
      <c r="G51" s="83">
        <v>3</v>
      </c>
      <c r="S51" s="80" t="s">
        <v>45</v>
      </c>
      <c r="T51" s="80" t="s">
        <v>47</v>
      </c>
      <c r="U51" s="80" t="s">
        <v>69</v>
      </c>
    </row>
    <row r="52" spans="1:21" s="80" customFormat="1">
      <c r="A52" s="81">
        <v>2</v>
      </c>
      <c r="B52" s="83">
        <v>201604</v>
      </c>
      <c r="C52" s="83" t="s">
        <v>49</v>
      </c>
      <c r="D52" s="83" t="s">
        <v>50</v>
      </c>
      <c r="E52" s="81" t="s">
        <v>30</v>
      </c>
      <c r="F52" s="84" t="s">
        <v>36</v>
      </c>
      <c r="G52" s="83">
        <v>2</v>
      </c>
      <c r="S52" s="80" t="s">
        <v>58</v>
      </c>
      <c r="T52" s="80" t="s">
        <v>64</v>
      </c>
      <c r="U52" s="85">
        <v>4</v>
      </c>
    </row>
    <row r="53" spans="1:21" s="80" customFormat="1" ht="24">
      <c r="A53" s="81">
        <v>3</v>
      </c>
      <c r="B53" s="83">
        <v>201604</v>
      </c>
      <c r="C53" s="83" t="s">
        <v>49</v>
      </c>
      <c r="D53" s="83" t="s">
        <v>79</v>
      </c>
      <c r="E53" s="81" t="s">
        <v>31</v>
      </c>
      <c r="F53" s="84"/>
      <c r="G53" s="83">
        <v>1</v>
      </c>
      <c r="S53" s="80" t="s">
        <v>59</v>
      </c>
      <c r="T53" s="80" t="s">
        <v>64</v>
      </c>
      <c r="U53" s="85">
        <v>2</v>
      </c>
    </row>
    <row r="54" spans="1:21" s="80" customFormat="1">
      <c r="A54" s="81">
        <v>4</v>
      </c>
      <c r="B54" s="83">
        <v>201604</v>
      </c>
      <c r="C54" s="83" t="s">
        <v>49</v>
      </c>
      <c r="D54" s="83" t="s">
        <v>50</v>
      </c>
      <c r="E54" s="81" t="s">
        <v>32</v>
      </c>
      <c r="F54" s="84"/>
      <c r="G54" s="83">
        <v>0</v>
      </c>
      <c r="S54" s="80" t="s">
        <v>60</v>
      </c>
      <c r="T54" s="80" t="s">
        <v>64</v>
      </c>
      <c r="U54" s="85">
        <v>12</v>
      </c>
    </row>
    <row r="55" spans="1:21" s="80" customFormat="1">
      <c r="A55" s="81">
        <v>5</v>
      </c>
      <c r="B55" s="83">
        <v>201604</v>
      </c>
      <c r="C55" s="83" t="s">
        <v>49</v>
      </c>
      <c r="D55" s="83" t="s">
        <v>50</v>
      </c>
      <c r="E55" s="81" t="s">
        <v>33</v>
      </c>
      <c r="F55" s="84"/>
      <c r="G55" s="83">
        <v>0</v>
      </c>
      <c r="S55" s="80" t="s">
        <v>61</v>
      </c>
      <c r="T55" s="80" t="s">
        <v>65</v>
      </c>
      <c r="U55" s="85">
        <v>23</v>
      </c>
    </row>
    <row r="56" spans="1:21" s="80" customFormat="1" ht="24">
      <c r="A56" s="81">
        <v>6</v>
      </c>
      <c r="B56" s="83">
        <v>201604</v>
      </c>
      <c r="C56" s="83" t="s">
        <v>49</v>
      </c>
      <c r="D56" s="83" t="s">
        <v>79</v>
      </c>
      <c r="E56" s="81" t="s">
        <v>31</v>
      </c>
      <c r="F56" s="84"/>
      <c r="G56" s="83">
        <v>1</v>
      </c>
      <c r="T56" s="80" t="s">
        <v>66</v>
      </c>
      <c r="U56" s="85">
        <v>10</v>
      </c>
    </row>
    <row r="57" spans="1:21" s="80" customFormat="1">
      <c r="A57" s="81">
        <v>7</v>
      </c>
      <c r="B57" s="83">
        <v>201604</v>
      </c>
      <c r="C57" s="83" t="s">
        <v>49</v>
      </c>
      <c r="D57" s="83" t="s">
        <v>50</v>
      </c>
      <c r="E57" s="81" t="s">
        <v>29</v>
      </c>
      <c r="F57" s="84" t="s">
        <v>35</v>
      </c>
      <c r="G57" s="83">
        <v>5</v>
      </c>
      <c r="T57" s="80" t="s">
        <v>64</v>
      </c>
      <c r="U57" s="85">
        <v>24</v>
      </c>
    </row>
    <row r="58" spans="1:21" s="80" customFormat="1">
      <c r="A58" s="81">
        <v>8</v>
      </c>
      <c r="B58" s="83">
        <v>201604</v>
      </c>
      <c r="C58" s="83" t="s">
        <v>49</v>
      </c>
      <c r="D58" s="83" t="s">
        <v>50</v>
      </c>
      <c r="E58" s="81" t="s">
        <v>29</v>
      </c>
      <c r="F58" s="84"/>
      <c r="G58" s="83">
        <v>7</v>
      </c>
      <c r="S58" s="80" t="s">
        <v>62</v>
      </c>
      <c r="T58" s="80" t="s">
        <v>67</v>
      </c>
      <c r="U58" s="85">
        <v>6</v>
      </c>
    </row>
    <row r="59" spans="1:21" s="80" customFormat="1">
      <c r="A59" s="81">
        <v>9</v>
      </c>
      <c r="B59" s="83">
        <v>201604</v>
      </c>
      <c r="C59" s="83" t="s">
        <v>49</v>
      </c>
      <c r="D59" s="83" t="s">
        <v>51</v>
      </c>
      <c r="E59" s="81" t="s">
        <v>29</v>
      </c>
      <c r="F59" s="81" t="s">
        <v>34</v>
      </c>
      <c r="G59" s="83">
        <v>1</v>
      </c>
      <c r="S59" s="80" t="s">
        <v>63</v>
      </c>
      <c r="U59" s="85">
        <v>81</v>
      </c>
    </row>
    <row r="60" spans="1:21" s="80" customFormat="1">
      <c r="A60" s="81">
        <v>10</v>
      </c>
      <c r="B60" s="83">
        <v>201604</v>
      </c>
      <c r="C60" s="83" t="s">
        <v>49</v>
      </c>
      <c r="D60" s="83" t="s">
        <v>51</v>
      </c>
      <c r="E60" s="81" t="s">
        <v>30</v>
      </c>
      <c r="F60" s="84" t="s">
        <v>36</v>
      </c>
      <c r="G60" s="83">
        <v>0</v>
      </c>
    </row>
    <row r="61" spans="1:21" s="80" customFormat="1" ht="24">
      <c r="A61" s="81">
        <v>11</v>
      </c>
      <c r="B61" s="83">
        <v>201604</v>
      </c>
      <c r="C61" s="83" t="s">
        <v>49</v>
      </c>
      <c r="D61" s="83" t="s">
        <v>51</v>
      </c>
      <c r="E61" s="81" t="s">
        <v>31</v>
      </c>
      <c r="F61" s="84"/>
      <c r="G61" s="83">
        <v>5</v>
      </c>
    </row>
    <row r="62" spans="1:21" s="80" customFormat="1">
      <c r="A62" s="81">
        <v>12</v>
      </c>
      <c r="B62" s="83">
        <v>201604</v>
      </c>
      <c r="C62" s="83" t="s">
        <v>49</v>
      </c>
      <c r="D62" s="83" t="s">
        <v>51</v>
      </c>
      <c r="E62" s="81" t="s">
        <v>32</v>
      </c>
      <c r="F62" s="84"/>
      <c r="G62" s="83">
        <v>4</v>
      </c>
    </row>
    <row r="63" spans="1:21" s="80" customFormat="1">
      <c r="A63" s="81">
        <v>13</v>
      </c>
      <c r="B63" s="83">
        <v>201604</v>
      </c>
      <c r="C63" s="83" t="s">
        <v>49</v>
      </c>
      <c r="D63" s="83" t="s">
        <v>51</v>
      </c>
      <c r="E63" s="81" t="s">
        <v>33</v>
      </c>
      <c r="F63" s="84"/>
      <c r="G63" s="83">
        <v>2</v>
      </c>
    </row>
    <row r="64" spans="1:21" s="80" customFormat="1" ht="24">
      <c r="A64" s="81">
        <v>14</v>
      </c>
      <c r="B64" s="83">
        <v>201604</v>
      </c>
      <c r="C64" s="83" t="s">
        <v>49</v>
      </c>
      <c r="D64" s="83" t="s">
        <v>51</v>
      </c>
      <c r="E64" s="81" t="s">
        <v>31</v>
      </c>
      <c r="F64" s="84"/>
      <c r="G64" s="83">
        <v>1</v>
      </c>
    </row>
    <row r="65" spans="1:7" s="80" customFormat="1">
      <c r="A65" s="81">
        <v>15</v>
      </c>
      <c r="B65" s="83">
        <v>201604</v>
      </c>
      <c r="C65" s="83" t="s">
        <v>49</v>
      </c>
      <c r="D65" s="83" t="s">
        <v>51</v>
      </c>
      <c r="E65" s="81" t="s">
        <v>29</v>
      </c>
      <c r="F65" s="84" t="s">
        <v>35</v>
      </c>
      <c r="G65" s="83">
        <v>8</v>
      </c>
    </row>
    <row r="66" spans="1:7" s="80" customFormat="1">
      <c r="A66" s="81">
        <v>16</v>
      </c>
      <c r="B66" s="83">
        <v>201604</v>
      </c>
      <c r="C66" s="83" t="s">
        <v>49</v>
      </c>
      <c r="D66" s="83" t="s">
        <v>51</v>
      </c>
      <c r="E66" s="81" t="s">
        <v>29</v>
      </c>
      <c r="F66" s="84"/>
      <c r="G66" s="83">
        <v>3</v>
      </c>
    </row>
    <row r="67" spans="1:7" s="80" customFormat="1">
      <c r="A67" s="81">
        <v>17</v>
      </c>
      <c r="B67" s="83">
        <v>201604</v>
      </c>
      <c r="C67" s="83" t="s">
        <v>52</v>
      </c>
      <c r="D67" s="83" t="s">
        <v>53</v>
      </c>
      <c r="E67" s="81" t="s">
        <v>29</v>
      </c>
      <c r="F67" s="81" t="s">
        <v>34</v>
      </c>
      <c r="G67" s="83">
        <v>3</v>
      </c>
    </row>
    <row r="68" spans="1:7" s="80" customFormat="1">
      <c r="A68" s="81">
        <v>18</v>
      </c>
      <c r="B68" s="83">
        <v>201604</v>
      </c>
      <c r="C68" s="83" t="s">
        <v>52</v>
      </c>
      <c r="D68" s="83" t="s">
        <v>53</v>
      </c>
      <c r="E68" s="81" t="s">
        <v>30</v>
      </c>
      <c r="F68" s="84" t="s">
        <v>36</v>
      </c>
      <c r="G68" s="83">
        <v>2</v>
      </c>
    </row>
    <row r="69" spans="1:7" s="80" customFormat="1" ht="24">
      <c r="A69" s="81">
        <v>19</v>
      </c>
      <c r="B69" s="83">
        <v>201604</v>
      </c>
      <c r="C69" s="83" t="s">
        <v>52</v>
      </c>
      <c r="D69" s="83" t="s">
        <v>53</v>
      </c>
      <c r="E69" s="81" t="s">
        <v>31</v>
      </c>
      <c r="F69" s="84"/>
      <c r="G69" s="83">
        <v>1</v>
      </c>
    </row>
    <row r="70" spans="1:7" s="80" customFormat="1">
      <c r="A70" s="81">
        <v>20</v>
      </c>
      <c r="B70" s="83">
        <v>201604</v>
      </c>
      <c r="C70" s="83" t="s">
        <v>52</v>
      </c>
      <c r="D70" s="83" t="s">
        <v>53</v>
      </c>
      <c r="E70" s="81" t="s">
        <v>32</v>
      </c>
      <c r="F70" s="84"/>
      <c r="G70" s="83">
        <v>0</v>
      </c>
    </row>
    <row r="71" spans="1:7" s="80" customFormat="1">
      <c r="A71" s="81">
        <v>21</v>
      </c>
      <c r="B71" s="83">
        <v>201604</v>
      </c>
      <c r="C71" s="83" t="s">
        <v>52</v>
      </c>
      <c r="D71" s="83" t="s">
        <v>53</v>
      </c>
      <c r="E71" s="81" t="s">
        <v>33</v>
      </c>
      <c r="F71" s="84"/>
      <c r="G71" s="83">
        <v>0</v>
      </c>
    </row>
    <row r="72" spans="1:7" s="80" customFormat="1" ht="24">
      <c r="A72" s="81">
        <v>22</v>
      </c>
      <c r="B72" s="83">
        <v>201604</v>
      </c>
      <c r="C72" s="83" t="s">
        <v>52</v>
      </c>
      <c r="D72" s="83" t="s">
        <v>53</v>
      </c>
      <c r="E72" s="81" t="s">
        <v>31</v>
      </c>
      <c r="F72" s="84"/>
      <c r="G72" s="83">
        <v>1</v>
      </c>
    </row>
    <row r="73" spans="1:7" s="80" customFormat="1">
      <c r="A73" s="81">
        <v>23</v>
      </c>
      <c r="B73" s="83">
        <v>201604</v>
      </c>
      <c r="C73" s="83" t="s">
        <v>52</v>
      </c>
      <c r="D73" s="83" t="s">
        <v>53</v>
      </c>
      <c r="E73" s="81" t="s">
        <v>29</v>
      </c>
      <c r="F73" s="84" t="s">
        <v>35</v>
      </c>
      <c r="G73" s="83">
        <v>5</v>
      </c>
    </row>
    <row r="74" spans="1:7" s="80" customFormat="1">
      <c r="A74" s="81">
        <v>24</v>
      </c>
      <c r="B74" s="83">
        <v>201604</v>
      </c>
      <c r="C74" s="83" t="s">
        <v>52</v>
      </c>
      <c r="D74" s="83" t="s">
        <v>53</v>
      </c>
      <c r="E74" s="81" t="s">
        <v>29</v>
      </c>
      <c r="F74" s="84"/>
      <c r="G74" s="83">
        <v>7</v>
      </c>
    </row>
    <row r="75" spans="1:7" s="80" customFormat="1">
      <c r="A75" s="81">
        <v>25</v>
      </c>
      <c r="B75" s="83">
        <v>201603</v>
      </c>
      <c r="C75" s="83" t="s">
        <v>54</v>
      </c>
      <c r="D75" s="83" t="s">
        <v>55</v>
      </c>
      <c r="E75" s="81" t="s">
        <v>29</v>
      </c>
      <c r="F75" s="81" t="s">
        <v>34</v>
      </c>
      <c r="G75" s="83">
        <v>3</v>
      </c>
    </row>
    <row r="76" spans="1:7" s="80" customFormat="1">
      <c r="A76" s="81">
        <v>26</v>
      </c>
      <c r="B76" s="83">
        <v>201603</v>
      </c>
      <c r="C76" s="83" t="s">
        <v>54</v>
      </c>
      <c r="D76" s="83" t="s">
        <v>55</v>
      </c>
      <c r="E76" s="81" t="s">
        <v>30</v>
      </c>
      <c r="F76" s="84" t="s">
        <v>36</v>
      </c>
      <c r="G76" s="83">
        <v>2</v>
      </c>
    </row>
    <row r="77" spans="1:7" s="80" customFormat="1" ht="24">
      <c r="A77" s="81">
        <v>27</v>
      </c>
      <c r="B77" s="83">
        <v>201603</v>
      </c>
      <c r="C77" s="83" t="s">
        <v>54</v>
      </c>
      <c r="D77" s="83" t="s">
        <v>55</v>
      </c>
      <c r="E77" s="81" t="s">
        <v>31</v>
      </c>
      <c r="F77" s="84"/>
      <c r="G77" s="83">
        <v>1</v>
      </c>
    </row>
    <row r="78" spans="1:7" s="80" customFormat="1">
      <c r="A78" s="81">
        <v>28</v>
      </c>
      <c r="B78" s="83">
        <v>201603</v>
      </c>
      <c r="C78" s="83" t="s">
        <v>54</v>
      </c>
      <c r="D78" s="83" t="s">
        <v>55</v>
      </c>
      <c r="E78" s="81" t="s">
        <v>32</v>
      </c>
      <c r="F78" s="84"/>
      <c r="G78" s="83">
        <v>0</v>
      </c>
    </row>
    <row r="79" spans="1:7" s="80" customFormat="1">
      <c r="A79" s="81">
        <v>29</v>
      </c>
      <c r="B79" s="83">
        <v>201603</v>
      </c>
      <c r="C79" s="83" t="s">
        <v>54</v>
      </c>
      <c r="D79" s="83" t="s">
        <v>55</v>
      </c>
      <c r="E79" s="81" t="s">
        <v>33</v>
      </c>
      <c r="F79" s="84"/>
      <c r="G79" s="83">
        <v>0</v>
      </c>
    </row>
    <row r="80" spans="1:7" s="80" customFormat="1" ht="24">
      <c r="A80" s="81">
        <v>30</v>
      </c>
      <c r="B80" s="83">
        <v>201603</v>
      </c>
      <c r="C80" s="83" t="s">
        <v>54</v>
      </c>
      <c r="D80" s="83" t="s">
        <v>55</v>
      </c>
      <c r="E80" s="81" t="s">
        <v>31</v>
      </c>
      <c r="F80" s="84"/>
      <c r="G80" s="83">
        <v>1</v>
      </c>
    </row>
    <row r="81" spans="1:7" s="80" customFormat="1">
      <c r="A81" s="81">
        <v>31</v>
      </c>
      <c r="B81" s="83">
        <v>201603</v>
      </c>
      <c r="C81" s="83" t="s">
        <v>54</v>
      </c>
      <c r="D81" s="83" t="s">
        <v>55</v>
      </c>
      <c r="E81" s="81" t="s">
        <v>29</v>
      </c>
      <c r="F81" s="84" t="s">
        <v>35</v>
      </c>
      <c r="G81" s="83">
        <v>5</v>
      </c>
    </row>
    <row r="82" spans="1:7" s="80" customFormat="1">
      <c r="A82" s="81">
        <v>32</v>
      </c>
      <c r="B82" s="83">
        <v>201603</v>
      </c>
      <c r="C82" s="83" t="s">
        <v>54</v>
      </c>
      <c r="D82" s="83" t="s">
        <v>55</v>
      </c>
      <c r="E82" s="81" t="s">
        <v>29</v>
      </c>
      <c r="F82" s="84"/>
      <c r="G82" s="83">
        <v>7</v>
      </c>
    </row>
    <row r="83" spans="1:7" s="80" customFormat="1"/>
  </sheetData>
  <phoneticPr fontId="2" type="noConversion"/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4098" r:id="rId4" name="TextBox21">
          <controlPr defaultSize="0" autoLine="0" r:id="rId5">
            <anchor moveWithCells="1">
              <from>
                <xdr:col>2</xdr:col>
                <xdr:colOff>12700</xdr:colOff>
                <xdr:row>0</xdr:row>
                <xdr:rowOff>165100</xdr:rowOff>
              </from>
              <to>
                <xdr:col>3</xdr:col>
                <xdr:colOff>6350</xdr:colOff>
                <xdr:row>2</xdr:row>
                <xdr:rowOff>12700</xdr:rowOff>
              </to>
            </anchor>
          </controlPr>
        </control>
      </mc:Choice>
      <mc:Fallback>
        <control shapeId="4098" r:id="rId4" name="TextBox21"/>
      </mc:Fallback>
    </mc:AlternateContent>
    <mc:AlternateContent xmlns:mc="http://schemas.openxmlformats.org/markup-compatibility/2006">
      <mc:Choice Requires="x14">
        <control shapeId="4099" r:id="rId6" name="TextBox22">
          <controlPr defaultSize="0" autoLine="0" r:id="rId7">
            <anchor moveWithCells="1">
              <from>
                <xdr:col>3</xdr:col>
                <xdr:colOff>336550</xdr:colOff>
                <xdr:row>1</xdr:row>
                <xdr:rowOff>0</xdr:rowOff>
              </from>
              <to>
                <xdr:col>3</xdr:col>
                <xdr:colOff>1212850</xdr:colOff>
                <xdr:row>2</xdr:row>
                <xdr:rowOff>25400</xdr:rowOff>
              </to>
            </anchor>
          </controlPr>
        </control>
      </mc:Choice>
      <mc:Fallback>
        <control shapeId="4099" r:id="rId6" name="TextBox22"/>
      </mc:Fallback>
    </mc:AlternateContent>
    <mc:AlternateContent xmlns:mc="http://schemas.openxmlformats.org/markup-compatibility/2006">
      <mc:Choice Requires="x14">
        <control shapeId="4101" r:id="rId8" name="CommandButton21">
          <controlPr defaultSize="0" autoLine="0" r:id="rId9">
            <anchor moveWithCells="1">
              <from>
                <xdr:col>3</xdr:col>
                <xdr:colOff>685800</xdr:colOff>
                <xdr:row>8</xdr:row>
                <xdr:rowOff>69850</xdr:rowOff>
              </from>
              <to>
                <xdr:col>4</xdr:col>
                <xdr:colOff>146050</xdr:colOff>
                <xdr:row>9</xdr:row>
                <xdr:rowOff>139700</xdr:rowOff>
              </to>
            </anchor>
          </controlPr>
        </control>
      </mc:Choice>
      <mc:Fallback>
        <control shapeId="4101" r:id="rId8" name="CommandButton21"/>
      </mc:Fallback>
    </mc:AlternateContent>
    <mc:AlternateContent xmlns:mc="http://schemas.openxmlformats.org/markup-compatibility/2006">
      <mc:Choice Requires="x14">
        <control shapeId="4104" r:id="rId10" name="TextBox23">
          <controlPr defaultSize="0" autoLine="0" r:id="rId11">
            <anchor moveWithCells="1">
              <from>
                <xdr:col>2</xdr:col>
                <xdr:colOff>12700</xdr:colOff>
                <xdr:row>2</xdr:row>
                <xdr:rowOff>165100</xdr:rowOff>
              </from>
              <to>
                <xdr:col>3</xdr:col>
                <xdr:colOff>1149350</xdr:colOff>
                <xdr:row>4</xdr:row>
                <xdr:rowOff>12700</xdr:rowOff>
              </to>
            </anchor>
          </controlPr>
        </control>
      </mc:Choice>
      <mc:Fallback>
        <control shapeId="4104" r:id="rId10" name="TextBox23"/>
      </mc:Fallback>
    </mc:AlternateContent>
    <mc:AlternateContent xmlns:mc="http://schemas.openxmlformats.org/markup-compatibility/2006">
      <mc:Choice Requires="x14">
        <control shapeId="4105" r:id="rId12" name="TextBox24">
          <controlPr defaultSize="0" autoLine="0" r:id="rId11">
            <anchor moveWithCells="1">
              <from>
                <xdr:col>2</xdr:col>
                <xdr:colOff>0</xdr:colOff>
                <xdr:row>4</xdr:row>
                <xdr:rowOff>152400</xdr:rowOff>
              </from>
              <to>
                <xdr:col>3</xdr:col>
                <xdr:colOff>1136650</xdr:colOff>
                <xdr:row>6</xdr:row>
                <xdr:rowOff>0</xdr:rowOff>
              </to>
            </anchor>
          </controlPr>
        </control>
      </mc:Choice>
      <mc:Fallback>
        <control shapeId="4105" r:id="rId12" name="TextBox24"/>
      </mc:Fallback>
    </mc:AlternateContent>
    <mc:AlternateContent xmlns:mc="http://schemas.openxmlformats.org/markup-compatibility/2006">
      <mc:Choice Requires="x14">
        <control shapeId="4106" r:id="rId13" name="TextBox25">
          <controlPr autoLine="0" r:id="rId14">
            <anchor moveWithCells="1">
              <from>
                <xdr:col>2</xdr:col>
                <xdr:colOff>0</xdr:colOff>
                <xdr:row>6</xdr:row>
                <xdr:rowOff>95250</xdr:rowOff>
              </from>
              <to>
                <xdr:col>3</xdr:col>
                <xdr:colOff>1174750</xdr:colOff>
                <xdr:row>7</xdr:row>
                <xdr:rowOff>171450</xdr:rowOff>
              </to>
            </anchor>
          </controlPr>
        </control>
      </mc:Choice>
      <mc:Fallback>
        <control shapeId="4106" r:id="rId13" name="TextBox25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7:I13"/>
  <sheetViews>
    <sheetView workbookViewId="0">
      <selection activeCell="C8" sqref="C8"/>
    </sheetView>
  </sheetViews>
  <sheetFormatPr defaultRowHeight="14"/>
  <cols>
    <col min="1" max="1" width="3.36328125" customWidth="1"/>
    <col min="2" max="2" width="17.7265625" customWidth="1"/>
    <col min="4" max="4" width="15.453125" bestFit="1" customWidth="1"/>
    <col min="5" max="5" width="13.08984375" customWidth="1"/>
    <col min="6" max="6" width="13.26953125" customWidth="1"/>
    <col min="7" max="8" width="15.36328125" customWidth="1"/>
    <col min="9" max="9" width="12.7265625" customWidth="1"/>
  </cols>
  <sheetData>
    <row r="7" spans="2:9">
      <c r="B7" s="7" t="s">
        <v>103</v>
      </c>
      <c r="C7" s="7" t="s">
        <v>211</v>
      </c>
      <c r="D7" s="7" t="s">
        <v>212</v>
      </c>
      <c r="E7" s="7" t="s">
        <v>213</v>
      </c>
      <c r="F7" s="7" t="s">
        <v>214</v>
      </c>
      <c r="G7" s="7" t="s">
        <v>215</v>
      </c>
      <c r="H7" s="86" t="s">
        <v>216</v>
      </c>
      <c r="I7" s="7" t="s">
        <v>217</v>
      </c>
    </row>
    <row r="8" spans="2:9">
      <c r="B8" s="6" t="s">
        <v>210</v>
      </c>
      <c r="C8" s="6">
        <v>5</v>
      </c>
      <c r="D8" s="4">
        <v>5</v>
      </c>
      <c r="E8" s="4">
        <v>3</v>
      </c>
      <c r="F8" s="38">
        <v>3</v>
      </c>
      <c r="G8" s="6">
        <v>2</v>
      </c>
      <c r="H8" s="38">
        <v>0</v>
      </c>
      <c r="I8" s="38">
        <v>1</v>
      </c>
    </row>
    <row r="9" spans="2:9">
      <c r="B9" s="6" t="s">
        <v>156</v>
      </c>
      <c r="C9" s="6">
        <v>6</v>
      </c>
      <c r="D9" s="4">
        <v>4</v>
      </c>
      <c r="E9" s="5">
        <v>3</v>
      </c>
      <c r="F9" s="38">
        <v>2</v>
      </c>
      <c r="G9" s="6">
        <v>1</v>
      </c>
      <c r="H9" s="38">
        <v>1</v>
      </c>
      <c r="I9" s="38">
        <v>0</v>
      </c>
    </row>
    <row r="10" spans="2:9">
      <c r="B10" s="6" t="s">
        <v>157</v>
      </c>
      <c r="C10" s="6">
        <v>3</v>
      </c>
      <c r="D10" s="4">
        <v>3</v>
      </c>
      <c r="E10" s="5">
        <v>3</v>
      </c>
      <c r="F10" s="38">
        <v>3</v>
      </c>
      <c r="G10" s="6">
        <v>0</v>
      </c>
      <c r="H10" s="38">
        <v>0</v>
      </c>
      <c r="I10" s="38">
        <v>1</v>
      </c>
    </row>
    <row r="11" spans="2:9">
      <c r="B11" s="6" t="s">
        <v>219</v>
      </c>
      <c r="C11" s="6">
        <v>5</v>
      </c>
      <c r="D11" s="4">
        <v>5</v>
      </c>
      <c r="E11" s="4">
        <v>3</v>
      </c>
      <c r="F11" s="38">
        <v>3</v>
      </c>
      <c r="G11" s="6">
        <v>2</v>
      </c>
      <c r="H11" s="38">
        <v>0</v>
      </c>
      <c r="I11" s="38">
        <v>1</v>
      </c>
    </row>
    <row r="12" spans="2:9">
      <c r="B12" s="6" t="s">
        <v>158</v>
      </c>
      <c r="C12" s="6">
        <v>4</v>
      </c>
      <c r="D12" s="4">
        <v>5</v>
      </c>
      <c r="E12" s="5">
        <v>4</v>
      </c>
      <c r="F12" s="38">
        <v>5</v>
      </c>
      <c r="G12" s="6">
        <v>1</v>
      </c>
      <c r="H12" s="38">
        <v>0</v>
      </c>
      <c r="I12" s="38">
        <v>1</v>
      </c>
    </row>
    <row r="13" spans="2:9">
      <c r="B13" s="65" t="s">
        <v>206</v>
      </c>
      <c r="C13" s="65">
        <f t="shared" ref="C13:I13" si="0">SUM(C8:C12)</f>
        <v>23</v>
      </c>
      <c r="D13" s="66">
        <f t="shared" si="0"/>
        <v>22</v>
      </c>
      <c r="E13" s="67">
        <f t="shared" si="0"/>
        <v>16</v>
      </c>
      <c r="F13" s="68">
        <f t="shared" si="0"/>
        <v>16</v>
      </c>
      <c r="G13" s="65">
        <f t="shared" si="0"/>
        <v>6</v>
      </c>
      <c r="H13" s="68">
        <f t="shared" si="0"/>
        <v>1</v>
      </c>
      <c r="I13" s="68">
        <f t="shared" si="0"/>
        <v>4</v>
      </c>
    </row>
  </sheetData>
  <phoneticPr fontId="6" type="noConversion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55298" r:id="rId3" name="TextBox21">
          <controlPr autoLine="0" r:id="rId4">
            <anchor moveWithCells="1">
              <from>
                <xdr:col>1</xdr:col>
                <xdr:colOff>857250</xdr:colOff>
                <xdr:row>1</xdr:row>
                <xdr:rowOff>12700</xdr:rowOff>
              </from>
              <to>
                <xdr:col>2</xdr:col>
                <xdr:colOff>533400</xdr:colOff>
                <xdr:row>2</xdr:row>
                <xdr:rowOff>63500</xdr:rowOff>
              </to>
            </anchor>
          </controlPr>
        </control>
      </mc:Choice>
      <mc:Fallback>
        <control shapeId="55298" r:id="rId3" name="TextBox21"/>
      </mc:Fallback>
    </mc:AlternateContent>
    <mc:AlternateContent xmlns:mc="http://schemas.openxmlformats.org/markup-compatibility/2006">
      <mc:Choice Requires="x14">
        <control shapeId="55299" r:id="rId5" name="TextBox22">
          <controlPr autoLine="0" r:id="rId4">
            <anchor moveWithCells="1">
              <from>
                <xdr:col>3</xdr:col>
                <xdr:colOff>0</xdr:colOff>
                <xdr:row>1</xdr:row>
                <xdr:rowOff>12700</xdr:rowOff>
              </from>
              <to>
                <xdr:col>3</xdr:col>
                <xdr:colOff>914400</xdr:colOff>
                <xdr:row>2</xdr:row>
                <xdr:rowOff>63500</xdr:rowOff>
              </to>
            </anchor>
          </controlPr>
        </control>
      </mc:Choice>
      <mc:Fallback>
        <control shapeId="55299" r:id="rId5" name="TextBox22"/>
      </mc:Fallback>
    </mc:AlternateContent>
    <mc:AlternateContent xmlns:mc="http://schemas.openxmlformats.org/markup-compatibility/2006">
      <mc:Choice Requires="x14">
        <control shapeId="55310" r:id="rId6" name="CommandButton21">
          <controlPr defaultSize="0" autoLine="0" r:id="rId7">
            <anchor moveWithCells="1">
              <from>
                <xdr:col>6</xdr:col>
                <xdr:colOff>1041400</xdr:colOff>
                <xdr:row>3</xdr:row>
                <xdr:rowOff>107950</xdr:rowOff>
              </from>
              <to>
                <xdr:col>7</xdr:col>
                <xdr:colOff>984250</xdr:colOff>
                <xdr:row>5</xdr:row>
                <xdr:rowOff>0</xdr:rowOff>
              </to>
            </anchor>
          </controlPr>
        </control>
      </mc:Choice>
      <mc:Fallback>
        <control shapeId="55310" r:id="rId6" name="CommandButton21"/>
      </mc:Fallback>
    </mc:AlternateContent>
    <mc:AlternateContent xmlns:mc="http://schemas.openxmlformats.org/markup-compatibility/2006">
      <mc:Choice Requires="x14">
        <control shapeId="55312" r:id="rId8" name="TextBox23">
          <controlPr autoLine="0" r:id="rId9">
            <anchor moveWithCells="1">
              <from>
                <xdr:col>1</xdr:col>
                <xdr:colOff>857250</xdr:colOff>
                <xdr:row>3</xdr:row>
                <xdr:rowOff>19050</xdr:rowOff>
              </from>
              <to>
                <xdr:col>3</xdr:col>
                <xdr:colOff>1066800</xdr:colOff>
                <xdr:row>4</xdr:row>
                <xdr:rowOff>95250</xdr:rowOff>
              </to>
            </anchor>
          </controlPr>
        </control>
      </mc:Choice>
      <mc:Fallback>
        <control shapeId="55312" r:id="rId8" name="TextBox23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6:I16"/>
  <sheetViews>
    <sheetView workbookViewId="0">
      <selection activeCell="B7" sqref="B7:B14"/>
    </sheetView>
  </sheetViews>
  <sheetFormatPr defaultRowHeight="14"/>
  <cols>
    <col min="1" max="1" width="3.08984375" customWidth="1"/>
    <col min="3" max="3" width="11.36328125" customWidth="1"/>
    <col min="4" max="4" width="15.453125" bestFit="1" customWidth="1"/>
    <col min="5" max="5" width="14.26953125" customWidth="1"/>
    <col min="6" max="6" width="13.26953125" customWidth="1"/>
    <col min="7" max="7" width="15.36328125" customWidth="1"/>
    <col min="8" max="8" width="12.7265625" customWidth="1"/>
  </cols>
  <sheetData>
    <row r="6" spans="2:9" ht="24">
      <c r="B6" s="7" t="s">
        <v>112</v>
      </c>
      <c r="C6" s="7" t="s">
        <v>211</v>
      </c>
      <c r="D6" s="7" t="s">
        <v>212</v>
      </c>
      <c r="E6" s="7" t="s">
        <v>213</v>
      </c>
      <c r="F6" s="7" t="s">
        <v>214</v>
      </c>
      <c r="G6" s="7" t="s">
        <v>215</v>
      </c>
      <c r="H6" s="86" t="s">
        <v>216</v>
      </c>
      <c r="I6" s="7" t="s">
        <v>217</v>
      </c>
    </row>
    <row r="7" spans="2:9">
      <c r="B7" s="6" t="s">
        <v>159</v>
      </c>
      <c r="C7" s="4">
        <v>5</v>
      </c>
      <c r="D7" s="4">
        <v>3</v>
      </c>
      <c r="E7" s="6">
        <v>2</v>
      </c>
      <c r="F7" s="38">
        <v>3</v>
      </c>
      <c r="G7" s="38">
        <v>0</v>
      </c>
      <c r="H7" s="38">
        <v>1</v>
      </c>
      <c r="I7" s="38">
        <v>1</v>
      </c>
    </row>
    <row r="8" spans="2:9">
      <c r="B8" s="6" t="s">
        <v>160</v>
      </c>
      <c r="C8" s="4">
        <v>4</v>
      </c>
      <c r="D8" s="5">
        <v>3</v>
      </c>
      <c r="E8" s="6">
        <v>1</v>
      </c>
      <c r="F8" s="38">
        <v>2</v>
      </c>
      <c r="G8" s="38">
        <v>1</v>
      </c>
      <c r="H8" s="38">
        <v>0</v>
      </c>
      <c r="I8" s="38">
        <v>0</v>
      </c>
    </row>
    <row r="9" spans="2:9">
      <c r="B9" s="6" t="s">
        <v>161</v>
      </c>
      <c r="C9" s="4">
        <v>3</v>
      </c>
      <c r="D9" s="5">
        <v>3</v>
      </c>
      <c r="E9" s="6">
        <v>0</v>
      </c>
      <c r="F9" s="38">
        <v>3</v>
      </c>
      <c r="G9" s="38">
        <v>0</v>
      </c>
      <c r="H9" s="38">
        <v>1</v>
      </c>
      <c r="I9" s="38">
        <v>1</v>
      </c>
    </row>
    <row r="10" spans="2:9">
      <c r="B10" s="14" t="s">
        <v>118</v>
      </c>
      <c r="C10" s="4">
        <v>5</v>
      </c>
      <c r="D10" s="4">
        <v>3</v>
      </c>
      <c r="E10" s="6">
        <v>2</v>
      </c>
      <c r="F10" s="38">
        <v>3</v>
      </c>
      <c r="G10" s="38">
        <v>0</v>
      </c>
      <c r="H10" s="38">
        <v>1</v>
      </c>
      <c r="I10" s="38">
        <v>1</v>
      </c>
    </row>
    <row r="11" spans="2:9">
      <c r="B11" s="14" t="s">
        <v>119</v>
      </c>
      <c r="C11" s="4">
        <v>4</v>
      </c>
      <c r="D11" s="5">
        <v>3</v>
      </c>
      <c r="E11" s="6">
        <v>1</v>
      </c>
      <c r="F11" s="38">
        <v>2</v>
      </c>
      <c r="G11" s="38">
        <v>1</v>
      </c>
      <c r="H11" s="38">
        <v>0</v>
      </c>
      <c r="I11" s="38">
        <v>0</v>
      </c>
    </row>
    <row r="12" spans="2:9">
      <c r="B12" s="14" t="s">
        <v>164</v>
      </c>
      <c r="C12" s="4">
        <v>3</v>
      </c>
      <c r="D12" s="5">
        <v>3</v>
      </c>
      <c r="E12" s="6">
        <v>0</v>
      </c>
      <c r="F12" s="38">
        <v>3</v>
      </c>
      <c r="G12" s="38">
        <v>0</v>
      </c>
      <c r="H12" s="38">
        <v>1</v>
      </c>
      <c r="I12" s="38">
        <v>1</v>
      </c>
    </row>
    <row r="13" spans="2:9">
      <c r="B13" s="6" t="s">
        <v>162</v>
      </c>
      <c r="C13" s="4">
        <v>5</v>
      </c>
      <c r="D13" s="5">
        <v>4</v>
      </c>
      <c r="E13" s="6">
        <v>1</v>
      </c>
      <c r="F13" s="38">
        <v>5</v>
      </c>
      <c r="G13" s="38">
        <v>0</v>
      </c>
      <c r="H13" s="38">
        <v>1</v>
      </c>
      <c r="I13" s="38">
        <v>1</v>
      </c>
    </row>
    <row r="14" spans="2:9">
      <c r="B14" s="6" t="s">
        <v>163</v>
      </c>
      <c r="C14" s="4">
        <v>6</v>
      </c>
      <c r="D14" s="5">
        <v>5</v>
      </c>
      <c r="E14" s="6">
        <v>1</v>
      </c>
      <c r="F14" s="38">
        <v>5</v>
      </c>
      <c r="G14" s="38">
        <v>1</v>
      </c>
      <c r="H14" s="38">
        <v>2</v>
      </c>
      <c r="I14" s="38">
        <v>2</v>
      </c>
    </row>
    <row r="15" spans="2:9">
      <c r="B15" s="65" t="s">
        <v>206</v>
      </c>
      <c r="C15" s="66">
        <f>SUM(C7:C14)</f>
        <v>35</v>
      </c>
      <c r="D15" s="67">
        <f t="shared" ref="D15:H15" si="0">SUM(D7:D14)</f>
        <v>27</v>
      </c>
      <c r="E15" s="65">
        <f t="shared" si="0"/>
        <v>8</v>
      </c>
      <c r="F15" s="68">
        <f t="shared" si="0"/>
        <v>26</v>
      </c>
      <c r="G15" s="68">
        <f t="shared" si="0"/>
        <v>3</v>
      </c>
      <c r="H15" s="68">
        <f t="shared" si="0"/>
        <v>7</v>
      </c>
      <c r="I15" s="68">
        <f t="shared" ref="I15" si="1">SUM(I7:I14)</f>
        <v>7</v>
      </c>
    </row>
    <row r="16" spans="2:9">
      <c r="B16" s="60"/>
      <c r="C16" s="61"/>
      <c r="D16" s="62"/>
      <c r="E16" s="60"/>
      <c r="F16" s="63"/>
      <c r="G16" s="63"/>
      <c r="H16" s="63"/>
    </row>
  </sheetData>
  <phoneticPr fontId="6" type="noConversion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65537" r:id="rId3" name="TextBox21">
          <controlPr autoLine="0" r:id="rId4">
            <anchor moveWithCells="1">
              <from>
                <xdr:col>2</xdr:col>
                <xdr:colOff>317500</xdr:colOff>
                <xdr:row>0</xdr:row>
                <xdr:rowOff>95250</xdr:rowOff>
              </from>
              <to>
                <xdr:col>3</xdr:col>
                <xdr:colOff>438150</xdr:colOff>
                <xdr:row>1</xdr:row>
                <xdr:rowOff>146050</xdr:rowOff>
              </to>
            </anchor>
          </controlPr>
        </control>
      </mc:Choice>
      <mc:Fallback>
        <control shapeId="65537" r:id="rId3" name="TextBox21"/>
      </mc:Fallback>
    </mc:AlternateContent>
    <mc:AlternateContent xmlns:mc="http://schemas.openxmlformats.org/markup-compatibility/2006">
      <mc:Choice Requires="x14">
        <control shapeId="65538" r:id="rId5" name="TextBox22">
          <controlPr autoLine="0" r:id="rId4">
            <anchor moveWithCells="1">
              <from>
                <xdr:col>3</xdr:col>
                <xdr:colOff>800100</xdr:colOff>
                <xdr:row>0</xdr:row>
                <xdr:rowOff>95250</xdr:rowOff>
              </from>
              <to>
                <xdr:col>4</xdr:col>
                <xdr:colOff>635000</xdr:colOff>
                <xdr:row>1</xdr:row>
                <xdr:rowOff>146050</xdr:rowOff>
              </to>
            </anchor>
          </controlPr>
        </control>
      </mc:Choice>
      <mc:Fallback>
        <control shapeId="65538" r:id="rId5" name="TextBox22"/>
      </mc:Fallback>
    </mc:AlternateContent>
    <mc:AlternateContent xmlns:mc="http://schemas.openxmlformats.org/markup-compatibility/2006">
      <mc:Choice Requires="x14">
        <control shapeId="65539" r:id="rId6" name="CommandButton21">
          <controlPr defaultSize="0" autoLine="0" r:id="rId7">
            <anchor moveWithCells="1">
              <from>
                <xdr:col>6</xdr:col>
                <xdr:colOff>1041400</xdr:colOff>
                <xdr:row>2</xdr:row>
                <xdr:rowOff>107950</xdr:rowOff>
              </from>
              <to>
                <xdr:col>8</xdr:col>
                <xdr:colOff>95250</xdr:colOff>
                <xdr:row>4</xdr:row>
                <xdr:rowOff>0</xdr:rowOff>
              </to>
            </anchor>
          </controlPr>
        </control>
      </mc:Choice>
      <mc:Fallback>
        <control shapeId="65539" r:id="rId6" name="CommandButton21"/>
      </mc:Fallback>
    </mc:AlternateContent>
    <mc:AlternateContent xmlns:mc="http://schemas.openxmlformats.org/markup-compatibility/2006">
      <mc:Choice Requires="x14">
        <control shapeId="65542" r:id="rId8" name="TextBox23">
          <controlPr autoLine="0" r:id="rId9">
            <anchor moveWithCells="1">
              <from>
                <xdr:col>2</xdr:col>
                <xdr:colOff>304800</xdr:colOff>
                <xdr:row>2</xdr:row>
                <xdr:rowOff>19050</xdr:rowOff>
              </from>
              <to>
                <xdr:col>4</xdr:col>
                <xdr:colOff>488950</xdr:colOff>
                <xdr:row>3</xdr:row>
                <xdr:rowOff>95250</xdr:rowOff>
              </to>
            </anchor>
          </controlPr>
        </control>
      </mc:Choice>
      <mc:Fallback>
        <control shapeId="65542" r:id="rId8" name="TextBox23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5:X17"/>
  <sheetViews>
    <sheetView tabSelected="1" zoomScale="96" zoomScaleNormal="96" workbookViewId="0">
      <selection activeCell="C7" sqref="C7"/>
    </sheetView>
  </sheetViews>
  <sheetFormatPr defaultRowHeight="14"/>
  <cols>
    <col min="1" max="1" width="3.6328125" customWidth="1"/>
    <col min="13" max="13" width="9.7265625" customWidth="1"/>
    <col min="14" max="21" width="9.7265625" style="58" customWidth="1"/>
  </cols>
  <sheetData>
    <row r="5" spans="2:24"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2:24">
      <c r="M6" s="11"/>
      <c r="N6" s="9" t="s">
        <v>180</v>
      </c>
      <c r="O6" s="10"/>
      <c r="P6" s="10"/>
      <c r="Q6" s="10"/>
      <c r="R6" s="10"/>
      <c r="S6" s="10"/>
      <c r="T6" s="10"/>
      <c r="U6" s="40"/>
      <c r="V6" s="8"/>
      <c r="W6" s="8"/>
      <c r="X6" s="8"/>
    </row>
    <row r="7" spans="2:24" ht="48">
      <c r="B7" s="3" t="s">
        <v>204</v>
      </c>
      <c r="C7" s="3"/>
      <c r="D7" s="7" t="s">
        <v>166</v>
      </c>
      <c r="E7" s="7" t="s">
        <v>168</v>
      </c>
      <c r="F7" s="7" t="s">
        <v>300</v>
      </c>
      <c r="G7" s="7" t="s">
        <v>301</v>
      </c>
      <c r="H7" s="7" t="s">
        <v>302</v>
      </c>
      <c r="I7" s="7" t="s">
        <v>303</v>
      </c>
      <c r="J7" s="7" t="s">
        <v>170</v>
      </c>
      <c r="K7" s="7" t="s">
        <v>176</v>
      </c>
      <c r="L7" s="7" t="s">
        <v>188</v>
      </c>
      <c r="M7" s="9" t="s">
        <v>44</v>
      </c>
      <c r="N7" s="11" t="s">
        <v>179</v>
      </c>
      <c r="O7" s="41" t="s">
        <v>181</v>
      </c>
      <c r="P7" s="41" t="s">
        <v>182</v>
      </c>
      <c r="Q7" s="41" t="s">
        <v>183</v>
      </c>
      <c r="R7" s="41" t="s">
        <v>184</v>
      </c>
      <c r="S7" s="41" t="s">
        <v>185</v>
      </c>
      <c r="T7" s="41" t="s">
        <v>186</v>
      </c>
      <c r="U7" s="42" t="s">
        <v>187</v>
      </c>
      <c r="V7" s="8"/>
      <c r="W7" s="8"/>
      <c r="X7" s="8"/>
    </row>
    <row r="8" spans="2:24" ht="24">
      <c r="B8" s="14" t="s">
        <v>49</v>
      </c>
      <c r="C8" s="14"/>
      <c r="D8" s="14">
        <v>3</v>
      </c>
      <c r="E8" s="14">
        <v>2</v>
      </c>
      <c r="F8" s="69">
        <v>3</v>
      </c>
      <c r="G8" s="69">
        <v>0</v>
      </c>
      <c r="H8" s="69">
        <v>1</v>
      </c>
      <c r="I8" s="69">
        <v>1</v>
      </c>
      <c r="J8" s="69">
        <v>1</v>
      </c>
      <c r="K8" s="69">
        <v>1</v>
      </c>
      <c r="L8" s="69">
        <f>SUM(D8:K8)</f>
        <v>12</v>
      </c>
      <c r="M8" s="11" t="s">
        <v>49</v>
      </c>
      <c r="N8" s="43">
        <v>7</v>
      </c>
      <c r="O8" s="44">
        <v>4</v>
      </c>
      <c r="P8" s="44">
        <v>6</v>
      </c>
      <c r="Q8" s="44">
        <v>1</v>
      </c>
      <c r="R8" s="44">
        <v>2</v>
      </c>
      <c r="S8" s="44">
        <v>2</v>
      </c>
      <c r="T8" s="44">
        <v>2</v>
      </c>
      <c r="U8" s="45">
        <v>1</v>
      </c>
      <c r="V8" s="8"/>
      <c r="W8" s="8"/>
      <c r="X8" s="8"/>
    </row>
    <row r="9" spans="2:24" ht="24">
      <c r="B9" s="14" t="s">
        <v>49</v>
      </c>
      <c r="C9" s="14"/>
      <c r="D9" s="14">
        <v>4</v>
      </c>
      <c r="E9" s="14">
        <v>2</v>
      </c>
      <c r="F9" s="69">
        <v>3</v>
      </c>
      <c r="G9" s="69">
        <v>1</v>
      </c>
      <c r="H9" s="69">
        <v>1</v>
      </c>
      <c r="I9" s="69">
        <v>1</v>
      </c>
      <c r="J9" s="69">
        <v>1</v>
      </c>
      <c r="K9" s="69">
        <v>0</v>
      </c>
      <c r="L9" s="69">
        <f t="shared" ref="L9:L11" si="0">SUM(D9:K9)</f>
        <v>13</v>
      </c>
      <c r="M9" s="12" t="s">
        <v>177</v>
      </c>
      <c r="N9" s="46">
        <v>3</v>
      </c>
      <c r="O9" s="47">
        <v>10</v>
      </c>
      <c r="P9" s="47">
        <v>3</v>
      </c>
      <c r="Q9" s="47">
        <v>1</v>
      </c>
      <c r="R9" s="47">
        <v>5</v>
      </c>
      <c r="S9" s="47">
        <v>1</v>
      </c>
      <c r="T9" s="47">
        <v>2</v>
      </c>
      <c r="U9" s="48">
        <v>1</v>
      </c>
      <c r="V9" s="8"/>
      <c r="W9" s="8"/>
      <c r="X9" s="8"/>
    </row>
    <row r="10" spans="2:24" ht="24">
      <c r="B10" s="14" t="s">
        <v>52</v>
      </c>
      <c r="C10" s="14"/>
      <c r="D10" s="14">
        <v>4</v>
      </c>
      <c r="E10" s="14">
        <v>1</v>
      </c>
      <c r="F10" s="69">
        <v>3</v>
      </c>
      <c r="G10" s="69">
        <v>1</v>
      </c>
      <c r="H10" s="69">
        <v>0</v>
      </c>
      <c r="I10" s="69">
        <v>1</v>
      </c>
      <c r="J10" s="69">
        <v>2</v>
      </c>
      <c r="K10" s="69">
        <v>0</v>
      </c>
      <c r="L10" s="69">
        <f t="shared" si="0"/>
        <v>12</v>
      </c>
      <c r="M10" s="49" t="s">
        <v>178</v>
      </c>
      <c r="N10" s="50">
        <v>4</v>
      </c>
      <c r="O10" s="51">
        <v>1</v>
      </c>
      <c r="P10" s="51">
        <v>3</v>
      </c>
      <c r="Q10" s="51">
        <v>1</v>
      </c>
      <c r="R10" s="51">
        <v>0</v>
      </c>
      <c r="S10" s="51">
        <v>1</v>
      </c>
      <c r="T10" s="51">
        <v>2</v>
      </c>
      <c r="U10" s="52">
        <v>0</v>
      </c>
      <c r="V10" s="8"/>
      <c r="W10" s="8"/>
      <c r="X10" s="8"/>
    </row>
    <row r="11" spans="2:24" ht="24">
      <c r="B11" s="14" t="s">
        <v>54</v>
      </c>
      <c r="C11" s="14"/>
      <c r="D11" s="14">
        <v>3</v>
      </c>
      <c r="E11" s="14">
        <v>10</v>
      </c>
      <c r="F11" s="69">
        <v>3</v>
      </c>
      <c r="G11" s="69">
        <v>1</v>
      </c>
      <c r="H11" s="69">
        <v>5</v>
      </c>
      <c r="I11" s="69">
        <v>1</v>
      </c>
      <c r="J11" s="69">
        <v>2</v>
      </c>
      <c r="K11" s="69">
        <v>1</v>
      </c>
      <c r="L11" s="69">
        <f t="shared" si="0"/>
        <v>26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2:24" s="64" customFormat="1">
      <c r="B12" s="70" t="s">
        <v>207</v>
      </c>
      <c r="C12" s="71"/>
      <c r="D12" s="72">
        <f>SUM(D8:D11)</f>
        <v>14</v>
      </c>
      <c r="E12" s="72">
        <f t="shared" ref="E12:L12" si="1">SUM(E8:E11)</f>
        <v>15</v>
      </c>
      <c r="F12" s="73">
        <f t="shared" si="1"/>
        <v>12</v>
      </c>
      <c r="G12" s="73">
        <f t="shared" si="1"/>
        <v>3</v>
      </c>
      <c r="H12" s="73">
        <f t="shared" si="1"/>
        <v>7</v>
      </c>
      <c r="I12" s="73">
        <f t="shared" si="1"/>
        <v>4</v>
      </c>
      <c r="J12" s="73">
        <f t="shared" si="1"/>
        <v>6</v>
      </c>
      <c r="K12" s="73">
        <f t="shared" si="1"/>
        <v>2</v>
      </c>
      <c r="L12" s="73">
        <f t="shared" si="1"/>
        <v>63</v>
      </c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</row>
    <row r="13" spans="2:24" ht="56">
      <c r="M13" s="8"/>
      <c r="N13" s="8" t="s">
        <v>165</v>
      </c>
      <c r="O13" s="53" t="s">
        <v>167</v>
      </c>
      <c r="P13" s="53" t="s">
        <v>171</v>
      </c>
      <c r="Q13" s="53" t="s">
        <v>172</v>
      </c>
      <c r="R13" s="53" t="s">
        <v>173</v>
      </c>
      <c r="S13" s="53" t="s">
        <v>174</v>
      </c>
      <c r="T13" s="53" t="s">
        <v>169</v>
      </c>
      <c r="U13" s="53" t="s">
        <v>175</v>
      </c>
      <c r="V13" s="8"/>
      <c r="W13" s="8"/>
      <c r="X13" s="8"/>
    </row>
    <row r="14" spans="2:24">
      <c r="M14" s="8" t="s">
        <v>49</v>
      </c>
      <c r="N14" s="8">
        <v>7</v>
      </c>
      <c r="O14" s="8">
        <v>4</v>
      </c>
      <c r="P14" s="8">
        <v>6</v>
      </c>
      <c r="Q14" s="8">
        <v>1</v>
      </c>
      <c r="R14" s="8">
        <v>2</v>
      </c>
      <c r="S14" s="8">
        <v>2</v>
      </c>
      <c r="T14" s="8">
        <v>2</v>
      </c>
      <c r="U14" s="8">
        <v>1</v>
      </c>
      <c r="V14" s="8"/>
      <c r="W14" s="8"/>
      <c r="X14" s="8"/>
    </row>
    <row r="15" spans="2:24">
      <c r="M15" s="8" t="s">
        <v>177</v>
      </c>
      <c r="N15" s="8">
        <v>3</v>
      </c>
      <c r="O15" s="8">
        <v>10</v>
      </c>
      <c r="P15" s="8">
        <v>3</v>
      </c>
      <c r="Q15" s="8">
        <v>1</v>
      </c>
      <c r="R15" s="8">
        <v>5</v>
      </c>
      <c r="S15" s="8">
        <v>1</v>
      </c>
      <c r="T15" s="8">
        <v>2</v>
      </c>
      <c r="U15" s="8">
        <v>1</v>
      </c>
      <c r="V15" s="8"/>
      <c r="W15" s="8"/>
      <c r="X15" s="8"/>
    </row>
    <row r="16" spans="2:24">
      <c r="M16" s="8" t="s">
        <v>178</v>
      </c>
      <c r="N16" s="8">
        <v>4</v>
      </c>
      <c r="O16" s="8">
        <v>1</v>
      </c>
      <c r="P16" s="8">
        <v>3</v>
      </c>
      <c r="Q16" s="8">
        <v>1</v>
      </c>
      <c r="R16" s="8">
        <v>0</v>
      </c>
      <c r="S16" s="8">
        <v>1</v>
      </c>
      <c r="T16" s="8">
        <v>2</v>
      </c>
      <c r="U16" s="8">
        <v>0</v>
      </c>
      <c r="V16" s="8"/>
      <c r="W16" s="8"/>
      <c r="X16" s="8"/>
    </row>
    <row r="17" spans="13:24"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</sheetData>
  <phoneticPr fontId="2" type="noConversion"/>
  <pageMargins left="0.7" right="0.7" top="0.75" bottom="0.75" header="0.3" footer="0.3"/>
  <pageSetup paperSize="9" orientation="portrait" r:id="rId2"/>
  <drawing r:id="rId3"/>
  <legacyDrawing r:id="rId4"/>
  <controls>
    <mc:AlternateContent xmlns:mc="http://schemas.openxmlformats.org/markup-compatibility/2006">
      <mc:Choice Requires="x14">
        <control shapeId="75777" r:id="rId5" name="TextBox21">
          <controlPr autoLine="0" r:id="rId6">
            <anchor moveWithCells="1">
              <from>
                <xdr:col>3</xdr:col>
                <xdr:colOff>0</xdr:colOff>
                <xdr:row>0</xdr:row>
                <xdr:rowOff>152400</xdr:rowOff>
              </from>
              <to>
                <xdr:col>4</xdr:col>
                <xdr:colOff>304800</xdr:colOff>
                <xdr:row>2</xdr:row>
                <xdr:rowOff>25400</xdr:rowOff>
              </to>
            </anchor>
          </controlPr>
        </control>
      </mc:Choice>
      <mc:Fallback>
        <control shapeId="75777" r:id="rId5" name="TextBox21"/>
      </mc:Fallback>
    </mc:AlternateContent>
    <mc:AlternateContent xmlns:mc="http://schemas.openxmlformats.org/markup-compatibility/2006">
      <mc:Choice Requires="x14">
        <control shapeId="75778" r:id="rId7" name="TextBox22">
          <controlPr autoLine="0" r:id="rId6">
            <anchor moveWithCells="1">
              <from>
                <xdr:col>5</xdr:col>
                <xdr:colOff>107950</xdr:colOff>
                <xdr:row>0</xdr:row>
                <xdr:rowOff>146050</xdr:rowOff>
              </from>
              <to>
                <xdr:col>6</xdr:col>
                <xdr:colOff>412750</xdr:colOff>
                <xdr:row>2</xdr:row>
                <xdr:rowOff>19050</xdr:rowOff>
              </to>
            </anchor>
          </controlPr>
        </control>
      </mc:Choice>
      <mc:Fallback>
        <control shapeId="75778" r:id="rId7" name="TextBox22"/>
      </mc:Fallback>
    </mc:AlternateContent>
    <mc:AlternateContent xmlns:mc="http://schemas.openxmlformats.org/markup-compatibility/2006">
      <mc:Choice Requires="x14">
        <control shapeId="75779" r:id="rId8" name="CommandButton21">
          <controlPr defaultSize="0" autoLine="0" r:id="rId9">
            <anchor moveWithCells="1">
              <from>
                <xdr:col>10</xdr:col>
                <xdr:colOff>298450</xdr:colOff>
                <xdr:row>3</xdr:row>
                <xdr:rowOff>31750</xdr:rowOff>
              </from>
              <to>
                <xdr:col>12</xdr:col>
                <xdr:colOff>95250</xdr:colOff>
                <xdr:row>4</xdr:row>
                <xdr:rowOff>101600</xdr:rowOff>
              </to>
            </anchor>
          </controlPr>
        </control>
      </mc:Choice>
      <mc:Fallback>
        <control shapeId="75779" r:id="rId8" name="CommandButton21"/>
      </mc:Fallback>
    </mc:AlternateContent>
    <mc:AlternateContent xmlns:mc="http://schemas.openxmlformats.org/markup-compatibility/2006">
      <mc:Choice Requires="x14">
        <control shapeId="75780" r:id="rId10" name="TextBox23">
          <controlPr autoLine="0" r:id="rId11">
            <anchor moveWithCells="1">
              <from>
                <xdr:col>3</xdr:col>
                <xdr:colOff>0</xdr:colOff>
                <xdr:row>2</xdr:row>
                <xdr:rowOff>152400</xdr:rowOff>
              </from>
              <to>
                <xdr:col>6</xdr:col>
                <xdr:colOff>234950</xdr:colOff>
                <xdr:row>4</xdr:row>
                <xdr:rowOff>50800</xdr:rowOff>
              </to>
            </anchor>
          </controlPr>
        </control>
      </mc:Choice>
      <mc:Fallback>
        <control shapeId="75780" r:id="rId10" name="TextBox23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B6:K12"/>
  <sheetViews>
    <sheetView workbookViewId="0">
      <selection activeCell="E4" sqref="E4"/>
    </sheetView>
  </sheetViews>
  <sheetFormatPr defaultRowHeight="14"/>
  <cols>
    <col min="1" max="1" width="3.90625" customWidth="1"/>
    <col min="3" max="3" width="11.08984375" customWidth="1"/>
    <col min="4" max="5" width="11.36328125" customWidth="1"/>
    <col min="6" max="6" width="12.453125" customWidth="1"/>
    <col min="7" max="8" width="11.36328125" customWidth="1"/>
    <col min="9" max="10" width="12.26953125" customWidth="1"/>
    <col min="11" max="11" width="9.90625" customWidth="1"/>
  </cols>
  <sheetData>
    <row r="6" spans="2:11" ht="24">
      <c r="B6" s="7" t="s">
        <v>13</v>
      </c>
      <c r="C6" s="7" t="s">
        <v>222</v>
      </c>
      <c r="D6" s="7" t="s">
        <v>212</v>
      </c>
      <c r="E6" s="7" t="s">
        <v>213</v>
      </c>
      <c r="F6" s="7" t="s">
        <v>214</v>
      </c>
      <c r="G6" s="86" t="s">
        <v>220</v>
      </c>
      <c r="H6" s="86" t="s">
        <v>221</v>
      </c>
      <c r="I6" s="7" t="s">
        <v>215</v>
      </c>
      <c r="J6" s="86" t="s">
        <v>216</v>
      </c>
      <c r="K6" s="7" t="s">
        <v>217</v>
      </c>
    </row>
    <row r="7" spans="2:11">
      <c r="B7" s="5" t="s">
        <v>189</v>
      </c>
      <c r="C7" s="4">
        <v>5</v>
      </c>
      <c r="D7" s="4">
        <v>4</v>
      </c>
      <c r="E7" s="5">
        <v>1</v>
      </c>
      <c r="F7" s="39">
        <v>3</v>
      </c>
      <c r="G7" s="5">
        <v>1</v>
      </c>
      <c r="H7" s="5">
        <v>0</v>
      </c>
      <c r="I7" s="39">
        <v>3</v>
      </c>
      <c r="J7" s="5">
        <v>1</v>
      </c>
      <c r="K7" s="39">
        <v>1</v>
      </c>
    </row>
    <row r="8" spans="2:11">
      <c r="B8" s="5" t="s">
        <v>190</v>
      </c>
      <c r="C8" s="4">
        <v>19</v>
      </c>
      <c r="D8" s="4">
        <v>18</v>
      </c>
      <c r="E8" s="5">
        <v>0</v>
      </c>
      <c r="F8" s="39">
        <v>19</v>
      </c>
      <c r="G8" s="5">
        <v>0</v>
      </c>
      <c r="H8" s="5">
        <v>0</v>
      </c>
      <c r="I8" s="39">
        <v>19</v>
      </c>
      <c r="J8" s="5">
        <v>0</v>
      </c>
      <c r="K8" s="39">
        <v>2</v>
      </c>
    </row>
    <row r="9" spans="2:11">
      <c r="B9" s="5" t="s">
        <v>191</v>
      </c>
      <c r="C9" s="4">
        <v>4</v>
      </c>
      <c r="D9" s="4">
        <v>4</v>
      </c>
      <c r="E9" s="5">
        <v>1</v>
      </c>
      <c r="F9" s="39">
        <v>3</v>
      </c>
      <c r="G9" s="5">
        <v>1</v>
      </c>
      <c r="H9" s="5">
        <v>1</v>
      </c>
      <c r="I9" s="39">
        <v>3</v>
      </c>
      <c r="J9" s="5">
        <v>1</v>
      </c>
      <c r="K9" s="39">
        <v>0</v>
      </c>
    </row>
    <row r="10" spans="2:11">
      <c r="B10" s="5" t="s">
        <v>193</v>
      </c>
      <c r="C10" s="4">
        <v>5</v>
      </c>
      <c r="D10" s="4">
        <v>4</v>
      </c>
      <c r="E10" s="5">
        <v>1</v>
      </c>
      <c r="F10" s="39">
        <v>3</v>
      </c>
      <c r="G10" s="5">
        <v>1</v>
      </c>
      <c r="H10" s="5">
        <v>0</v>
      </c>
      <c r="I10" s="39">
        <v>3</v>
      </c>
      <c r="J10" s="5">
        <v>1</v>
      </c>
      <c r="K10" s="39">
        <v>1</v>
      </c>
    </row>
    <row r="11" spans="2:11">
      <c r="B11" s="5" t="s">
        <v>192</v>
      </c>
      <c r="C11" s="4">
        <v>5</v>
      </c>
      <c r="D11" s="4">
        <v>3</v>
      </c>
      <c r="E11" s="5">
        <v>1</v>
      </c>
      <c r="F11" s="39">
        <v>3</v>
      </c>
      <c r="G11" s="5">
        <v>1</v>
      </c>
      <c r="H11" s="5">
        <v>1</v>
      </c>
      <c r="I11" s="39">
        <v>3</v>
      </c>
      <c r="J11" s="5">
        <v>1</v>
      </c>
      <c r="K11" s="39">
        <v>1</v>
      </c>
    </row>
    <row r="12" spans="2:11">
      <c r="B12" s="67" t="s">
        <v>188</v>
      </c>
      <c r="C12" s="66">
        <f>SUM(C7:C11)</f>
        <v>38</v>
      </c>
      <c r="D12" s="66">
        <f t="shared" ref="D12:K12" si="0">SUM(D7:D11)</f>
        <v>33</v>
      </c>
      <c r="E12" s="67">
        <f t="shared" si="0"/>
        <v>4</v>
      </c>
      <c r="F12" s="75">
        <f t="shared" si="0"/>
        <v>31</v>
      </c>
      <c r="G12" s="67">
        <f t="shared" ref="G12:I12" si="1">SUM(G7:G11)</f>
        <v>4</v>
      </c>
      <c r="H12" s="67">
        <f t="shared" si="1"/>
        <v>2</v>
      </c>
      <c r="I12" s="75">
        <f t="shared" si="1"/>
        <v>31</v>
      </c>
      <c r="J12" s="67">
        <f t="shared" ref="J12" si="2">SUM(J7:J11)</f>
        <v>4</v>
      </c>
      <c r="K12" s="75">
        <f t="shared" si="0"/>
        <v>5</v>
      </c>
    </row>
  </sheetData>
  <phoneticPr fontId="6" type="noConversion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79873" r:id="rId3" name="TextBox21">
          <controlPr autoLine="0" r:id="rId4">
            <anchor moveWithCells="1">
              <from>
                <xdr:col>2</xdr:col>
                <xdr:colOff>19050</xdr:colOff>
                <xdr:row>1</xdr:row>
                <xdr:rowOff>50800</xdr:rowOff>
              </from>
              <to>
                <xdr:col>3</xdr:col>
                <xdr:colOff>158750</xdr:colOff>
                <xdr:row>2</xdr:row>
                <xdr:rowOff>101600</xdr:rowOff>
              </to>
            </anchor>
          </controlPr>
        </control>
      </mc:Choice>
      <mc:Fallback>
        <control shapeId="79873" r:id="rId3" name="TextBox21"/>
      </mc:Fallback>
    </mc:AlternateContent>
    <mc:AlternateContent xmlns:mc="http://schemas.openxmlformats.org/markup-compatibility/2006">
      <mc:Choice Requires="x14">
        <control shapeId="79874" r:id="rId5" name="TextBox22">
          <controlPr autoLine="0" r:id="rId4">
            <anchor moveWithCells="1">
              <from>
                <xdr:col>3</xdr:col>
                <xdr:colOff>508000</xdr:colOff>
                <xdr:row>1</xdr:row>
                <xdr:rowOff>50800</xdr:rowOff>
              </from>
              <to>
                <xdr:col>4</xdr:col>
                <xdr:colOff>628650</xdr:colOff>
                <xdr:row>2</xdr:row>
                <xdr:rowOff>101600</xdr:rowOff>
              </to>
            </anchor>
          </controlPr>
        </control>
      </mc:Choice>
      <mc:Fallback>
        <control shapeId="79874" r:id="rId5" name="TextBox22"/>
      </mc:Fallback>
    </mc:AlternateContent>
    <mc:AlternateContent xmlns:mc="http://schemas.openxmlformats.org/markup-compatibility/2006">
      <mc:Choice Requires="x14">
        <control shapeId="79877" r:id="rId6" name="TextBox23">
          <controlPr autoLine="0" autoPict="0" r:id="rId7">
            <anchor moveWithCells="1">
              <from>
                <xdr:col>1</xdr:col>
                <xdr:colOff>679450</xdr:colOff>
                <xdr:row>3</xdr:row>
                <xdr:rowOff>19050</xdr:rowOff>
              </from>
              <to>
                <xdr:col>4</xdr:col>
                <xdr:colOff>381000</xdr:colOff>
                <xdr:row>4</xdr:row>
                <xdr:rowOff>107950</xdr:rowOff>
              </to>
            </anchor>
          </controlPr>
        </control>
      </mc:Choice>
      <mc:Fallback>
        <control shapeId="79877" r:id="rId6" name="TextBox23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2:X81"/>
  <sheetViews>
    <sheetView zoomScaleNormal="100" workbookViewId="0">
      <selection activeCell="B10" sqref="B10"/>
    </sheetView>
  </sheetViews>
  <sheetFormatPr defaultRowHeight="14"/>
  <cols>
    <col min="1" max="1" width="3.26953125" customWidth="1"/>
    <col min="2" max="2" width="17.453125" customWidth="1"/>
    <col min="3" max="3" width="14.7265625" customWidth="1"/>
    <col min="4" max="4" width="22.26953125" bestFit="1" customWidth="1"/>
    <col min="5" max="8" width="21.26953125" customWidth="1"/>
    <col min="12" max="12" width="13.08984375" customWidth="1"/>
    <col min="13" max="13" width="23.26953125" bestFit="1" customWidth="1"/>
    <col min="22" max="22" width="17.7265625" style="8" customWidth="1"/>
    <col min="23" max="23" width="12" style="8" customWidth="1"/>
    <col min="24" max="24" width="5.26953125" style="8" customWidth="1"/>
    <col min="25" max="26" width="12" bestFit="1" customWidth="1"/>
    <col min="27" max="27" width="5.26953125" customWidth="1"/>
  </cols>
  <sheetData>
    <row r="2" spans="2:24">
      <c r="B2" t="s">
        <v>208</v>
      </c>
    </row>
    <row r="4" spans="2:24">
      <c r="B4" t="s">
        <v>233</v>
      </c>
    </row>
    <row r="5" spans="2:24">
      <c r="T5" s="59"/>
      <c r="U5" s="59"/>
      <c r="V5" s="59"/>
      <c r="W5" s="59"/>
      <c r="X5" s="59"/>
    </row>
    <row r="6" spans="2:24">
      <c r="T6" s="59"/>
      <c r="U6" s="59"/>
      <c r="V6" s="59"/>
      <c r="W6" s="59"/>
      <c r="X6" s="59"/>
    </row>
    <row r="7" spans="2:24">
      <c r="L7" s="90" t="s">
        <v>267</v>
      </c>
      <c r="M7" s="90" t="s">
        <v>70</v>
      </c>
      <c r="T7" s="59"/>
      <c r="U7" s="59"/>
      <c r="V7" s="59"/>
      <c r="W7" s="59"/>
      <c r="X7" s="59"/>
    </row>
    <row r="8" spans="2:24">
      <c r="T8" s="59"/>
      <c r="U8" s="59"/>
      <c r="V8" s="59"/>
      <c r="W8" s="59"/>
      <c r="X8" s="59"/>
    </row>
    <row r="9" spans="2:24">
      <c r="B9" s="7" t="s">
        <v>234</v>
      </c>
      <c r="C9" s="7" t="s">
        <v>236</v>
      </c>
      <c r="D9" s="7" t="s">
        <v>237</v>
      </c>
      <c r="E9" s="7" t="s">
        <v>238</v>
      </c>
      <c r="L9" s="90" t="s">
        <v>255</v>
      </c>
      <c r="M9" s="90" t="s">
        <v>260</v>
      </c>
      <c r="S9" s="59"/>
      <c r="T9" s="59"/>
      <c r="U9" s="59"/>
      <c r="V9" s="59"/>
      <c r="W9" s="59"/>
      <c r="X9"/>
    </row>
    <row r="10" spans="2:24">
      <c r="B10" s="6" t="s">
        <v>235</v>
      </c>
      <c r="C10" s="6" t="s">
        <v>210</v>
      </c>
      <c r="D10" s="6" t="s">
        <v>239</v>
      </c>
      <c r="E10" s="6" t="s">
        <v>253</v>
      </c>
      <c r="F10" s="60"/>
      <c r="G10" s="60"/>
      <c r="H10" s="60"/>
      <c r="L10" s="91" t="s">
        <v>256</v>
      </c>
      <c r="M10" s="92">
        <v>2</v>
      </c>
      <c r="S10" s="59"/>
      <c r="T10" s="59"/>
      <c r="U10" s="59"/>
      <c r="V10" s="59"/>
      <c r="W10" s="59"/>
      <c r="X10"/>
    </row>
    <row r="11" spans="2:24">
      <c r="B11" s="6" t="s">
        <v>246</v>
      </c>
      <c r="C11" s="6" t="s">
        <v>156</v>
      </c>
      <c r="D11" s="6" t="s">
        <v>240</v>
      </c>
      <c r="E11" s="6" t="s">
        <v>252</v>
      </c>
      <c r="F11" s="60"/>
      <c r="G11" s="60"/>
      <c r="H11" s="60"/>
      <c r="L11" s="91" t="s">
        <v>257</v>
      </c>
      <c r="M11" s="92">
        <v>1</v>
      </c>
      <c r="S11" s="59"/>
      <c r="T11" s="59"/>
      <c r="U11" s="59"/>
      <c r="V11" s="59"/>
      <c r="W11" s="59"/>
      <c r="X11"/>
    </row>
    <row r="12" spans="2:24">
      <c r="B12" s="6" t="s">
        <v>250</v>
      </c>
      <c r="C12" s="6" t="s">
        <v>157</v>
      </c>
      <c r="D12" s="6" t="s">
        <v>241</v>
      </c>
      <c r="E12" s="6" t="s">
        <v>249</v>
      </c>
      <c r="F12" s="60"/>
      <c r="G12" s="60"/>
      <c r="H12" s="60"/>
      <c r="L12" s="91" t="s">
        <v>258</v>
      </c>
      <c r="M12" s="92">
        <v>2</v>
      </c>
      <c r="S12" s="59"/>
      <c r="T12" s="59"/>
      <c r="U12" s="59"/>
      <c r="V12" s="59"/>
      <c r="W12" s="59"/>
      <c r="X12"/>
    </row>
    <row r="13" spans="2:24">
      <c r="B13" s="6" t="s">
        <v>247</v>
      </c>
      <c r="C13" s="6" t="s">
        <v>219</v>
      </c>
      <c r="D13" s="6" t="s">
        <v>242</v>
      </c>
      <c r="E13" s="6" t="s">
        <v>248</v>
      </c>
      <c r="F13" s="60"/>
      <c r="G13" s="60"/>
      <c r="H13" s="60"/>
      <c r="L13" s="91" t="s">
        <v>259</v>
      </c>
      <c r="M13" s="92">
        <v>1</v>
      </c>
      <c r="S13" s="59"/>
      <c r="T13" s="59"/>
      <c r="U13" s="59"/>
      <c r="V13" s="59"/>
      <c r="W13" s="59"/>
      <c r="X13"/>
    </row>
    <row r="14" spans="2:24">
      <c r="B14" s="6" t="s">
        <v>250</v>
      </c>
      <c r="C14" s="6" t="s">
        <v>158</v>
      </c>
      <c r="D14" s="6" t="s">
        <v>243</v>
      </c>
      <c r="E14" s="6" t="s">
        <v>251</v>
      </c>
      <c r="F14" s="60"/>
      <c r="G14" s="60"/>
      <c r="H14" s="60"/>
      <c r="L14" s="91" t="s">
        <v>261</v>
      </c>
      <c r="M14" s="92">
        <v>1</v>
      </c>
      <c r="S14" s="59"/>
      <c r="T14" s="59"/>
      <c r="U14" s="59"/>
      <c r="V14" s="59"/>
      <c r="W14" s="59"/>
      <c r="X14"/>
    </row>
    <row r="15" spans="2:24">
      <c r="B15" s="6" t="s">
        <v>235</v>
      </c>
      <c r="C15" s="6" t="s">
        <v>210</v>
      </c>
      <c r="D15" s="6" t="s">
        <v>244</v>
      </c>
      <c r="E15" s="6" t="s">
        <v>253</v>
      </c>
      <c r="F15" s="60"/>
      <c r="G15" s="60"/>
      <c r="H15" s="60"/>
      <c r="L15" s="91" t="s">
        <v>263</v>
      </c>
      <c r="M15" s="92">
        <v>1</v>
      </c>
      <c r="S15" s="59"/>
      <c r="T15" s="59"/>
      <c r="U15" s="59"/>
      <c r="V15" s="59"/>
      <c r="W15" s="59"/>
      <c r="X15"/>
    </row>
    <row r="16" spans="2:24">
      <c r="B16" s="6" t="s">
        <v>264</v>
      </c>
      <c r="C16" s="6" t="s">
        <v>156</v>
      </c>
      <c r="D16" s="6" t="s">
        <v>245</v>
      </c>
      <c r="E16" s="6" t="s">
        <v>266</v>
      </c>
      <c r="F16" s="60"/>
      <c r="G16" s="60"/>
      <c r="H16" s="60"/>
      <c r="L16" s="91" t="s">
        <v>63</v>
      </c>
      <c r="M16" s="92">
        <v>8</v>
      </c>
      <c r="S16" s="59"/>
      <c r="T16" s="59"/>
      <c r="U16" s="59"/>
      <c r="V16" s="59"/>
      <c r="W16" s="59"/>
      <c r="X16"/>
    </row>
    <row r="17" spans="2:24">
      <c r="B17" s="6" t="s">
        <v>262</v>
      </c>
      <c r="C17" s="6" t="s">
        <v>156</v>
      </c>
      <c r="D17" s="6" t="s">
        <v>265</v>
      </c>
      <c r="E17" s="6" t="s">
        <v>254</v>
      </c>
      <c r="F17" s="60"/>
      <c r="G17" s="60"/>
      <c r="H17" s="60"/>
      <c r="S17" s="59"/>
      <c r="T17" s="59"/>
      <c r="U17" s="59"/>
      <c r="V17" s="59"/>
      <c r="W17" s="59"/>
      <c r="X17"/>
    </row>
    <row r="18" spans="2:24">
      <c r="T18" s="59"/>
      <c r="U18" s="59"/>
      <c r="V18" s="59"/>
      <c r="W18" s="59"/>
      <c r="X18" s="59"/>
    </row>
    <row r="19" spans="2:24">
      <c r="T19" s="59"/>
      <c r="U19" s="59"/>
      <c r="V19" s="59"/>
      <c r="W19" s="59"/>
      <c r="X19" s="59"/>
    </row>
    <row r="20" spans="2:24">
      <c r="T20" s="59"/>
      <c r="U20" s="59"/>
      <c r="V20" s="59"/>
      <c r="W20" s="59"/>
      <c r="X20" s="59"/>
    </row>
    <row r="21" spans="2:24">
      <c r="T21" s="59"/>
      <c r="U21" s="59"/>
      <c r="V21" s="59"/>
      <c r="W21" s="59"/>
      <c r="X21" s="59"/>
    </row>
    <row r="22" spans="2:24">
      <c r="T22" s="59"/>
      <c r="U22" s="59"/>
      <c r="V22" s="59"/>
      <c r="W22" s="59"/>
      <c r="X22" s="59"/>
    </row>
    <row r="23" spans="2:24">
      <c r="T23" s="59"/>
      <c r="U23" s="59"/>
      <c r="V23" s="59"/>
      <c r="W23" s="59"/>
      <c r="X23" s="59"/>
    </row>
    <row r="24" spans="2:24">
      <c r="T24" s="59"/>
      <c r="U24" s="59"/>
      <c r="V24" s="59"/>
      <c r="W24" s="59"/>
      <c r="X24" s="59"/>
    </row>
    <row r="25" spans="2:24">
      <c r="T25" s="59"/>
      <c r="U25" s="59"/>
      <c r="V25" s="59"/>
      <c r="W25" s="59"/>
      <c r="X25" s="59"/>
    </row>
    <row r="26" spans="2:24">
      <c r="T26" s="59"/>
      <c r="U26" s="59"/>
      <c r="V26" s="59"/>
      <c r="W26" s="59"/>
      <c r="X26" s="59"/>
    </row>
    <row r="27" spans="2:24">
      <c r="T27" s="59"/>
      <c r="U27" s="59"/>
      <c r="V27" s="59"/>
      <c r="W27" s="59"/>
      <c r="X27" s="59"/>
    </row>
    <row r="28" spans="2:24">
      <c r="T28" s="59"/>
      <c r="U28" s="59"/>
      <c r="V28" s="59"/>
      <c r="W28" s="59"/>
      <c r="X28" s="59"/>
    </row>
    <row r="29" spans="2:24">
      <c r="T29" s="59"/>
      <c r="U29" s="59"/>
      <c r="V29" s="59"/>
      <c r="W29" s="59"/>
      <c r="X29" s="59"/>
    </row>
    <row r="30" spans="2:24">
      <c r="T30" s="59"/>
      <c r="U30" s="59"/>
      <c r="V30" s="59"/>
      <c r="W30" s="59"/>
      <c r="X30" s="59"/>
    </row>
    <row r="31" spans="2:24">
      <c r="T31" s="59"/>
      <c r="U31" s="59"/>
      <c r="V31" s="59"/>
      <c r="W31" s="59"/>
      <c r="X31" s="59"/>
    </row>
    <row r="32" spans="2:24">
      <c r="T32" s="59"/>
      <c r="U32" s="59"/>
      <c r="V32" s="59"/>
      <c r="W32" s="59"/>
      <c r="X32" s="59"/>
    </row>
    <row r="33" spans="1:24">
      <c r="T33" s="59"/>
      <c r="U33" s="59"/>
      <c r="V33" s="59"/>
      <c r="W33" s="59"/>
      <c r="X33" s="59"/>
    </row>
    <row r="34" spans="1:24">
      <c r="T34" s="59"/>
      <c r="U34" s="59"/>
      <c r="V34" s="59"/>
      <c r="W34" s="59"/>
      <c r="X34" s="59"/>
    </row>
    <row r="35" spans="1:24">
      <c r="T35" s="59"/>
      <c r="U35" s="59"/>
      <c r="V35" s="59"/>
      <c r="W35" s="59"/>
      <c r="X35" s="59"/>
    </row>
    <row r="36" spans="1:24">
      <c r="T36" s="59"/>
      <c r="U36" s="59"/>
      <c r="V36" s="59"/>
      <c r="W36" s="59"/>
      <c r="X36" s="59"/>
    </row>
    <row r="37" spans="1:24">
      <c r="T37" s="59"/>
      <c r="U37" s="59"/>
      <c r="V37" s="59"/>
      <c r="W37" s="59"/>
      <c r="X37" s="59"/>
    </row>
    <row r="38" spans="1:24">
      <c r="T38" s="59"/>
      <c r="U38" s="59"/>
      <c r="V38" s="59"/>
      <c r="W38" s="59"/>
      <c r="X38" s="59"/>
    </row>
    <row r="39" spans="1:24">
      <c r="T39" s="59"/>
      <c r="U39" s="59"/>
      <c r="V39" s="59"/>
      <c r="W39" s="59"/>
      <c r="X39" s="59"/>
    </row>
    <row r="40" spans="1:24">
      <c r="T40" s="59"/>
      <c r="U40" s="59"/>
      <c r="V40" s="59"/>
      <c r="W40" s="59"/>
      <c r="X40" s="59"/>
    </row>
    <row r="41" spans="1:24">
      <c r="T41" s="59"/>
      <c r="U41" s="59"/>
      <c r="V41" s="59"/>
      <c r="W41" s="59"/>
      <c r="X41" s="59"/>
    </row>
    <row r="42" spans="1:24">
      <c r="T42" s="59"/>
      <c r="U42" s="59"/>
      <c r="V42" s="59"/>
      <c r="W42" s="59"/>
      <c r="X42" s="59"/>
    </row>
    <row r="43" spans="1:24">
      <c r="T43" s="59"/>
      <c r="U43" s="59"/>
      <c r="V43" s="59"/>
      <c r="W43" s="59"/>
      <c r="X43" s="59"/>
    </row>
    <row r="44" spans="1:24">
      <c r="T44" s="59"/>
      <c r="U44" s="59"/>
      <c r="V44" s="77" t="s">
        <v>48</v>
      </c>
      <c r="W44" s="77" t="s">
        <v>70</v>
      </c>
      <c r="X44" s="59"/>
    </row>
    <row r="45" spans="1:24">
      <c r="T45" s="59"/>
      <c r="U45" s="59"/>
      <c r="V45" s="77" t="s">
        <v>44</v>
      </c>
      <c r="W45" s="77" t="s">
        <v>70</v>
      </c>
      <c r="X45" s="59"/>
    </row>
    <row r="46" spans="1:24">
      <c r="T46" s="59"/>
      <c r="U46" s="59"/>
      <c r="V46" s="78" t="s">
        <v>0</v>
      </c>
      <c r="W46" s="78" t="s">
        <v>70</v>
      </c>
      <c r="X46" s="59"/>
    </row>
    <row r="47" spans="1:24" s="80" customFormat="1"/>
    <row r="48" spans="1:24" s="80" customFormat="1" ht="24">
      <c r="A48" s="81" t="s">
        <v>40</v>
      </c>
      <c r="B48" s="82" t="s">
        <v>155</v>
      </c>
      <c r="C48" s="82" t="s">
        <v>56</v>
      </c>
      <c r="D48" s="82" t="s">
        <v>1</v>
      </c>
      <c r="E48" s="82" t="s">
        <v>18</v>
      </c>
      <c r="F48" s="82"/>
      <c r="G48" s="82"/>
      <c r="H48" s="82"/>
      <c r="I48" s="82" t="s">
        <v>19</v>
      </c>
      <c r="J48" s="82" t="s">
        <v>46</v>
      </c>
      <c r="V48" s="80" t="s">
        <v>68</v>
      </c>
    </row>
    <row r="49" spans="1:24" s="80" customFormat="1">
      <c r="A49" s="81">
        <v>1</v>
      </c>
      <c r="B49" s="83">
        <v>201604</v>
      </c>
      <c r="C49" s="83" t="s">
        <v>49</v>
      </c>
      <c r="D49" s="83" t="s">
        <v>50</v>
      </c>
      <c r="E49" s="81" t="s">
        <v>29</v>
      </c>
      <c r="F49" s="81"/>
      <c r="G49" s="81"/>
      <c r="H49" s="81"/>
      <c r="I49" s="81" t="s">
        <v>34</v>
      </c>
      <c r="J49" s="83">
        <v>3</v>
      </c>
      <c r="V49" s="80" t="s">
        <v>45</v>
      </c>
      <c r="W49" s="80" t="s">
        <v>47</v>
      </c>
      <c r="X49" s="80" t="s">
        <v>69</v>
      </c>
    </row>
    <row r="50" spans="1:24" s="80" customFormat="1">
      <c r="A50" s="81">
        <v>2</v>
      </c>
      <c r="B50" s="83">
        <v>201604</v>
      </c>
      <c r="C50" s="83" t="s">
        <v>49</v>
      </c>
      <c r="D50" s="83" t="s">
        <v>50</v>
      </c>
      <c r="E50" s="81" t="s">
        <v>30</v>
      </c>
      <c r="F50" s="81"/>
      <c r="G50" s="81"/>
      <c r="H50" s="81"/>
      <c r="I50" s="84" t="s">
        <v>36</v>
      </c>
      <c r="J50" s="83">
        <v>2</v>
      </c>
      <c r="V50" s="80" t="s">
        <v>58</v>
      </c>
      <c r="W50" s="80" t="s">
        <v>64</v>
      </c>
      <c r="X50" s="85">
        <v>4</v>
      </c>
    </row>
    <row r="51" spans="1:24" s="80" customFormat="1">
      <c r="A51" s="81">
        <v>3</v>
      </c>
      <c r="B51" s="83">
        <v>201604</v>
      </c>
      <c r="C51" s="83" t="s">
        <v>49</v>
      </c>
      <c r="D51" s="83" t="s">
        <v>79</v>
      </c>
      <c r="E51" s="81" t="s">
        <v>31</v>
      </c>
      <c r="F51" s="81"/>
      <c r="G51" s="81"/>
      <c r="H51" s="81"/>
      <c r="I51" s="84"/>
      <c r="J51" s="83">
        <v>1</v>
      </c>
      <c r="V51" s="80" t="s">
        <v>59</v>
      </c>
      <c r="W51" s="80" t="s">
        <v>64</v>
      </c>
      <c r="X51" s="85">
        <v>2</v>
      </c>
    </row>
    <row r="52" spans="1:24" s="80" customFormat="1">
      <c r="A52" s="81">
        <v>4</v>
      </c>
      <c r="B52" s="83">
        <v>201604</v>
      </c>
      <c r="C52" s="83" t="s">
        <v>49</v>
      </c>
      <c r="D52" s="83" t="s">
        <v>50</v>
      </c>
      <c r="E52" s="81" t="s">
        <v>32</v>
      </c>
      <c r="F52" s="81"/>
      <c r="G52" s="81"/>
      <c r="H52" s="81"/>
      <c r="I52" s="84"/>
      <c r="J52" s="83">
        <v>0</v>
      </c>
      <c r="V52" s="80" t="s">
        <v>60</v>
      </c>
      <c r="W52" s="80" t="s">
        <v>64</v>
      </c>
      <c r="X52" s="85">
        <v>12</v>
      </c>
    </row>
    <row r="53" spans="1:24" s="80" customFormat="1">
      <c r="A53" s="81">
        <v>5</v>
      </c>
      <c r="B53" s="83">
        <v>201604</v>
      </c>
      <c r="C53" s="83" t="s">
        <v>49</v>
      </c>
      <c r="D53" s="83" t="s">
        <v>50</v>
      </c>
      <c r="E53" s="81" t="s">
        <v>33</v>
      </c>
      <c r="F53" s="81"/>
      <c r="G53" s="81"/>
      <c r="H53" s="81"/>
      <c r="I53" s="84"/>
      <c r="J53" s="83">
        <v>0</v>
      </c>
      <c r="V53" s="80" t="s">
        <v>61</v>
      </c>
      <c r="W53" s="80" t="s">
        <v>65</v>
      </c>
      <c r="X53" s="85">
        <v>23</v>
      </c>
    </row>
    <row r="54" spans="1:24" s="80" customFormat="1">
      <c r="A54" s="81">
        <v>6</v>
      </c>
      <c r="B54" s="83">
        <v>201604</v>
      </c>
      <c r="C54" s="83" t="s">
        <v>49</v>
      </c>
      <c r="D54" s="83" t="s">
        <v>79</v>
      </c>
      <c r="E54" s="81" t="s">
        <v>31</v>
      </c>
      <c r="F54" s="81"/>
      <c r="G54" s="81"/>
      <c r="H54" s="81"/>
      <c r="I54" s="84"/>
      <c r="J54" s="83">
        <v>1</v>
      </c>
      <c r="W54" s="80" t="s">
        <v>66</v>
      </c>
      <c r="X54" s="85">
        <v>10</v>
      </c>
    </row>
    <row r="55" spans="1:24" s="80" customFormat="1">
      <c r="A55" s="81">
        <v>7</v>
      </c>
      <c r="B55" s="83">
        <v>201604</v>
      </c>
      <c r="C55" s="83" t="s">
        <v>49</v>
      </c>
      <c r="D55" s="83" t="s">
        <v>50</v>
      </c>
      <c r="E55" s="81" t="s">
        <v>29</v>
      </c>
      <c r="F55" s="81"/>
      <c r="G55" s="81"/>
      <c r="H55" s="81"/>
      <c r="I55" s="84" t="s">
        <v>35</v>
      </c>
      <c r="J55" s="83">
        <v>5</v>
      </c>
      <c r="W55" s="80" t="s">
        <v>64</v>
      </c>
      <c r="X55" s="85">
        <v>24</v>
      </c>
    </row>
    <row r="56" spans="1:24" s="80" customFormat="1">
      <c r="A56" s="81">
        <v>8</v>
      </c>
      <c r="B56" s="83">
        <v>201604</v>
      </c>
      <c r="C56" s="83" t="s">
        <v>49</v>
      </c>
      <c r="D56" s="83" t="s">
        <v>50</v>
      </c>
      <c r="E56" s="81" t="s">
        <v>29</v>
      </c>
      <c r="F56" s="81"/>
      <c r="G56" s="81"/>
      <c r="H56" s="81"/>
      <c r="I56" s="84"/>
      <c r="J56" s="83">
        <v>7</v>
      </c>
      <c r="V56" s="80" t="s">
        <v>62</v>
      </c>
      <c r="W56" s="80" t="s">
        <v>67</v>
      </c>
      <c r="X56" s="85">
        <v>6</v>
      </c>
    </row>
    <row r="57" spans="1:24" s="80" customFormat="1">
      <c r="A57" s="81">
        <v>9</v>
      </c>
      <c r="B57" s="83">
        <v>201604</v>
      </c>
      <c r="C57" s="83" t="s">
        <v>49</v>
      </c>
      <c r="D57" s="83" t="s">
        <v>51</v>
      </c>
      <c r="E57" s="81" t="s">
        <v>29</v>
      </c>
      <c r="F57" s="81"/>
      <c r="G57" s="81"/>
      <c r="H57" s="81"/>
      <c r="I57" s="81" t="s">
        <v>34</v>
      </c>
      <c r="J57" s="83">
        <v>1</v>
      </c>
      <c r="V57" s="80" t="s">
        <v>63</v>
      </c>
      <c r="X57" s="85">
        <v>81</v>
      </c>
    </row>
    <row r="58" spans="1:24" s="80" customFormat="1">
      <c r="A58" s="81">
        <v>10</v>
      </c>
      <c r="B58" s="83">
        <v>201604</v>
      </c>
      <c r="C58" s="83" t="s">
        <v>49</v>
      </c>
      <c r="D58" s="83" t="s">
        <v>51</v>
      </c>
      <c r="E58" s="81" t="s">
        <v>30</v>
      </c>
      <c r="F58" s="81"/>
      <c r="G58" s="81"/>
      <c r="H58" s="81"/>
      <c r="I58" s="84" t="s">
        <v>36</v>
      </c>
      <c r="J58" s="83">
        <v>0</v>
      </c>
    </row>
    <row r="59" spans="1:24" s="80" customFormat="1">
      <c r="A59" s="81">
        <v>11</v>
      </c>
      <c r="B59" s="83">
        <v>201604</v>
      </c>
      <c r="C59" s="83" t="s">
        <v>49</v>
      </c>
      <c r="D59" s="83" t="s">
        <v>51</v>
      </c>
      <c r="E59" s="81" t="s">
        <v>31</v>
      </c>
      <c r="F59" s="81"/>
      <c r="G59" s="81"/>
      <c r="H59" s="81"/>
      <c r="I59" s="84"/>
      <c r="J59" s="83">
        <v>5</v>
      </c>
    </row>
    <row r="60" spans="1:24" s="80" customFormat="1">
      <c r="A60" s="81">
        <v>12</v>
      </c>
      <c r="B60" s="83">
        <v>201604</v>
      </c>
      <c r="C60" s="83" t="s">
        <v>49</v>
      </c>
      <c r="D60" s="83" t="s">
        <v>51</v>
      </c>
      <c r="E60" s="81" t="s">
        <v>32</v>
      </c>
      <c r="F60" s="81"/>
      <c r="G60" s="81"/>
      <c r="H60" s="81"/>
      <c r="I60" s="84"/>
      <c r="J60" s="83">
        <v>4</v>
      </c>
    </row>
    <row r="61" spans="1:24" s="80" customFormat="1">
      <c r="A61" s="81">
        <v>13</v>
      </c>
      <c r="B61" s="83">
        <v>201604</v>
      </c>
      <c r="C61" s="83" t="s">
        <v>49</v>
      </c>
      <c r="D61" s="83" t="s">
        <v>51</v>
      </c>
      <c r="E61" s="81" t="s">
        <v>33</v>
      </c>
      <c r="F61" s="81"/>
      <c r="G61" s="81"/>
      <c r="H61" s="81"/>
      <c r="I61" s="84"/>
      <c r="J61" s="83">
        <v>2</v>
      </c>
    </row>
    <row r="62" spans="1:24" s="80" customFormat="1">
      <c r="A62" s="81">
        <v>14</v>
      </c>
      <c r="B62" s="83">
        <v>201604</v>
      </c>
      <c r="C62" s="83" t="s">
        <v>49</v>
      </c>
      <c r="D62" s="83" t="s">
        <v>51</v>
      </c>
      <c r="E62" s="81" t="s">
        <v>31</v>
      </c>
      <c r="F62" s="81"/>
      <c r="G62" s="81"/>
      <c r="H62" s="81"/>
      <c r="I62" s="84"/>
      <c r="J62" s="83">
        <v>1</v>
      </c>
    </row>
    <row r="63" spans="1:24" s="80" customFormat="1">
      <c r="A63" s="81">
        <v>15</v>
      </c>
      <c r="B63" s="83">
        <v>201604</v>
      </c>
      <c r="C63" s="83" t="s">
        <v>49</v>
      </c>
      <c r="D63" s="83" t="s">
        <v>51</v>
      </c>
      <c r="E63" s="81" t="s">
        <v>29</v>
      </c>
      <c r="F63" s="81"/>
      <c r="G63" s="81"/>
      <c r="H63" s="81"/>
      <c r="I63" s="84" t="s">
        <v>35</v>
      </c>
      <c r="J63" s="83">
        <v>8</v>
      </c>
    </row>
    <row r="64" spans="1:24" s="80" customFormat="1">
      <c r="A64" s="81">
        <v>16</v>
      </c>
      <c r="B64" s="83">
        <v>201604</v>
      </c>
      <c r="C64" s="83" t="s">
        <v>49</v>
      </c>
      <c r="D64" s="83" t="s">
        <v>51</v>
      </c>
      <c r="E64" s="81" t="s">
        <v>29</v>
      </c>
      <c r="F64" s="81"/>
      <c r="G64" s="81"/>
      <c r="H64" s="81"/>
      <c r="I64" s="84"/>
      <c r="J64" s="83">
        <v>3</v>
      </c>
    </row>
    <row r="65" spans="1:10" s="80" customFormat="1">
      <c r="A65" s="81">
        <v>17</v>
      </c>
      <c r="B65" s="83">
        <v>201604</v>
      </c>
      <c r="C65" s="83" t="s">
        <v>52</v>
      </c>
      <c r="D65" s="83" t="s">
        <v>53</v>
      </c>
      <c r="E65" s="81" t="s">
        <v>29</v>
      </c>
      <c r="F65" s="81"/>
      <c r="G65" s="81"/>
      <c r="H65" s="81"/>
      <c r="I65" s="81" t="s">
        <v>34</v>
      </c>
      <c r="J65" s="83">
        <v>3</v>
      </c>
    </row>
    <row r="66" spans="1:10" s="80" customFormat="1">
      <c r="A66" s="81">
        <v>18</v>
      </c>
      <c r="B66" s="83">
        <v>201604</v>
      </c>
      <c r="C66" s="83" t="s">
        <v>52</v>
      </c>
      <c r="D66" s="83" t="s">
        <v>53</v>
      </c>
      <c r="E66" s="81" t="s">
        <v>30</v>
      </c>
      <c r="F66" s="81"/>
      <c r="G66" s="81"/>
      <c r="H66" s="81"/>
      <c r="I66" s="84" t="s">
        <v>36</v>
      </c>
      <c r="J66" s="83">
        <v>2</v>
      </c>
    </row>
    <row r="67" spans="1:10" s="80" customFormat="1">
      <c r="A67" s="81">
        <v>19</v>
      </c>
      <c r="B67" s="83">
        <v>201604</v>
      </c>
      <c r="C67" s="83" t="s">
        <v>52</v>
      </c>
      <c r="D67" s="83" t="s">
        <v>53</v>
      </c>
      <c r="E67" s="81" t="s">
        <v>31</v>
      </c>
      <c r="F67" s="81"/>
      <c r="G67" s="81"/>
      <c r="H67" s="81"/>
      <c r="I67" s="84"/>
      <c r="J67" s="83">
        <v>1</v>
      </c>
    </row>
    <row r="68" spans="1:10" s="80" customFormat="1">
      <c r="A68" s="81">
        <v>20</v>
      </c>
      <c r="B68" s="83">
        <v>201604</v>
      </c>
      <c r="C68" s="83" t="s">
        <v>52</v>
      </c>
      <c r="D68" s="83" t="s">
        <v>53</v>
      </c>
      <c r="E68" s="81" t="s">
        <v>32</v>
      </c>
      <c r="F68" s="81"/>
      <c r="G68" s="81"/>
      <c r="H68" s="81"/>
      <c r="I68" s="84"/>
      <c r="J68" s="83">
        <v>0</v>
      </c>
    </row>
    <row r="69" spans="1:10" s="80" customFormat="1">
      <c r="A69" s="81">
        <v>21</v>
      </c>
      <c r="B69" s="83">
        <v>201604</v>
      </c>
      <c r="C69" s="83" t="s">
        <v>52</v>
      </c>
      <c r="D69" s="83" t="s">
        <v>53</v>
      </c>
      <c r="E69" s="81" t="s">
        <v>33</v>
      </c>
      <c r="F69" s="81"/>
      <c r="G69" s="81"/>
      <c r="H69" s="81"/>
      <c r="I69" s="84"/>
      <c r="J69" s="83">
        <v>0</v>
      </c>
    </row>
    <row r="70" spans="1:10" s="80" customFormat="1">
      <c r="A70" s="81">
        <v>22</v>
      </c>
      <c r="B70" s="83">
        <v>201604</v>
      </c>
      <c r="C70" s="83" t="s">
        <v>52</v>
      </c>
      <c r="D70" s="83" t="s">
        <v>53</v>
      </c>
      <c r="E70" s="81" t="s">
        <v>31</v>
      </c>
      <c r="F70" s="81"/>
      <c r="G70" s="81"/>
      <c r="H70" s="81"/>
      <c r="I70" s="84"/>
      <c r="J70" s="83">
        <v>1</v>
      </c>
    </row>
    <row r="71" spans="1:10" s="80" customFormat="1">
      <c r="A71" s="81">
        <v>23</v>
      </c>
      <c r="B71" s="83">
        <v>201604</v>
      </c>
      <c r="C71" s="83" t="s">
        <v>52</v>
      </c>
      <c r="D71" s="83" t="s">
        <v>53</v>
      </c>
      <c r="E71" s="81" t="s">
        <v>29</v>
      </c>
      <c r="F71" s="81"/>
      <c r="G71" s="81"/>
      <c r="H71" s="81"/>
      <c r="I71" s="84" t="s">
        <v>35</v>
      </c>
      <c r="J71" s="83">
        <v>5</v>
      </c>
    </row>
    <row r="72" spans="1:10" s="80" customFormat="1">
      <c r="A72" s="81">
        <v>24</v>
      </c>
      <c r="B72" s="83">
        <v>201604</v>
      </c>
      <c r="C72" s="83" t="s">
        <v>52</v>
      </c>
      <c r="D72" s="83" t="s">
        <v>53</v>
      </c>
      <c r="E72" s="81" t="s">
        <v>29</v>
      </c>
      <c r="F72" s="81"/>
      <c r="G72" s="81"/>
      <c r="H72" s="81"/>
      <c r="I72" s="84"/>
      <c r="J72" s="83">
        <v>7</v>
      </c>
    </row>
    <row r="73" spans="1:10" s="80" customFormat="1">
      <c r="A73" s="81">
        <v>25</v>
      </c>
      <c r="B73" s="83">
        <v>201603</v>
      </c>
      <c r="C73" s="83" t="s">
        <v>54</v>
      </c>
      <c r="D73" s="83" t="s">
        <v>55</v>
      </c>
      <c r="E73" s="81" t="s">
        <v>29</v>
      </c>
      <c r="F73" s="81"/>
      <c r="G73" s="81"/>
      <c r="H73" s="81"/>
      <c r="I73" s="81" t="s">
        <v>34</v>
      </c>
      <c r="J73" s="83">
        <v>3</v>
      </c>
    </row>
    <row r="74" spans="1:10" s="80" customFormat="1">
      <c r="A74" s="81">
        <v>26</v>
      </c>
      <c r="B74" s="83">
        <v>201603</v>
      </c>
      <c r="C74" s="83" t="s">
        <v>54</v>
      </c>
      <c r="D74" s="83" t="s">
        <v>55</v>
      </c>
      <c r="E74" s="81" t="s">
        <v>30</v>
      </c>
      <c r="F74" s="81"/>
      <c r="G74" s="81"/>
      <c r="H74" s="81"/>
      <c r="I74" s="84" t="s">
        <v>36</v>
      </c>
      <c r="J74" s="83">
        <v>2</v>
      </c>
    </row>
    <row r="75" spans="1:10" s="80" customFormat="1">
      <c r="A75" s="81">
        <v>27</v>
      </c>
      <c r="B75" s="83">
        <v>201603</v>
      </c>
      <c r="C75" s="83" t="s">
        <v>54</v>
      </c>
      <c r="D75" s="83" t="s">
        <v>55</v>
      </c>
      <c r="E75" s="81" t="s">
        <v>31</v>
      </c>
      <c r="F75" s="81"/>
      <c r="G75" s="81"/>
      <c r="H75" s="81"/>
      <c r="I75" s="84"/>
      <c r="J75" s="83">
        <v>1</v>
      </c>
    </row>
    <row r="76" spans="1:10" s="80" customFormat="1">
      <c r="A76" s="81">
        <v>28</v>
      </c>
      <c r="B76" s="83">
        <v>201603</v>
      </c>
      <c r="C76" s="83" t="s">
        <v>54</v>
      </c>
      <c r="D76" s="83" t="s">
        <v>55</v>
      </c>
      <c r="E76" s="81" t="s">
        <v>32</v>
      </c>
      <c r="F76" s="81"/>
      <c r="G76" s="81"/>
      <c r="H76" s="81"/>
      <c r="I76" s="84"/>
      <c r="J76" s="83">
        <v>0</v>
      </c>
    </row>
    <row r="77" spans="1:10" s="80" customFormat="1">
      <c r="A77" s="81">
        <v>29</v>
      </c>
      <c r="B77" s="83">
        <v>201603</v>
      </c>
      <c r="C77" s="83" t="s">
        <v>54</v>
      </c>
      <c r="D77" s="83" t="s">
        <v>55</v>
      </c>
      <c r="E77" s="81" t="s">
        <v>33</v>
      </c>
      <c r="F77" s="81"/>
      <c r="G77" s="81"/>
      <c r="H77" s="81"/>
      <c r="I77" s="84"/>
      <c r="J77" s="83">
        <v>0</v>
      </c>
    </row>
    <row r="78" spans="1:10" s="80" customFormat="1">
      <c r="A78" s="81">
        <v>30</v>
      </c>
      <c r="B78" s="83">
        <v>201603</v>
      </c>
      <c r="C78" s="83" t="s">
        <v>54</v>
      </c>
      <c r="D78" s="83" t="s">
        <v>55</v>
      </c>
      <c r="E78" s="81" t="s">
        <v>31</v>
      </c>
      <c r="F78" s="81"/>
      <c r="G78" s="81"/>
      <c r="H78" s="81"/>
      <c r="I78" s="84"/>
      <c r="J78" s="83">
        <v>1</v>
      </c>
    </row>
    <row r="79" spans="1:10" s="80" customFormat="1">
      <c r="A79" s="81">
        <v>31</v>
      </c>
      <c r="B79" s="83">
        <v>201603</v>
      </c>
      <c r="C79" s="83" t="s">
        <v>54</v>
      </c>
      <c r="D79" s="83" t="s">
        <v>55</v>
      </c>
      <c r="E79" s="81" t="s">
        <v>29</v>
      </c>
      <c r="F79" s="81"/>
      <c r="G79" s="81"/>
      <c r="H79" s="81"/>
      <c r="I79" s="84" t="s">
        <v>35</v>
      </c>
      <c r="J79" s="83">
        <v>5</v>
      </c>
    </row>
    <row r="80" spans="1:10" s="80" customFormat="1">
      <c r="A80" s="81">
        <v>32</v>
      </c>
      <c r="B80" s="83">
        <v>201603</v>
      </c>
      <c r="C80" s="83" t="s">
        <v>54</v>
      </c>
      <c r="D80" s="83" t="s">
        <v>55</v>
      </c>
      <c r="E80" s="81" t="s">
        <v>29</v>
      </c>
      <c r="F80" s="81"/>
      <c r="G80" s="81"/>
      <c r="H80" s="81"/>
      <c r="I80" s="84"/>
      <c r="J80" s="83">
        <v>7</v>
      </c>
    </row>
    <row r="81" s="80" customFormat="1"/>
  </sheetData>
  <phoneticPr fontId="6" type="noConversion"/>
  <pageMargins left="0.7" right="0.7" top="0.75" bottom="0.75" header="0.3" footer="0.3"/>
  <drawing r:id="rId3"/>
  <legacyDrawing r:id="rId4"/>
  <controls>
    <mc:AlternateContent xmlns:mc="http://schemas.openxmlformats.org/markup-compatibility/2006">
      <mc:Choice Requires="x14">
        <control shapeId="81921" r:id="rId5" name="TextBox21">
          <controlPr defaultSize="0" autoLine="0" autoPict="0" r:id="rId6">
            <anchor moveWithCells="1">
              <from>
                <xdr:col>2</xdr:col>
                <xdr:colOff>12700</xdr:colOff>
                <xdr:row>0</xdr:row>
                <xdr:rowOff>165100</xdr:rowOff>
              </from>
              <to>
                <xdr:col>2</xdr:col>
                <xdr:colOff>889000</xdr:colOff>
                <xdr:row>2</xdr:row>
                <xdr:rowOff>19050</xdr:rowOff>
              </to>
            </anchor>
          </controlPr>
        </control>
      </mc:Choice>
      <mc:Fallback>
        <control shapeId="81921" r:id="rId5" name="TextBox21"/>
      </mc:Fallback>
    </mc:AlternateContent>
    <mc:AlternateContent xmlns:mc="http://schemas.openxmlformats.org/markup-compatibility/2006">
      <mc:Choice Requires="x14">
        <control shapeId="81922" r:id="rId7" name="TextBox22">
          <controlPr defaultSize="0" autoLine="0" r:id="rId8">
            <anchor moveWithCells="1">
              <from>
                <xdr:col>3</xdr:col>
                <xdr:colOff>336550</xdr:colOff>
                <xdr:row>1</xdr:row>
                <xdr:rowOff>0</xdr:rowOff>
              </from>
              <to>
                <xdr:col>3</xdr:col>
                <xdr:colOff>1212850</xdr:colOff>
                <xdr:row>2</xdr:row>
                <xdr:rowOff>25400</xdr:rowOff>
              </to>
            </anchor>
          </controlPr>
        </control>
      </mc:Choice>
      <mc:Fallback>
        <control shapeId="81922" r:id="rId7" name="TextBox22"/>
      </mc:Fallback>
    </mc:AlternateContent>
    <mc:AlternateContent xmlns:mc="http://schemas.openxmlformats.org/markup-compatibility/2006">
      <mc:Choice Requires="x14">
        <control shapeId="81923" r:id="rId9" name="CommandButton21">
          <controlPr defaultSize="0" autoLine="0" r:id="rId10">
            <anchor moveWithCells="1">
              <from>
                <xdr:col>4</xdr:col>
                <xdr:colOff>565150</xdr:colOff>
                <xdr:row>5</xdr:row>
                <xdr:rowOff>127000</xdr:rowOff>
              </from>
              <to>
                <xdr:col>5</xdr:col>
                <xdr:colOff>95250</xdr:colOff>
                <xdr:row>7</xdr:row>
                <xdr:rowOff>19050</xdr:rowOff>
              </to>
            </anchor>
          </controlPr>
        </control>
      </mc:Choice>
      <mc:Fallback>
        <control shapeId="81923" r:id="rId9" name="CommandButton21"/>
      </mc:Fallback>
    </mc:AlternateContent>
    <mc:AlternateContent xmlns:mc="http://schemas.openxmlformats.org/markup-compatibility/2006">
      <mc:Choice Requires="x14">
        <control shapeId="81924" r:id="rId11" name="TextBox23">
          <controlPr defaultSize="0" autoLine="0" autoPict="0" r:id="rId12">
            <anchor moveWithCells="1">
              <from>
                <xdr:col>2</xdr:col>
                <xdr:colOff>12700</xdr:colOff>
                <xdr:row>2</xdr:row>
                <xdr:rowOff>165100</xdr:rowOff>
              </from>
              <to>
                <xdr:col>3</xdr:col>
                <xdr:colOff>1212850</xdr:colOff>
                <xdr:row>4</xdr:row>
                <xdr:rowOff>38100</xdr:rowOff>
              </to>
            </anchor>
          </controlPr>
        </control>
      </mc:Choice>
      <mc:Fallback>
        <control shapeId="81924" r:id="rId11" name="TextBox23"/>
      </mc:Fallback>
    </mc:AlternateContent>
    <mc:AlternateContent xmlns:mc="http://schemas.openxmlformats.org/markup-compatibility/2006">
      <mc:Choice Requires="x14">
        <control shapeId="81927" r:id="rId13" name="TextBox24">
          <controlPr autoLine="0" autoPict="0" r:id="rId14">
            <anchor moveWithCells="1">
              <from>
                <xdr:col>2</xdr:col>
                <xdr:colOff>31750</xdr:colOff>
                <xdr:row>5</xdr:row>
                <xdr:rowOff>19050</xdr:rowOff>
              </from>
              <to>
                <xdr:col>3</xdr:col>
                <xdr:colOff>1193800</xdr:colOff>
                <xdr:row>6</xdr:row>
                <xdr:rowOff>107950</xdr:rowOff>
              </to>
            </anchor>
          </controlPr>
        </control>
      </mc:Choice>
      <mc:Fallback>
        <control shapeId="81927" r:id="rId13" name="TextBox24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目录说明吗</vt:lpstr>
      <vt:lpstr>证书信息查询</vt:lpstr>
      <vt:lpstr>标准量传部工作信息查询 </vt:lpstr>
      <vt:lpstr>证书类别统计分析</vt:lpstr>
      <vt:lpstr>实验室别工作量统计分析</vt:lpstr>
      <vt:lpstr>证书号类别工作量统计分析</vt:lpstr>
      <vt:lpstr>所属单位别工作量统计</vt:lpstr>
      <vt:lpstr>人员别工作量统计分析</vt:lpstr>
      <vt:lpstr>不合格统计分析</vt:lpstr>
      <vt:lpstr>工作时长查询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2016-12-04T06:58:25Z</dcterms:modified>
</cp:coreProperties>
</file>