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cameronreaves/blog/"/>
    </mc:Choice>
  </mc:AlternateContent>
  <xr:revisionPtr revIDLastSave="0" documentId="8_{ADF64A53-BA9C-B242-97A8-6A74189A0AFD}" xr6:coauthVersionLast="43" xr6:coauthVersionMax="43" xr10:uidLastSave="{00000000-0000-0000-0000-000000000000}"/>
  <bookViews>
    <workbookView xWindow="0" yWindow="460" windowWidth="28800" windowHeight="16480" xr2:uid="{00000000-000D-0000-FFFF-FFFF00000000}"/>
  </bookViews>
  <sheets>
    <sheet name="Editable" sheetId="1" r:id="rId1"/>
    <sheet name="Form"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2" i="1" l="1"/>
  <c r="D501" i="1"/>
  <c r="C501" i="1"/>
  <c r="B501" i="1"/>
  <c r="A501" i="1"/>
  <c r="D500" i="1"/>
  <c r="C500" i="1"/>
  <c r="B500" i="1"/>
  <c r="A500" i="1"/>
  <c r="D499" i="1"/>
  <c r="C499" i="1"/>
  <c r="B499" i="1"/>
  <c r="A499" i="1"/>
  <c r="D498" i="1"/>
  <c r="C498" i="1"/>
  <c r="B498" i="1"/>
  <c r="A498" i="1"/>
  <c r="D497" i="1"/>
  <c r="C497" i="1"/>
  <c r="B497" i="1"/>
  <c r="A497" i="1"/>
  <c r="D496" i="1"/>
  <c r="C496" i="1"/>
  <c r="B496" i="1"/>
  <c r="A496" i="1"/>
  <c r="D495" i="1"/>
  <c r="C495" i="1"/>
  <c r="B495" i="1"/>
  <c r="A495" i="1"/>
  <c r="D494" i="1"/>
  <c r="C494" i="1"/>
  <c r="B494" i="1"/>
  <c r="A494" i="1"/>
  <c r="D493" i="1"/>
  <c r="C493" i="1"/>
  <c r="B493" i="1"/>
  <c r="A493" i="1"/>
  <c r="D492" i="1"/>
  <c r="C492" i="1"/>
  <c r="B492" i="1"/>
  <c r="A492" i="1"/>
  <c r="D491" i="1"/>
  <c r="C491" i="1"/>
  <c r="B491" i="1"/>
  <c r="A491" i="1"/>
  <c r="D490" i="1"/>
  <c r="C490" i="1"/>
  <c r="B490" i="1"/>
  <c r="A490" i="1"/>
  <c r="D489" i="1"/>
  <c r="C489" i="1"/>
  <c r="B489" i="1"/>
  <c r="A489" i="1"/>
  <c r="D488" i="1"/>
  <c r="C488" i="1"/>
  <c r="B488" i="1"/>
  <c r="A488" i="1"/>
  <c r="D487" i="1"/>
  <c r="C487" i="1"/>
  <c r="B487" i="1"/>
  <c r="A487" i="1"/>
  <c r="D486" i="1"/>
  <c r="C486" i="1"/>
  <c r="B486" i="1"/>
  <c r="A486" i="1"/>
  <c r="D485" i="1"/>
  <c r="C485" i="1"/>
  <c r="B485" i="1"/>
  <c r="A485" i="1"/>
  <c r="D484" i="1"/>
  <c r="C484" i="1"/>
  <c r="B484" i="1"/>
  <c r="A484" i="1"/>
  <c r="D483" i="1"/>
  <c r="C483" i="1"/>
  <c r="B483" i="1"/>
  <c r="A483" i="1"/>
  <c r="D482" i="1"/>
  <c r="C482" i="1"/>
  <c r="B482" i="1"/>
  <c r="A482" i="1"/>
  <c r="D481" i="1"/>
  <c r="C481" i="1"/>
  <c r="B481" i="1"/>
  <c r="A481" i="1"/>
  <c r="D480" i="1"/>
  <c r="C480" i="1"/>
  <c r="B480" i="1"/>
  <c r="A480" i="1"/>
  <c r="D479" i="1"/>
  <c r="C479" i="1"/>
  <c r="B479" i="1"/>
  <c r="A479" i="1"/>
  <c r="D478" i="1"/>
  <c r="C478" i="1"/>
  <c r="B478" i="1"/>
  <c r="A478" i="1"/>
  <c r="D477" i="1"/>
  <c r="C477" i="1"/>
  <c r="B477" i="1"/>
  <c r="A477" i="1"/>
  <c r="D476" i="1"/>
  <c r="C476" i="1"/>
  <c r="B476" i="1"/>
  <c r="A476" i="1"/>
  <c r="D475" i="1"/>
  <c r="C475" i="1"/>
  <c r="B475" i="1"/>
  <c r="A475" i="1"/>
  <c r="D474" i="1"/>
  <c r="C474" i="1"/>
  <c r="B474" i="1"/>
  <c r="A474" i="1"/>
  <c r="D473" i="1"/>
  <c r="C473" i="1"/>
  <c r="B473" i="1"/>
  <c r="A473" i="1"/>
  <c r="D472" i="1"/>
  <c r="C472" i="1"/>
  <c r="B472" i="1"/>
  <c r="A472" i="1"/>
  <c r="D471" i="1"/>
  <c r="C471" i="1"/>
  <c r="B471" i="1"/>
  <c r="A471" i="1"/>
  <c r="D470" i="1"/>
  <c r="C470" i="1"/>
  <c r="B470" i="1"/>
  <c r="A470" i="1"/>
  <c r="D469" i="1"/>
  <c r="C469" i="1"/>
  <c r="B469" i="1"/>
  <c r="A469" i="1"/>
  <c r="D468" i="1"/>
  <c r="C468" i="1"/>
  <c r="B468" i="1"/>
  <c r="A468" i="1"/>
  <c r="D467" i="1"/>
  <c r="C467" i="1"/>
  <c r="B467" i="1"/>
  <c r="A467" i="1"/>
  <c r="D466" i="1"/>
  <c r="C466" i="1"/>
  <c r="B466" i="1"/>
  <c r="A466" i="1"/>
  <c r="D465" i="1"/>
  <c r="C465" i="1"/>
  <c r="B465" i="1"/>
  <c r="A465" i="1"/>
  <c r="D464" i="1"/>
  <c r="C464" i="1"/>
  <c r="B464" i="1"/>
  <c r="A464" i="1"/>
  <c r="D463" i="1"/>
  <c r="C463" i="1"/>
  <c r="B463" i="1"/>
  <c r="A463" i="1"/>
  <c r="D462" i="1"/>
  <c r="C462" i="1"/>
  <c r="B462" i="1"/>
  <c r="A462" i="1"/>
  <c r="D461" i="1"/>
  <c r="C461" i="1"/>
  <c r="B461" i="1"/>
  <c r="A461" i="1"/>
  <c r="D460" i="1"/>
  <c r="C460" i="1"/>
  <c r="B460" i="1"/>
  <c r="A460" i="1"/>
  <c r="D459" i="1"/>
  <c r="C459" i="1"/>
  <c r="B459" i="1"/>
  <c r="A459" i="1"/>
  <c r="D458" i="1"/>
  <c r="C458" i="1"/>
  <c r="B458" i="1"/>
  <c r="A458" i="1"/>
  <c r="D457" i="1"/>
  <c r="C457" i="1"/>
  <c r="B457" i="1"/>
  <c r="A457" i="1"/>
  <c r="D456" i="1"/>
  <c r="C456" i="1"/>
  <c r="B456" i="1"/>
  <c r="A456" i="1"/>
  <c r="D455" i="1"/>
  <c r="C455" i="1"/>
  <c r="B455" i="1"/>
  <c r="A455" i="1"/>
  <c r="D454" i="1"/>
  <c r="C454" i="1"/>
  <c r="B454" i="1"/>
  <c r="A454" i="1"/>
  <c r="D453" i="1"/>
  <c r="C453" i="1"/>
  <c r="B453" i="1"/>
  <c r="A453" i="1"/>
  <c r="D452" i="1"/>
  <c r="C452" i="1"/>
  <c r="B452" i="1"/>
  <c r="A452" i="1"/>
  <c r="D451" i="1"/>
  <c r="C451" i="1"/>
  <c r="B451" i="1"/>
  <c r="A451" i="1"/>
  <c r="D450" i="1"/>
  <c r="C450" i="1"/>
  <c r="B450" i="1"/>
  <c r="A450" i="1"/>
  <c r="D449" i="1"/>
  <c r="C449" i="1"/>
  <c r="B449" i="1"/>
  <c r="A449" i="1"/>
  <c r="D448" i="1"/>
  <c r="C448" i="1"/>
  <c r="B448" i="1"/>
  <c r="A448" i="1"/>
  <c r="D447" i="1"/>
  <c r="C447" i="1"/>
  <c r="B447" i="1"/>
  <c r="A447" i="1"/>
  <c r="D446" i="1"/>
  <c r="C446" i="1"/>
  <c r="B446" i="1"/>
  <c r="A446" i="1"/>
  <c r="D445" i="1"/>
  <c r="C445" i="1"/>
  <c r="B445" i="1"/>
  <c r="A445" i="1"/>
  <c r="D444" i="1"/>
  <c r="C444" i="1"/>
  <c r="B444" i="1"/>
  <c r="A444" i="1"/>
  <c r="D443" i="1"/>
  <c r="C443" i="1"/>
  <c r="B443" i="1"/>
  <c r="A443" i="1"/>
  <c r="D442" i="1"/>
  <c r="C442" i="1"/>
  <c r="B442" i="1"/>
  <c r="A442" i="1"/>
  <c r="D441" i="1"/>
  <c r="C441" i="1"/>
  <c r="B441" i="1"/>
  <c r="A441" i="1"/>
  <c r="D440" i="1"/>
  <c r="C440" i="1"/>
  <c r="B440" i="1"/>
  <c r="A440" i="1"/>
  <c r="D439" i="1"/>
  <c r="C439" i="1"/>
  <c r="B439" i="1"/>
  <c r="A439" i="1"/>
  <c r="D438" i="1"/>
  <c r="C438" i="1"/>
  <c r="B438" i="1"/>
  <c r="A438" i="1"/>
  <c r="D437" i="1"/>
  <c r="C437" i="1"/>
  <c r="B437" i="1"/>
  <c r="A437" i="1"/>
  <c r="D436" i="1"/>
  <c r="C436" i="1"/>
  <c r="B436" i="1"/>
  <c r="A436" i="1"/>
  <c r="D435" i="1"/>
  <c r="C435" i="1"/>
  <c r="B435" i="1"/>
  <c r="A435" i="1"/>
  <c r="D434" i="1"/>
  <c r="C434" i="1"/>
  <c r="B434" i="1"/>
  <c r="A434" i="1"/>
  <c r="D433" i="1"/>
  <c r="C433" i="1"/>
  <c r="B433" i="1"/>
  <c r="A433" i="1"/>
  <c r="D432" i="1"/>
  <c r="C432" i="1"/>
  <c r="B432" i="1"/>
  <c r="A432" i="1"/>
  <c r="D431" i="1"/>
  <c r="C431" i="1"/>
  <c r="B431" i="1"/>
  <c r="A431" i="1"/>
  <c r="D430" i="1"/>
  <c r="C430" i="1"/>
  <c r="B430" i="1"/>
  <c r="A430" i="1"/>
  <c r="D429" i="1"/>
  <c r="C429" i="1"/>
  <c r="B429" i="1"/>
  <c r="A429" i="1"/>
  <c r="D428" i="1"/>
  <c r="C428" i="1"/>
  <c r="B428" i="1"/>
  <c r="A428" i="1"/>
  <c r="D427" i="1"/>
  <c r="C427" i="1"/>
  <c r="B427" i="1"/>
  <c r="A427" i="1"/>
  <c r="D426" i="1"/>
  <c r="C426" i="1"/>
  <c r="B426" i="1"/>
  <c r="A426" i="1"/>
  <c r="D425" i="1"/>
  <c r="C425" i="1"/>
  <c r="B425" i="1"/>
  <c r="A425" i="1"/>
  <c r="D424" i="1"/>
  <c r="C424" i="1"/>
  <c r="B424" i="1"/>
  <c r="A424" i="1"/>
  <c r="D423" i="1"/>
  <c r="C423" i="1"/>
  <c r="B423" i="1"/>
  <c r="A423" i="1"/>
  <c r="D422" i="1"/>
  <c r="C422" i="1"/>
  <c r="B422" i="1"/>
  <c r="A422" i="1"/>
  <c r="D421" i="1"/>
  <c r="C421" i="1"/>
  <c r="B421" i="1"/>
  <c r="A421" i="1"/>
  <c r="D420" i="1"/>
  <c r="C420" i="1"/>
  <c r="B420" i="1"/>
  <c r="A420" i="1"/>
  <c r="D419" i="1"/>
  <c r="C419" i="1"/>
  <c r="B419" i="1"/>
  <c r="A419" i="1"/>
  <c r="D418" i="1"/>
  <c r="C418" i="1"/>
  <c r="B418" i="1"/>
  <c r="A418" i="1"/>
  <c r="D417" i="1"/>
  <c r="C417" i="1"/>
  <c r="B417" i="1"/>
  <c r="A417" i="1"/>
  <c r="D416" i="1"/>
  <c r="C416" i="1"/>
  <c r="B416" i="1"/>
  <c r="A416" i="1"/>
  <c r="D415" i="1"/>
  <c r="C415" i="1"/>
  <c r="B415" i="1"/>
  <c r="A415" i="1"/>
  <c r="D414" i="1"/>
  <c r="C414" i="1"/>
  <c r="B414" i="1"/>
  <c r="A414" i="1"/>
  <c r="D413" i="1"/>
  <c r="C413" i="1"/>
  <c r="B413" i="1"/>
  <c r="A413" i="1"/>
  <c r="D412" i="1"/>
  <c r="C412" i="1"/>
  <c r="B412" i="1"/>
  <c r="A412" i="1"/>
  <c r="D411" i="1"/>
  <c r="C411" i="1"/>
  <c r="B411" i="1"/>
  <c r="A411" i="1"/>
  <c r="D410" i="1"/>
  <c r="C410" i="1"/>
  <c r="B410" i="1"/>
  <c r="A410" i="1"/>
  <c r="D409" i="1"/>
  <c r="C409" i="1"/>
  <c r="B409" i="1"/>
  <c r="A409" i="1"/>
  <c r="D408" i="1"/>
  <c r="C408" i="1"/>
  <c r="B408" i="1"/>
  <c r="A408" i="1"/>
  <c r="D407" i="1"/>
  <c r="C407" i="1"/>
  <c r="B407" i="1"/>
  <c r="A407" i="1"/>
  <c r="D406" i="1"/>
  <c r="C406" i="1"/>
  <c r="B406" i="1"/>
  <c r="A406" i="1"/>
  <c r="D405" i="1"/>
  <c r="C405" i="1"/>
  <c r="B405" i="1"/>
  <c r="A405" i="1"/>
  <c r="D404" i="1"/>
  <c r="C404" i="1"/>
  <c r="B404" i="1"/>
  <c r="A404" i="1"/>
  <c r="D403" i="1"/>
  <c r="C403" i="1"/>
  <c r="B403" i="1"/>
  <c r="A403" i="1"/>
  <c r="D402" i="1"/>
  <c r="C402" i="1"/>
  <c r="B402" i="1"/>
  <c r="A402" i="1"/>
  <c r="D401" i="1"/>
  <c r="C401" i="1"/>
  <c r="B401" i="1"/>
  <c r="A401" i="1"/>
  <c r="D400" i="1"/>
  <c r="C400" i="1"/>
  <c r="B400" i="1"/>
  <c r="A400" i="1"/>
  <c r="D399" i="1"/>
  <c r="C399" i="1"/>
  <c r="B399" i="1"/>
  <c r="A399" i="1"/>
  <c r="D398" i="1"/>
  <c r="C398" i="1"/>
  <c r="B398" i="1"/>
  <c r="A398" i="1"/>
  <c r="D397" i="1"/>
  <c r="C397" i="1"/>
  <c r="B397" i="1"/>
  <c r="A397" i="1"/>
  <c r="D396" i="1"/>
  <c r="C396" i="1"/>
  <c r="B396" i="1"/>
  <c r="A396" i="1"/>
  <c r="D395" i="1"/>
  <c r="C395" i="1"/>
  <c r="B395" i="1"/>
  <c r="A395" i="1"/>
  <c r="D394" i="1"/>
  <c r="C394" i="1"/>
  <c r="B394" i="1"/>
  <c r="A394" i="1"/>
  <c r="D393" i="1"/>
  <c r="C393" i="1"/>
  <c r="B393" i="1"/>
  <c r="A393" i="1"/>
  <c r="D392" i="1"/>
  <c r="C392" i="1"/>
  <c r="B392" i="1"/>
  <c r="A392" i="1"/>
  <c r="D391" i="1"/>
  <c r="C391" i="1"/>
  <c r="B391" i="1"/>
  <c r="A391" i="1"/>
  <c r="D390" i="1"/>
  <c r="C390" i="1"/>
  <c r="B390" i="1"/>
  <c r="A390" i="1"/>
  <c r="D389" i="1"/>
  <c r="C389" i="1"/>
  <c r="B389" i="1"/>
  <c r="A389" i="1"/>
  <c r="D388" i="1"/>
  <c r="C388" i="1"/>
  <c r="B388" i="1"/>
  <c r="A388" i="1"/>
  <c r="D387" i="1"/>
  <c r="C387" i="1"/>
  <c r="B387" i="1"/>
  <c r="A387" i="1"/>
  <c r="D386" i="1"/>
  <c r="C386" i="1"/>
  <c r="B386" i="1"/>
  <c r="A386" i="1"/>
  <c r="D385" i="1"/>
  <c r="C385" i="1"/>
  <c r="B385" i="1"/>
  <c r="A385" i="1"/>
  <c r="D384" i="1"/>
  <c r="C384" i="1"/>
  <c r="B384" i="1"/>
  <c r="A384" i="1"/>
  <c r="D383" i="1"/>
  <c r="C383" i="1"/>
  <c r="B383" i="1"/>
  <c r="A383" i="1"/>
  <c r="D382" i="1"/>
  <c r="C382" i="1"/>
  <c r="B382" i="1"/>
  <c r="A382" i="1"/>
  <c r="D381" i="1"/>
  <c r="C381" i="1"/>
  <c r="B381" i="1"/>
  <c r="A381" i="1"/>
  <c r="D380" i="1"/>
  <c r="C380" i="1"/>
  <c r="B380" i="1"/>
  <c r="A380" i="1"/>
  <c r="D379" i="1"/>
  <c r="C379" i="1"/>
  <c r="B379" i="1"/>
  <c r="A379" i="1"/>
  <c r="D378" i="1"/>
  <c r="C378" i="1"/>
  <c r="B378" i="1"/>
  <c r="A378" i="1"/>
  <c r="D377" i="1"/>
  <c r="C377" i="1"/>
  <c r="B377" i="1"/>
  <c r="A377" i="1"/>
  <c r="D376" i="1"/>
  <c r="C376" i="1"/>
  <c r="B376" i="1"/>
  <c r="A376" i="1"/>
  <c r="D375" i="1"/>
  <c r="C375" i="1"/>
  <c r="B375" i="1"/>
  <c r="A375" i="1"/>
  <c r="D374" i="1"/>
  <c r="C374" i="1"/>
  <c r="B374" i="1"/>
  <c r="A374" i="1"/>
  <c r="D373" i="1"/>
  <c r="C373" i="1"/>
  <c r="B373" i="1"/>
  <c r="A373" i="1"/>
  <c r="D372" i="1"/>
  <c r="C372" i="1"/>
  <c r="B372" i="1"/>
  <c r="A372" i="1"/>
  <c r="D371" i="1"/>
  <c r="C371" i="1"/>
  <c r="B371" i="1"/>
  <c r="A371" i="1"/>
  <c r="D370" i="1"/>
  <c r="C370" i="1"/>
  <c r="B370" i="1"/>
  <c r="A370" i="1"/>
  <c r="D369" i="1"/>
  <c r="C369" i="1"/>
  <c r="B369" i="1"/>
  <c r="A369" i="1"/>
  <c r="D368" i="1"/>
  <c r="C368" i="1"/>
  <c r="B368" i="1"/>
  <c r="A368" i="1"/>
  <c r="D367" i="1"/>
  <c r="C367" i="1"/>
  <c r="B367" i="1"/>
  <c r="A367" i="1"/>
  <c r="D366" i="1"/>
  <c r="C366" i="1"/>
  <c r="B366" i="1"/>
  <c r="A366" i="1"/>
  <c r="D365" i="1"/>
  <c r="C365" i="1"/>
  <c r="B365" i="1"/>
  <c r="A365" i="1"/>
  <c r="D364" i="1"/>
  <c r="C364" i="1"/>
  <c r="B364" i="1"/>
  <c r="A364" i="1"/>
  <c r="D363" i="1"/>
  <c r="C363" i="1"/>
  <c r="B363" i="1"/>
  <c r="A363" i="1"/>
  <c r="D362" i="1"/>
  <c r="C362" i="1"/>
  <c r="B362" i="1"/>
  <c r="A362" i="1"/>
  <c r="D361" i="1"/>
  <c r="C361" i="1"/>
  <c r="B361" i="1"/>
  <c r="A361" i="1"/>
  <c r="D360" i="1"/>
  <c r="C360" i="1"/>
  <c r="B360" i="1"/>
  <c r="A360" i="1"/>
  <c r="D359" i="1"/>
  <c r="C359" i="1"/>
  <c r="B359" i="1"/>
  <c r="A359" i="1"/>
  <c r="D358" i="1"/>
  <c r="C358" i="1"/>
  <c r="B358" i="1"/>
  <c r="A358" i="1"/>
  <c r="D357" i="1"/>
  <c r="C357" i="1"/>
  <c r="B357" i="1"/>
  <c r="A357" i="1"/>
  <c r="D356" i="1"/>
  <c r="C356" i="1"/>
  <c r="B356" i="1"/>
  <c r="A356" i="1"/>
  <c r="D355" i="1"/>
  <c r="C355" i="1"/>
  <c r="B355" i="1"/>
  <c r="A355" i="1"/>
  <c r="D354" i="1"/>
  <c r="C354" i="1"/>
  <c r="B354" i="1"/>
  <c r="A354" i="1"/>
  <c r="D353" i="1"/>
  <c r="C353" i="1"/>
  <c r="B353" i="1"/>
  <c r="A353" i="1"/>
  <c r="D352" i="1"/>
  <c r="C352" i="1"/>
  <c r="B352" i="1"/>
  <c r="A352" i="1"/>
  <c r="D351" i="1"/>
  <c r="C351" i="1"/>
  <c r="B351" i="1"/>
  <c r="A351" i="1"/>
  <c r="D350" i="1"/>
  <c r="C350" i="1"/>
  <c r="B350" i="1"/>
  <c r="A350" i="1"/>
  <c r="D349" i="1"/>
  <c r="C349" i="1"/>
  <c r="B349" i="1"/>
  <c r="A349" i="1"/>
  <c r="D348" i="1"/>
  <c r="C348" i="1"/>
  <c r="B348" i="1"/>
  <c r="A348" i="1"/>
  <c r="D347" i="1"/>
  <c r="C347" i="1"/>
  <c r="B347" i="1"/>
  <c r="A347" i="1"/>
  <c r="D346" i="1"/>
  <c r="C346" i="1"/>
  <c r="B346" i="1"/>
  <c r="A346" i="1"/>
  <c r="D345" i="1"/>
  <c r="C345" i="1"/>
  <c r="B345" i="1"/>
  <c r="A345" i="1"/>
  <c r="D344" i="1"/>
  <c r="C344" i="1"/>
  <c r="B344" i="1"/>
  <c r="A344" i="1"/>
  <c r="D343" i="1"/>
  <c r="C343" i="1"/>
  <c r="B343" i="1"/>
  <c r="A343" i="1"/>
  <c r="D342" i="1"/>
  <c r="C342" i="1"/>
  <c r="B342" i="1"/>
  <c r="A342" i="1"/>
  <c r="D341" i="1"/>
  <c r="C341" i="1"/>
  <c r="B341" i="1"/>
  <c r="A341" i="1"/>
  <c r="D340" i="1"/>
  <c r="C340" i="1"/>
  <c r="B340" i="1"/>
  <c r="A340" i="1"/>
  <c r="D339" i="1"/>
  <c r="C339" i="1"/>
  <c r="B339" i="1"/>
  <c r="A339" i="1"/>
  <c r="D338" i="1"/>
  <c r="C338" i="1"/>
  <c r="B338" i="1"/>
  <c r="A338" i="1"/>
  <c r="D337" i="1"/>
  <c r="C337" i="1"/>
  <c r="B337" i="1"/>
  <c r="A337" i="1"/>
  <c r="D336" i="1"/>
  <c r="C336" i="1"/>
  <c r="B336" i="1"/>
  <c r="A336" i="1"/>
  <c r="D335" i="1"/>
  <c r="C335" i="1"/>
  <c r="B335" i="1"/>
  <c r="A335" i="1"/>
  <c r="D334" i="1"/>
  <c r="C334" i="1"/>
  <c r="B334" i="1"/>
  <c r="A334" i="1"/>
  <c r="D333" i="1"/>
  <c r="C333" i="1"/>
  <c r="B333" i="1"/>
  <c r="A333" i="1"/>
  <c r="D332" i="1"/>
  <c r="C332" i="1"/>
  <c r="B332" i="1"/>
  <c r="A332" i="1"/>
  <c r="D331" i="1"/>
  <c r="C331" i="1"/>
  <c r="B331" i="1"/>
  <c r="A331" i="1"/>
  <c r="D330" i="1"/>
  <c r="C330" i="1"/>
  <c r="B330" i="1"/>
  <c r="A330" i="1"/>
  <c r="D329" i="1"/>
  <c r="C329" i="1"/>
  <c r="B329" i="1"/>
  <c r="A329" i="1"/>
  <c r="D328" i="1"/>
  <c r="C328" i="1"/>
  <c r="B328" i="1"/>
  <c r="A328" i="1"/>
  <c r="D327" i="1"/>
  <c r="C327" i="1"/>
  <c r="B327" i="1"/>
  <c r="A327" i="1"/>
  <c r="D326" i="1"/>
  <c r="C326" i="1"/>
  <c r="B326" i="1"/>
  <c r="A326" i="1"/>
  <c r="D325" i="1"/>
  <c r="C325" i="1"/>
  <c r="B325" i="1"/>
  <c r="A325" i="1"/>
  <c r="D324" i="1"/>
  <c r="C324" i="1"/>
  <c r="B324" i="1"/>
  <c r="A324" i="1"/>
  <c r="D323" i="1"/>
  <c r="C323" i="1"/>
  <c r="B323" i="1"/>
  <c r="A323" i="1"/>
  <c r="D322" i="1"/>
  <c r="C322" i="1"/>
  <c r="B322" i="1"/>
  <c r="A322" i="1"/>
  <c r="D321" i="1"/>
  <c r="C321" i="1"/>
  <c r="B321" i="1"/>
  <c r="A321" i="1"/>
  <c r="D320" i="1"/>
  <c r="C320" i="1"/>
  <c r="B320" i="1"/>
  <c r="A320" i="1"/>
  <c r="D319" i="1"/>
  <c r="C319" i="1"/>
  <c r="B319" i="1"/>
  <c r="A319" i="1"/>
  <c r="D318" i="1"/>
  <c r="C318" i="1"/>
  <c r="B318" i="1"/>
  <c r="A318" i="1"/>
  <c r="D317" i="1"/>
  <c r="C317" i="1"/>
  <c r="B317" i="1"/>
  <c r="A317" i="1"/>
  <c r="D316" i="1"/>
  <c r="C316" i="1"/>
  <c r="B316" i="1"/>
  <c r="A316" i="1"/>
  <c r="D315" i="1"/>
  <c r="C315" i="1"/>
  <c r="B315" i="1"/>
  <c r="A315" i="1"/>
  <c r="D314" i="1"/>
  <c r="C314" i="1"/>
  <c r="B314" i="1"/>
  <c r="A314" i="1"/>
  <c r="D313" i="1"/>
  <c r="C313" i="1"/>
  <c r="B313" i="1"/>
  <c r="A313" i="1"/>
  <c r="D312" i="1"/>
  <c r="C312" i="1"/>
  <c r="B312" i="1"/>
  <c r="A312" i="1"/>
  <c r="D311" i="1"/>
  <c r="C311" i="1"/>
  <c r="B311" i="1"/>
  <c r="A311" i="1"/>
  <c r="D310" i="1"/>
  <c r="C310" i="1"/>
  <c r="B310" i="1"/>
  <c r="A310" i="1"/>
  <c r="D309" i="1"/>
  <c r="C309" i="1"/>
  <c r="B309" i="1"/>
  <c r="A309" i="1"/>
  <c r="D308" i="1"/>
  <c r="C308" i="1"/>
  <c r="B308" i="1"/>
  <c r="A308" i="1"/>
  <c r="D307" i="1"/>
  <c r="C307" i="1"/>
  <c r="B307" i="1"/>
  <c r="A307" i="1"/>
  <c r="D306" i="1"/>
  <c r="C306" i="1"/>
  <c r="B306" i="1"/>
  <c r="A306" i="1"/>
  <c r="D305" i="1"/>
  <c r="C305" i="1"/>
  <c r="B305" i="1"/>
  <c r="A305" i="1"/>
  <c r="D304" i="1"/>
  <c r="C304" i="1"/>
  <c r="B304" i="1"/>
  <c r="A304" i="1"/>
  <c r="D303" i="1"/>
  <c r="C303" i="1"/>
  <c r="B303" i="1"/>
  <c r="A303" i="1"/>
  <c r="D302" i="1"/>
  <c r="C302" i="1"/>
  <c r="B302" i="1"/>
  <c r="A302" i="1"/>
  <c r="D301" i="1"/>
  <c r="C301" i="1"/>
  <c r="B301" i="1"/>
  <c r="A301" i="1"/>
  <c r="D300" i="1"/>
  <c r="C300" i="1"/>
  <c r="B300" i="1"/>
  <c r="A300" i="1"/>
  <c r="D299" i="1"/>
  <c r="C299" i="1"/>
  <c r="B299" i="1"/>
  <c r="A299" i="1"/>
  <c r="D298" i="1"/>
  <c r="C298" i="1"/>
  <c r="B298" i="1"/>
  <c r="A298" i="1"/>
  <c r="D297" i="1"/>
  <c r="C297" i="1"/>
  <c r="B297" i="1"/>
  <c r="A297" i="1"/>
  <c r="D296" i="1"/>
  <c r="C296" i="1"/>
  <c r="B296" i="1"/>
  <c r="A296" i="1"/>
  <c r="D295" i="1"/>
  <c r="C295" i="1"/>
  <c r="B295" i="1"/>
  <c r="A295" i="1"/>
  <c r="D294" i="1"/>
  <c r="C294" i="1"/>
  <c r="B294" i="1"/>
  <c r="A294" i="1"/>
  <c r="D293" i="1"/>
  <c r="C293" i="1"/>
  <c r="B293" i="1"/>
  <c r="A293" i="1"/>
  <c r="D292" i="1"/>
  <c r="C292" i="1"/>
  <c r="B292" i="1"/>
  <c r="A292" i="1"/>
  <c r="D291" i="1"/>
  <c r="C291" i="1"/>
  <c r="B291" i="1"/>
  <c r="A291" i="1"/>
  <c r="D290" i="1"/>
  <c r="C290" i="1"/>
  <c r="B290" i="1"/>
  <c r="A290" i="1"/>
  <c r="D289" i="1"/>
  <c r="C289" i="1"/>
  <c r="B289" i="1"/>
  <c r="A289" i="1"/>
  <c r="D288" i="1"/>
  <c r="C288" i="1"/>
  <c r="B288" i="1"/>
  <c r="A288" i="1"/>
  <c r="D287" i="1"/>
  <c r="C287" i="1"/>
  <c r="B287" i="1"/>
  <c r="A287" i="1"/>
  <c r="D286" i="1"/>
  <c r="C286" i="1"/>
  <c r="B286" i="1"/>
  <c r="A286" i="1"/>
  <c r="D285" i="1"/>
  <c r="C285" i="1"/>
  <c r="B285" i="1"/>
  <c r="A285" i="1"/>
  <c r="D284" i="1"/>
  <c r="C284" i="1"/>
  <c r="B284" i="1"/>
  <c r="A284" i="1"/>
  <c r="D283" i="1"/>
  <c r="C283" i="1"/>
  <c r="B283" i="1"/>
  <c r="A283" i="1"/>
  <c r="D282" i="1"/>
  <c r="C282" i="1"/>
  <c r="B282" i="1"/>
  <c r="A282" i="1"/>
  <c r="D281" i="1"/>
  <c r="C281" i="1"/>
  <c r="B281" i="1"/>
  <c r="A281" i="1"/>
  <c r="D280" i="1"/>
  <c r="C280" i="1"/>
  <c r="B280" i="1"/>
  <c r="A280" i="1"/>
  <c r="D279" i="1"/>
  <c r="C279" i="1"/>
  <c r="B279" i="1"/>
  <c r="A279" i="1"/>
  <c r="D278" i="1"/>
  <c r="C278" i="1"/>
  <c r="B278" i="1"/>
  <c r="A278" i="1"/>
  <c r="D277" i="1"/>
  <c r="C277" i="1"/>
  <c r="B277" i="1"/>
  <c r="A277" i="1"/>
  <c r="D276" i="1"/>
  <c r="C276" i="1"/>
  <c r="B276" i="1"/>
  <c r="A276" i="1"/>
  <c r="D275" i="1"/>
  <c r="C275" i="1"/>
  <c r="B275" i="1"/>
  <c r="A275" i="1"/>
  <c r="D274" i="1"/>
  <c r="C274" i="1"/>
  <c r="B274" i="1"/>
  <c r="A274" i="1"/>
  <c r="D273" i="1"/>
  <c r="C273" i="1"/>
  <c r="B273" i="1"/>
  <c r="A273" i="1"/>
  <c r="D272" i="1"/>
  <c r="C272" i="1"/>
  <c r="B272" i="1"/>
  <c r="A272" i="1"/>
  <c r="D271" i="1"/>
  <c r="C271" i="1"/>
  <c r="B271" i="1"/>
  <c r="A271" i="1"/>
  <c r="D270" i="1"/>
  <c r="C270" i="1"/>
  <c r="B270" i="1"/>
  <c r="A270" i="1"/>
  <c r="D269" i="1"/>
  <c r="C269" i="1"/>
  <c r="B269" i="1"/>
  <c r="A269" i="1"/>
  <c r="D268" i="1"/>
  <c r="C268" i="1"/>
  <c r="B268" i="1"/>
  <c r="A268" i="1"/>
  <c r="D267" i="1"/>
  <c r="C267" i="1"/>
  <c r="B267" i="1"/>
  <c r="A267" i="1"/>
  <c r="D266" i="1"/>
  <c r="C266" i="1"/>
  <c r="B266" i="1"/>
  <c r="A266" i="1"/>
  <c r="D265" i="1"/>
  <c r="C265" i="1"/>
  <c r="B265" i="1"/>
  <c r="A265" i="1"/>
  <c r="D264" i="1"/>
  <c r="C264" i="1"/>
  <c r="B264" i="1"/>
  <c r="A264" i="1"/>
  <c r="D263" i="1"/>
  <c r="C263" i="1"/>
  <c r="B263" i="1"/>
  <c r="A263" i="1"/>
  <c r="D262" i="1"/>
  <c r="C262" i="1"/>
  <c r="B262" i="1"/>
  <c r="A262" i="1"/>
  <c r="D261" i="1"/>
  <c r="C261" i="1"/>
  <c r="B261" i="1"/>
  <c r="A261" i="1"/>
  <c r="D260" i="1"/>
  <c r="C260" i="1"/>
  <c r="B260" i="1"/>
  <c r="A260" i="1"/>
  <c r="D259" i="1"/>
  <c r="C259" i="1"/>
  <c r="B259" i="1"/>
  <c r="A259" i="1"/>
  <c r="D258" i="1"/>
  <c r="C258" i="1"/>
  <c r="B258" i="1"/>
  <c r="A258" i="1"/>
  <c r="D257" i="1"/>
  <c r="C257" i="1"/>
  <c r="B257" i="1"/>
  <c r="A257" i="1"/>
  <c r="D256" i="1"/>
  <c r="C256" i="1"/>
  <c r="B256" i="1"/>
  <c r="A256" i="1"/>
  <c r="D255" i="1"/>
  <c r="C255" i="1"/>
  <c r="B255" i="1"/>
  <c r="A255" i="1"/>
  <c r="D254" i="1"/>
  <c r="C254" i="1"/>
  <c r="B254" i="1"/>
  <c r="A254" i="1"/>
  <c r="D253" i="1"/>
  <c r="C253" i="1"/>
  <c r="B253" i="1"/>
  <c r="A253" i="1"/>
  <c r="D252" i="1"/>
  <c r="C252" i="1"/>
  <c r="B252" i="1"/>
  <c r="A252" i="1"/>
  <c r="D251" i="1"/>
  <c r="C251" i="1"/>
  <c r="B251" i="1"/>
  <c r="A251" i="1"/>
  <c r="D250" i="1"/>
  <c r="C250" i="1"/>
  <c r="B250" i="1"/>
  <c r="A250" i="1"/>
  <c r="D249" i="1"/>
  <c r="C249" i="1"/>
  <c r="B249" i="1"/>
  <c r="A249" i="1"/>
  <c r="D248" i="1"/>
  <c r="C248" i="1"/>
  <c r="B248" i="1"/>
  <c r="A248" i="1"/>
  <c r="D247" i="1"/>
  <c r="C247" i="1"/>
  <c r="B247" i="1"/>
  <c r="A247" i="1"/>
  <c r="D246" i="1"/>
  <c r="C246" i="1"/>
  <c r="B246" i="1"/>
  <c r="A246" i="1"/>
  <c r="D245" i="1"/>
  <c r="C245" i="1"/>
  <c r="B245" i="1"/>
  <c r="A245" i="1"/>
  <c r="D244" i="1"/>
  <c r="C244" i="1"/>
  <c r="B244" i="1"/>
  <c r="A244" i="1"/>
  <c r="D243" i="1"/>
  <c r="C243" i="1"/>
  <c r="B243" i="1"/>
  <c r="A243" i="1"/>
  <c r="D242" i="1"/>
  <c r="C242" i="1"/>
  <c r="B242" i="1"/>
  <c r="A242" i="1"/>
  <c r="D241" i="1"/>
  <c r="C241" i="1"/>
  <c r="B241" i="1"/>
  <c r="A241" i="1"/>
  <c r="D240" i="1"/>
  <c r="C240" i="1"/>
  <c r="B240" i="1"/>
  <c r="A240" i="1"/>
  <c r="D239" i="1"/>
  <c r="C239" i="1"/>
  <c r="B239" i="1"/>
  <c r="A239" i="1"/>
  <c r="D238" i="1"/>
  <c r="C238" i="1"/>
  <c r="B238" i="1"/>
  <c r="A238" i="1"/>
  <c r="D237" i="1"/>
  <c r="C237" i="1"/>
  <c r="B237" i="1"/>
  <c r="A237" i="1"/>
  <c r="D236" i="1"/>
  <c r="C236" i="1"/>
  <c r="B236" i="1"/>
  <c r="A236" i="1"/>
  <c r="D235" i="1"/>
  <c r="C235" i="1"/>
  <c r="B235" i="1"/>
  <c r="A235" i="1"/>
  <c r="D234" i="1"/>
  <c r="C234" i="1"/>
  <c r="B234" i="1"/>
  <c r="A234" i="1"/>
  <c r="D233" i="1"/>
  <c r="C233" i="1"/>
  <c r="B233" i="1"/>
  <c r="A233" i="1"/>
  <c r="D232" i="1"/>
  <c r="C232" i="1"/>
  <c r="B232" i="1"/>
  <c r="A232" i="1"/>
  <c r="D231" i="1"/>
  <c r="C231" i="1"/>
  <c r="B231" i="1"/>
  <c r="A231" i="1"/>
  <c r="D230" i="1"/>
  <c r="C230" i="1"/>
  <c r="B230" i="1"/>
  <c r="A230" i="1"/>
  <c r="D229" i="1"/>
  <c r="C229" i="1"/>
  <c r="B229" i="1"/>
  <c r="A229" i="1"/>
  <c r="D228" i="1"/>
  <c r="C228" i="1"/>
  <c r="B228" i="1"/>
  <c r="A228" i="1"/>
  <c r="D227" i="1"/>
  <c r="C227" i="1"/>
  <c r="B227" i="1"/>
  <c r="A227" i="1"/>
  <c r="D226" i="1"/>
  <c r="C226" i="1"/>
  <c r="B226" i="1"/>
  <c r="A226" i="1"/>
  <c r="D225" i="1"/>
  <c r="C225" i="1"/>
  <c r="B225" i="1"/>
  <c r="A225" i="1"/>
  <c r="D224" i="1"/>
  <c r="C224" i="1"/>
  <c r="B224" i="1"/>
  <c r="A224" i="1"/>
  <c r="D223" i="1"/>
  <c r="C223" i="1"/>
  <c r="B223" i="1"/>
  <c r="A223" i="1"/>
  <c r="D222" i="1"/>
  <c r="C222" i="1"/>
  <c r="B222" i="1"/>
  <c r="A222" i="1"/>
  <c r="D221" i="1"/>
  <c r="C221" i="1"/>
  <c r="B221" i="1"/>
  <c r="A221" i="1"/>
  <c r="D220" i="1"/>
  <c r="C220" i="1"/>
  <c r="B220" i="1"/>
  <c r="A220" i="1"/>
  <c r="D219" i="1"/>
  <c r="C219" i="1"/>
  <c r="B219" i="1"/>
  <c r="A219" i="1"/>
  <c r="D218" i="1"/>
  <c r="C218" i="1"/>
  <c r="B218" i="1"/>
  <c r="A218" i="1"/>
  <c r="D217" i="1"/>
  <c r="C217" i="1"/>
  <c r="B217" i="1"/>
  <c r="A217" i="1"/>
  <c r="D216" i="1"/>
  <c r="C216" i="1"/>
  <c r="B216" i="1"/>
  <c r="A216" i="1"/>
  <c r="D215" i="1"/>
  <c r="C215" i="1"/>
  <c r="B215" i="1"/>
  <c r="A215" i="1"/>
  <c r="D214" i="1"/>
  <c r="C214" i="1"/>
  <c r="B214" i="1"/>
  <c r="A214" i="1"/>
  <c r="D213" i="1"/>
  <c r="C213" i="1"/>
  <c r="B213" i="1"/>
  <c r="A213" i="1"/>
  <c r="D212" i="1"/>
  <c r="C212" i="1"/>
  <c r="B212" i="1"/>
  <c r="A212" i="1"/>
  <c r="D211" i="1"/>
  <c r="C211" i="1"/>
  <c r="B211" i="1"/>
  <c r="A211" i="1"/>
  <c r="D210" i="1"/>
  <c r="C210" i="1"/>
  <c r="B210" i="1"/>
  <c r="A210" i="1"/>
  <c r="D209" i="1"/>
  <c r="C209" i="1"/>
  <c r="B209" i="1"/>
  <c r="A209" i="1"/>
  <c r="D208" i="1"/>
  <c r="C208" i="1"/>
  <c r="B208" i="1"/>
  <c r="A208" i="1"/>
  <c r="D207" i="1"/>
  <c r="C207" i="1"/>
  <c r="B207" i="1"/>
  <c r="A207" i="1"/>
  <c r="D206" i="1"/>
  <c r="C206" i="1"/>
  <c r="B206" i="1"/>
  <c r="A206" i="1"/>
  <c r="D205" i="1"/>
  <c r="C205" i="1"/>
  <c r="B205" i="1"/>
  <c r="A205" i="1"/>
  <c r="D204" i="1"/>
  <c r="C204" i="1"/>
  <c r="B204" i="1"/>
  <c r="A204" i="1"/>
  <c r="D203" i="1"/>
  <c r="C203" i="1"/>
  <c r="B203" i="1"/>
  <c r="A203" i="1"/>
  <c r="D202" i="1"/>
  <c r="C202" i="1"/>
  <c r="B202" i="1"/>
  <c r="A202" i="1"/>
  <c r="D201" i="1"/>
  <c r="C201" i="1"/>
  <c r="B201" i="1"/>
  <c r="A201" i="1"/>
  <c r="D200" i="1"/>
  <c r="C200" i="1"/>
  <c r="B200" i="1"/>
  <c r="A200" i="1"/>
  <c r="D199" i="1"/>
  <c r="C199" i="1"/>
  <c r="B199" i="1"/>
  <c r="A199" i="1"/>
  <c r="D198" i="1"/>
  <c r="C198" i="1"/>
  <c r="B198" i="1"/>
  <c r="A198" i="1"/>
  <c r="D197" i="1"/>
  <c r="C197" i="1"/>
  <c r="B197" i="1"/>
  <c r="A197" i="1"/>
  <c r="D196" i="1"/>
  <c r="C196" i="1"/>
  <c r="B196" i="1"/>
  <c r="A196" i="1"/>
  <c r="D195" i="1"/>
  <c r="C195" i="1"/>
  <c r="B195" i="1"/>
  <c r="A195" i="1"/>
  <c r="D194" i="1"/>
  <c r="C194" i="1"/>
  <c r="B194" i="1"/>
  <c r="A194" i="1"/>
  <c r="D193" i="1"/>
  <c r="C193" i="1"/>
  <c r="B193" i="1"/>
  <c r="A193" i="1"/>
  <c r="D192" i="1"/>
  <c r="C192" i="1"/>
  <c r="B192" i="1"/>
  <c r="A192" i="1"/>
  <c r="D191" i="1"/>
  <c r="C191" i="1"/>
  <c r="B191" i="1"/>
  <c r="A191" i="1"/>
  <c r="D190" i="1"/>
  <c r="C190" i="1"/>
  <c r="B190" i="1"/>
  <c r="A190" i="1"/>
  <c r="D189" i="1"/>
  <c r="C189" i="1"/>
  <c r="B189" i="1"/>
  <c r="A189" i="1"/>
  <c r="D188" i="1"/>
  <c r="C188" i="1"/>
  <c r="B188" i="1"/>
  <c r="A188" i="1"/>
  <c r="D187" i="1"/>
  <c r="C187" i="1"/>
  <c r="B187" i="1"/>
  <c r="A187" i="1"/>
  <c r="D186" i="1"/>
  <c r="C186" i="1"/>
  <c r="B186" i="1"/>
  <c r="A186" i="1"/>
  <c r="D185" i="1"/>
  <c r="C185" i="1"/>
  <c r="B185" i="1"/>
  <c r="A185" i="1"/>
  <c r="D184" i="1"/>
  <c r="C184" i="1"/>
  <c r="B184" i="1"/>
  <c r="A184" i="1"/>
  <c r="D183" i="1"/>
  <c r="C183" i="1"/>
  <c r="B183" i="1"/>
  <c r="A183" i="1"/>
  <c r="D182" i="1"/>
  <c r="C182" i="1"/>
  <c r="B182" i="1"/>
  <c r="A182" i="1"/>
  <c r="D181" i="1"/>
  <c r="C181" i="1"/>
  <c r="B181" i="1"/>
  <c r="A181" i="1"/>
  <c r="D180" i="1"/>
  <c r="C180" i="1"/>
  <c r="B180" i="1"/>
  <c r="A180" i="1"/>
  <c r="D179" i="1"/>
  <c r="C179" i="1"/>
  <c r="B179" i="1"/>
  <c r="A179" i="1"/>
  <c r="D178" i="1"/>
  <c r="C178" i="1"/>
  <c r="B178" i="1"/>
  <c r="A178" i="1"/>
  <c r="D177" i="1"/>
  <c r="C177" i="1"/>
  <c r="B177" i="1"/>
  <c r="A177" i="1"/>
  <c r="D176" i="1"/>
  <c r="C176" i="1"/>
  <c r="B176" i="1"/>
  <c r="A176" i="1"/>
  <c r="D175" i="1"/>
  <c r="C175" i="1"/>
  <c r="B175" i="1"/>
  <c r="A175" i="1"/>
  <c r="D174" i="1"/>
  <c r="C174" i="1"/>
  <c r="B174" i="1"/>
  <c r="A174" i="1"/>
  <c r="D173" i="1"/>
  <c r="C173" i="1"/>
  <c r="B173" i="1"/>
  <c r="A173" i="1"/>
  <c r="D172" i="1"/>
  <c r="C172" i="1"/>
  <c r="B172" i="1"/>
  <c r="A172" i="1"/>
  <c r="D171" i="1"/>
  <c r="C171" i="1"/>
  <c r="B171" i="1"/>
  <c r="A171" i="1"/>
  <c r="D170" i="1"/>
  <c r="C170" i="1"/>
  <c r="B170" i="1"/>
  <c r="A170" i="1"/>
  <c r="D169" i="1"/>
  <c r="C169" i="1"/>
  <c r="B169" i="1"/>
  <c r="A169" i="1"/>
  <c r="D168" i="1"/>
  <c r="C168" i="1"/>
  <c r="B168" i="1"/>
  <c r="A168" i="1"/>
  <c r="D167" i="1"/>
  <c r="C167" i="1"/>
  <c r="B167" i="1"/>
  <c r="A167" i="1"/>
  <c r="D166" i="1"/>
  <c r="C166" i="1"/>
  <c r="B166" i="1"/>
  <c r="A166" i="1"/>
  <c r="D165" i="1"/>
  <c r="C165" i="1"/>
  <c r="B165" i="1"/>
  <c r="A165" i="1"/>
  <c r="D164" i="1"/>
  <c r="C164" i="1"/>
  <c r="B164" i="1"/>
  <c r="A164" i="1"/>
  <c r="D163" i="1"/>
  <c r="C163" i="1"/>
  <c r="B163" i="1"/>
  <c r="A163" i="1"/>
  <c r="D162" i="1"/>
  <c r="C162" i="1"/>
  <c r="B162" i="1"/>
  <c r="A162" i="1"/>
  <c r="D161" i="1"/>
  <c r="C161" i="1"/>
  <c r="B161" i="1"/>
  <c r="A161" i="1"/>
  <c r="D160" i="1"/>
  <c r="C160" i="1"/>
  <c r="B160" i="1"/>
  <c r="A160" i="1"/>
  <c r="D159" i="1"/>
  <c r="C159" i="1"/>
  <c r="B159" i="1"/>
  <c r="A159" i="1"/>
  <c r="D158" i="1"/>
  <c r="C158" i="1"/>
  <c r="B158" i="1"/>
  <c r="A158" i="1"/>
  <c r="D157" i="1"/>
  <c r="C157" i="1"/>
  <c r="B157" i="1"/>
  <c r="A157" i="1"/>
  <c r="D156" i="1"/>
  <c r="C156" i="1"/>
  <c r="B156" i="1"/>
  <c r="A156" i="1"/>
  <c r="D155" i="1"/>
  <c r="C155" i="1"/>
  <c r="B155" i="1"/>
  <c r="A155" i="1"/>
  <c r="D154" i="1"/>
  <c r="C154" i="1"/>
  <c r="B154" i="1"/>
  <c r="A154" i="1"/>
  <c r="D153" i="1"/>
  <c r="C153" i="1"/>
  <c r="B153" i="1"/>
  <c r="A153" i="1"/>
  <c r="D152" i="1"/>
  <c r="C152" i="1"/>
  <c r="B152" i="1"/>
  <c r="A152" i="1"/>
  <c r="D151" i="1"/>
  <c r="C151" i="1"/>
  <c r="B151" i="1"/>
  <c r="A151" i="1"/>
  <c r="D150" i="1"/>
  <c r="C150" i="1"/>
  <c r="B150" i="1"/>
  <c r="A150" i="1"/>
  <c r="D149" i="1"/>
  <c r="C149" i="1"/>
  <c r="B149" i="1"/>
  <c r="A149" i="1"/>
  <c r="D148" i="1"/>
  <c r="C148" i="1"/>
  <c r="B148" i="1"/>
  <c r="A148" i="1"/>
  <c r="D147" i="1"/>
  <c r="C147" i="1"/>
  <c r="B147" i="1"/>
  <c r="A147" i="1"/>
  <c r="D146" i="1"/>
  <c r="C146" i="1"/>
  <c r="B146" i="1"/>
  <c r="A146" i="1"/>
  <c r="D145" i="1"/>
  <c r="C145" i="1"/>
  <c r="B145" i="1"/>
  <c r="A145" i="1"/>
  <c r="D144" i="1"/>
  <c r="C144" i="1"/>
  <c r="B144" i="1"/>
  <c r="A144" i="1"/>
  <c r="D143" i="1"/>
  <c r="B143" i="1"/>
  <c r="D142" i="1"/>
  <c r="B142" i="1"/>
  <c r="D141" i="1"/>
  <c r="C141" i="1"/>
  <c r="B141" i="1"/>
  <c r="A141" i="1"/>
  <c r="D140" i="1"/>
  <c r="C140" i="1"/>
  <c r="B140" i="1"/>
  <c r="A140" i="1"/>
  <c r="D139" i="1"/>
  <c r="C139" i="1"/>
  <c r="B139" i="1"/>
  <c r="A139" i="1"/>
  <c r="D138" i="1"/>
  <c r="C138" i="1"/>
  <c r="B138" i="1"/>
  <c r="A138" i="1"/>
  <c r="D137" i="1"/>
  <c r="C137" i="1"/>
  <c r="B137" i="1"/>
  <c r="A137" i="1"/>
  <c r="D136" i="1"/>
  <c r="C136" i="1"/>
  <c r="B136" i="1"/>
  <c r="A136" i="1"/>
  <c r="D135" i="1"/>
  <c r="C135" i="1"/>
  <c r="B135" i="1"/>
  <c r="A135" i="1"/>
  <c r="D134" i="1"/>
  <c r="C134" i="1"/>
  <c r="B134" i="1"/>
  <c r="A134" i="1"/>
  <c r="D133" i="1"/>
  <c r="C133" i="1"/>
  <c r="B133" i="1"/>
  <c r="A133" i="1"/>
  <c r="D132" i="1"/>
  <c r="C132" i="1"/>
  <c r="B132" i="1"/>
  <c r="A132" i="1"/>
  <c r="D131" i="1"/>
  <c r="C131" i="1"/>
  <c r="B131" i="1"/>
  <c r="A131" i="1"/>
  <c r="D130" i="1"/>
  <c r="C130" i="1"/>
  <c r="B130" i="1"/>
  <c r="A130" i="1"/>
  <c r="D129" i="1"/>
  <c r="C129" i="1"/>
  <c r="B129" i="1"/>
  <c r="A129" i="1"/>
  <c r="D128" i="1"/>
  <c r="C128" i="1"/>
  <c r="B128" i="1"/>
  <c r="A128" i="1"/>
  <c r="D127" i="1"/>
  <c r="C127" i="1"/>
  <c r="B127" i="1"/>
  <c r="A127" i="1"/>
  <c r="D126" i="1"/>
  <c r="C126" i="1"/>
  <c r="B126" i="1"/>
  <c r="A126" i="1"/>
  <c r="D125" i="1"/>
  <c r="C125" i="1"/>
  <c r="B125" i="1"/>
  <c r="A125" i="1"/>
  <c r="D124" i="1"/>
  <c r="C124" i="1"/>
  <c r="B124" i="1"/>
  <c r="A124" i="1"/>
  <c r="D123" i="1"/>
  <c r="C123" i="1"/>
  <c r="B123" i="1"/>
  <c r="A123" i="1"/>
  <c r="D122" i="1"/>
  <c r="C122" i="1"/>
  <c r="B122" i="1"/>
  <c r="A122" i="1"/>
  <c r="D121" i="1"/>
  <c r="C121" i="1"/>
  <c r="B121" i="1"/>
  <c r="A121" i="1"/>
  <c r="D120" i="1"/>
  <c r="C120" i="1"/>
  <c r="B120" i="1"/>
  <c r="A120" i="1"/>
  <c r="D119" i="1"/>
  <c r="C119" i="1"/>
  <c r="B119" i="1"/>
  <c r="A119" i="1"/>
  <c r="D118" i="1"/>
  <c r="C118" i="1"/>
  <c r="B118" i="1"/>
  <c r="A118" i="1"/>
  <c r="D117" i="1"/>
  <c r="C117" i="1"/>
  <c r="B117" i="1"/>
  <c r="A117" i="1"/>
  <c r="D116" i="1"/>
  <c r="C116" i="1"/>
  <c r="B116" i="1"/>
  <c r="A116" i="1"/>
  <c r="D115" i="1"/>
  <c r="C115" i="1"/>
  <c r="B115" i="1"/>
  <c r="A115" i="1"/>
  <c r="D114" i="1"/>
  <c r="C114" i="1"/>
  <c r="B114" i="1"/>
  <c r="A114" i="1"/>
  <c r="D113" i="1"/>
  <c r="C113" i="1"/>
  <c r="B113" i="1"/>
  <c r="A113" i="1"/>
  <c r="D112" i="1"/>
  <c r="C112" i="1"/>
  <c r="B112" i="1"/>
  <c r="A112" i="1"/>
  <c r="D111" i="1"/>
  <c r="C111" i="1"/>
  <c r="B111" i="1"/>
  <c r="A111" i="1"/>
  <c r="D110" i="1"/>
  <c r="C110" i="1"/>
  <c r="B110" i="1"/>
  <c r="A110" i="1"/>
  <c r="D109" i="1"/>
  <c r="C109" i="1"/>
  <c r="B109" i="1"/>
  <c r="A109" i="1"/>
  <c r="D108" i="1"/>
  <c r="C108" i="1"/>
  <c r="B108" i="1"/>
  <c r="A108" i="1"/>
  <c r="D107" i="1"/>
  <c r="C107" i="1"/>
  <c r="B107" i="1"/>
  <c r="A107" i="1"/>
  <c r="D106" i="1"/>
  <c r="C106" i="1"/>
  <c r="B106" i="1"/>
  <c r="A106" i="1"/>
  <c r="D105" i="1"/>
  <c r="C105" i="1"/>
  <c r="B105" i="1"/>
  <c r="A105" i="1"/>
  <c r="D104" i="1"/>
  <c r="C104" i="1"/>
  <c r="B104" i="1"/>
  <c r="A104" i="1"/>
  <c r="D103" i="1"/>
  <c r="C103" i="1"/>
  <c r="B103" i="1"/>
  <c r="A103" i="1"/>
  <c r="C102" i="1"/>
  <c r="B102" i="1"/>
  <c r="A102" i="1"/>
  <c r="D101" i="1"/>
  <c r="C101" i="1"/>
  <c r="B101" i="1"/>
  <c r="A101" i="1"/>
  <c r="D100" i="1"/>
  <c r="C100" i="1"/>
  <c r="B100" i="1"/>
  <c r="A100" i="1"/>
  <c r="D99" i="1"/>
  <c r="C99" i="1"/>
  <c r="B99" i="1"/>
  <c r="A99" i="1"/>
  <c r="D98" i="1"/>
  <c r="C98" i="1"/>
  <c r="B98" i="1"/>
  <c r="A98" i="1"/>
  <c r="D97" i="1"/>
  <c r="C97" i="1"/>
  <c r="B97" i="1"/>
  <c r="A97" i="1"/>
  <c r="D96" i="1"/>
  <c r="C96" i="1"/>
  <c r="B96" i="1"/>
  <c r="A96" i="1"/>
  <c r="D95" i="1"/>
  <c r="C95" i="1"/>
  <c r="B95" i="1"/>
  <c r="A95" i="1"/>
  <c r="D94" i="1"/>
  <c r="C94" i="1"/>
  <c r="B94" i="1"/>
  <c r="A94" i="1"/>
  <c r="D93" i="1"/>
  <c r="C93" i="1"/>
  <c r="B93" i="1"/>
  <c r="A93" i="1"/>
  <c r="D92" i="1"/>
  <c r="C92" i="1"/>
  <c r="B92" i="1"/>
  <c r="A92" i="1"/>
  <c r="D91" i="1"/>
  <c r="C91" i="1"/>
  <c r="B91" i="1"/>
  <c r="A91" i="1"/>
  <c r="D90" i="1"/>
  <c r="C90" i="1"/>
  <c r="B90" i="1"/>
  <c r="A90" i="1"/>
  <c r="D89" i="1"/>
  <c r="C89" i="1"/>
  <c r="B89" i="1"/>
  <c r="A89" i="1"/>
  <c r="D88" i="1"/>
  <c r="C88" i="1"/>
  <c r="B88" i="1"/>
  <c r="A88" i="1"/>
  <c r="D87" i="1"/>
  <c r="C87" i="1"/>
  <c r="B87" i="1"/>
  <c r="A87" i="1"/>
  <c r="D86" i="1"/>
  <c r="C86" i="1"/>
  <c r="B86" i="1"/>
  <c r="A86" i="1"/>
  <c r="D85" i="1"/>
  <c r="C85" i="1"/>
  <c r="B85" i="1"/>
  <c r="A85" i="1"/>
  <c r="D84" i="1"/>
  <c r="C84" i="1"/>
  <c r="B84" i="1"/>
  <c r="A84" i="1"/>
  <c r="D83" i="1"/>
  <c r="C83" i="1"/>
  <c r="B83" i="1"/>
  <c r="A83" i="1"/>
  <c r="D82" i="1"/>
  <c r="C82" i="1"/>
  <c r="B82" i="1"/>
  <c r="A82" i="1"/>
  <c r="D81" i="1"/>
  <c r="C81" i="1"/>
  <c r="B81" i="1"/>
  <c r="A81" i="1"/>
  <c r="D80" i="1"/>
  <c r="C80" i="1"/>
  <c r="B80" i="1"/>
  <c r="A80" i="1"/>
  <c r="D79" i="1"/>
  <c r="C79" i="1"/>
  <c r="B79" i="1"/>
  <c r="A79" i="1"/>
  <c r="D78" i="1"/>
  <c r="C78" i="1"/>
  <c r="B78" i="1"/>
  <c r="A78" i="1"/>
  <c r="D77" i="1"/>
  <c r="C77" i="1"/>
  <c r="B77" i="1"/>
  <c r="A77" i="1"/>
  <c r="D76" i="1"/>
  <c r="C76" i="1"/>
  <c r="B76" i="1"/>
  <c r="A76" i="1"/>
  <c r="D75" i="1"/>
  <c r="C75" i="1"/>
  <c r="B75" i="1"/>
  <c r="A75" i="1"/>
  <c r="D74" i="1"/>
  <c r="C74" i="1"/>
  <c r="B74" i="1"/>
  <c r="A74" i="1"/>
  <c r="D73" i="1"/>
  <c r="C73" i="1"/>
  <c r="B73" i="1"/>
  <c r="A73" i="1"/>
  <c r="D72" i="1"/>
  <c r="C72" i="1"/>
  <c r="B72" i="1"/>
  <c r="A72" i="1"/>
  <c r="D71" i="1"/>
  <c r="C71" i="1"/>
  <c r="B71" i="1"/>
  <c r="A71" i="1"/>
  <c r="D70" i="1"/>
  <c r="C70" i="1"/>
  <c r="B70" i="1"/>
  <c r="A70" i="1"/>
  <c r="D69" i="1"/>
  <c r="C69" i="1"/>
  <c r="B69" i="1"/>
  <c r="A69" i="1"/>
  <c r="D68" i="1"/>
  <c r="C68" i="1"/>
  <c r="B68" i="1"/>
  <c r="A68" i="1"/>
  <c r="D67" i="1"/>
  <c r="C67" i="1"/>
  <c r="B67" i="1"/>
  <c r="A67" i="1"/>
  <c r="D66" i="1"/>
  <c r="C66" i="1"/>
  <c r="B66" i="1"/>
  <c r="A66" i="1"/>
  <c r="D65" i="1"/>
  <c r="C65" i="1"/>
  <c r="B65" i="1"/>
  <c r="A65" i="1"/>
  <c r="D64" i="1"/>
  <c r="C64" i="1"/>
  <c r="B64" i="1"/>
  <c r="A64" i="1"/>
  <c r="D63" i="1"/>
  <c r="C63" i="1"/>
  <c r="B63" i="1"/>
  <c r="A63" i="1"/>
  <c r="D62" i="1"/>
  <c r="C62" i="1"/>
  <c r="B62" i="1"/>
  <c r="A62" i="1"/>
  <c r="D61" i="1"/>
  <c r="C61" i="1"/>
  <c r="B61" i="1"/>
  <c r="A61" i="1"/>
  <c r="D60" i="1"/>
  <c r="C60" i="1"/>
  <c r="B60" i="1"/>
  <c r="A60" i="1"/>
  <c r="D59" i="1"/>
  <c r="C59" i="1"/>
  <c r="B59" i="1"/>
  <c r="A59" i="1"/>
  <c r="D58" i="1"/>
  <c r="C58" i="1"/>
  <c r="B58" i="1"/>
  <c r="A58" i="1"/>
  <c r="D57" i="1"/>
  <c r="C57" i="1"/>
  <c r="B57" i="1"/>
  <c r="A57" i="1"/>
  <c r="D56" i="1"/>
  <c r="C56" i="1"/>
  <c r="B56" i="1"/>
  <c r="A56" i="1"/>
  <c r="D55" i="1"/>
  <c r="C55" i="1"/>
  <c r="B55" i="1"/>
  <c r="A55" i="1"/>
  <c r="D54" i="1"/>
  <c r="C54" i="1"/>
  <c r="B54" i="1"/>
  <c r="A54" i="1"/>
  <c r="D53" i="1"/>
  <c r="C53" i="1"/>
  <c r="B53" i="1"/>
  <c r="A53" i="1"/>
  <c r="D52" i="1"/>
  <c r="C52" i="1"/>
  <c r="B52" i="1"/>
  <c r="A52" i="1"/>
  <c r="D51" i="1"/>
  <c r="C51" i="1"/>
  <c r="B51" i="1"/>
  <c r="A51" i="1"/>
  <c r="D50" i="1"/>
  <c r="C50" i="1"/>
  <c r="B50" i="1"/>
  <c r="A50" i="1"/>
  <c r="D49" i="1"/>
  <c r="C49" i="1"/>
  <c r="B49" i="1"/>
  <c r="A49" i="1"/>
  <c r="D48" i="1"/>
  <c r="C48" i="1"/>
  <c r="B48" i="1"/>
  <c r="A48" i="1"/>
  <c r="D47" i="1"/>
  <c r="C47" i="1"/>
  <c r="B47" i="1"/>
  <c r="A47" i="1"/>
  <c r="D46" i="1"/>
  <c r="C46" i="1"/>
  <c r="B46" i="1"/>
  <c r="A46" i="1"/>
  <c r="D45" i="1"/>
  <c r="C45" i="1"/>
  <c r="B45" i="1"/>
  <c r="A45" i="1"/>
  <c r="D44" i="1"/>
  <c r="C44" i="1"/>
  <c r="B44" i="1"/>
  <c r="A44" i="1"/>
  <c r="D43" i="1"/>
  <c r="C43" i="1"/>
  <c r="B43" i="1"/>
  <c r="A43" i="1"/>
  <c r="D42" i="1"/>
  <c r="C42" i="1"/>
  <c r="B42" i="1"/>
  <c r="A42" i="1"/>
  <c r="D41" i="1"/>
  <c r="C41" i="1"/>
  <c r="B41" i="1"/>
  <c r="A41" i="1"/>
  <c r="D40" i="1"/>
  <c r="C40" i="1"/>
  <c r="B40" i="1"/>
  <c r="A40" i="1"/>
  <c r="D39" i="1"/>
  <c r="C39" i="1"/>
  <c r="B39" i="1"/>
  <c r="A39" i="1"/>
  <c r="D38" i="1"/>
  <c r="C38" i="1"/>
  <c r="B38" i="1"/>
  <c r="A38" i="1"/>
  <c r="D37" i="1"/>
  <c r="C37" i="1"/>
  <c r="B37" i="1"/>
  <c r="A37" i="1"/>
  <c r="D36" i="1"/>
  <c r="C36" i="1"/>
  <c r="B36" i="1"/>
  <c r="A36" i="1"/>
  <c r="D35" i="1"/>
  <c r="C35" i="1"/>
  <c r="B35" i="1"/>
  <c r="A35" i="1"/>
  <c r="D34" i="1"/>
  <c r="C34" i="1"/>
  <c r="B34" i="1"/>
  <c r="A34" i="1"/>
  <c r="D33" i="1"/>
  <c r="C33" i="1"/>
  <c r="B33" i="1"/>
  <c r="A33" i="1"/>
  <c r="D32" i="1"/>
  <c r="C32" i="1"/>
  <c r="B32" i="1"/>
  <c r="A32" i="1"/>
  <c r="D31" i="1"/>
  <c r="C31" i="1"/>
  <c r="B31" i="1"/>
  <c r="A31" i="1"/>
  <c r="D30" i="1"/>
  <c r="C30" i="1"/>
  <c r="B30" i="1"/>
  <c r="A30" i="1"/>
  <c r="D29" i="1"/>
  <c r="C29" i="1"/>
  <c r="B29" i="1"/>
  <c r="A29" i="1"/>
  <c r="D28" i="1"/>
  <c r="C28" i="1"/>
  <c r="B28" i="1"/>
  <c r="A28" i="1"/>
  <c r="D27" i="1"/>
  <c r="C27" i="1"/>
  <c r="B27" i="1"/>
  <c r="A27" i="1"/>
  <c r="D26" i="1"/>
  <c r="C26" i="1"/>
  <c r="B26" i="1"/>
  <c r="A26" i="1"/>
  <c r="D25" i="1"/>
  <c r="C25" i="1"/>
  <c r="B25" i="1"/>
  <c r="A25" i="1"/>
  <c r="D24" i="1"/>
  <c r="C24" i="1"/>
  <c r="B24" i="1"/>
  <c r="A24" i="1"/>
  <c r="D23" i="1"/>
  <c r="C23" i="1"/>
  <c r="B23" i="1"/>
  <c r="A23" i="1"/>
  <c r="D22" i="1"/>
  <c r="C22" i="1"/>
  <c r="B22" i="1"/>
  <c r="A22" i="1"/>
  <c r="D21" i="1"/>
  <c r="C21" i="1"/>
  <c r="B21" i="1"/>
  <c r="A21" i="1"/>
  <c r="D20" i="1"/>
  <c r="C20" i="1"/>
  <c r="B20" i="1"/>
  <c r="A20" i="1"/>
  <c r="D19" i="1"/>
  <c r="C19" i="1"/>
  <c r="B19" i="1"/>
  <c r="A19" i="1"/>
  <c r="D18" i="1"/>
  <c r="C18" i="1"/>
  <c r="B18" i="1"/>
  <c r="A18" i="1"/>
  <c r="D17" i="1"/>
  <c r="C17" i="1"/>
  <c r="B17" i="1"/>
  <c r="A17" i="1"/>
  <c r="D16" i="1"/>
  <c r="C16" i="1"/>
  <c r="B16" i="1"/>
  <c r="A16" i="1"/>
  <c r="D15" i="1"/>
  <c r="C15" i="1"/>
  <c r="B15" i="1"/>
  <c r="A15" i="1"/>
  <c r="D14" i="1"/>
  <c r="C14" i="1"/>
  <c r="B14" i="1"/>
  <c r="A14" i="1"/>
  <c r="D13" i="1"/>
  <c r="C13" i="1"/>
  <c r="B13" i="1"/>
  <c r="A13" i="1"/>
  <c r="D12" i="1"/>
  <c r="C12" i="1"/>
  <c r="B12" i="1"/>
  <c r="A12" i="1"/>
  <c r="D11" i="1"/>
  <c r="C11" i="1"/>
  <c r="B11" i="1"/>
  <c r="A11" i="1"/>
  <c r="D10" i="1"/>
  <c r="C10" i="1"/>
  <c r="B10" i="1"/>
  <c r="A10" i="1"/>
  <c r="D9" i="1"/>
  <c r="C9" i="1"/>
  <c r="B9" i="1"/>
  <c r="A9" i="1"/>
  <c r="D8" i="1"/>
  <c r="C8" i="1"/>
  <c r="B8" i="1"/>
  <c r="A8" i="1"/>
  <c r="D7" i="1"/>
  <c r="C7" i="1"/>
  <c r="B7" i="1"/>
  <c r="A7" i="1"/>
  <c r="D6" i="1"/>
  <c r="C6" i="1"/>
  <c r="B6" i="1"/>
  <c r="A6" i="1"/>
  <c r="D5" i="1"/>
  <c r="C5" i="1"/>
  <c r="B5" i="1"/>
  <c r="A5" i="1"/>
  <c r="D4" i="1"/>
  <c r="C4" i="1"/>
  <c r="B4" i="1"/>
  <c r="A4" i="1"/>
  <c r="D3" i="1"/>
  <c r="C3" i="1"/>
  <c r="B3" i="1"/>
  <c r="A3" i="1"/>
  <c r="D2" i="1"/>
  <c r="C2" i="1"/>
  <c r="B2" i="1"/>
  <c r="A2" i="1"/>
  <c r="D1" i="1"/>
  <c r="C1" i="1"/>
  <c r="A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3" authorId="0" shapeId="0" xr:uid="{00000000-0006-0000-0100-000001000000}">
      <text>
        <r>
          <rPr>
            <sz val="10"/>
            <color rgb="FF000000"/>
            <rFont val="Arial"/>
          </rPr>
          <t>Responder updated this value.</t>
        </r>
      </text>
    </comment>
    <comment ref="C75" authorId="0" shapeId="0" xr:uid="{00000000-0006-0000-0100-000002000000}">
      <text>
        <r>
          <rPr>
            <sz val="10"/>
            <color rgb="FF000000"/>
            <rFont val="Arial"/>
          </rPr>
          <t>Responder updated this value.</t>
        </r>
      </text>
    </comment>
    <comment ref="D101" authorId="0" shapeId="0" xr:uid="{00000000-0006-0000-0100-000003000000}">
      <text>
        <r>
          <rPr>
            <sz val="10"/>
            <color rgb="FF000000"/>
            <rFont val="Arial"/>
          </rPr>
          <t>Responder updated this value.</t>
        </r>
      </text>
    </comment>
  </commentList>
</comments>
</file>

<file path=xl/sharedStrings.xml><?xml version="1.0" encoding="utf-8"?>
<sst xmlns="http://schemas.openxmlformats.org/spreadsheetml/2006/main" count="659" uniqueCount="478">
  <si>
    <t>Timestamp</t>
  </si>
  <si>
    <t>Name</t>
  </si>
  <si>
    <t>Dorm Room</t>
  </si>
  <si>
    <t xml:space="preserve">If you will be gone at some point between 8 pm and 9:45 pm, when is the best time for us to stop by during that window? </t>
  </si>
  <si>
    <t>Phone Number* (in case we need to urgently get in contact with you! Don't worry, your number won't be shared outside our records.)</t>
  </si>
  <si>
    <t>What question(s) do you have about sustainability at Harvard?</t>
  </si>
  <si>
    <t>What kind of cookie would you like to order?</t>
  </si>
  <si>
    <t>Any other comments (e.g. special delivery instructions), questions, or concerns?</t>
  </si>
  <si>
    <t xml:space="preserve">Rivers Sheehan </t>
  </si>
  <si>
    <t>Apley 54</t>
  </si>
  <si>
    <t>My roommate will be there</t>
  </si>
  <si>
    <t>How much energy do all the fridges use</t>
  </si>
  <si>
    <t>Chocolate chip</t>
  </si>
  <si>
    <t>Heer Patel</t>
  </si>
  <si>
    <t>Hollis 26</t>
  </si>
  <si>
    <t>How does divesting from fossil fuels impact sustainability at Harvard? How can Harvard cut back on food waste at dining halls? What percentage of students support divestment?</t>
  </si>
  <si>
    <t>Shreyas Iyer</t>
  </si>
  <si>
    <t xml:space="preserve">Stoughton 9 </t>
  </si>
  <si>
    <t>8-9</t>
  </si>
  <si>
    <t xml:space="preserve">how much energy does a fridge use </t>
  </si>
  <si>
    <t>Yard</t>
  </si>
  <si>
    <t>Harrison</t>
  </si>
  <si>
    <t>Grays m54</t>
  </si>
  <si>
    <t>8:30</t>
  </si>
  <si>
    <t xml:space="preserve">What does harvard do with the old napkins? </t>
  </si>
  <si>
    <t>Vegan AND gluten free double chocolate chip</t>
  </si>
  <si>
    <t>Michelle Stegawski</t>
  </si>
  <si>
    <t xml:space="preserve">Hollis 26 </t>
  </si>
  <si>
    <t>8-9:30 pm</t>
  </si>
  <si>
    <t>What percentage of students actually compost? (Can be a first-year only statistic if that works)</t>
  </si>
  <si>
    <t xml:space="preserve">I ask that the delivery person can knock to the tune of Twinkle Twinkle Little Star </t>
  </si>
  <si>
    <t>Nishmi Abeyweera</t>
  </si>
  <si>
    <t>Greenough 410</t>
  </si>
  <si>
    <t>How can students get involved in composting at Harvard?</t>
  </si>
  <si>
    <t>Snickerdoodle</t>
  </si>
  <si>
    <t>Matthew Shum</t>
  </si>
  <si>
    <t>Wigg B32</t>
  </si>
  <si>
    <t>What do we do with all the leftover food?</t>
  </si>
  <si>
    <t>Yeokyeong Kim</t>
  </si>
  <si>
    <t>Wigg H-22</t>
  </si>
  <si>
    <t>In addition to carrying a reusable water bottle, what are some small yet effective ways to contribute to sustainability efforts?</t>
  </si>
  <si>
    <t xml:space="preserve">Donia Elmansy </t>
  </si>
  <si>
    <t>Pennypacker 38</t>
  </si>
  <si>
    <t xml:space="preserve">Towards the end like 9:45 would be best! </t>
  </si>
  <si>
    <t>About how much food waste does Harvard go through in a given day? What is the progress that has been done over the past decade in Harvard sustainability?</t>
  </si>
  <si>
    <t>David Hill</t>
  </si>
  <si>
    <t>Stoughton 09</t>
  </si>
  <si>
    <t>Are the cups in Annenberg recyclable?</t>
  </si>
  <si>
    <t>Sidra Naheed</t>
  </si>
  <si>
    <t>Lionel B21</t>
  </si>
  <si>
    <t>How much does composting help with sustainability?</t>
  </si>
  <si>
    <t xml:space="preserve">Ashley Wang </t>
  </si>
  <si>
    <t xml:space="preserve">Holworthy 17 </t>
  </si>
  <si>
    <t xml:space="preserve">What are ways students can be more involved in HUDS sustainability efforts? </t>
  </si>
  <si>
    <t>Vegan chocolate chip</t>
  </si>
  <si>
    <t>Roanna Zou</t>
  </si>
  <si>
    <t>Hollis 09</t>
  </si>
  <si>
    <t>before 8:20 please</t>
  </si>
  <si>
    <t xml:space="preserve">What are the little things I can do everyday to promote sustainability </t>
  </si>
  <si>
    <t>Julia Welsh</t>
  </si>
  <si>
    <t>Hollis South 09</t>
  </si>
  <si>
    <t xml:space="preserve">Which local restaurants do you recommend that advocate for sustainability? </t>
  </si>
  <si>
    <t xml:space="preserve">Tyler Masuyama </t>
  </si>
  <si>
    <t xml:space="preserve">What are Harvard’s stances on nuclear power? Like why aren’t we using nuc? </t>
  </si>
  <si>
    <t>Sterling Lee</t>
  </si>
  <si>
    <t>Canaday F-12</t>
  </si>
  <si>
    <t>What steps can I take in my daily dorm life to help Harvard be a more sustainable place?</t>
  </si>
  <si>
    <t>Chelsea Guo</t>
  </si>
  <si>
    <t>Lamont B30A</t>
  </si>
  <si>
    <t>please could you stop by Lamont :))) thank you</t>
  </si>
  <si>
    <t>What are some things that should not be recycled?</t>
  </si>
  <si>
    <t>thank you!!!</t>
  </si>
  <si>
    <t>Jack Fetsch</t>
  </si>
  <si>
    <t>N/A</t>
  </si>
  <si>
    <t>What the Annenberg disposable plates made of?</t>
  </si>
  <si>
    <t>Eton Shon</t>
  </si>
  <si>
    <t>What are the disposable cups from Annenberg cups made of?</t>
  </si>
  <si>
    <t>Please come to Lamont there are four of us here</t>
  </si>
  <si>
    <t>Chase Souder</t>
  </si>
  <si>
    <t>What are easy ways to live a more sustainable life on campus?</t>
  </si>
  <si>
    <t>Harrison von Dwingelo</t>
  </si>
  <si>
    <t>Gray's E21</t>
  </si>
  <si>
    <t xml:space="preserve">What's Harvard's total carbon emission? What percent carbon neutral is Harvard? Are the Annenberg cups recyclable? </t>
  </si>
  <si>
    <t>Charlotte Nickerson</t>
  </si>
  <si>
    <t>Thayer 202</t>
  </si>
  <si>
    <t>Now</t>
  </si>
  <si>
    <t>How much energy do the water heaters use?</t>
  </si>
  <si>
    <t>Lily brunelle</t>
  </si>
  <si>
    <t>Greenough 108</t>
  </si>
  <si>
    <t>What is Harvard doing to make buildings more efficient?</t>
  </si>
  <si>
    <t>Megan Ter Haar</t>
  </si>
  <si>
    <t>Straus B-32</t>
  </si>
  <si>
    <t>I'll be here!</t>
  </si>
  <si>
    <t xml:space="preserve">Does Harvard utilize any renewable energy sources, such as solar panels? </t>
  </si>
  <si>
    <t>Soy Choi</t>
  </si>
  <si>
    <t>Hurlbut 202</t>
  </si>
  <si>
    <t>9pm to 9:45pm</t>
  </si>
  <si>
    <t xml:space="preserve">
Where does all the food waste from Annenburg and other dhalls go?</t>
  </si>
  <si>
    <t>Thank you!!!</t>
  </si>
  <si>
    <t>Emma Kay</t>
  </si>
  <si>
    <t>Now :)</t>
  </si>
  <si>
    <t>Where does the compost from the dorms get taken?</t>
  </si>
  <si>
    <t xml:space="preserve">Megane Bantefa </t>
  </si>
  <si>
    <t>Greenough 303</t>
  </si>
  <si>
    <t>I will be gone during that entire period. So you can leave it at the door</t>
  </si>
  <si>
    <t xml:space="preserve">What is being done in general to promote sustainability on campus. </t>
  </si>
  <si>
    <t>Payton Kim</t>
  </si>
  <si>
    <t>Grays East E22</t>
  </si>
  <si>
    <t>Where can we recycle glass on campus?</t>
  </si>
  <si>
    <t>Rachel Chau</t>
  </si>
  <si>
    <t>Thayer 310</t>
  </si>
  <si>
    <t>9:30</t>
  </si>
  <si>
    <t xml:space="preserve">What can I do on a day-to-day basis to be more sustainable? </t>
  </si>
  <si>
    <t>If I'm not there, please drop it off at my mailbox. Thank you so much!</t>
  </si>
  <si>
    <t>Karina Wang</t>
  </si>
  <si>
    <t>Wigglesworth G-32</t>
  </si>
  <si>
    <t>How does Harvard's heating system work? Is it efficient?</t>
  </si>
  <si>
    <t>hi simone :)</t>
  </si>
  <si>
    <t>Skander Fourati</t>
  </si>
  <si>
    <t>Grays East 41</t>
  </si>
  <si>
    <t>Can I recycle my batteries ? If yes, how ?</t>
  </si>
  <si>
    <t>How can students get involved with composting on campus?</t>
  </si>
  <si>
    <t>Nicole Rozelman</t>
  </si>
  <si>
    <t>Canaday A21</t>
  </si>
  <si>
    <t>11pm</t>
  </si>
  <si>
    <t>What makes the paper cups better for the environment than any other material?</t>
  </si>
  <si>
    <t>Owen</t>
  </si>
  <si>
    <t>Hurlbut 305</t>
  </si>
  <si>
    <t>Before 9:30</t>
  </si>
  <si>
    <t>Other than all the talk about divestment, which seems like a fairly low-impact strategy apart from anything else, what is Harvard doing to become more sustainable and promote sustainable causes?</t>
  </si>
  <si>
    <t>CJ Passarella</t>
  </si>
  <si>
    <t>Matthews 312</t>
  </si>
  <si>
    <t>After 9</t>
  </si>
  <si>
    <t>Honestly I never know which bin to throw my fruit into but does it even matter if it's biodegradable?</t>
  </si>
  <si>
    <t>Janani</t>
  </si>
  <si>
    <t>Thayer 415</t>
  </si>
  <si>
    <t>What’s a good way to compost with out it getting gross</t>
  </si>
  <si>
    <t>Juan Carlos Cousins</t>
  </si>
  <si>
    <t>WIGG B 11</t>
  </si>
  <si>
    <t>Does harvard shut down the heating in the summer?</t>
  </si>
  <si>
    <t>Alex Pipkin</t>
  </si>
  <si>
    <t>Grays M34</t>
  </si>
  <si>
    <t>9:15</t>
  </si>
  <si>
    <t>What is the percentage of sustainability materials actually composted?</t>
  </si>
  <si>
    <t>Not sure if I will make it home in this window! Essay grind is hitting hard but I will try my best!</t>
  </si>
  <si>
    <t>Joshua Ng</t>
  </si>
  <si>
    <t>Pierce Hall G12a</t>
  </si>
  <si>
    <t>How can I be more sustainably-friendly on campus?</t>
  </si>
  <si>
    <t>I can meet you outside, just give me a call.</t>
  </si>
  <si>
    <t>Claire Yoo</t>
  </si>
  <si>
    <t>9:15pm</t>
  </si>
  <si>
    <t>How does recycling work (liek really though)</t>
  </si>
  <si>
    <t>Tran Nguyen</t>
  </si>
  <si>
    <t>Massachusetts Hall B-41</t>
  </si>
  <si>
    <t>Why don't Harvard buy compostable bins that can be opened using foot? There is one in Matthews basement kitchen which I would use more often if I didn't need to use my hands to touch the lid.</t>
  </si>
  <si>
    <t>If possible, please give me a sugar cookie or a cookie with the least chocolate chips. Thank you.</t>
  </si>
  <si>
    <t>Gia-Han Le</t>
  </si>
  <si>
    <t>Matthews 309</t>
  </si>
  <si>
    <t>No</t>
  </si>
  <si>
    <t>Hannah Lang</t>
  </si>
  <si>
    <t>Stoughton 04</t>
  </si>
  <si>
    <t>Are there any initiatives to make Annenberg less wasteful? what happens with the food and napkins we leave on trays (ie does it just get thrown in the garbage, or composted?)</t>
  </si>
  <si>
    <t>Andrea Liu</t>
  </si>
  <si>
    <t>Weld 47</t>
  </si>
  <si>
    <t>Would it be possible for you to give the cookie to Guillaume Alain Paul Bouchard who can find me later and answer my question?</t>
  </si>
  <si>
    <t>How does HUDS take steps to be sustainable, and how can we as students help with food sustainability?</t>
  </si>
  <si>
    <t>Thank you to Yuki for baking these cookies!</t>
  </si>
  <si>
    <t>Lena Lofgren</t>
  </si>
  <si>
    <t>Straus B32</t>
  </si>
  <si>
    <t>We’ll be here!</t>
  </si>
  <si>
    <t>What is done with the uneaten food in the dining halls?</t>
  </si>
  <si>
    <t>Janet Li</t>
  </si>
  <si>
    <t>Lionel B-31</t>
  </si>
  <si>
    <t>preferably before 9pm</t>
  </si>
  <si>
    <t>Are the Annenberg disposable cups recyclable?</t>
  </si>
  <si>
    <t>Yao Yin</t>
  </si>
  <si>
    <t>Wigg G 32!</t>
  </si>
  <si>
    <t>now</t>
  </si>
  <si>
    <t>Does Harvard do compost? How do we deal with food waste???</t>
  </si>
  <si>
    <t xml:space="preserve">Brittany Shrader </t>
  </si>
  <si>
    <t>Wigg G-12</t>
  </si>
  <si>
    <t>will be there</t>
  </si>
  <si>
    <t>Is most food at Annenberg catered for sustainability?</t>
  </si>
  <si>
    <t>Jenny Lu</t>
  </si>
  <si>
    <t>How much water is used to wash the dishes?</t>
  </si>
  <si>
    <t>James</t>
  </si>
  <si>
    <t>Canaday C-51</t>
  </si>
  <si>
    <t>9:20-9:45</t>
  </si>
  <si>
    <t>How are Berg cups compostable?</t>
  </si>
  <si>
    <t>Yes</t>
  </si>
  <si>
    <t>Kelsey Griffin</t>
  </si>
  <si>
    <t>Grays E22</t>
  </si>
  <si>
    <t xml:space="preserve">How are the Annenberg containers compostable? Also why are there relatively few compost bins around campus? </t>
  </si>
  <si>
    <t>Ivan Zhang</t>
  </si>
  <si>
    <t>Straus C-31</t>
  </si>
  <si>
    <t>8:30 - 9:45</t>
  </si>
  <si>
    <t>What percentage of Harvard's energy is renewable?</t>
  </si>
  <si>
    <t xml:space="preserve">Isaac Heller </t>
  </si>
  <si>
    <t xml:space="preserve">Wigglesworth g12 </t>
  </si>
  <si>
    <t xml:space="preserve">Doesn’t matter I’ll be around </t>
  </si>
  <si>
    <t xml:space="preserve">How much water does Harvard use daily ? </t>
  </si>
  <si>
    <t xml:space="preserve">Thanks! </t>
  </si>
  <si>
    <t>Maycee Wieczorek</t>
  </si>
  <si>
    <t xml:space="preserve">Holworthy 8 </t>
  </si>
  <si>
    <t xml:space="preserve">Have the dorms and buildings on campus been retrofitted to be more energy efficient? </t>
  </si>
  <si>
    <t>8-9:30</t>
  </si>
  <si>
    <t xml:space="preserve">What are some initiatives you have in mind on the plastic red solo cups used at many campus parties? </t>
  </si>
  <si>
    <t>christine lee</t>
  </si>
  <si>
    <t>greenough 208</t>
  </si>
  <si>
    <t>9ish :)</t>
  </si>
  <si>
    <t>How much energy usage does keeping appliances (fairy lights, kettles, etc.) plugged in actually amount to?</t>
  </si>
  <si>
    <t>Clara Guzman</t>
  </si>
  <si>
    <t>Wigg G 32</t>
  </si>
  <si>
    <t>does the dual flush actually help on the toliet</t>
  </si>
  <si>
    <t>Rosie Du</t>
  </si>
  <si>
    <t>Grays w46</t>
  </si>
  <si>
    <t>8:50 pm</t>
  </si>
  <si>
    <t>How can I do better with compost</t>
  </si>
  <si>
    <t xml:space="preserve">In the trash room, why don't they have smaller bags for our trash cans instead of the really big bags? </t>
  </si>
  <si>
    <t>Ezechukwu Nduka</t>
  </si>
  <si>
    <t>Friday 4:30</t>
  </si>
  <si>
    <t xml:space="preserve">How bad is the electrical use (mainly with lights) on campus </t>
  </si>
  <si>
    <t>Iris Chen</t>
  </si>
  <si>
    <t>Greenough 209</t>
  </si>
  <si>
    <t>How many disposable plates does Annenberg go through per day when the dishwasher is broken?</t>
  </si>
  <si>
    <t>Abigail Romero</t>
  </si>
  <si>
    <t>Wigg G-21</t>
  </si>
  <si>
    <t>I am currently in Widener so chances are we will miss each other ):</t>
  </si>
  <si>
    <t>Where does all of the trash generated at Harvard typically go? What has been the biggest hindrance towards full-sustainability at Harvard? What would "full-sustainability" even look like?</t>
  </si>
  <si>
    <t>Thank you so much! You guys are awesome and I'm excited to learn more about sustainability at Harvard (:</t>
  </si>
  <si>
    <t>Carlos Bejar-Garcia</t>
  </si>
  <si>
    <t>Wigg G 31</t>
  </si>
  <si>
    <t>I sadly will not be at my dorm during this window, but my roommates might be. They can just have the cookies (if not idk leave them outside the door)</t>
  </si>
  <si>
    <t>What happens to all the leftover food from the dining halls?</t>
  </si>
  <si>
    <t>I'm confused how do I get the answer to my question if I won't be at my dorm</t>
  </si>
  <si>
    <t>Harkirat Bhullar</t>
  </si>
  <si>
    <t>Sorry I won’t be in my room during this time at all. But my roommate will be there.</t>
  </si>
  <si>
    <t>Is solar energy to power Harvard and how can we improve the use of solar energy?</t>
  </si>
  <si>
    <t>If no one opens the door to my dorm, please leave the cookie outside!</t>
  </si>
  <si>
    <t>Felicia Roman</t>
  </si>
  <si>
    <t>Holworthy West room 8</t>
  </si>
  <si>
    <t>my roommate will be there to get the cookies, if my roommate is not there please leave the cookies outside the door on the window seat</t>
  </si>
  <si>
    <t>What is the carbon footprint of the food we eat at Annenberg?</t>
  </si>
  <si>
    <t>thank you so much</t>
  </si>
  <si>
    <t>Annabel Hagen</t>
  </si>
  <si>
    <t>Pennypacker 25</t>
  </si>
  <si>
    <t>How much of an impact does turning off lights make?</t>
  </si>
  <si>
    <t>James Toliver</t>
  </si>
  <si>
    <t>Holworthy 1</t>
  </si>
  <si>
    <t>Science Center 309a</t>
  </si>
  <si>
    <t>How does Harvard address (or not address) food waste in the dining halls?</t>
  </si>
  <si>
    <t>Maliya Ellis</t>
  </si>
  <si>
    <t>Wigglesworth H-22</t>
  </si>
  <si>
    <t xml:space="preserve">Are the lights in my room LED? How bad is it to leave chargers plugged into the wall? </t>
  </si>
  <si>
    <t>Luke Stevens</t>
  </si>
  <si>
    <t>Matthews 512</t>
  </si>
  <si>
    <t>Why do the laundry machines recommend cold water?</t>
  </si>
  <si>
    <t xml:space="preserve">Ryan McMurchy </t>
  </si>
  <si>
    <t>Mathews 512</t>
  </si>
  <si>
    <t xml:space="preserve">anytime </t>
  </si>
  <si>
    <t xml:space="preserve">What is clean coal and could it reduce emissions?  </t>
  </si>
  <si>
    <t>Alex Pagnetti</t>
  </si>
  <si>
    <t>Pennypacker 46</t>
  </si>
  <si>
    <t xml:space="preserve">Imma be gone but give them to either roommates or Andres cause he live near me </t>
  </si>
  <si>
    <t>Where can I find a sustainability report?</t>
  </si>
  <si>
    <t xml:space="preserve">We love Andres </t>
  </si>
  <si>
    <t>Lauren Yang</t>
  </si>
  <si>
    <t>Grays W36</t>
  </si>
  <si>
    <t>Do you need to wash/clean plastic cups before recycling them?</t>
  </si>
  <si>
    <t>emily liu</t>
  </si>
  <si>
    <t>greenough 306</t>
  </si>
  <si>
    <t>how do i become sustainable? how do i become unsustainable?</t>
  </si>
  <si>
    <t>Elisabeth Hailu</t>
  </si>
  <si>
    <t>greenough 110</t>
  </si>
  <si>
    <t>what are some organizations on campus that one can join if they want to advocate for sustainability on campus?</t>
  </si>
  <si>
    <t>Alexis Rodriguez Mejia</t>
  </si>
  <si>
    <t>Straus D-11</t>
  </si>
  <si>
    <t>What do I do if my proctor doesn’t allow compost bins?</t>
  </si>
  <si>
    <t>Quan Narula</t>
  </si>
  <si>
    <t>Holworthy 9</t>
  </si>
  <si>
    <t>Before 9:30!</t>
  </si>
  <si>
    <t>How do we know which disposable plates/utensils/cups are compostable and which are not?</t>
  </si>
  <si>
    <t>Natalia Calvo</t>
  </si>
  <si>
    <t>9:20</t>
  </si>
  <si>
    <t>How much water does Harvard use?</t>
  </si>
  <si>
    <t>Emilio De Leon</t>
  </si>
  <si>
    <t xml:space="preserve">Weld 16 </t>
  </si>
  <si>
    <t xml:space="preserve">Anytime pass by </t>
  </si>
  <si>
    <t xml:space="preserve">Should we compost food we eat in the dorm? </t>
  </si>
  <si>
    <t>Amy Zhou</t>
  </si>
  <si>
    <t>Canaday B-41</t>
  </si>
  <si>
    <t xml:space="preserve">Does the recycling actually get recycled? </t>
  </si>
  <si>
    <t>Anu Zaman</t>
  </si>
  <si>
    <t>Mower B 31</t>
  </si>
  <si>
    <t>What is done with the extra food at HUDS?</t>
  </si>
  <si>
    <t>Felicia Ho</t>
  </si>
  <si>
    <t>Wigg I-21</t>
  </si>
  <si>
    <t>Is Harvard actually switching to heat pumps? Source: PS11</t>
  </si>
  <si>
    <t>Love u guys for fueling my Lamont hours</t>
  </si>
  <si>
    <t>Enio Andoni</t>
  </si>
  <si>
    <t>Hollis 17</t>
  </si>
  <si>
    <t>How can we work with students to reduce food waste? Can we make some sort of educational program for it?</t>
  </si>
  <si>
    <t>Anisha Laumas</t>
  </si>
  <si>
    <t>Wigglesworth I-21</t>
  </si>
  <si>
    <t>Is Harvard actually switching to heat pumps as one of its sustainability initiatives?</t>
  </si>
  <si>
    <t>David</t>
  </si>
  <si>
    <t>Apley 52</t>
  </si>
  <si>
    <t>I will be here</t>
  </si>
  <si>
    <t>I want to know what Harvard does with all the left over food, and if it is thinking about it’s energy usage in classrooms and buildings afterhours</t>
  </si>
  <si>
    <t>I am the door with the reef</t>
  </si>
  <si>
    <t>Joy Lin</t>
  </si>
  <si>
    <t>hollis 23 but don't go there, please come to Wigg I basement</t>
  </si>
  <si>
    <t>I will be gone forever</t>
  </si>
  <si>
    <t>Do the compostable cups take a lot of energy to make?</t>
  </si>
  <si>
    <t>Come to Wigg I basement</t>
  </si>
  <si>
    <t>Spencer Cassell</t>
  </si>
  <si>
    <t xml:space="preserve">512 Matthews </t>
  </si>
  <si>
    <t>Any time!</t>
  </si>
  <si>
    <t xml:space="preserve">Can you turn your heater off in the room? I feel like it’s always on </t>
  </si>
  <si>
    <t>Leon Chen</t>
  </si>
  <si>
    <t>Thayer 504</t>
  </si>
  <si>
    <t>Just call me pls</t>
  </si>
  <si>
    <t>I noticed some solar panels around the area. I was wondering who installs them/maintain them and how much do they save for the school?</t>
  </si>
  <si>
    <t>Thanks!</t>
  </si>
  <si>
    <t>Lucy Jiao</t>
  </si>
  <si>
    <t>Is amazon packaging still recyclable even if you don’t take off the paper label?</t>
  </si>
  <si>
    <t>Adam Aleksic</t>
  </si>
  <si>
    <t>In the wiggs i basement</t>
  </si>
  <si>
    <t>are negative greenhouse gas emissions a viable possibility for Harvard, and, if so, how can we (and how long until we can) accomplish that?</t>
  </si>
  <si>
    <t>Darius Atefat-Peckham</t>
  </si>
  <si>
    <t>Weld 16</t>
  </si>
  <si>
    <t xml:space="preserve">What is Harvard’s carbon footprint? </t>
  </si>
  <si>
    <t xml:space="preserve">Stephon Fagan-Avery </t>
  </si>
  <si>
    <t>Wigg i Basement</t>
  </si>
  <si>
    <t>Do the lights in the dorm hallways turn off at night?</t>
  </si>
  <si>
    <t>Phoebe Meyerson</t>
  </si>
  <si>
    <t>Hurlbut 201</t>
  </si>
  <si>
    <t>How does Annenberg try to reduce food waste?</t>
  </si>
  <si>
    <t>Leo</t>
  </si>
  <si>
    <t>Wigg I basement</t>
  </si>
  <si>
    <t>Are berg paper cups/bowls recyclable</t>
  </si>
  <si>
    <t>Sheccid ontiveros</t>
  </si>
  <si>
    <t>Hollis North 24</t>
  </si>
  <si>
    <t>All good</t>
  </si>
  <si>
    <t xml:space="preserve">How can we decrease food waste? Where do we source our energy? </t>
  </si>
  <si>
    <t>Joanna Boyland</t>
  </si>
  <si>
    <t>Wigg I/J basement common room</t>
  </si>
  <si>
    <t>why do the rooms not have garbage cans? People have non recyclable things they need to dispose of, and so now I have to mix my garbage and recycling and throw it all away instead of recycling some and throwing away some</t>
  </si>
  <si>
    <t>Noor Baig</t>
  </si>
  <si>
    <t>Hollis 11</t>
  </si>
  <si>
    <t>I’ll be gone after 9:20</t>
  </si>
  <si>
    <t>Are the cleaning products used by the janitorial staff sustainable?</t>
  </si>
  <si>
    <t>Nicholas Young</t>
  </si>
  <si>
    <t>Hurlbut 101</t>
  </si>
  <si>
    <t>What animal is going extinct next??</t>
  </si>
  <si>
    <t>Maybe some milk to go with my cookie??🥛🥛🥛🥛🍪🍪</t>
  </si>
  <si>
    <t>Lucas Chu</t>
  </si>
  <si>
    <t>Thayer 503</t>
  </si>
  <si>
    <t>Can you explain the biggest things the college is doing to reduce its carbon footprint?</t>
  </si>
  <si>
    <t>Mercedes Ferreira-Dias</t>
  </si>
  <si>
    <t>Weld 23</t>
  </si>
  <si>
    <t>I will not be there but Andres said he would keep my cookie and have a convo with my when I get back to campus!</t>
  </si>
  <si>
    <t>Are you aware of any consistent spaces on campus where art and environmental activism intersect?</t>
  </si>
  <si>
    <t>Erick</t>
  </si>
  <si>
    <t>thayer 304</t>
  </si>
  <si>
    <t>9:45 (txt me when you’re on your way so ik jajaj)</t>
  </si>
  <si>
    <t>why does expos FORCE students to print out everything when usually it’s not necessary? Why can’t we use our computers for those classes?</t>
  </si>
  <si>
    <t>Lindsey Rath</t>
  </si>
  <si>
    <t>Wiggle B11</t>
  </si>
  <si>
    <t>Should I switch to oat milk instead of almond milk?</t>
  </si>
  <si>
    <t xml:space="preserve">Nisha Seyed </t>
  </si>
  <si>
    <t>9 pm</t>
  </si>
  <si>
    <t>What efforts has Harvard made for sustainability and forward developments for areas where sustainability needs to be met?</t>
  </si>
  <si>
    <t>Jessica Lee</t>
  </si>
  <si>
    <t>Matthews South 202</t>
  </si>
  <si>
    <t>I will be here until 9:15. You can give my cookie to my roommate while I am out!</t>
  </si>
  <si>
    <t>How should I compost in a way that doesn’t attract all the fruit flies into my room?</t>
  </si>
  <si>
    <t>Michelle Qin</t>
  </si>
  <si>
    <t>Grays East 32</t>
  </si>
  <si>
    <t>Now is good :)</t>
  </si>
  <si>
    <t>Does the recycling can get sorted? I often see trash in there and it makes me sad because it’s contaminating the recycling...</t>
  </si>
  <si>
    <t>Irvin Yi</t>
  </si>
  <si>
    <t>Canaday D24</t>
  </si>
  <si>
    <t>How is food waste processed?</t>
  </si>
  <si>
    <t>Anna Wolf</t>
  </si>
  <si>
    <t>yes my roommate is there</t>
  </si>
  <si>
    <t xml:space="preserve">do the bulbs in the lamp save energy?
</t>
  </si>
  <si>
    <t>using my roommate email thanks</t>
  </si>
  <si>
    <t>Paige Anderson</t>
  </si>
  <si>
    <t>Matthews 202</t>
  </si>
  <si>
    <t>what is the participation rate in recycling and composting across Harvard?</t>
  </si>
  <si>
    <t>Megan Coram</t>
  </si>
  <si>
    <t>Straus C-22</t>
  </si>
  <si>
    <t>Walking to my dorm now, will be there in like 5 mins</t>
  </si>
  <si>
    <t>Can you recycle bubble mailer envelopes in the dorm basement recycling?</t>
  </si>
  <si>
    <t>Nope, thank you in advance!</t>
  </si>
  <si>
    <t>Christopher Dolce</t>
  </si>
  <si>
    <t>Canaday D-24</t>
  </si>
  <si>
    <t>What is Harvard actively doing to in order to increase their own sustainability?  Or how is it managing all the food waste that must be generated from the dining halls?</t>
  </si>
  <si>
    <t>The door to Canaday floor 2 should be propped open.  If not then knock.</t>
  </si>
  <si>
    <t>Taylor Peterman</t>
  </si>
  <si>
    <t>Greenough 109</t>
  </si>
  <si>
    <t>What’s one thing the average student can do to help promote sustainability at Harvard?</t>
  </si>
  <si>
    <t>Kevin Tan</t>
  </si>
  <si>
    <t>Weld 27</t>
  </si>
  <si>
    <t>How much of the recycling from Harvard is actually recycled (I would assume that there are many contaminants from ppl not knowing what's recyclable)</t>
  </si>
  <si>
    <t>Do the revolving doors of the Science Center conserve energy?</t>
  </si>
  <si>
    <t>yana lazarova-weng</t>
  </si>
  <si>
    <t>thayer 107</t>
  </si>
  <si>
    <t xml:space="preserve">what kind of progress has been made over the years and how do you expect that progress to continue throughout the decade? how responsive is the administration to new ideas? what do you think influences their decisions - politics, finance etc.? </t>
  </si>
  <si>
    <t>Katie Sierra</t>
  </si>
  <si>
    <t>What percent of the energy to run Harvard is renewable?</t>
  </si>
  <si>
    <t>Nope</t>
  </si>
  <si>
    <t>Federico Rollo</t>
  </si>
  <si>
    <t>Ill be there</t>
  </si>
  <si>
    <t>what happens to the food not taken at annenberg?</t>
  </si>
  <si>
    <t>Chris Partridge</t>
  </si>
  <si>
    <t>Grays Middle 44</t>
  </si>
  <si>
    <t>How much do sustainable toilets actually save compared to conventional ones? They seem pretty loud.</t>
  </si>
  <si>
    <t>ideally separate from cookies with nuts (not a huge deal)</t>
  </si>
  <si>
    <t>Alick Rose</t>
  </si>
  <si>
    <t>Weld 28</t>
  </si>
  <si>
    <t>Are the cups at berg really biodegradable?</t>
  </si>
  <si>
    <t>Xavier Morales</t>
  </si>
  <si>
    <t>Wigglesworth A11</t>
  </si>
  <si>
    <t>HUDS uses a lot of compostable plates, utensils, and cups when it cooks in outside events and gives carry out food. But these types of objects usually need to be taken to special industrial facilities for them to be adequately processed and actually be composted. So, are our plates, utensils, etc. actually taken to be composted at the adequate facilities -are they actually composted- or are they thrown away like everything else?</t>
  </si>
  <si>
    <t>I am not going to be there but I talked with my roommate about this, and he will be there to receive it.</t>
  </si>
  <si>
    <t xml:space="preserve">Maribel Cervantes </t>
  </si>
  <si>
    <t>Grays m34</t>
  </si>
  <si>
    <t>Can plastic be compostable?</t>
  </si>
  <si>
    <t>Paul Bingaman</t>
  </si>
  <si>
    <t>Wigglesworth C-11</t>
  </si>
  <si>
    <t>What measures are Harvard taking to be environmentally friendly?</t>
  </si>
  <si>
    <t>Esther</t>
  </si>
  <si>
    <t>Thayer 301</t>
  </si>
  <si>
    <t>9:25-9:30 PM</t>
  </si>
  <si>
    <t xml:space="preserve">How can I be more sustainable? </t>
  </si>
  <si>
    <t>Ray</t>
  </si>
  <si>
    <t xml:space="preserve">Dumebi </t>
  </si>
  <si>
    <t>Canaday F-34</t>
  </si>
  <si>
    <t>I’m definitely not gonna be there lol</t>
  </si>
  <si>
    <t>How are microfridges the only acceptable form of fridge/microwave if the claim is due to energy concerns</t>
  </si>
  <si>
    <t xml:space="preserve">Does unplugging electronics make a difference towards sustainability? </t>
  </si>
  <si>
    <t>Jing-Jing Shen</t>
  </si>
  <si>
    <t>Straus A-22</t>
  </si>
  <si>
    <t>9:45 ish</t>
  </si>
  <si>
    <t>How much energy does not using trays in Annenberg save</t>
  </si>
  <si>
    <t>Evangelos Kassos</t>
  </si>
  <si>
    <t>Grays E41</t>
  </si>
  <si>
    <t>Please leave the cookie on the door metal mess if not there</t>
  </si>
  <si>
    <t>If we wanna be sustainable at Harvard, why don’t we turn off the lights at unused spaces during the night?</t>
  </si>
  <si>
    <t>Avery</t>
  </si>
  <si>
    <t>Wigglesworth C-31</t>
  </si>
  <si>
    <t>9:45</t>
  </si>
  <si>
    <t>How can I cut down on the food waste that I produce in the dining hall?</t>
  </si>
  <si>
    <t>No thank you</t>
  </si>
  <si>
    <t>How many solar panels does Harvard have?</t>
  </si>
  <si>
    <t>Elisabeth Aigeldinger</t>
  </si>
  <si>
    <t>Wigg C-31</t>
  </si>
  <si>
    <t>What does Annenberg do with the food we don't eat?</t>
  </si>
  <si>
    <t>Raquel Rivera</t>
  </si>
  <si>
    <t>Wigg B 31</t>
  </si>
  <si>
    <t>Where can I find ecoplastic utensils in annenberg to bring with me if I am taking food to go/bagged lunch?</t>
  </si>
  <si>
    <t>Andy Kim</t>
  </si>
  <si>
    <t>What are some ways we can be involved in sustainability?</t>
  </si>
  <si>
    <t>Jasmyne</t>
  </si>
  <si>
    <t>Matthews 205</t>
  </si>
  <si>
    <t xml:space="preserve">Although there are compost bins in the smith and science center, others parts of campus don’t seem to have them. Is harvard working to have them in other buildings as well? What’s harvard doing to educate the student body about sustainability? </t>
  </si>
  <si>
    <t>Akshay Amin</t>
  </si>
  <si>
    <t>Whenever</t>
  </si>
  <si>
    <t>What student sustainability efforts exist</t>
  </si>
  <si>
    <t xml:space="preserve">Alayna Jenkins </t>
  </si>
  <si>
    <t>Matthews 403</t>
  </si>
  <si>
    <t>How can more people be involved with your efforts?</t>
  </si>
  <si>
    <t>No I appreciate your work!</t>
  </si>
  <si>
    <t>C54</t>
  </si>
  <si>
    <t>1. Why should US decrease their reliance on fossil fuels in the face of rising Chinese global power? Considering Chinese initiatives such as BRI and a rapidly growing Chinese economy that is positioning China to dethrone the US as a global superpower, does it really make sense to hurt our economy at this prime moment and potentially allow for a Chinese hegemony?</t>
  </si>
  <si>
    <t>2. Regarding divestment, what about the argument that it is net positive for the environment to give the students more resources (considering green energy is not as profitable of an investment) to help breed a class of environmentally-active students with access to many resources so that they can go out and make the world much better as compared to having less resources.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</si>
</sst>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
    <font>
      <sz val="10"/>
      <color rgb="FF000000"/>
      <name val="Arial"/>
    </font>
    <font>
      <sz val="10"/>
      <color theme="1"/>
      <name val="Arial"/>
    </font>
    <font>
      <b/>
      <sz val="10"/>
      <color theme="1"/>
      <name val="Arial"/>
    </font>
    <font>
      <sz val="11"/>
      <color rgb="FF000000"/>
      <name val="Inconsolata"/>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0">
    <xf numFmtId="0" fontId="0" fillId="0" borderId="0" xfId="0" applyFont="1" applyAlignment="1"/>
    <xf numFmtId="0" fontId="1" fillId="0" borderId="0" xfId="0" applyFont="1"/>
    <xf numFmtId="0" fontId="1" fillId="0" borderId="0" xfId="0" applyFont="1" applyAlignment="1"/>
    <xf numFmtId="164" fontId="1" fillId="0" borderId="0" xfId="0" applyNumberFormat="1" applyFont="1" applyAlignment="1"/>
    <xf numFmtId="0" fontId="1" fillId="0" borderId="0" xfId="0" applyFont="1" applyAlignment="1">
      <alignment wrapText="1"/>
    </xf>
    <xf numFmtId="0" fontId="1" fillId="0" borderId="0" xfId="0" quotePrefix="1" applyFont="1" applyAlignment="1"/>
    <xf numFmtId="0" fontId="2" fillId="0" borderId="0" xfId="0" applyFont="1" applyAlignment="1">
      <alignment wrapText="1"/>
    </xf>
    <xf numFmtId="0" fontId="3" fillId="2" borderId="0" xfId="0" applyFont="1" applyFill="1"/>
    <xf numFmtId="0" fontId="1" fillId="0" borderId="0" xfId="0" applyFont="1" applyAlignment="1">
      <alignment wrapText="1"/>
    </xf>
    <xf numFmtId="0" fontId="1" fillId="0" borderId="0" xfId="0" applyFont="1" applyAlignment="1">
      <alignment horizontal="right" wrapText="1"/>
    </xf>
  </cellXfs>
  <cellStyles count="1">
    <cellStyle name="Normal" xfId="0" builtinId="0"/>
  </cellStyles>
  <dxfs count="6">
    <dxf>
      <fill>
        <patternFill patternType="solid">
          <fgColor rgb="FFB7E1CD"/>
          <bgColor rgb="FFB7E1CD"/>
        </patternFill>
      </fill>
    </dxf>
    <dxf>
      <fill>
        <patternFill patternType="solid">
          <fgColor rgb="FFFFFF00"/>
          <bgColor rgb="FFFFFF00"/>
        </patternFill>
      </fill>
    </dxf>
    <dxf>
      <fill>
        <patternFill patternType="solid">
          <fgColor rgb="FFB7E1CD"/>
          <bgColor rgb="FFB7E1CD"/>
        </patternFill>
      </fill>
    </dxf>
    <dxf>
      <font>
        <color rgb="FF000000"/>
      </font>
      <fill>
        <patternFill patternType="solid">
          <fgColor rgb="FFEA4335"/>
          <bgColor rgb="FFEA4335"/>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501"/>
  <sheetViews>
    <sheetView tabSelected="1" workbookViewId="0">
      <pane ySplit="1" topLeftCell="A104" activePane="bottomLeft" state="frozen"/>
      <selection pane="bottomLeft" activeCell="C1" sqref="C1:C1048576"/>
    </sheetView>
  </sheetViews>
  <sheetFormatPr baseColWidth="10" defaultColWidth="14.5" defaultRowHeight="15.75" customHeight="1"/>
  <cols>
    <col min="1" max="11" width="21.5" customWidth="1"/>
  </cols>
  <sheetData>
    <row r="1" spans="1:7" ht="42">
      <c r="A1" s="4" t="str">
        <f>Form!C:C</f>
        <v>Dorm Room</v>
      </c>
      <c r="B1" s="6" t="s">
        <v>20</v>
      </c>
      <c r="C1" s="4" t="str">
        <f>Form!F:F</f>
        <v>What question(s) do you have about sustainability at Harvard?</v>
      </c>
      <c r="D1" s="4" t="str">
        <f>Form!G:G</f>
        <v>What kind of cookie would you like to order?</v>
      </c>
      <c r="E1" s="4"/>
    </row>
    <row r="2" spans="1:7" ht="29">
      <c r="A2" s="4" t="str">
        <f>Form!C:C</f>
        <v>Apley 54</v>
      </c>
      <c r="B2" s="7" t="str">
        <f ca="1">IFERROR(__xludf.DUMMYFUNCTION("IF(REGEXMATCH(E2,""Apley""),""Ivy"",IF(REGEXMATCH(E2,""Hollis""),""Ivy"",IF(REGEXMATCH(E2,""Holworthy""),""Ivy"",IF(REGEXMATCH(E2,""Lionel""),""Ivy"",IF(REGEXMATCH(E2,""Mass Hall""),""Ivy"",IF(REGEXMATCH(E2,""Mower""),""Ivy"",IF(REGEXMATCH(E2,""Stoughton"&amp;"""),""Ivy"",IF(REGEXMATCH(E2,""Straus""),""Ivy"",IF(REGEXMATCH(E2,""Greenough""),""Crimson"",IF(REGEXMATCH(E2,""Hurlbut""),""Crimson"",IF(REGEXMATCH(E2,""Pennypacker""),""Crimson"",IF(REGEXMATCH(E2,""Wigg""),""Crimson"",IF(REGEXMATCH(E2,""Grays""),""Elm"""&amp;",IF(REGEXMATCH(E2,""Matthews""),""Elm"",IF(REGEXMATCH(E2,""Weld""),""Elm"",IF(REGEXMATCH(E2,""Canaday""),""Oak"",IF(REGEXMATCH(E2,""Thayer""),""Oak"")))))))))))))))))"),"Ivy")</f>
        <v>Ivy</v>
      </c>
      <c r="C2" s="4" t="str">
        <f>Form!F:F</f>
        <v>How much energy do all the fridges use</v>
      </c>
      <c r="D2" s="4" t="str">
        <f>Form!G:G</f>
        <v>Chocolate chip</v>
      </c>
      <c r="E2" s="4"/>
      <c r="F2" s="2"/>
      <c r="G2" s="2"/>
    </row>
    <row r="3" spans="1:7" ht="113">
      <c r="A3" s="4" t="str">
        <f>Form!C:C</f>
        <v>Hollis 26</v>
      </c>
      <c r="B3" s="7" t="str">
        <f ca="1">IFERROR(__xludf.DUMMYFUNCTION("IF(REGEXMATCH(E3,""Apley""),""Ivy"",IF(REGEXMATCH(E3,""Hollis""),""Ivy"",IF(REGEXMATCH(E3,""Holworthy""),""Ivy"",IF(REGEXMATCH(E3,""Lionel""),""Ivy"",IF(REGEXMATCH(E3,""Mass Hall""),""Ivy"",IF(REGEXMATCH(E3,""Mower""),""Ivy"",IF(REGEXMATCH(E3,""Stoughton"&amp;"""),""Ivy"",IF(REGEXMATCH(E3,""Straus""),""Ivy"",IF(REGEXMATCH(E3,""Greenough""),""Crimson"",IF(REGEXMATCH(E3,""Hurlbut""),""Crimson"",IF(REGEXMATCH(E3,""Pennypacker""),""Crimson"",IF(REGEXMATCH(E3,""Wigg""),""Crimson"",IF(REGEXMATCH(E3,""Grays""),""Elm"""&amp;",IF(REGEXMATCH(E3,""Matthews""),""Elm"",IF(REGEXMATCH(E3,""Weld""),""Elm"",IF(REGEXMATCH(E3,""Canaday""),""Oak"",IF(REGEXMATCH(E3,""Thayer""),""Oak"")))))))))))))))))"),"Ivy")</f>
        <v>Ivy</v>
      </c>
      <c r="C3" s="4" t="str">
        <f>Form!F:F</f>
        <v>How does divesting from fossil fuels impact sustainability at Harvard? How can Harvard cut back on food waste at dining halls? What percentage of students support divestment?</v>
      </c>
      <c r="D3" s="4" t="str">
        <f>Form!G:G</f>
        <v>Chocolate chip</v>
      </c>
      <c r="E3" s="4"/>
      <c r="F3" s="2"/>
      <c r="G3" s="2"/>
    </row>
    <row r="4" spans="1:7" ht="29">
      <c r="A4" s="4" t="str">
        <f>Form!C:C</f>
        <v xml:space="preserve">Stoughton 9 </v>
      </c>
      <c r="B4" s="7" t="str">
        <f ca="1">IFERROR(__xludf.DUMMYFUNCTION("IF(REGEXMATCH(E4,""Apley""),""Ivy"",IF(REGEXMATCH(E4,""Hollis""),""Ivy"",IF(REGEXMATCH(E4,""Holworthy""),""Ivy"",IF(REGEXMATCH(E4,""Lionel""),""Ivy"",IF(REGEXMATCH(E4,""Mass Hall""),""Ivy"",IF(REGEXMATCH(E4,""Mower""),""Ivy"",IF(REGEXMATCH(E4,""Stoughton"&amp;"""),""Ivy"",IF(REGEXMATCH(E4,""Straus""),""Ivy"",IF(REGEXMATCH(E4,""Greenough""),""Crimson"",IF(REGEXMATCH(E4,""Hurlbut""),""Crimson"",IF(REGEXMATCH(E4,""Pennypacker""),""Crimson"",IF(REGEXMATCH(E4,""Wigg""),""Crimson"",IF(REGEXMATCH(E4,""Grays""),""Elm"""&amp;",IF(REGEXMATCH(E4,""Matthews""),""Elm"",IF(REGEXMATCH(E4,""Weld""),""Elm"",IF(REGEXMATCH(E4,""Canaday""),""Oak"",IF(REGEXMATCH(E4,""Thayer""),""Oak"")))))))))))))))))"),"Ivy")</f>
        <v>Ivy</v>
      </c>
      <c r="C4" s="4" t="str">
        <f>Form!F:F</f>
        <v xml:space="preserve">how much energy does a fridge use </v>
      </c>
      <c r="D4" s="4" t="str">
        <f>Form!G:G</f>
        <v>Chocolate chip</v>
      </c>
      <c r="E4" s="4"/>
      <c r="F4" s="2"/>
      <c r="G4" s="2"/>
    </row>
    <row r="5" spans="1:7" ht="29">
      <c r="A5" s="4" t="str">
        <f>Form!C:C</f>
        <v>Grays m54</v>
      </c>
      <c r="B5" s="7" t="str">
        <f ca="1">IFERROR(__xludf.DUMMYFUNCTION("IF(REGEXMATCH(E5,""Apley""),""Ivy"",IF(REGEXMATCH(E5,""Hollis""),""Ivy"",IF(REGEXMATCH(E5,""Holworthy""),""Ivy"",IF(REGEXMATCH(E5,""Lionel""),""Ivy"",IF(REGEXMATCH(E5,""Mass Hall""),""Ivy"",IF(REGEXMATCH(E5,""Mower""),""Ivy"",IF(REGEXMATCH(E5,""Stoughton"&amp;"""),""Ivy"",IF(REGEXMATCH(E5,""Straus""),""Ivy"",IF(REGEXMATCH(E5,""Greenough""),""Crimson"",IF(REGEXMATCH(E5,""Hurlbut""),""Crimson"",IF(REGEXMATCH(E5,""Pennypacker""),""Crimson"",IF(REGEXMATCH(E5,""Wigg""),""Crimson"",IF(REGEXMATCH(E5,""Grays""),""Elm"""&amp;",IF(REGEXMATCH(E5,""Matthews""),""Elm"",IF(REGEXMATCH(E5,""Weld""),""Elm"",IF(REGEXMATCH(E5,""Canaday""),""Oak"",IF(REGEXMATCH(E5,""Thayer""),""Oak"")))))))))))))))))"),"Elm")</f>
        <v>Elm</v>
      </c>
      <c r="C5" s="4" t="str">
        <f>Form!F:F</f>
        <v xml:space="preserve">What does harvard do with the old napkins? </v>
      </c>
      <c r="D5" s="4" t="str">
        <f>Form!G:G</f>
        <v>Vegan AND gluten free double chocolate chip</v>
      </c>
      <c r="E5" s="4"/>
      <c r="F5" s="2"/>
      <c r="G5" s="2"/>
    </row>
    <row r="6" spans="1:7" ht="71">
      <c r="A6" s="4" t="str">
        <f>Form!C:C</f>
        <v xml:space="preserve">Hollis 26 </v>
      </c>
      <c r="B6" s="7" t="str">
        <f ca="1">IFERROR(__xludf.DUMMYFUNCTION("IF(REGEXMATCH(E6,""Apley""),""Ivy"",IF(REGEXMATCH(E6,""Hollis""),""Ivy"",IF(REGEXMATCH(E6,""Holworthy""),""Ivy"",IF(REGEXMATCH(E6,""Lionel""),""Ivy"",IF(REGEXMATCH(E6,""Mass Hall""),""Ivy"",IF(REGEXMATCH(E6,""Mower""),""Ivy"",IF(REGEXMATCH(E6,""Stoughton"&amp;"""),""Ivy"",IF(REGEXMATCH(E6,""Straus""),""Ivy"",IF(REGEXMATCH(E6,""Greenough""),""Crimson"",IF(REGEXMATCH(E6,""Hurlbut""),""Crimson"",IF(REGEXMATCH(E6,""Pennypacker""),""Crimson"",IF(REGEXMATCH(E6,""Wigg""),""Crimson"",IF(REGEXMATCH(E6,""Grays""),""Elm"""&amp;",IF(REGEXMATCH(E6,""Matthews""),""Elm"",IF(REGEXMATCH(E6,""Weld""),""Elm"",IF(REGEXMATCH(E6,""Canaday""),""Oak"",IF(REGEXMATCH(E6,""Thayer""),""Oak"")))))))))))))))))"),"Ivy")</f>
        <v>Ivy</v>
      </c>
      <c r="C6" s="4" t="str">
        <f>Form!F:F</f>
        <v>What percentage of students actually compost? (Can be a first-year only statistic if that works)</v>
      </c>
      <c r="D6" s="4" t="str">
        <f>Form!G:G</f>
        <v>Chocolate chip</v>
      </c>
      <c r="E6" s="4"/>
      <c r="F6" s="2"/>
      <c r="G6" s="2"/>
    </row>
    <row r="7" spans="1:7" ht="43">
      <c r="A7" s="4" t="str">
        <f>Form!C:C</f>
        <v>Greenough 410</v>
      </c>
      <c r="B7" s="7" t="str">
        <f ca="1">IFERROR(__xludf.DUMMYFUNCTION("IF(REGEXMATCH(E7,""Apley""),""Ivy"",IF(REGEXMATCH(E7,""Hollis""),""Ivy"",IF(REGEXMATCH(E7,""Holworthy""),""Ivy"",IF(REGEXMATCH(E7,""Lionel""),""Ivy"",IF(REGEXMATCH(E7,""Mass Hall""),""Ivy"",IF(REGEXMATCH(E7,""Mower""),""Ivy"",IF(REGEXMATCH(E7,""Stoughton"&amp;"""),""Ivy"",IF(REGEXMATCH(E7,""Straus""),""Ivy"",IF(REGEXMATCH(E7,""Greenough""),""Crimson"",IF(REGEXMATCH(E7,""Hurlbut""),""Crimson"",IF(REGEXMATCH(E7,""Pennypacker""),""Crimson"",IF(REGEXMATCH(E7,""Wigg""),""Crimson"",IF(REGEXMATCH(E7,""Grays""),""Elm"""&amp;",IF(REGEXMATCH(E7,""Matthews""),""Elm"",IF(REGEXMATCH(E7,""Weld""),""Elm"",IF(REGEXMATCH(E7,""Canaday""),""Oak"",IF(REGEXMATCH(E7,""Thayer""),""Oak"")))))))))))))))))"),"Crimson")</f>
        <v>Crimson</v>
      </c>
      <c r="C7" s="4" t="str">
        <f>Form!F:F</f>
        <v>How can students get involved in composting at Harvard?</v>
      </c>
      <c r="D7" s="4" t="str">
        <f>Form!G:G</f>
        <v>Snickerdoodle</v>
      </c>
      <c r="E7" s="4"/>
      <c r="F7" s="2"/>
      <c r="G7" s="2"/>
    </row>
    <row r="8" spans="1:7" ht="29">
      <c r="A8" s="4" t="str">
        <f>Form!C:C</f>
        <v>Wigg B32</v>
      </c>
      <c r="B8" s="7" t="str">
        <f ca="1">IFERROR(__xludf.DUMMYFUNCTION("IF(REGEXMATCH(E8,""Apley""),""Ivy"",IF(REGEXMATCH(E8,""Hollis""),""Ivy"",IF(REGEXMATCH(E8,""Holworthy""),""Ivy"",IF(REGEXMATCH(E8,""Lionel""),""Ivy"",IF(REGEXMATCH(E8,""Mass Hall""),""Ivy"",IF(REGEXMATCH(E8,""Mower""),""Ivy"",IF(REGEXMATCH(E8,""Stoughton"&amp;"""),""Ivy"",IF(REGEXMATCH(E8,""Straus""),""Ivy"",IF(REGEXMATCH(E8,""Greenough""),""Crimson"",IF(REGEXMATCH(E8,""Hurlbut""),""Crimson"",IF(REGEXMATCH(E8,""Pennypacker""),""Crimson"",IF(REGEXMATCH(E8,""Wigg""),""Crimson"",IF(REGEXMATCH(E8,""Grays""),""Elm"""&amp;",IF(REGEXMATCH(E8,""Matthews""),""Elm"",IF(REGEXMATCH(E8,""Weld""),""Elm"",IF(REGEXMATCH(E8,""Canaday""),""Oak"",IF(REGEXMATCH(E8,""Thayer""),""Oak"")))))))))))))))))"),"Crimson")</f>
        <v>Crimson</v>
      </c>
      <c r="C8" s="4" t="str">
        <f>Form!F:F</f>
        <v>What do we do with all the leftover food?</v>
      </c>
      <c r="D8" s="4" t="str">
        <f>Form!G:G</f>
        <v>Chocolate chip</v>
      </c>
      <c r="E8" s="4"/>
      <c r="F8" s="2"/>
      <c r="G8" s="2"/>
    </row>
    <row r="9" spans="1:7" ht="85">
      <c r="A9" s="4" t="str">
        <f>Form!C:C</f>
        <v>Wigg H-22</v>
      </c>
      <c r="B9" s="7" t="str">
        <f ca="1">IFERROR(__xludf.DUMMYFUNCTION("IF(REGEXMATCH(E9,""Apley""),""Ivy"",IF(REGEXMATCH(E9,""Hollis""),""Ivy"",IF(REGEXMATCH(E9,""Holworthy""),""Ivy"",IF(REGEXMATCH(E9,""Lionel""),""Ivy"",IF(REGEXMATCH(E9,""Mass Hall""),""Ivy"",IF(REGEXMATCH(E9,""Mower""),""Ivy"",IF(REGEXMATCH(E9,""Stoughton"&amp;"""),""Ivy"",IF(REGEXMATCH(E9,""Straus""),""Ivy"",IF(REGEXMATCH(E9,""Greenough""),""Crimson"",IF(REGEXMATCH(E9,""Hurlbut""),""Crimson"",IF(REGEXMATCH(E9,""Pennypacker""),""Crimson"",IF(REGEXMATCH(E9,""Wigg""),""Crimson"",IF(REGEXMATCH(E9,""Grays""),""Elm"""&amp;",IF(REGEXMATCH(E9,""Matthews""),""Elm"",IF(REGEXMATCH(E9,""Weld""),""Elm"",IF(REGEXMATCH(E9,""Canaday""),""Oak"",IF(REGEXMATCH(E9,""Thayer""),""Oak"")))))))))))))))))"),"Crimson")</f>
        <v>Crimson</v>
      </c>
      <c r="C9" s="4" t="str">
        <f>Form!F:F</f>
        <v>In addition to carrying a reusable water bottle, what are some small yet effective ways to contribute to sustainability efforts?</v>
      </c>
      <c r="D9" s="4" t="str">
        <f>Form!G:G</f>
        <v>Chocolate chip</v>
      </c>
      <c r="E9" s="4"/>
      <c r="F9" s="2"/>
      <c r="G9" s="2"/>
    </row>
    <row r="10" spans="1:7" ht="99">
      <c r="A10" s="4" t="str">
        <f>Form!C:C</f>
        <v>Pennypacker 38</v>
      </c>
      <c r="B10" s="7" t="str">
        <f ca="1">IFERROR(__xludf.DUMMYFUNCTION("IF(REGEXMATCH(E10,""Apley""),""Ivy"",IF(REGEXMATCH(E10,""Hollis""),""Ivy"",IF(REGEXMATCH(E10,""Holworthy""),""Ivy"",IF(REGEXMATCH(E10,""Lionel""),""Ivy"",IF(REGEXMATCH(E10,""Mass Hall""),""Ivy"",IF(REGEXMATCH(E10,""Mower""),""Ivy"",IF(REGEXMATCH(E10,""Sto"&amp;"ughton""),""Ivy"",IF(REGEXMATCH(E10,""Straus""),""Ivy"",IF(REGEXMATCH(E10,""Greenough""),""Crimson"",IF(REGEXMATCH(E10,""Hurlbut""),""Crimson"",IF(REGEXMATCH(E10,""Pennypacker""),""Crimson"",IF(REGEXMATCH(E10,""Wigg""),""Crimson"",IF(REGEXMATCH(E10,""Gray"&amp;"s""),""Elm"",IF(REGEXMATCH(E10,""Matthews""),""Elm"",IF(REGEXMATCH(E10,""Weld""),""Elm"",IF(REGEXMATCH(E10,""Canaday""),""Oak"",IF(REGEXMATCH(E10,""Thayer""),""Oak"")))))))))))))))))"),"Crimson")</f>
        <v>Crimson</v>
      </c>
      <c r="C10" s="4" t="str">
        <f>Form!F:F</f>
        <v>About how much food waste does Harvard go through in a given day? What is the progress that has been done over the past decade in Harvard sustainability?</v>
      </c>
      <c r="D10" s="9" t="str">
        <f>Form!G:G</f>
        <v>Snickerdoodle</v>
      </c>
      <c r="E10" s="4"/>
      <c r="F10" s="2"/>
      <c r="G10" s="2"/>
    </row>
    <row r="11" spans="1:7" ht="29">
      <c r="A11" s="4" t="str">
        <f>Form!C:C</f>
        <v>Stoughton 09</v>
      </c>
      <c r="B11" s="7" t="str">
        <f ca="1">IFERROR(__xludf.DUMMYFUNCTION("IF(REGEXMATCH(E11,""Apley""),""Ivy"",IF(REGEXMATCH(E11,""Hollis""),""Ivy"",IF(REGEXMATCH(E11,""Holworthy""),""Ivy"",IF(REGEXMATCH(E11,""Lionel""),""Ivy"",IF(REGEXMATCH(E11,""Mass Hall""),""Ivy"",IF(REGEXMATCH(E11,""Mower""),""Ivy"",IF(REGEXMATCH(E11,""Sto"&amp;"ughton""),""Ivy"",IF(REGEXMATCH(E11,""Straus""),""Ivy"",IF(REGEXMATCH(E11,""Greenough""),""Crimson"",IF(REGEXMATCH(E11,""Hurlbut""),""Crimson"",IF(REGEXMATCH(E11,""Pennypacker""),""Crimson"",IF(REGEXMATCH(E11,""Wigg""),""Crimson"",IF(REGEXMATCH(E11,""Gray"&amp;"s""),""Elm"",IF(REGEXMATCH(E11,""Matthews""),""Elm"",IF(REGEXMATCH(E11,""Weld""),""Elm"",IF(REGEXMATCH(E11,""Canaday""),""Oak"",IF(REGEXMATCH(E11,""Thayer""),""Oak"")))))))))))))))))"),"Ivy")</f>
        <v>Ivy</v>
      </c>
      <c r="C11" s="4" t="str">
        <f>Form!F:F</f>
        <v>Are the cups in Annenberg recyclable?</v>
      </c>
      <c r="D11" s="4" t="str">
        <f>Form!G:G</f>
        <v>Snickerdoodle</v>
      </c>
      <c r="E11" s="4"/>
      <c r="F11" s="2"/>
      <c r="G11" s="2"/>
    </row>
    <row r="12" spans="1:7" ht="43">
      <c r="A12" s="4" t="str">
        <f>Form!C:C</f>
        <v>Lionel B21</v>
      </c>
      <c r="B12" s="7" t="str">
        <f ca="1">IFERROR(__xludf.DUMMYFUNCTION("IF(REGEXMATCH(E12,""Apley""),""Ivy"",IF(REGEXMATCH(E12,""Hollis""),""Ivy"",IF(REGEXMATCH(E12,""Holworthy""),""Ivy"",IF(REGEXMATCH(E12,""Lionel""),""Ivy"",IF(REGEXMATCH(E12,""Mass Hall""),""Ivy"",IF(REGEXMATCH(E12,""Mower""),""Ivy"",IF(REGEXMATCH(E12,""Sto"&amp;"ughton""),""Ivy"",IF(REGEXMATCH(E12,""Straus""),""Ivy"",IF(REGEXMATCH(E12,""Greenough""),""Crimson"",IF(REGEXMATCH(E12,""Hurlbut""),""Crimson"",IF(REGEXMATCH(E12,""Pennypacker""),""Crimson"",IF(REGEXMATCH(E12,""Wigg""),""Crimson"",IF(REGEXMATCH(E12,""Gray"&amp;"s""),""Elm"",IF(REGEXMATCH(E12,""Matthews""),""Elm"",IF(REGEXMATCH(E12,""Weld""),""Elm"",IF(REGEXMATCH(E12,""Canaday""),""Oak"",IF(REGEXMATCH(E12,""Thayer""),""Oak"")))))))))))))))))"),"Ivy")</f>
        <v>Ivy</v>
      </c>
      <c r="C12" s="4" t="str">
        <f>Form!F:F</f>
        <v>How much does composting help with sustainability?</v>
      </c>
      <c r="D12" s="4" t="str">
        <f>Form!G:G</f>
        <v>Chocolate chip</v>
      </c>
      <c r="E12" s="4"/>
      <c r="F12" s="2"/>
      <c r="G12" s="2"/>
    </row>
    <row r="13" spans="1:7" ht="57">
      <c r="A13" s="4" t="str">
        <f>Form!C:C</f>
        <v xml:space="preserve">Holworthy 17 </v>
      </c>
      <c r="B13" s="7" t="str">
        <f ca="1">IFERROR(__xludf.DUMMYFUNCTION("IF(REGEXMATCH(E13,""Apley""),""Ivy"",IF(REGEXMATCH(E13,""Hollis""),""Ivy"",IF(REGEXMATCH(E13,""Holworthy""),""Ivy"",IF(REGEXMATCH(E13,""Lionel""),""Ivy"",IF(REGEXMATCH(E13,""Mass Hall""),""Ivy"",IF(REGEXMATCH(E13,""Mower""),""Ivy"",IF(REGEXMATCH(E13,""Sto"&amp;"ughton""),""Ivy"",IF(REGEXMATCH(E13,""Straus""),""Ivy"",IF(REGEXMATCH(E13,""Greenough""),""Crimson"",IF(REGEXMATCH(E13,""Hurlbut""),""Crimson"",IF(REGEXMATCH(E13,""Pennypacker""),""Crimson"",IF(REGEXMATCH(E13,""Wigg""),""Crimson"",IF(REGEXMATCH(E13,""Gray"&amp;"s""),""Elm"",IF(REGEXMATCH(E13,""Matthews""),""Elm"",IF(REGEXMATCH(E13,""Weld""),""Elm"",IF(REGEXMATCH(E13,""Canaday""),""Oak"",IF(REGEXMATCH(E13,""Thayer""),""Oak"")))))))))))))))))"),"Ivy")</f>
        <v>Ivy</v>
      </c>
      <c r="C13" s="4" t="str">
        <f>Form!F:F</f>
        <v xml:space="preserve">What are ways students can be more involved in HUDS sustainability efforts? </v>
      </c>
      <c r="D13" s="4" t="str">
        <f>Form!G:G</f>
        <v>Vegan chocolate chip</v>
      </c>
      <c r="E13" s="8"/>
      <c r="F13" s="2"/>
      <c r="G13" s="2"/>
    </row>
    <row r="14" spans="1:7" ht="43">
      <c r="A14" s="4" t="str">
        <f>Form!C:C</f>
        <v>Hollis 09</v>
      </c>
      <c r="B14" s="7" t="str">
        <f ca="1">IFERROR(__xludf.DUMMYFUNCTION("IF(REGEXMATCH(E14,""Apley""),""Ivy"",IF(REGEXMATCH(E14,""Hollis""),""Ivy"",IF(REGEXMATCH(E14,""Holworthy""),""Ivy"",IF(REGEXMATCH(E14,""Lionel""),""Ivy"",IF(REGEXMATCH(E14,""Mass Hall""),""Ivy"",IF(REGEXMATCH(E14,""Mower""),""Ivy"",IF(REGEXMATCH(E14,""Sto"&amp;"ughton""),""Ivy"",IF(REGEXMATCH(E14,""Straus""),""Ivy"",IF(REGEXMATCH(E14,""Greenough""),""Crimson"",IF(REGEXMATCH(E14,""Hurlbut""),""Crimson"",IF(REGEXMATCH(E14,""Pennypacker""),""Crimson"",IF(REGEXMATCH(E14,""Wigg""),""Crimson"",IF(REGEXMATCH(E14,""Gray"&amp;"s""),""Elm"",IF(REGEXMATCH(E14,""Matthews""),""Elm"",IF(REGEXMATCH(E14,""Weld""),""Elm"",IF(REGEXMATCH(E14,""Canaday""),""Oak"",IF(REGEXMATCH(E14,""Thayer""),""Oak"")))))))))))))))))"),"Ivy")</f>
        <v>Ivy</v>
      </c>
      <c r="C14" s="4" t="str">
        <f>Form!F:F</f>
        <v xml:space="preserve">What are the little things I can do everyday to promote sustainability </v>
      </c>
      <c r="D14" s="4" t="str">
        <f>Form!G:G</f>
        <v>Chocolate chip</v>
      </c>
      <c r="E14" s="4"/>
      <c r="F14" s="8"/>
      <c r="G14" s="2"/>
    </row>
    <row r="15" spans="1:7" ht="57">
      <c r="A15" s="4" t="str">
        <f>Form!C:C</f>
        <v>Hollis South 09</v>
      </c>
      <c r="B15" s="7" t="str">
        <f ca="1">IFERROR(__xludf.DUMMYFUNCTION("IF(REGEXMATCH(E15,""Apley""),""Ivy"",IF(REGEXMATCH(E15,""Hollis""),""Ivy"",IF(REGEXMATCH(E15,""Holworthy""),""Ivy"",IF(REGEXMATCH(E15,""Lionel""),""Ivy"",IF(REGEXMATCH(E15,""Mass Hall""),""Ivy"",IF(REGEXMATCH(E15,""Mower""),""Ivy"",IF(REGEXMATCH(E15,""Sto"&amp;"ughton""),""Ivy"",IF(REGEXMATCH(E15,""Straus""),""Ivy"",IF(REGEXMATCH(E15,""Greenough""),""Crimson"",IF(REGEXMATCH(E15,""Hurlbut""),""Crimson"",IF(REGEXMATCH(E15,""Pennypacker""),""Crimson"",IF(REGEXMATCH(E15,""Wigg""),""Crimson"",IF(REGEXMATCH(E15,""Gray"&amp;"s""),""Elm"",IF(REGEXMATCH(E15,""Matthews""),""Elm"",IF(REGEXMATCH(E15,""Weld""),""Elm"",IF(REGEXMATCH(E15,""Canaday""),""Oak"",IF(REGEXMATCH(E15,""Thayer""),""Oak"")))))))))))))))))"),"Ivy")</f>
        <v>Ivy</v>
      </c>
      <c r="C15" s="4" t="str">
        <f>Form!F:F</f>
        <v xml:space="preserve">Which local restaurants do you recommend that advocate for sustainability? </v>
      </c>
      <c r="D15" s="4" t="str">
        <f>Form!G:G</f>
        <v>Chocolate chip</v>
      </c>
      <c r="E15" s="4"/>
      <c r="F15" s="2"/>
      <c r="G15" s="2"/>
    </row>
    <row r="16" spans="1:7" ht="57">
      <c r="A16" s="4" t="str">
        <f>Form!C:C</f>
        <v xml:space="preserve">Holworthy 17 </v>
      </c>
      <c r="B16" s="7" t="str">
        <f ca="1">IFERROR(__xludf.DUMMYFUNCTION("IF(REGEXMATCH(E16,""Apley""),""Ivy"",IF(REGEXMATCH(E16,""Hollis""),""Ivy"",IF(REGEXMATCH(E16,""Holworthy""),""Ivy"",IF(REGEXMATCH(E16,""Lionel""),""Ivy"",IF(REGEXMATCH(E16,""Mass Hall""),""Ivy"",IF(REGEXMATCH(E16,""Mower""),""Ivy"",IF(REGEXMATCH(E16,""Sto"&amp;"ughton""),""Ivy"",IF(REGEXMATCH(E16,""Straus""),""Ivy"",IF(REGEXMATCH(E16,""Greenough""),""Crimson"",IF(REGEXMATCH(E16,""Hurlbut""),""Crimson"",IF(REGEXMATCH(E16,""Pennypacker""),""Crimson"",IF(REGEXMATCH(E16,""Wigg""),""Crimson"",IF(REGEXMATCH(E16,""Gray"&amp;"s""),""Elm"",IF(REGEXMATCH(E16,""Matthews""),""Elm"",IF(REGEXMATCH(E16,""Weld""),""Elm"",IF(REGEXMATCH(E16,""Canaday""),""Oak"",IF(REGEXMATCH(E16,""Thayer""),""Oak"")))))))))))))))))"),"Ivy")</f>
        <v>Ivy</v>
      </c>
      <c r="C16" s="4" t="str">
        <f>Form!F:F</f>
        <v xml:space="preserve">What are Harvard’s stances on nuclear power? Like why aren’t we using nuc? </v>
      </c>
      <c r="D16" s="4" t="str">
        <f>Form!G:G</f>
        <v>Snickerdoodle</v>
      </c>
      <c r="E16" s="4"/>
      <c r="F16" s="2"/>
      <c r="G16" s="2"/>
    </row>
    <row r="17" spans="1:8" ht="57">
      <c r="A17" s="4" t="str">
        <f>Form!C:C</f>
        <v>Canaday F-12</v>
      </c>
      <c r="B17" s="7" t="str">
        <f ca="1">IFERROR(__xludf.DUMMYFUNCTION("IF(REGEXMATCH(E17,""Apley""),""Ivy"",IF(REGEXMATCH(E17,""Hollis""),""Ivy"",IF(REGEXMATCH(E17,""Holworthy""),""Ivy"",IF(REGEXMATCH(E17,""Lionel""),""Ivy"",IF(REGEXMATCH(E17,""Mass Hall""),""Ivy"",IF(REGEXMATCH(E17,""Mower""),""Ivy"",IF(REGEXMATCH(E17,""Sto"&amp;"ughton""),""Ivy"",IF(REGEXMATCH(E17,""Straus""),""Ivy"",IF(REGEXMATCH(E17,""Greenough""),""Crimson"",IF(REGEXMATCH(E17,""Hurlbut""),""Crimson"",IF(REGEXMATCH(E17,""Pennypacker""),""Crimson"",IF(REGEXMATCH(E17,""Wigg""),""Crimson"",IF(REGEXMATCH(E17,""Gray"&amp;"s""),""Elm"",IF(REGEXMATCH(E17,""Matthews""),""Elm"",IF(REGEXMATCH(E17,""Weld""),""Elm"",IF(REGEXMATCH(E17,""Canaday""),""Oak"",IF(REGEXMATCH(E17,""Thayer""),""Oak"")))))))))))))))))"),"Oak")</f>
        <v>Oak</v>
      </c>
      <c r="C17" s="4" t="str">
        <f>Form!F:F</f>
        <v>What steps can I take in my daily dorm life to help Harvard be a more sustainable place?</v>
      </c>
      <c r="D17" s="4" t="str">
        <f>Form!G:G</f>
        <v>Chocolate chip</v>
      </c>
      <c r="E17" s="4"/>
      <c r="F17" s="2"/>
      <c r="G17" s="2"/>
    </row>
    <row r="18" spans="1:8" ht="43">
      <c r="A18" s="4" t="str">
        <f>Form!C:C</f>
        <v>Lamont B30A</v>
      </c>
      <c r="B18" s="7" t="b">
        <f ca="1">IFERROR(__xludf.DUMMYFUNCTION("IF(REGEXMATCH(E18,""Apley""),""Ivy"",IF(REGEXMATCH(E18,""Hollis""),""Ivy"",IF(REGEXMATCH(E18,""Holworthy""),""Ivy"",IF(REGEXMATCH(E18,""Lionel""),""Ivy"",IF(REGEXMATCH(E18,""Mass Hall""),""Ivy"",IF(REGEXMATCH(E18,""Mower""),""Ivy"",IF(REGEXMATCH(E18,""Sto"&amp;"ughton""),""Ivy"",IF(REGEXMATCH(E18,""Straus""),""Ivy"",IF(REGEXMATCH(E18,""Greenough""),""Crimson"",IF(REGEXMATCH(E18,""Hurlbut""),""Crimson"",IF(REGEXMATCH(E18,""Pennypacker""),""Crimson"",IF(REGEXMATCH(E18,""Wigg""),""Crimson"",IF(REGEXMATCH(E18,""Gray"&amp;"s""),""Elm"",IF(REGEXMATCH(E18,""Matthews""),""Elm"",IF(REGEXMATCH(E18,""Weld""),""Elm"",IF(REGEXMATCH(E18,""Canaday""),""Oak"",IF(REGEXMATCH(E18,""Thayer""),""Oak"")))))))))))))))))"),FALSE)</f>
        <v>0</v>
      </c>
      <c r="C18" s="4" t="str">
        <f>Form!F:F</f>
        <v>What are some things that should not be recycled?</v>
      </c>
      <c r="D18" s="4" t="str">
        <f>Form!G:G</f>
        <v>Snickerdoodle</v>
      </c>
      <c r="E18" s="4"/>
      <c r="F18" s="2"/>
      <c r="G18" s="2"/>
    </row>
    <row r="19" spans="1:8" ht="43">
      <c r="A19" s="4" t="str">
        <f>Form!C:C</f>
        <v>Lamont B30A</v>
      </c>
      <c r="B19" s="7" t="b">
        <f ca="1">IFERROR(__xludf.DUMMYFUNCTION("IF(REGEXMATCH(E19,""Apley""),""Ivy"",IF(REGEXMATCH(E19,""Hollis""),""Ivy"",IF(REGEXMATCH(E19,""Holworthy""),""Ivy"",IF(REGEXMATCH(E19,""Lionel""),""Ivy"",IF(REGEXMATCH(E19,""Mass Hall""),""Ivy"",IF(REGEXMATCH(E19,""Mower""),""Ivy"",IF(REGEXMATCH(E19,""Sto"&amp;"ughton""),""Ivy"",IF(REGEXMATCH(E19,""Straus""),""Ivy"",IF(REGEXMATCH(E19,""Greenough""),""Crimson"",IF(REGEXMATCH(E19,""Hurlbut""),""Crimson"",IF(REGEXMATCH(E19,""Pennypacker""),""Crimson"",IF(REGEXMATCH(E19,""Wigg""),""Crimson"",IF(REGEXMATCH(E19,""Gray"&amp;"s""),""Elm"",IF(REGEXMATCH(E19,""Matthews""),""Elm"",IF(REGEXMATCH(E19,""Weld""),""Elm"",IF(REGEXMATCH(E19,""Canaday""),""Oak"",IF(REGEXMATCH(E19,""Thayer""),""Oak"")))))))))))))))))"),FALSE)</f>
        <v>0</v>
      </c>
      <c r="C19" s="4" t="str">
        <f>Form!F:F</f>
        <v>What the Annenberg disposable plates made of?</v>
      </c>
      <c r="D19" s="4" t="str">
        <f>Form!G:G</f>
        <v>Snickerdoodle</v>
      </c>
      <c r="E19" s="4"/>
      <c r="F19" s="2"/>
      <c r="G19" s="2"/>
    </row>
    <row r="20" spans="1:8" ht="43">
      <c r="A20" s="4" t="str">
        <f>Form!C:C</f>
        <v>Lamont B30A</v>
      </c>
      <c r="B20" s="7" t="b">
        <f ca="1">IFERROR(__xludf.DUMMYFUNCTION("IF(REGEXMATCH(E20,""Apley""),""Ivy"",IF(REGEXMATCH(E20,""Hollis""),""Ivy"",IF(REGEXMATCH(E20,""Holworthy""),""Ivy"",IF(REGEXMATCH(E20,""Lionel""),""Ivy"",IF(REGEXMATCH(E20,""Mass Hall""),""Ivy"",IF(REGEXMATCH(E20,""Mower""),""Ivy"",IF(REGEXMATCH(E20,""Sto"&amp;"ughton""),""Ivy"",IF(REGEXMATCH(E20,""Straus""),""Ivy"",IF(REGEXMATCH(E20,""Greenough""),""Crimson"",IF(REGEXMATCH(E20,""Hurlbut""),""Crimson"",IF(REGEXMATCH(E20,""Pennypacker""),""Crimson"",IF(REGEXMATCH(E20,""Wigg""),""Crimson"",IF(REGEXMATCH(E20,""Gray"&amp;"s""),""Elm"",IF(REGEXMATCH(E20,""Matthews""),""Elm"",IF(REGEXMATCH(E20,""Weld""),""Elm"",IF(REGEXMATCH(E20,""Canaday""),""Oak"",IF(REGEXMATCH(E20,""Thayer""),""Oak"")))))))))))))))))"),FALSE)</f>
        <v>0</v>
      </c>
      <c r="C20" s="4" t="str">
        <f>Form!F:F</f>
        <v>What are the disposable cups from Annenberg cups made of?</v>
      </c>
      <c r="D20" s="4" t="str">
        <f>Form!G:G</f>
        <v>Snickerdoodle</v>
      </c>
      <c r="E20" s="4"/>
      <c r="F20" s="2"/>
      <c r="G20" s="2"/>
    </row>
    <row r="21" spans="1:8" ht="43">
      <c r="A21" s="4" t="str">
        <f>Form!C:C</f>
        <v>Hollis 09</v>
      </c>
      <c r="B21" s="7" t="str">
        <f ca="1">IFERROR(__xludf.DUMMYFUNCTION("IF(REGEXMATCH(E21,""Apley""),""Ivy"",IF(REGEXMATCH(E21,""Hollis""),""Ivy"",IF(REGEXMATCH(E21,""Holworthy""),""Ivy"",IF(REGEXMATCH(E21,""Lionel""),""Ivy"",IF(REGEXMATCH(E21,""Mass Hall""),""Ivy"",IF(REGEXMATCH(E21,""Mower""),""Ivy"",IF(REGEXMATCH(E21,""Sto"&amp;"ughton""),""Ivy"",IF(REGEXMATCH(E21,""Straus""),""Ivy"",IF(REGEXMATCH(E21,""Greenough""),""Crimson"",IF(REGEXMATCH(E21,""Hurlbut""),""Crimson"",IF(REGEXMATCH(E21,""Pennypacker""),""Crimson"",IF(REGEXMATCH(E21,""Wigg""),""Crimson"",IF(REGEXMATCH(E21,""Gray"&amp;"s""),""Elm"",IF(REGEXMATCH(E21,""Matthews""),""Elm"",IF(REGEXMATCH(E21,""Weld""),""Elm"",IF(REGEXMATCH(E21,""Canaday""),""Oak"",IF(REGEXMATCH(E21,""Thayer""),""Oak"")))))))))))))))))"),"Ivy")</f>
        <v>Ivy</v>
      </c>
      <c r="C21" s="4" t="str">
        <f>Form!F:F</f>
        <v>What are easy ways to live a more sustainable life on campus?</v>
      </c>
      <c r="D21" s="4" t="str">
        <f>Form!G:G</f>
        <v>Snickerdoodle</v>
      </c>
      <c r="E21" s="4"/>
      <c r="F21" s="2"/>
      <c r="G21" s="2"/>
    </row>
    <row r="22" spans="1:8" ht="85">
      <c r="A22" s="4" t="str">
        <f>Form!C:C</f>
        <v>Gray's E21</v>
      </c>
      <c r="B22" s="7" t="b">
        <f ca="1">IFERROR(__xludf.DUMMYFUNCTION("IF(REGEXMATCH(E22,""Apley""),""Ivy"",IF(REGEXMATCH(E22,""Hollis""),""Ivy"",IF(REGEXMATCH(E22,""Holworthy""),""Ivy"",IF(REGEXMATCH(E22,""Lionel""),""Ivy"",IF(REGEXMATCH(E22,""Mass Hall""),""Ivy"",IF(REGEXMATCH(E22,""Mower""),""Ivy"",IF(REGEXMATCH(E22,""Sto"&amp;"ughton""),""Ivy"",IF(REGEXMATCH(E22,""Straus""),""Ivy"",IF(REGEXMATCH(E22,""Greenough""),""Crimson"",IF(REGEXMATCH(E22,""Hurlbut""),""Crimson"",IF(REGEXMATCH(E22,""Pennypacker""),""Crimson"",IF(REGEXMATCH(E22,""Wigg""),""Crimson"",IF(REGEXMATCH(E22,""Gray"&amp;"s""),""Elm"",IF(REGEXMATCH(E22,""Matthews""),""Elm"",IF(REGEXMATCH(E22,""Weld""),""Elm"",IF(REGEXMATCH(E22,""Canaday""),""Oak"",IF(REGEXMATCH(E22,""Thayer""),""Oak"")))))))))))))))))"),FALSE)</f>
        <v>0</v>
      </c>
      <c r="C22" s="4" t="str">
        <f>Form!F:F</f>
        <v xml:space="preserve">What's Harvard's total carbon emission? What percent carbon neutral is Harvard? Are the Annenberg cups recyclable? </v>
      </c>
      <c r="D22" s="4" t="str">
        <f>Form!G:G</f>
        <v>Chocolate chip</v>
      </c>
      <c r="E22" s="4"/>
      <c r="F22" s="2"/>
      <c r="G22" s="2"/>
    </row>
    <row r="23" spans="1:8" ht="29">
      <c r="A23" s="4" t="str">
        <f>Form!C:C</f>
        <v>Thayer 202</v>
      </c>
      <c r="B23" s="7" t="str">
        <f ca="1">IFERROR(__xludf.DUMMYFUNCTION("IF(REGEXMATCH(E23,""Apley""),""Ivy"",IF(REGEXMATCH(E23,""Hollis""),""Ivy"",IF(REGEXMATCH(E23,""Holworthy""),""Ivy"",IF(REGEXMATCH(E23,""Lionel""),""Ivy"",IF(REGEXMATCH(E23,""Mass Hall""),""Ivy"",IF(REGEXMATCH(E23,""Mower""),""Ivy"",IF(REGEXMATCH(E23,""Sto"&amp;"ughton""),""Ivy"",IF(REGEXMATCH(E23,""Straus""),""Ivy"",IF(REGEXMATCH(E23,""Greenough""),""Crimson"",IF(REGEXMATCH(E23,""Hurlbut""),""Crimson"",IF(REGEXMATCH(E23,""Pennypacker""),""Crimson"",IF(REGEXMATCH(E23,""Wigg""),""Crimson"",IF(REGEXMATCH(E23,""Gray"&amp;"s""),""Elm"",IF(REGEXMATCH(E23,""Matthews""),""Elm"",IF(REGEXMATCH(E23,""Weld""),""Elm"",IF(REGEXMATCH(E23,""Canaday""),""Oak"",IF(REGEXMATCH(E23,""Thayer""),""Oak"")))))))))))))))))"),"Oak")</f>
        <v>Oak</v>
      </c>
      <c r="C23" s="4" t="str">
        <f>Form!F:F</f>
        <v>How much energy do the water heaters use?</v>
      </c>
      <c r="D23" s="4" t="str">
        <f>Form!G:G</f>
        <v>Chocolate chip</v>
      </c>
      <c r="E23" s="4"/>
      <c r="F23" s="2"/>
      <c r="G23" s="2"/>
    </row>
    <row r="24" spans="1:8" ht="43">
      <c r="A24" s="4" t="str">
        <f>Form!C:C</f>
        <v>Greenough 108</v>
      </c>
      <c r="B24" s="7" t="str">
        <f ca="1">IFERROR(__xludf.DUMMYFUNCTION("IF(REGEXMATCH(E24,""Apley""),""Ivy"",IF(REGEXMATCH(E24,""Hollis""),""Ivy"",IF(REGEXMATCH(E24,""Holworthy""),""Ivy"",IF(REGEXMATCH(E24,""Lionel""),""Ivy"",IF(REGEXMATCH(E24,""Mass Hall""),""Ivy"",IF(REGEXMATCH(E24,""Mower""),""Ivy"",IF(REGEXMATCH(E24,""Sto"&amp;"ughton""),""Ivy"",IF(REGEXMATCH(E24,""Straus""),""Ivy"",IF(REGEXMATCH(E24,""Greenough""),""Crimson"",IF(REGEXMATCH(E24,""Hurlbut""),""Crimson"",IF(REGEXMATCH(E24,""Pennypacker""),""Crimson"",IF(REGEXMATCH(E24,""Wigg""),""Crimson"",IF(REGEXMATCH(E24,""Gray"&amp;"s""),""Elm"",IF(REGEXMATCH(E24,""Matthews""),""Elm"",IF(REGEXMATCH(E24,""Weld""),""Elm"",IF(REGEXMATCH(E24,""Canaday""),""Oak"",IF(REGEXMATCH(E24,""Thayer""),""Oak"")))))))))))))))))"),"Crimson")</f>
        <v>Crimson</v>
      </c>
      <c r="C24" s="4" t="str">
        <f>Form!F:F</f>
        <v>What is Harvard doing to make buildings more efficient?</v>
      </c>
      <c r="D24" s="4" t="str">
        <f>Form!G:G</f>
        <v>Snickerdoodle</v>
      </c>
      <c r="E24" s="4"/>
      <c r="F24" s="2"/>
      <c r="G24" s="2"/>
    </row>
    <row r="25" spans="1:8" ht="57">
      <c r="A25" s="4" t="str">
        <f>Form!C:C</f>
        <v>Straus B-32</v>
      </c>
      <c r="B25" s="7" t="str">
        <f ca="1">IFERROR(__xludf.DUMMYFUNCTION("IF(REGEXMATCH(E25,""Apley""),""Ivy"",IF(REGEXMATCH(E25,""Hollis""),""Ivy"",IF(REGEXMATCH(E25,""Holworthy""),""Ivy"",IF(REGEXMATCH(E25,""Lionel""),""Ivy"",IF(REGEXMATCH(E25,""Mass Hall""),""Ivy"",IF(REGEXMATCH(E25,""Mower""),""Ivy"",IF(REGEXMATCH(E25,""Sto"&amp;"ughton""),""Ivy"",IF(REGEXMATCH(E25,""Straus""),""Ivy"",IF(REGEXMATCH(E25,""Greenough""),""Crimson"",IF(REGEXMATCH(E25,""Hurlbut""),""Crimson"",IF(REGEXMATCH(E25,""Pennypacker""),""Crimson"",IF(REGEXMATCH(E25,""Wigg""),""Crimson"",IF(REGEXMATCH(E25,""Gray"&amp;"s""),""Elm"",IF(REGEXMATCH(E25,""Matthews""),""Elm"",IF(REGEXMATCH(E25,""Weld""),""Elm"",IF(REGEXMATCH(E25,""Canaday""),""Oak"",IF(REGEXMATCH(E25,""Thayer""),""Oak"")))))))))))))))))"),"Ivy")</f>
        <v>Ivy</v>
      </c>
      <c r="C25" s="4" t="str">
        <f>Form!F:F</f>
        <v xml:space="preserve">Does Harvard utilize any renewable energy sources, such as solar panels? </v>
      </c>
      <c r="D25" s="4" t="str">
        <f>Form!G:G</f>
        <v>Chocolate chip</v>
      </c>
      <c r="E25" s="4"/>
      <c r="F25" s="2"/>
      <c r="G25" s="2"/>
    </row>
    <row r="26" spans="1:8" ht="57">
      <c r="A26" s="4" t="str">
        <f>Form!C:C</f>
        <v>Hurlbut 202</v>
      </c>
      <c r="B26" s="7" t="str">
        <f ca="1">IFERROR(__xludf.DUMMYFUNCTION("IF(REGEXMATCH(E26,""Apley""),""Ivy"",IF(REGEXMATCH(E26,""Hollis""),""Ivy"",IF(REGEXMATCH(E26,""Holworthy""),""Ivy"",IF(REGEXMATCH(E26,""Lionel""),""Ivy"",IF(REGEXMATCH(E26,""Mass Hall""),""Ivy"",IF(REGEXMATCH(E26,""Mower""),""Ivy"",IF(REGEXMATCH(E26,""Sto"&amp;"ughton""),""Ivy"",IF(REGEXMATCH(E26,""Straus""),""Ivy"",IF(REGEXMATCH(E26,""Greenough""),""Crimson"",IF(REGEXMATCH(E26,""Hurlbut""),""Crimson"",IF(REGEXMATCH(E26,""Pennypacker""),""Crimson"",IF(REGEXMATCH(E26,""Wigg""),""Crimson"",IF(REGEXMATCH(E26,""Gray"&amp;"s""),""Elm"",IF(REGEXMATCH(E26,""Matthews""),""Elm"",IF(REGEXMATCH(E26,""Weld""),""Elm"",IF(REGEXMATCH(E26,""Canaday""),""Oak"",IF(REGEXMATCH(E26,""Thayer""),""Oak"")))))))))))))))))"),"Crimson")</f>
        <v>Crimson</v>
      </c>
      <c r="C26" s="4" t="str">
        <f>Form!F:F</f>
        <v xml:space="preserve">
Where does all the food waste from Annenburg and other dhalls go?</v>
      </c>
      <c r="D26" s="4" t="str">
        <f>Form!G:G</f>
        <v>Chocolate chip</v>
      </c>
      <c r="E26" s="4"/>
      <c r="F26" s="2"/>
      <c r="G26" s="2"/>
    </row>
    <row r="27" spans="1:8" ht="43">
      <c r="A27" s="4" t="str">
        <f>Form!C:C</f>
        <v>Thayer 202</v>
      </c>
      <c r="B27" s="7" t="str">
        <f ca="1">IFERROR(__xludf.DUMMYFUNCTION("IF(REGEXMATCH(E27,""Apley""),""Ivy"",IF(REGEXMATCH(E27,""Hollis""),""Ivy"",IF(REGEXMATCH(E27,""Holworthy""),""Ivy"",IF(REGEXMATCH(E27,""Lionel""),""Ivy"",IF(REGEXMATCH(E27,""Mass Hall""),""Ivy"",IF(REGEXMATCH(E27,""Mower""),""Ivy"",IF(REGEXMATCH(E27,""Sto"&amp;"ughton""),""Ivy"",IF(REGEXMATCH(E27,""Straus""),""Ivy"",IF(REGEXMATCH(E27,""Greenough""),""Crimson"",IF(REGEXMATCH(E27,""Hurlbut""),""Crimson"",IF(REGEXMATCH(E27,""Pennypacker""),""Crimson"",IF(REGEXMATCH(E27,""Wigg""),""Crimson"",IF(REGEXMATCH(E27,""Gray"&amp;"s""),""Elm"",IF(REGEXMATCH(E27,""Matthews""),""Elm"",IF(REGEXMATCH(E27,""Weld""),""Elm"",IF(REGEXMATCH(E27,""Canaday""),""Oak"",IF(REGEXMATCH(E27,""Thayer""),""Oak"")))))))))))))))))"),"Oak")</f>
        <v>Oak</v>
      </c>
      <c r="C27" s="4" t="str">
        <f>Form!F:F</f>
        <v>Where does the compost from the dorms get taken?</v>
      </c>
      <c r="D27" s="4" t="str">
        <f>Form!G:G</f>
        <v>Snickerdoodle</v>
      </c>
      <c r="E27" s="4"/>
      <c r="F27" s="2"/>
      <c r="G27" s="2"/>
    </row>
    <row r="28" spans="1:8" ht="43">
      <c r="A28" s="4" t="str">
        <f>Form!C:C</f>
        <v>Greenough 303</v>
      </c>
      <c r="B28" s="7" t="str">
        <f ca="1">IFERROR(__xludf.DUMMYFUNCTION("IF(REGEXMATCH(E28,""Apley""),""Ivy"",IF(REGEXMATCH(E28,""Hollis""),""Ivy"",IF(REGEXMATCH(E28,""Holworthy""),""Ivy"",IF(REGEXMATCH(E28,""Lionel""),""Ivy"",IF(REGEXMATCH(E28,""Mass Hall""),""Ivy"",IF(REGEXMATCH(E28,""Mower""),""Ivy"",IF(REGEXMATCH(E28,""Sto"&amp;"ughton""),""Ivy"",IF(REGEXMATCH(E28,""Straus""),""Ivy"",IF(REGEXMATCH(E28,""Greenough""),""Crimson"",IF(REGEXMATCH(E28,""Hurlbut""),""Crimson"",IF(REGEXMATCH(E28,""Pennypacker""),""Crimson"",IF(REGEXMATCH(E28,""Wigg""),""Crimson"",IF(REGEXMATCH(E28,""Gray"&amp;"s""),""Elm"",IF(REGEXMATCH(E28,""Matthews""),""Elm"",IF(REGEXMATCH(E28,""Weld""),""Elm"",IF(REGEXMATCH(E28,""Canaday""),""Oak"",IF(REGEXMATCH(E28,""Thayer""),""Oak"")))))))))))))))))"),"Crimson")</f>
        <v>Crimson</v>
      </c>
      <c r="C28" s="4" t="str">
        <f>Form!F:F</f>
        <v xml:space="preserve">What is being done in general to promote sustainability on campus. </v>
      </c>
      <c r="D28" s="4" t="str">
        <f>Form!G:G</f>
        <v>Snickerdoodle</v>
      </c>
      <c r="E28" s="4"/>
      <c r="F28" s="8"/>
      <c r="G28" s="2"/>
    </row>
    <row r="29" spans="1:8" ht="29">
      <c r="A29" s="4" t="str">
        <f>Form!C:C</f>
        <v>Grays East E22</v>
      </c>
      <c r="B29" s="7" t="str">
        <f ca="1">IFERROR(__xludf.DUMMYFUNCTION("IF(REGEXMATCH(E29,""Apley""),""Ivy"",IF(REGEXMATCH(E29,""Hollis""),""Ivy"",IF(REGEXMATCH(E29,""Holworthy""),""Ivy"",IF(REGEXMATCH(E29,""Lionel""),""Ivy"",IF(REGEXMATCH(E29,""Mass Hall""),""Ivy"",IF(REGEXMATCH(E29,""Mower""),""Ivy"",IF(REGEXMATCH(E29,""Sto"&amp;"ughton""),""Ivy"",IF(REGEXMATCH(E29,""Straus""),""Ivy"",IF(REGEXMATCH(E29,""Greenough""),""Crimson"",IF(REGEXMATCH(E29,""Hurlbut""),""Crimson"",IF(REGEXMATCH(E29,""Pennypacker""),""Crimson"",IF(REGEXMATCH(E29,""Wigg""),""Crimson"",IF(REGEXMATCH(E29,""Gray"&amp;"s""),""Elm"",IF(REGEXMATCH(E29,""Matthews""),""Elm"",IF(REGEXMATCH(E29,""Weld""),""Elm"",IF(REGEXMATCH(E29,""Canaday""),""Oak"",IF(REGEXMATCH(E29,""Thayer""),""Oak"")))))))))))))))))"),"Elm")</f>
        <v>Elm</v>
      </c>
      <c r="C29" s="4" t="str">
        <f>Form!F:F</f>
        <v>Where can we recycle glass on campus?</v>
      </c>
      <c r="D29" s="4" t="str">
        <f>Form!G:G</f>
        <v>Chocolate chip</v>
      </c>
      <c r="E29" s="4"/>
      <c r="F29" s="2"/>
      <c r="G29" s="2"/>
      <c r="H29" s="2"/>
    </row>
    <row r="30" spans="1:8" ht="43">
      <c r="A30" s="4" t="str">
        <f>Form!C:C</f>
        <v>Thayer 310</v>
      </c>
      <c r="B30" s="7" t="str">
        <f ca="1">IFERROR(__xludf.DUMMYFUNCTION("IF(REGEXMATCH(E30,""Apley""),""Ivy"",IF(REGEXMATCH(E30,""Hollis""),""Ivy"",IF(REGEXMATCH(E30,""Holworthy""),""Ivy"",IF(REGEXMATCH(E30,""Lionel""),""Ivy"",IF(REGEXMATCH(E30,""Mass Hall""),""Ivy"",IF(REGEXMATCH(E30,""Mower""),""Ivy"",IF(REGEXMATCH(E30,""Sto"&amp;"ughton""),""Ivy"",IF(REGEXMATCH(E30,""Straus""),""Ivy"",IF(REGEXMATCH(E30,""Greenough""),""Crimson"",IF(REGEXMATCH(E30,""Hurlbut""),""Crimson"",IF(REGEXMATCH(E30,""Pennypacker""),""Crimson"",IF(REGEXMATCH(E30,""Wigg""),""Crimson"",IF(REGEXMATCH(E30,""Gray"&amp;"s""),""Elm"",IF(REGEXMATCH(E30,""Matthews""),""Elm"",IF(REGEXMATCH(E30,""Weld""),""Elm"",IF(REGEXMATCH(E30,""Canaday""),""Oak"",IF(REGEXMATCH(E30,""Thayer""),""Oak"")))))))))))))))))"),"Oak")</f>
        <v>Oak</v>
      </c>
      <c r="C30" s="4" t="str">
        <f>Form!F:F</f>
        <v xml:space="preserve">What can I do on a day-to-day basis to be more sustainable? </v>
      </c>
      <c r="D30" s="4" t="str">
        <f>Form!G:G</f>
        <v>Chocolate chip</v>
      </c>
      <c r="E30" s="4"/>
      <c r="F30" s="2"/>
      <c r="G30" s="2"/>
      <c r="H30" s="2"/>
    </row>
    <row r="31" spans="1:8" ht="43">
      <c r="A31" s="4" t="str">
        <f>Form!C:C</f>
        <v>Wigglesworth G-32</v>
      </c>
      <c r="B31" s="7" t="str">
        <f ca="1">IFERROR(__xludf.DUMMYFUNCTION("IF(REGEXMATCH(E31,""Apley""),""Ivy"",IF(REGEXMATCH(E31,""Hollis""),""Ivy"",IF(REGEXMATCH(E31,""Holworthy""),""Ivy"",IF(REGEXMATCH(E31,""Lionel""),""Ivy"",IF(REGEXMATCH(E31,""Mass Hall""),""Ivy"",IF(REGEXMATCH(E31,""Mower""),""Ivy"",IF(REGEXMATCH(E31,""Sto"&amp;"ughton""),""Ivy"",IF(REGEXMATCH(E31,""Straus""),""Ivy"",IF(REGEXMATCH(E31,""Greenough""),""Crimson"",IF(REGEXMATCH(E31,""Hurlbut""),""Crimson"",IF(REGEXMATCH(E31,""Pennypacker""),""Crimson"",IF(REGEXMATCH(E31,""Wigg""),""Crimson"",IF(REGEXMATCH(E31,""Gray"&amp;"s""),""Elm"",IF(REGEXMATCH(E31,""Matthews""),""Elm"",IF(REGEXMATCH(E31,""Weld""),""Elm"",IF(REGEXMATCH(E31,""Canaday""),""Oak"",IF(REGEXMATCH(E31,""Thayer""),""Oak"")))))))))))))))))"),"Crimson")</f>
        <v>Crimson</v>
      </c>
      <c r="C31" s="4" t="str">
        <f>Form!F:F</f>
        <v>How does Harvard's heating system work? Is it efficient?</v>
      </c>
      <c r="D31" s="4" t="str">
        <f>Form!G:G</f>
        <v>Snickerdoodle</v>
      </c>
      <c r="E31" s="4"/>
      <c r="F31" s="2"/>
      <c r="G31" s="2"/>
    </row>
    <row r="32" spans="1:8" ht="29">
      <c r="A32" s="4" t="str">
        <f>Form!C:C</f>
        <v>Grays East 41</v>
      </c>
      <c r="B32" s="7" t="str">
        <f ca="1">IFERROR(__xludf.DUMMYFUNCTION("IF(REGEXMATCH(E32,""Apley""),""Ivy"",IF(REGEXMATCH(E32,""Hollis""),""Ivy"",IF(REGEXMATCH(E32,""Holworthy""),""Ivy"",IF(REGEXMATCH(E32,""Lionel""),""Ivy"",IF(REGEXMATCH(E32,""Mass Hall""),""Ivy"",IF(REGEXMATCH(E32,""Mower""),""Ivy"",IF(REGEXMATCH(E32,""Sto"&amp;"ughton""),""Ivy"",IF(REGEXMATCH(E32,""Straus""),""Ivy"",IF(REGEXMATCH(E32,""Greenough""),""Crimson"",IF(REGEXMATCH(E32,""Hurlbut""),""Crimson"",IF(REGEXMATCH(E32,""Pennypacker""),""Crimson"",IF(REGEXMATCH(E32,""Wigg""),""Crimson"",IF(REGEXMATCH(E32,""Gray"&amp;"s""),""Elm"",IF(REGEXMATCH(E32,""Matthews""),""Elm"",IF(REGEXMATCH(E32,""Weld""),""Elm"",IF(REGEXMATCH(E32,""Canaday""),""Oak"",IF(REGEXMATCH(E32,""Thayer""),""Oak"")))))))))))))))))"),"Elm")</f>
        <v>Elm</v>
      </c>
      <c r="C32" s="4" t="str">
        <f>Form!F:F</f>
        <v>Can I recycle my batteries ? If yes, how ?</v>
      </c>
      <c r="D32" s="4" t="str">
        <f>Form!G:G</f>
        <v>Chocolate chip</v>
      </c>
      <c r="E32" s="4"/>
      <c r="F32" s="2"/>
      <c r="G32" s="2"/>
    </row>
    <row r="33" spans="1:8" ht="43">
      <c r="A33" s="4" t="str">
        <f>Form!C:C</f>
        <v>Greenough 410</v>
      </c>
      <c r="B33" s="7" t="str">
        <f ca="1">IFERROR(__xludf.DUMMYFUNCTION("IF(REGEXMATCH(E33,""Apley""),""Ivy"",IF(REGEXMATCH(E33,""Hollis""),""Ivy"",IF(REGEXMATCH(E33,""Holworthy""),""Ivy"",IF(REGEXMATCH(E33,""Lionel""),""Ivy"",IF(REGEXMATCH(E33,""Mass Hall""),""Ivy"",IF(REGEXMATCH(E33,""Mower""),""Ivy"",IF(REGEXMATCH(E33,""Sto"&amp;"ughton""),""Ivy"",IF(REGEXMATCH(E33,""Straus""),""Ivy"",IF(REGEXMATCH(E33,""Greenough""),""Crimson"",IF(REGEXMATCH(E33,""Hurlbut""),""Crimson"",IF(REGEXMATCH(E33,""Pennypacker""),""Crimson"",IF(REGEXMATCH(E33,""Wigg""),""Crimson"",IF(REGEXMATCH(E33,""Gray"&amp;"s""),""Elm"",IF(REGEXMATCH(E33,""Matthews""),""Elm"",IF(REGEXMATCH(E33,""Weld""),""Elm"",IF(REGEXMATCH(E33,""Canaday""),""Oak"",IF(REGEXMATCH(E33,""Thayer""),""Oak"")))))))))))))))))"),"Crimson")</f>
        <v>Crimson</v>
      </c>
      <c r="C33" s="4" t="str">
        <f>Form!F:F</f>
        <v>How can students get involved with composting on campus?</v>
      </c>
      <c r="D33" s="4" t="str">
        <f>Form!G:G</f>
        <v>Snickerdoodle</v>
      </c>
      <c r="E33" s="4"/>
      <c r="F33" s="2"/>
      <c r="G33" s="2"/>
    </row>
    <row r="34" spans="1:8" ht="57">
      <c r="A34" s="4" t="str">
        <f>Form!C:C</f>
        <v>Canaday A21</v>
      </c>
      <c r="B34" s="7" t="str">
        <f ca="1">IFERROR(__xludf.DUMMYFUNCTION("IF(REGEXMATCH(E34,""Apley""),""Ivy"",IF(REGEXMATCH(E34,""Hollis""),""Ivy"",IF(REGEXMATCH(E34,""Holworthy""),""Ivy"",IF(REGEXMATCH(E34,""Lionel""),""Ivy"",IF(REGEXMATCH(E34,""Mass Hall""),""Ivy"",IF(REGEXMATCH(E34,""Mower""),""Ivy"",IF(REGEXMATCH(E34,""Sto"&amp;"ughton""),""Ivy"",IF(REGEXMATCH(E34,""Straus""),""Ivy"",IF(REGEXMATCH(E34,""Greenough""),""Crimson"",IF(REGEXMATCH(E34,""Hurlbut""),""Crimson"",IF(REGEXMATCH(E34,""Pennypacker""),""Crimson"",IF(REGEXMATCH(E34,""Wigg""),""Crimson"",IF(REGEXMATCH(E34,""Gray"&amp;"s""),""Elm"",IF(REGEXMATCH(E34,""Matthews""),""Elm"",IF(REGEXMATCH(E34,""Weld""),""Elm"",IF(REGEXMATCH(E34,""Canaday""),""Oak"",IF(REGEXMATCH(E34,""Thayer""),""Oak"")))))))))))))))))"),"Oak")</f>
        <v>Oak</v>
      </c>
      <c r="C34" s="4" t="str">
        <f>Form!F:F</f>
        <v>What makes the paper cups better for the environment than any other material?</v>
      </c>
      <c r="D34" s="4" t="str">
        <f>Form!G:G</f>
        <v>Chocolate chip</v>
      </c>
      <c r="E34" s="4"/>
      <c r="F34" s="2"/>
      <c r="G34" s="2"/>
    </row>
    <row r="35" spans="1:8" ht="127">
      <c r="A35" s="4" t="str">
        <f>Form!C:C</f>
        <v>Hurlbut 305</v>
      </c>
      <c r="B35" s="7" t="str">
        <f ca="1">IFERROR(__xludf.DUMMYFUNCTION("IF(REGEXMATCH(E35,""Apley""),""Ivy"",IF(REGEXMATCH(E35,""Hollis""),""Ivy"",IF(REGEXMATCH(E35,""Holworthy""),""Ivy"",IF(REGEXMATCH(E35,""Lionel""),""Ivy"",IF(REGEXMATCH(E35,""Mass Hall""),""Ivy"",IF(REGEXMATCH(E35,""Mower""),""Ivy"",IF(REGEXMATCH(E35,""Sto"&amp;"ughton""),""Ivy"",IF(REGEXMATCH(E35,""Straus""),""Ivy"",IF(REGEXMATCH(E35,""Greenough""),""Crimson"",IF(REGEXMATCH(E35,""Hurlbut""),""Crimson"",IF(REGEXMATCH(E35,""Pennypacker""),""Crimson"",IF(REGEXMATCH(E35,""Wigg""),""Crimson"",IF(REGEXMATCH(E35,""Gray"&amp;"s""),""Elm"",IF(REGEXMATCH(E35,""Matthews""),""Elm"",IF(REGEXMATCH(E35,""Weld""),""Elm"",IF(REGEXMATCH(E35,""Canaday""),""Oak"",IF(REGEXMATCH(E35,""Thayer""),""Oak"")))))))))))))))))"),"Crimson")</f>
        <v>Crimson</v>
      </c>
      <c r="C35" s="4" t="str">
        <f>Form!F:F</f>
        <v>Other than all the talk about divestment, which seems like a fairly low-impact strategy apart from anything else, what is Harvard doing to become more sustainable and promote sustainable causes?</v>
      </c>
      <c r="D35" s="4" t="str">
        <f>Form!G:G</f>
        <v>Chocolate chip</v>
      </c>
      <c r="E35" s="4"/>
      <c r="F35" s="2"/>
      <c r="G35" s="2"/>
    </row>
    <row r="36" spans="1:8" ht="71">
      <c r="A36" s="4" t="str">
        <f>Form!C:C</f>
        <v>Matthews 312</v>
      </c>
      <c r="B36" s="7" t="str">
        <f ca="1">IFERROR(__xludf.DUMMYFUNCTION("IF(REGEXMATCH(E36,""Apley""),""Ivy"",IF(REGEXMATCH(E36,""Hollis""),""Ivy"",IF(REGEXMATCH(E36,""Holworthy""),""Ivy"",IF(REGEXMATCH(E36,""Lionel""),""Ivy"",IF(REGEXMATCH(E36,""Mass Hall""),""Ivy"",IF(REGEXMATCH(E36,""Mower""),""Ivy"",IF(REGEXMATCH(E36,""Sto"&amp;"ughton""),""Ivy"",IF(REGEXMATCH(E36,""Straus""),""Ivy"",IF(REGEXMATCH(E36,""Greenough""),""Crimson"",IF(REGEXMATCH(E36,""Hurlbut""),""Crimson"",IF(REGEXMATCH(E36,""Pennypacker""),""Crimson"",IF(REGEXMATCH(E36,""Wigg""),""Crimson"",IF(REGEXMATCH(E36,""Gray"&amp;"s""),""Elm"",IF(REGEXMATCH(E36,""Matthews""),""Elm"",IF(REGEXMATCH(E36,""Weld""),""Elm"",IF(REGEXMATCH(E36,""Canaday""),""Oak"",IF(REGEXMATCH(E36,""Thayer""),""Oak"")))))))))))))))))"),"Elm")</f>
        <v>Elm</v>
      </c>
      <c r="C36" s="4" t="str">
        <f>Form!F:F</f>
        <v>Honestly I never know which bin to throw my fruit into but does it even matter if it's biodegradable?</v>
      </c>
      <c r="D36" s="4" t="str">
        <f>Form!G:G</f>
        <v>Chocolate chip</v>
      </c>
      <c r="E36" s="4"/>
      <c r="F36" s="2"/>
      <c r="G36" s="2"/>
    </row>
    <row r="37" spans="1:8" ht="43">
      <c r="A37" s="4" t="str">
        <f>Form!C:C</f>
        <v>Thayer 415</v>
      </c>
      <c r="B37" s="7" t="str">
        <f ca="1">IFERROR(__xludf.DUMMYFUNCTION("IF(REGEXMATCH(E37,""Apley""),""Ivy"",IF(REGEXMATCH(E37,""Hollis""),""Ivy"",IF(REGEXMATCH(E37,""Holworthy""),""Ivy"",IF(REGEXMATCH(E37,""Lionel""),""Ivy"",IF(REGEXMATCH(E37,""Mass Hall""),""Ivy"",IF(REGEXMATCH(E37,""Mower""),""Ivy"",IF(REGEXMATCH(E37,""Sto"&amp;"ughton""),""Ivy"",IF(REGEXMATCH(E37,""Straus""),""Ivy"",IF(REGEXMATCH(E37,""Greenough""),""Crimson"",IF(REGEXMATCH(E37,""Hurlbut""),""Crimson"",IF(REGEXMATCH(E37,""Pennypacker""),""Crimson"",IF(REGEXMATCH(E37,""Wigg""),""Crimson"",IF(REGEXMATCH(E37,""Gray"&amp;"s""),""Elm"",IF(REGEXMATCH(E37,""Matthews""),""Elm"",IF(REGEXMATCH(E37,""Weld""),""Elm"",IF(REGEXMATCH(E37,""Canaday""),""Oak"",IF(REGEXMATCH(E37,""Thayer""),""Oak"")))))))))))))))))"),"Oak")</f>
        <v>Oak</v>
      </c>
      <c r="C37" s="4" t="str">
        <f>Form!F:F</f>
        <v>What’s a good way to compost with out it getting gross</v>
      </c>
      <c r="D37" s="4" t="str">
        <f>Form!G:G</f>
        <v>Vegan chocolate chip</v>
      </c>
      <c r="E37" s="4"/>
      <c r="F37" s="2"/>
      <c r="G37" s="2"/>
      <c r="H37" s="2"/>
    </row>
    <row r="38" spans="1:8" ht="43">
      <c r="A38" s="4" t="str">
        <f>Form!C:C</f>
        <v>WIGG B 11</v>
      </c>
      <c r="B38" s="7" t="b">
        <f ca="1">IFERROR(__xludf.DUMMYFUNCTION("IF(REGEXMATCH(E38,""Apley""),""Ivy"",IF(REGEXMATCH(E38,""Hollis""),""Ivy"",IF(REGEXMATCH(E38,""Holworthy""),""Ivy"",IF(REGEXMATCH(E38,""Lionel""),""Ivy"",IF(REGEXMATCH(E38,""Mass Hall""),""Ivy"",IF(REGEXMATCH(E38,""Mower""),""Ivy"",IF(REGEXMATCH(E38,""Sto"&amp;"ughton""),""Ivy"",IF(REGEXMATCH(E38,""Straus""),""Ivy"",IF(REGEXMATCH(E38,""Greenough""),""Crimson"",IF(REGEXMATCH(E38,""Hurlbut""),""Crimson"",IF(REGEXMATCH(E38,""Pennypacker""),""Crimson"",IF(REGEXMATCH(E38,""Wigg""),""Crimson"",IF(REGEXMATCH(E38,""Gray"&amp;"s""),""Elm"",IF(REGEXMATCH(E38,""Matthews""),""Elm"",IF(REGEXMATCH(E38,""Weld""),""Elm"",IF(REGEXMATCH(E38,""Canaday""),""Oak"",IF(REGEXMATCH(E38,""Thayer""),""Oak"")))))))))))))))))"),FALSE)</f>
        <v>0</v>
      </c>
      <c r="C38" s="4" t="str">
        <f>Form!F:F</f>
        <v>Does harvard shut down the heating in the summer?</v>
      </c>
      <c r="D38" s="4" t="str">
        <f>Form!G:G</f>
        <v>Snickerdoodle</v>
      </c>
      <c r="E38" s="4"/>
      <c r="F38" s="2"/>
      <c r="G38" s="2"/>
      <c r="H38" s="2"/>
    </row>
    <row r="39" spans="1:8" ht="43">
      <c r="A39" s="4" t="str">
        <f>Form!C:C</f>
        <v>Grays M34</v>
      </c>
      <c r="B39" s="7" t="str">
        <f ca="1">IFERROR(__xludf.DUMMYFUNCTION("IF(REGEXMATCH(E39,""Apley""),""Ivy"",IF(REGEXMATCH(E39,""Hollis""),""Ivy"",IF(REGEXMATCH(E39,""Holworthy""),""Ivy"",IF(REGEXMATCH(E39,""Lionel""),""Ivy"",IF(REGEXMATCH(E39,""Mass Hall""),""Ivy"",IF(REGEXMATCH(E39,""Mower""),""Ivy"",IF(REGEXMATCH(E39,""Sto"&amp;"ughton""),""Ivy"",IF(REGEXMATCH(E39,""Straus""),""Ivy"",IF(REGEXMATCH(E39,""Greenough""),""Crimson"",IF(REGEXMATCH(E39,""Hurlbut""),""Crimson"",IF(REGEXMATCH(E39,""Pennypacker""),""Crimson"",IF(REGEXMATCH(E39,""Wigg""),""Crimson"",IF(REGEXMATCH(E39,""Gray"&amp;"s""),""Elm"",IF(REGEXMATCH(E39,""Matthews""),""Elm"",IF(REGEXMATCH(E39,""Weld""),""Elm"",IF(REGEXMATCH(E39,""Canaday""),""Oak"",IF(REGEXMATCH(E39,""Thayer""),""Oak"")))))))))))))))))"),"Elm")</f>
        <v>Elm</v>
      </c>
      <c r="C39" s="4" t="str">
        <f>Form!F:F</f>
        <v>What is the percentage of sustainability materials actually composted?</v>
      </c>
      <c r="D39" s="4" t="str">
        <f>Form!G:G</f>
        <v>Chocolate chip</v>
      </c>
      <c r="E39" s="4"/>
      <c r="F39" s="2"/>
      <c r="G39" s="2"/>
      <c r="H39" s="2"/>
    </row>
    <row r="40" spans="1:8" ht="43">
      <c r="A40" s="4" t="str">
        <f>Form!C:C</f>
        <v>Pierce Hall G12a</v>
      </c>
      <c r="B40" s="7" t="b">
        <f ca="1">IFERROR(__xludf.DUMMYFUNCTION("IF(REGEXMATCH(E40,""Apley""),""Ivy"",IF(REGEXMATCH(E40,""Hollis""),""Ivy"",IF(REGEXMATCH(E40,""Holworthy""),""Ivy"",IF(REGEXMATCH(E40,""Lionel""),""Ivy"",IF(REGEXMATCH(E40,""Mass Hall""),""Ivy"",IF(REGEXMATCH(E40,""Mower""),""Ivy"",IF(REGEXMATCH(E40,""Sto"&amp;"ughton""),""Ivy"",IF(REGEXMATCH(E40,""Straus""),""Ivy"",IF(REGEXMATCH(E40,""Greenough""),""Crimson"",IF(REGEXMATCH(E40,""Hurlbut""),""Crimson"",IF(REGEXMATCH(E40,""Pennypacker""),""Crimson"",IF(REGEXMATCH(E40,""Wigg""),""Crimson"",IF(REGEXMATCH(E40,""Gray"&amp;"s""),""Elm"",IF(REGEXMATCH(E40,""Matthews""),""Elm"",IF(REGEXMATCH(E40,""Weld""),""Elm"",IF(REGEXMATCH(E40,""Canaday""),""Oak"",IF(REGEXMATCH(E40,""Thayer""),""Oak"")))))))))))))))))"),FALSE)</f>
        <v>0</v>
      </c>
      <c r="C40" s="4" t="str">
        <f>Form!F:F</f>
        <v>How can I be more sustainably-friendly on campus?</v>
      </c>
      <c r="D40" s="4" t="str">
        <f>Form!G:G</f>
        <v>Chocolate chip</v>
      </c>
      <c r="E40" s="4"/>
      <c r="F40" s="2"/>
    </row>
    <row r="41" spans="1:8" ht="29">
      <c r="A41" s="4" t="str">
        <f>Form!C:C</f>
        <v>Grays M34</v>
      </c>
      <c r="B41" s="7" t="str">
        <f ca="1">IFERROR(__xludf.DUMMYFUNCTION("IF(REGEXMATCH(E41,""Apley""),""Ivy"",IF(REGEXMATCH(E41,""Hollis""),""Ivy"",IF(REGEXMATCH(E41,""Holworthy""),""Ivy"",IF(REGEXMATCH(E41,""Lionel""),""Ivy"",IF(REGEXMATCH(E41,""Mass Hall""),""Ivy"",IF(REGEXMATCH(E41,""Mower""),""Ivy"",IF(REGEXMATCH(E41,""Sto"&amp;"ughton""),""Ivy"",IF(REGEXMATCH(E41,""Straus""),""Ivy"",IF(REGEXMATCH(E41,""Greenough""),""Crimson"",IF(REGEXMATCH(E41,""Hurlbut""),""Crimson"",IF(REGEXMATCH(E41,""Pennypacker""),""Crimson"",IF(REGEXMATCH(E41,""Wigg""),""Crimson"",IF(REGEXMATCH(E41,""Gray"&amp;"s""),""Elm"",IF(REGEXMATCH(E41,""Matthews""),""Elm"",IF(REGEXMATCH(E41,""Weld""),""Elm"",IF(REGEXMATCH(E41,""Canaday""),""Oak"",IF(REGEXMATCH(E41,""Thayer""),""Oak"")))))))))))))))))"),"Elm")</f>
        <v>Elm</v>
      </c>
      <c r="C41" s="4" t="str">
        <f>Form!F:F</f>
        <v>How does recycling work (liek really though)</v>
      </c>
      <c r="D41" s="4" t="str">
        <f>Form!G:G</f>
        <v>Snickerdoodle</v>
      </c>
      <c r="E41" s="4"/>
      <c r="F41" s="2"/>
      <c r="G41" s="2"/>
    </row>
    <row r="42" spans="1:8" ht="127">
      <c r="A42" s="4" t="str">
        <f>Form!C:C</f>
        <v>Massachusetts Hall B-41</v>
      </c>
      <c r="B42" s="7" t="b">
        <f ca="1">IFERROR(__xludf.DUMMYFUNCTION("IF(REGEXMATCH(E42,""Apley""),""Ivy"",IF(REGEXMATCH(E42,""Hollis""),""Ivy"",IF(REGEXMATCH(E42,""Holworthy""),""Ivy"",IF(REGEXMATCH(E42,""Lionel""),""Ivy"",IF(REGEXMATCH(E42,""Mass Hall""),""Ivy"",IF(REGEXMATCH(E42,""Mower""),""Ivy"",IF(REGEXMATCH(E42,""Sto"&amp;"ughton""),""Ivy"",IF(REGEXMATCH(E42,""Straus""),""Ivy"",IF(REGEXMATCH(E42,""Greenough""),""Crimson"",IF(REGEXMATCH(E42,""Hurlbut""),""Crimson"",IF(REGEXMATCH(E42,""Pennypacker""),""Crimson"",IF(REGEXMATCH(E42,""Wigg""),""Crimson"",IF(REGEXMATCH(E42,""Gray"&amp;"s""),""Elm"",IF(REGEXMATCH(E42,""Matthews""),""Elm"",IF(REGEXMATCH(E42,""Weld""),""Elm"",IF(REGEXMATCH(E42,""Canaday""),""Oak"",IF(REGEXMATCH(E42,""Thayer""),""Oak"")))))))))))))))))"),FALSE)</f>
        <v>0</v>
      </c>
      <c r="C42" s="4" t="str">
        <f>Form!F:F</f>
        <v>Why don't Harvard buy compostable bins that can be opened using foot? There is one in Matthews basement kitchen which I would use more often if I didn't need to use my hands to touch the lid.</v>
      </c>
      <c r="D42" s="4" t="str">
        <f>Form!G:G</f>
        <v>Chocolate chip</v>
      </c>
      <c r="E42" s="4"/>
      <c r="F42" s="2"/>
      <c r="G42" s="2"/>
    </row>
    <row r="43" spans="1:8" ht="15">
      <c r="A43" s="4" t="str">
        <f>Form!C:C</f>
        <v>Matthews 309</v>
      </c>
      <c r="B43" s="7" t="str">
        <f ca="1">IFERROR(__xludf.DUMMYFUNCTION("IF(REGEXMATCH(E43,""Apley""),""Ivy"",IF(REGEXMATCH(E43,""Hollis""),""Ivy"",IF(REGEXMATCH(E43,""Holworthy""),""Ivy"",IF(REGEXMATCH(E43,""Lionel""),""Ivy"",IF(REGEXMATCH(E43,""Mass Hall""),""Ivy"",IF(REGEXMATCH(E43,""Mower""),""Ivy"",IF(REGEXMATCH(E43,""Sto"&amp;"ughton""),""Ivy"",IF(REGEXMATCH(E43,""Straus""),""Ivy"",IF(REGEXMATCH(E43,""Greenough""),""Crimson"",IF(REGEXMATCH(E43,""Hurlbut""),""Crimson"",IF(REGEXMATCH(E43,""Pennypacker""),""Crimson"",IF(REGEXMATCH(E43,""Wigg""),""Crimson"",IF(REGEXMATCH(E43,""Gray"&amp;"s""),""Elm"",IF(REGEXMATCH(E43,""Matthews""),""Elm"",IF(REGEXMATCH(E43,""Weld""),""Elm"",IF(REGEXMATCH(E43,""Canaday""),""Oak"",IF(REGEXMATCH(E43,""Thayer""),""Oak"")))))))))))))))))"),"Elm")</f>
        <v>Elm</v>
      </c>
      <c r="C43" s="4" t="str">
        <f>Form!F:F</f>
        <v>No</v>
      </c>
      <c r="D43" s="4" t="str">
        <f>Form!G:G</f>
        <v>Chocolate chip</v>
      </c>
      <c r="E43" s="4"/>
      <c r="F43" s="2"/>
      <c r="G43" s="2"/>
    </row>
    <row r="44" spans="1:8" ht="113">
      <c r="A44" s="4" t="str">
        <f>Form!C:C</f>
        <v>Stoughton 04</v>
      </c>
      <c r="B44" s="7" t="str">
        <f ca="1">IFERROR(__xludf.DUMMYFUNCTION("IF(REGEXMATCH(E44,""Apley""),""Ivy"",IF(REGEXMATCH(E44,""Hollis""),""Ivy"",IF(REGEXMATCH(E44,""Holworthy""),""Ivy"",IF(REGEXMATCH(E44,""Lionel""),""Ivy"",IF(REGEXMATCH(E44,""Mass Hall""),""Ivy"",IF(REGEXMATCH(E44,""Mower""),""Ivy"",IF(REGEXMATCH(E44,""Sto"&amp;"ughton""),""Ivy"",IF(REGEXMATCH(E44,""Straus""),""Ivy"",IF(REGEXMATCH(E44,""Greenough""),""Crimson"",IF(REGEXMATCH(E44,""Hurlbut""),""Crimson"",IF(REGEXMATCH(E44,""Pennypacker""),""Crimson"",IF(REGEXMATCH(E44,""Wigg""),""Crimson"",IF(REGEXMATCH(E44,""Gray"&amp;"s""),""Elm"",IF(REGEXMATCH(E44,""Matthews""),""Elm"",IF(REGEXMATCH(E44,""Weld""),""Elm"",IF(REGEXMATCH(E44,""Canaday""),""Oak"",IF(REGEXMATCH(E44,""Thayer""),""Oak"")))))))))))))))))"),"Ivy")</f>
        <v>Ivy</v>
      </c>
      <c r="C44" s="4" t="str">
        <f>Form!F:F</f>
        <v>Are there any initiatives to make Annenberg less wasteful? what happens with the food and napkins we leave on trays (ie does it just get thrown in the garbage, or composted?)</v>
      </c>
      <c r="D44" s="4" t="str">
        <f>Form!G:G</f>
        <v>Snickerdoodle</v>
      </c>
      <c r="E44" s="4"/>
      <c r="F44" s="2"/>
      <c r="G44" s="2"/>
    </row>
    <row r="45" spans="1:8" ht="71">
      <c r="A45" s="4" t="str">
        <f>Form!C:C</f>
        <v>Weld 47</v>
      </c>
      <c r="B45" s="7" t="str">
        <f ca="1">IFERROR(__xludf.DUMMYFUNCTION("IF(REGEXMATCH(E45,""Apley""),""Ivy"",IF(REGEXMATCH(E45,""Hollis""),""Ivy"",IF(REGEXMATCH(E45,""Holworthy""),""Ivy"",IF(REGEXMATCH(E45,""Lionel""),""Ivy"",IF(REGEXMATCH(E45,""Mass Hall""),""Ivy"",IF(REGEXMATCH(E45,""Mower""),""Ivy"",IF(REGEXMATCH(E45,""Sto"&amp;"ughton""),""Ivy"",IF(REGEXMATCH(E45,""Straus""),""Ivy"",IF(REGEXMATCH(E45,""Greenough""),""Crimson"",IF(REGEXMATCH(E45,""Hurlbut""),""Crimson"",IF(REGEXMATCH(E45,""Pennypacker""),""Crimson"",IF(REGEXMATCH(E45,""Wigg""),""Crimson"",IF(REGEXMATCH(E45,""Gray"&amp;"s""),""Elm"",IF(REGEXMATCH(E45,""Matthews""),""Elm"",IF(REGEXMATCH(E45,""Weld""),""Elm"",IF(REGEXMATCH(E45,""Canaday""),""Oak"",IF(REGEXMATCH(E45,""Thayer""),""Oak"")))))))))))))))))"),"Elm")</f>
        <v>Elm</v>
      </c>
      <c r="C45" s="4" t="str">
        <f>Form!F:F</f>
        <v>How does HUDS take steps to be sustainable, and how can we as students help with food sustainability?</v>
      </c>
      <c r="D45" s="4" t="str">
        <f>Form!G:G</f>
        <v>Chocolate chip</v>
      </c>
      <c r="E45" s="4"/>
      <c r="F45" s="2"/>
      <c r="G45" s="2"/>
    </row>
    <row r="46" spans="1:8" ht="43">
      <c r="A46" s="4" t="str">
        <f>Form!C:C</f>
        <v>Straus B32</v>
      </c>
      <c r="B46" s="7" t="str">
        <f ca="1">IFERROR(__xludf.DUMMYFUNCTION("IF(REGEXMATCH(E46,""Apley""),""Ivy"",IF(REGEXMATCH(E46,""Hollis""),""Ivy"",IF(REGEXMATCH(E46,""Holworthy""),""Ivy"",IF(REGEXMATCH(E46,""Lionel""),""Ivy"",IF(REGEXMATCH(E46,""Mass Hall""),""Ivy"",IF(REGEXMATCH(E46,""Mower""),""Ivy"",IF(REGEXMATCH(E46,""Sto"&amp;"ughton""),""Ivy"",IF(REGEXMATCH(E46,""Straus""),""Ivy"",IF(REGEXMATCH(E46,""Greenough""),""Crimson"",IF(REGEXMATCH(E46,""Hurlbut""),""Crimson"",IF(REGEXMATCH(E46,""Pennypacker""),""Crimson"",IF(REGEXMATCH(E46,""Wigg""),""Crimson"",IF(REGEXMATCH(E46,""Gray"&amp;"s""),""Elm"",IF(REGEXMATCH(E46,""Matthews""),""Elm"",IF(REGEXMATCH(E46,""Weld""),""Elm"",IF(REGEXMATCH(E46,""Canaday""),""Oak"",IF(REGEXMATCH(E46,""Thayer""),""Oak"")))))))))))))))))"),"Ivy")</f>
        <v>Ivy</v>
      </c>
      <c r="C46" s="4" t="str">
        <f>Form!F:F</f>
        <v>What is done with the uneaten food in the dining halls?</v>
      </c>
      <c r="D46" s="4" t="str">
        <f>Form!G:G</f>
        <v>Chocolate chip</v>
      </c>
      <c r="E46" s="4"/>
      <c r="F46" s="2"/>
      <c r="G46" s="2"/>
    </row>
    <row r="47" spans="1:8" ht="43">
      <c r="A47" s="4" t="str">
        <f>Form!C:C</f>
        <v>Lionel B-31</v>
      </c>
      <c r="B47" s="7" t="str">
        <f ca="1">IFERROR(__xludf.DUMMYFUNCTION("IF(REGEXMATCH(E47,""Apley""),""Ivy"",IF(REGEXMATCH(E47,""Hollis""),""Ivy"",IF(REGEXMATCH(E47,""Holworthy""),""Ivy"",IF(REGEXMATCH(E47,""Lionel""),""Ivy"",IF(REGEXMATCH(E47,""Mass Hall""),""Ivy"",IF(REGEXMATCH(E47,""Mower""),""Ivy"",IF(REGEXMATCH(E47,""Sto"&amp;"ughton""),""Ivy"",IF(REGEXMATCH(E47,""Straus""),""Ivy"",IF(REGEXMATCH(E47,""Greenough""),""Crimson"",IF(REGEXMATCH(E47,""Hurlbut""),""Crimson"",IF(REGEXMATCH(E47,""Pennypacker""),""Crimson"",IF(REGEXMATCH(E47,""Wigg""),""Crimson"",IF(REGEXMATCH(E47,""Gray"&amp;"s""),""Elm"",IF(REGEXMATCH(E47,""Matthews""),""Elm"",IF(REGEXMATCH(E47,""Weld""),""Elm"",IF(REGEXMATCH(E47,""Canaday""),""Oak"",IF(REGEXMATCH(E47,""Thayer""),""Oak"")))))))))))))))))"),"Ivy")</f>
        <v>Ivy</v>
      </c>
      <c r="C47" s="4" t="str">
        <f>Form!F:F</f>
        <v>Are the Annenberg disposable cups recyclable?</v>
      </c>
      <c r="D47" s="4" t="str">
        <f>Form!G:G</f>
        <v>Snickerdoodle</v>
      </c>
      <c r="E47" s="4"/>
      <c r="F47" s="2"/>
      <c r="G47" s="2"/>
    </row>
    <row r="48" spans="1:8" ht="43">
      <c r="A48" s="4" t="str">
        <f>Form!C:C</f>
        <v>Wigg G 32!</v>
      </c>
      <c r="B48" s="7" t="str">
        <f ca="1">IFERROR(__xludf.DUMMYFUNCTION("IF(REGEXMATCH(E48,""Apley""),""Ivy"",IF(REGEXMATCH(E48,""Hollis""),""Ivy"",IF(REGEXMATCH(E48,""Holworthy""),""Ivy"",IF(REGEXMATCH(E48,""Lionel""),""Ivy"",IF(REGEXMATCH(E48,""Mass Hall""),""Ivy"",IF(REGEXMATCH(E48,""Mower""),""Ivy"",IF(REGEXMATCH(E48,""Sto"&amp;"ughton""),""Ivy"",IF(REGEXMATCH(E48,""Straus""),""Ivy"",IF(REGEXMATCH(E48,""Greenough""),""Crimson"",IF(REGEXMATCH(E48,""Hurlbut""),""Crimson"",IF(REGEXMATCH(E48,""Pennypacker""),""Crimson"",IF(REGEXMATCH(E48,""Wigg""),""Crimson"",IF(REGEXMATCH(E48,""Gray"&amp;"s""),""Elm"",IF(REGEXMATCH(E48,""Matthews""),""Elm"",IF(REGEXMATCH(E48,""Weld""),""Elm"",IF(REGEXMATCH(E48,""Canaday""),""Oak"",IF(REGEXMATCH(E48,""Thayer""),""Oak"")))))))))))))))))"),"Crimson")</f>
        <v>Crimson</v>
      </c>
      <c r="C48" s="4" t="str">
        <f>Form!F:F</f>
        <v>Does Harvard do compost? How do we deal with food waste???</v>
      </c>
      <c r="D48" s="4" t="str">
        <f>Form!G:G</f>
        <v>Snickerdoodle</v>
      </c>
      <c r="E48" s="4"/>
      <c r="F48" s="2"/>
      <c r="G48" s="2"/>
    </row>
    <row r="49" spans="1:9" ht="43">
      <c r="A49" s="4" t="str">
        <f>Form!C:C</f>
        <v>Wigg G-12</v>
      </c>
      <c r="B49" s="7" t="str">
        <f ca="1">IFERROR(__xludf.DUMMYFUNCTION("IF(REGEXMATCH(E49,""Apley""),""Ivy"",IF(REGEXMATCH(E49,""Hollis""),""Ivy"",IF(REGEXMATCH(E49,""Holworthy""),""Ivy"",IF(REGEXMATCH(E49,""Lionel""),""Ivy"",IF(REGEXMATCH(E49,""Mass Hall""),""Ivy"",IF(REGEXMATCH(E49,""Mower""),""Ivy"",IF(REGEXMATCH(E49,""Sto"&amp;"ughton""),""Ivy"",IF(REGEXMATCH(E49,""Straus""),""Ivy"",IF(REGEXMATCH(E49,""Greenough""),""Crimson"",IF(REGEXMATCH(E49,""Hurlbut""),""Crimson"",IF(REGEXMATCH(E49,""Pennypacker""),""Crimson"",IF(REGEXMATCH(E49,""Wigg""),""Crimson"",IF(REGEXMATCH(E49,""Gray"&amp;"s""),""Elm"",IF(REGEXMATCH(E49,""Matthews""),""Elm"",IF(REGEXMATCH(E49,""Weld""),""Elm"",IF(REGEXMATCH(E49,""Canaday""),""Oak"",IF(REGEXMATCH(E49,""Thayer""),""Oak"")))))))))))))))))"),"Crimson")</f>
        <v>Crimson</v>
      </c>
      <c r="C49" s="4" t="str">
        <f>Form!F:F</f>
        <v>Is most food at Annenberg catered for sustainability?</v>
      </c>
      <c r="D49" s="4" t="str">
        <f>Form!G:G</f>
        <v>Vegan chocolate chip</v>
      </c>
      <c r="E49" s="4"/>
      <c r="F49" s="2"/>
      <c r="G49" s="2"/>
    </row>
    <row r="50" spans="1:9" ht="29">
      <c r="A50" s="4" t="str">
        <f>Form!C:C</f>
        <v>Grays M34</v>
      </c>
      <c r="B50" s="7" t="str">
        <f ca="1">IFERROR(__xludf.DUMMYFUNCTION("IF(REGEXMATCH(E50,""Apley""),""Ivy"",IF(REGEXMATCH(E50,""Hollis""),""Ivy"",IF(REGEXMATCH(E50,""Holworthy""),""Ivy"",IF(REGEXMATCH(E50,""Lionel""),""Ivy"",IF(REGEXMATCH(E50,""Mass Hall""),""Ivy"",IF(REGEXMATCH(E50,""Mower""),""Ivy"",IF(REGEXMATCH(E50,""Sto"&amp;"ughton""),""Ivy"",IF(REGEXMATCH(E50,""Straus""),""Ivy"",IF(REGEXMATCH(E50,""Greenough""),""Crimson"",IF(REGEXMATCH(E50,""Hurlbut""),""Crimson"",IF(REGEXMATCH(E50,""Pennypacker""),""Crimson"",IF(REGEXMATCH(E50,""Wigg""),""Crimson"",IF(REGEXMATCH(E50,""Gray"&amp;"s""),""Elm"",IF(REGEXMATCH(E50,""Matthews""),""Elm"",IF(REGEXMATCH(E50,""Weld""),""Elm"",IF(REGEXMATCH(E50,""Canaday""),""Oak"",IF(REGEXMATCH(E50,""Thayer""),""Oak"")))))))))))))))))"),"Elm")</f>
        <v>Elm</v>
      </c>
      <c r="C50" s="4" t="str">
        <f>Form!F:F</f>
        <v>How much water is used to wash the dishes?</v>
      </c>
      <c r="D50" s="4" t="str">
        <f>Form!G:G</f>
        <v>Snickerdoodle</v>
      </c>
      <c r="E50" s="4"/>
      <c r="F50" s="2"/>
      <c r="G50" s="2"/>
      <c r="H50" s="2"/>
    </row>
    <row r="51" spans="1:9" ht="29">
      <c r="A51" s="4" t="str">
        <f>Form!C:C</f>
        <v>Canaday C-51</v>
      </c>
      <c r="B51" s="7" t="str">
        <f ca="1">IFERROR(__xludf.DUMMYFUNCTION("IF(REGEXMATCH(E51,""Apley""),""Ivy"",IF(REGEXMATCH(E51,""Hollis""),""Ivy"",IF(REGEXMATCH(E51,""Holworthy""),""Ivy"",IF(REGEXMATCH(E51,""Lionel""),""Ivy"",IF(REGEXMATCH(E51,""Mass Hall""),""Ivy"",IF(REGEXMATCH(E51,""Mower""),""Ivy"",IF(REGEXMATCH(E51,""Sto"&amp;"ughton""),""Ivy"",IF(REGEXMATCH(E51,""Straus""),""Ivy"",IF(REGEXMATCH(E51,""Greenough""),""Crimson"",IF(REGEXMATCH(E51,""Hurlbut""),""Crimson"",IF(REGEXMATCH(E51,""Pennypacker""),""Crimson"",IF(REGEXMATCH(E51,""Wigg""),""Crimson"",IF(REGEXMATCH(E51,""Gray"&amp;"s""),""Elm"",IF(REGEXMATCH(E51,""Matthews""),""Elm"",IF(REGEXMATCH(E51,""Weld""),""Elm"",IF(REGEXMATCH(E51,""Canaday""),""Oak"",IF(REGEXMATCH(E51,""Thayer""),""Oak"")))))))))))))))))"),"Oak")</f>
        <v>Oak</v>
      </c>
      <c r="C51" s="4" t="str">
        <f>Form!F:F</f>
        <v>How are Berg cups compostable?</v>
      </c>
      <c r="D51" s="4" t="str">
        <f>Form!G:G</f>
        <v>Snickerdoodle</v>
      </c>
      <c r="E51" s="4"/>
      <c r="F51" s="2"/>
      <c r="G51" s="2"/>
    </row>
    <row r="52" spans="1:9" ht="71">
      <c r="A52" s="4" t="str">
        <f>Form!C:C</f>
        <v>Grays E22</v>
      </c>
      <c r="B52" s="7" t="str">
        <f ca="1">IFERROR(__xludf.DUMMYFUNCTION("IF(REGEXMATCH(E52,""Apley""),""Ivy"",IF(REGEXMATCH(E52,""Hollis""),""Ivy"",IF(REGEXMATCH(E52,""Holworthy""),""Ivy"",IF(REGEXMATCH(E52,""Lionel""),""Ivy"",IF(REGEXMATCH(E52,""Mass Hall""),""Ivy"",IF(REGEXMATCH(E52,""Mower""),""Ivy"",IF(REGEXMATCH(E52,""Sto"&amp;"ughton""),""Ivy"",IF(REGEXMATCH(E52,""Straus""),""Ivy"",IF(REGEXMATCH(E52,""Greenough""),""Crimson"",IF(REGEXMATCH(E52,""Hurlbut""),""Crimson"",IF(REGEXMATCH(E52,""Pennypacker""),""Crimson"",IF(REGEXMATCH(E52,""Wigg""),""Crimson"",IF(REGEXMATCH(E52,""Gray"&amp;"s""),""Elm"",IF(REGEXMATCH(E52,""Matthews""),""Elm"",IF(REGEXMATCH(E52,""Weld""),""Elm"",IF(REGEXMATCH(E52,""Canaday""),""Oak"",IF(REGEXMATCH(E52,""Thayer""),""Oak"")))))))))))))))))"),"Elm")</f>
        <v>Elm</v>
      </c>
      <c r="C52" s="4" t="str">
        <f>Form!F:F</f>
        <v xml:space="preserve">How are the Annenberg containers compostable? Also why are there relatively few compost bins around campus? </v>
      </c>
      <c r="D52" s="4" t="str">
        <f>Form!G:G</f>
        <v>Chocolate chip</v>
      </c>
      <c r="E52" s="4"/>
      <c r="F52" s="2"/>
      <c r="G52" s="2"/>
      <c r="H52" s="2"/>
    </row>
    <row r="53" spans="1:9" ht="43">
      <c r="A53" s="4" t="str">
        <f>Form!C:C</f>
        <v>Straus C-31</v>
      </c>
      <c r="B53" s="7" t="str">
        <f ca="1">IFERROR(__xludf.DUMMYFUNCTION("IF(REGEXMATCH(E53,""Apley""),""Ivy"",IF(REGEXMATCH(E53,""Hollis""),""Ivy"",IF(REGEXMATCH(E53,""Holworthy""),""Ivy"",IF(REGEXMATCH(E53,""Lionel""),""Ivy"",IF(REGEXMATCH(E53,""Mass Hall""),""Ivy"",IF(REGEXMATCH(E53,""Mower""),""Ivy"",IF(REGEXMATCH(E53,""Sto"&amp;"ughton""),""Ivy"",IF(REGEXMATCH(E53,""Straus""),""Ivy"",IF(REGEXMATCH(E53,""Greenough""),""Crimson"",IF(REGEXMATCH(E53,""Hurlbut""),""Crimson"",IF(REGEXMATCH(E53,""Pennypacker""),""Crimson"",IF(REGEXMATCH(E53,""Wigg""),""Crimson"",IF(REGEXMATCH(E53,""Gray"&amp;"s""),""Elm"",IF(REGEXMATCH(E53,""Matthews""),""Elm"",IF(REGEXMATCH(E53,""Weld""),""Elm"",IF(REGEXMATCH(E53,""Canaday""),""Oak"",IF(REGEXMATCH(E53,""Thayer""),""Oak"")))))))))))))))))"),"Ivy")</f>
        <v>Ivy</v>
      </c>
      <c r="C53" s="4" t="str">
        <f>Form!F:F</f>
        <v>What percentage of Harvard's energy is renewable?</v>
      </c>
      <c r="D53" s="4" t="str">
        <f>Form!G:G</f>
        <v>Chocolate chip</v>
      </c>
      <c r="E53" s="4"/>
      <c r="F53" s="2"/>
      <c r="G53" s="2"/>
    </row>
    <row r="54" spans="1:9" ht="29">
      <c r="A54" s="4" t="str">
        <f>Form!C:C</f>
        <v xml:space="preserve">Wigglesworth g12 </v>
      </c>
      <c r="B54" s="7" t="str">
        <f ca="1">IFERROR(__xludf.DUMMYFUNCTION("IF(REGEXMATCH(E54,""Apley""),""Ivy"",IF(REGEXMATCH(E54,""Hollis""),""Ivy"",IF(REGEXMATCH(E54,""Holworthy""),""Ivy"",IF(REGEXMATCH(E54,""Lionel""),""Ivy"",IF(REGEXMATCH(E54,""Mass Hall""),""Ivy"",IF(REGEXMATCH(E54,""Mower""),""Ivy"",IF(REGEXMATCH(E54,""Sto"&amp;"ughton""),""Ivy"",IF(REGEXMATCH(E54,""Straus""),""Ivy"",IF(REGEXMATCH(E54,""Greenough""),""Crimson"",IF(REGEXMATCH(E54,""Hurlbut""),""Crimson"",IF(REGEXMATCH(E54,""Pennypacker""),""Crimson"",IF(REGEXMATCH(E54,""Wigg""),""Crimson"",IF(REGEXMATCH(E54,""Gray"&amp;"s""),""Elm"",IF(REGEXMATCH(E54,""Matthews""),""Elm"",IF(REGEXMATCH(E54,""Weld""),""Elm"",IF(REGEXMATCH(E54,""Canaday""),""Oak"",IF(REGEXMATCH(E54,""Thayer""),""Oak"")))))))))))))))))"),"Crimson")</f>
        <v>Crimson</v>
      </c>
      <c r="C54" s="4" t="str">
        <f>Form!F:F</f>
        <v xml:space="preserve">How much water does Harvard use daily ? </v>
      </c>
      <c r="D54" s="4" t="str">
        <f>Form!G:G</f>
        <v>Chocolate chip</v>
      </c>
      <c r="E54" s="4"/>
      <c r="F54" s="2"/>
      <c r="G54" s="2"/>
    </row>
    <row r="55" spans="1:9" ht="57">
      <c r="A55" s="4" t="str">
        <f>Form!C:C</f>
        <v xml:space="preserve">Holworthy 8 </v>
      </c>
      <c r="B55" s="7" t="str">
        <f ca="1">IFERROR(__xludf.DUMMYFUNCTION("IF(REGEXMATCH(E55,""Apley""),""Ivy"",IF(REGEXMATCH(E55,""Hollis""),""Ivy"",IF(REGEXMATCH(E55,""Holworthy""),""Ivy"",IF(REGEXMATCH(E55,""Lionel""),""Ivy"",IF(REGEXMATCH(E55,""Mass Hall""),""Ivy"",IF(REGEXMATCH(E55,""Mower""),""Ivy"",IF(REGEXMATCH(E55,""Sto"&amp;"ughton""),""Ivy"",IF(REGEXMATCH(E55,""Straus""),""Ivy"",IF(REGEXMATCH(E55,""Greenough""),""Crimson"",IF(REGEXMATCH(E55,""Hurlbut""),""Crimson"",IF(REGEXMATCH(E55,""Pennypacker""),""Crimson"",IF(REGEXMATCH(E55,""Wigg""),""Crimson"",IF(REGEXMATCH(E55,""Gray"&amp;"s""),""Elm"",IF(REGEXMATCH(E55,""Matthews""),""Elm"",IF(REGEXMATCH(E55,""Weld""),""Elm"",IF(REGEXMATCH(E55,""Canaday""),""Oak"",IF(REGEXMATCH(E55,""Thayer""),""Oak"")))))))))))))))))"),"Ivy")</f>
        <v>Ivy</v>
      </c>
      <c r="C55" s="4" t="str">
        <f>Form!F:F</f>
        <v xml:space="preserve">Have the dorms and buildings on campus been retrofitted to be more energy efficient? </v>
      </c>
      <c r="D55" s="4" t="str">
        <f>Form!G:G</f>
        <v>Vegan chocolate chip</v>
      </c>
      <c r="E55" s="4"/>
      <c r="F55" s="2"/>
      <c r="G55" s="2"/>
    </row>
    <row r="56" spans="1:9" ht="71">
      <c r="A56" s="4" t="str">
        <f>Form!C:C</f>
        <v xml:space="preserve">Hollis 26 </v>
      </c>
      <c r="B56" s="7" t="str">
        <f ca="1">IFERROR(__xludf.DUMMYFUNCTION("IF(REGEXMATCH(E56,""Apley""),""Ivy"",IF(REGEXMATCH(E56,""Hollis""),""Ivy"",IF(REGEXMATCH(E56,""Holworthy""),""Ivy"",IF(REGEXMATCH(E56,""Lionel""),""Ivy"",IF(REGEXMATCH(E56,""Mass Hall""),""Ivy"",IF(REGEXMATCH(E56,""Mower""),""Ivy"",IF(REGEXMATCH(E56,""Sto"&amp;"ughton""),""Ivy"",IF(REGEXMATCH(E56,""Straus""),""Ivy"",IF(REGEXMATCH(E56,""Greenough""),""Crimson"",IF(REGEXMATCH(E56,""Hurlbut""),""Crimson"",IF(REGEXMATCH(E56,""Pennypacker""),""Crimson"",IF(REGEXMATCH(E56,""Wigg""),""Crimson"",IF(REGEXMATCH(E56,""Gray"&amp;"s""),""Elm"",IF(REGEXMATCH(E56,""Matthews""),""Elm"",IF(REGEXMATCH(E56,""Weld""),""Elm"",IF(REGEXMATCH(E56,""Canaday""),""Oak"",IF(REGEXMATCH(E56,""Thayer""),""Oak"")))))))))))))))))"),"Ivy")</f>
        <v>Ivy</v>
      </c>
      <c r="C56" s="4" t="str">
        <f>Form!F:F</f>
        <v xml:space="preserve">What are some initiatives you have in mind on the plastic red solo cups used at many campus parties? </v>
      </c>
      <c r="D56" s="4" t="str">
        <f>Form!G:G</f>
        <v>Snickerdoodle</v>
      </c>
      <c r="E56" s="4"/>
      <c r="F56" s="2"/>
      <c r="G56" s="2"/>
    </row>
    <row r="57" spans="1:9" ht="71">
      <c r="A57" s="4" t="str">
        <f>Form!C:C</f>
        <v>greenough 208</v>
      </c>
      <c r="B57" s="7" t="b">
        <f ca="1">IFERROR(__xludf.DUMMYFUNCTION("IF(REGEXMATCH(E57,""Apley""),""Ivy"",IF(REGEXMATCH(E57,""Hollis""),""Ivy"",IF(REGEXMATCH(E57,""Holworthy""),""Ivy"",IF(REGEXMATCH(E57,""Lionel""),""Ivy"",IF(REGEXMATCH(E57,""Mass Hall""),""Ivy"",IF(REGEXMATCH(E57,""Mower""),""Ivy"",IF(REGEXMATCH(E57,""Sto"&amp;"ughton""),""Ivy"",IF(REGEXMATCH(E57,""Straus""),""Ivy"",IF(REGEXMATCH(E57,""Greenough""),""Crimson"",IF(REGEXMATCH(E57,""Hurlbut""),""Crimson"",IF(REGEXMATCH(E57,""Pennypacker""),""Crimson"",IF(REGEXMATCH(E57,""Wigg""),""Crimson"",IF(REGEXMATCH(E57,""Gray"&amp;"s""),""Elm"",IF(REGEXMATCH(E57,""Matthews""),""Elm"",IF(REGEXMATCH(E57,""Weld""),""Elm"",IF(REGEXMATCH(E57,""Canaday""),""Oak"",IF(REGEXMATCH(E57,""Thayer""),""Oak"")))))))))))))))))"),FALSE)</f>
        <v>0</v>
      </c>
      <c r="C57" s="4" t="str">
        <f>Form!F:F</f>
        <v>How much energy usage does keeping appliances (fairy lights, kettles, etc.) plugged in actually amount to?</v>
      </c>
      <c r="D57" s="4" t="str">
        <f>Form!G:G</f>
        <v>Snickerdoodle</v>
      </c>
      <c r="E57" s="8"/>
      <c r="F57" s="2"/>
      <c r="G57" s="2"/>
    </row>
    <row r="58" spans="1:9" ht="29">
      <c r="A58" s="4" t="str">
        <f>Form!C:C</f>
        <v>Wigg G 32</v>
      </c>
      <c r="B58" s="7" t="str">
        <f ca="1">IFERROR(__xludf.DUMMYFUNCTION("IF(REGEXMATCH(E58,""Apley""),""Ivy"",IF(REGEXMATCH(E58,""Hollis""),""Ivy"",IF(REGEXMATCH(E58,""Holworthy""),""Ivy"",IF(REGEXMATCH(E58,""Lionel""),""Ivy"",IF(REGEXMATCH(E58,""Mass Hall""),""Ivy"",IF(REGEXMATCH(E58,""Mower""),""Ivy"",IF(REGEXMATCH(E58,""Sto"&amp;"ughton""),""Ivy"",IF(REGEXMATCH(E58,""Straus""),""Ivy"",IF(REGEXMATCH(E58,""Greenough""),""Crimson"",IF(REGEXMATCH(E58,""Hurlbut""),""Crimson"",IF(REGEXMATCH(E58,""Pennypacker""),""Crimson"",IF(REGEXMATCH(E58,""Wigg""),""Crimson"",IF(REGEXMATCH(E58,""Gray"&amp;"s""),""Elm"",IF(REGEXMATCH(E58,""Matthews""),""Elm"",IF(REGEXMATCH(E58,""Weld""),""Elm"",IF(REGEXMATCH(E58,""Canaday""),""Oak"",IF(REGEXMATCH(E58,""Thayer""),""Oak"")))))))))))))))))"),"Crimson")</f>
        <v>Crimson</v>
      </c>
      <c r="C58" s="4" t="str">
        <f>Form!F:F</f>
        <v>does the dual flush actually help on the toliet</v>
      </c>
      <c r="D58" s="4" t="str">
        <f>Form!G:G</f>
        <v>Chocolate chip</v>
      </c>
      <c r="E58" s="4"/>
      <c r="F58" s="2"/>
      <c r="G58" s="2"/>
    </row>
    <row r="59" spans="1:9" ht="29">
      <c r="A59" s="4" t="str">
        <f>Form!C:C</f>
        <v>Grays w46</v>
      </c>
      <c r="B59" s="7" t="str">
        <f ca="1">IFERROR(__xludf.DUMMYFUNCTION("IF(REGEXMATCH(E59,""Apley""),""Ivy"",IF(REGEXMATCH(E59,""Hollis""),""Ivy"",IF(REGEXMATCH(E59,""Holworthy""),""Ivy"",IF(REGEXMATCH(E59,""Lionel""),""Ivy"",IF(REGEXMATCH(E59,""Mass Hall""),""Ivy"",IF(REGEXMATCH(E59,""Mower""),""Ivy"",IF(REGEXMATCH(E59,""Sto"&amp;"ughton""),""Ivy"",IF(REGEXMATCH(E59,""Straus""),""Ivy"",IF(REGEXMATCH(E59,""Greenough""),""Crimson"",IF(REGEXMATCH(E59,""Hurlbut""),""Crimson"",IF(REGEXMATCH(E59,""Pennypacker""),""Crimson"",IF(REGEXMATCH(E59,""Wigg""),""Crimson"",IF(REGEXMATCH(E59,""Gray"&amp;"s""),""Elm"",IF(REGEXMATCH(E59,""Matthews""),""Elm"",IF(REGEXMATCH(E59,""Weld""),""Elm"",IF(REGEXMATCH(E59,""Canaday""),""Oak"",IF(REGEXMATCH(E59,""Thayer""),""Oak"")))))))))))))))))"),"Elm")</f>
        <v>Elm</v>
      </c>
      <c r="C59" s="4" t="str">
        <f>Form!F:F</f>
        <v>How can I do better with compost</v>
      </c>
      <c r="D59" s="4" t="str">
        <f>Form!G:G</f>
        <v>Snickerdoodle</v>
      </c>
      <c r="E59" s="4"/>
      <c r="F59" s="2"/>
      <c r="G59" s="2"/>
    </row>
    <row r="60" spans="1:9" ht="71">
      <c r="A60" s="4" t="str">
        <f>Form!C:C</f>
        <v>Hollis 26</v>
      </c>
      <c r="B60" s="7" t="str">
        <f ca="1">IFERROR(__xludf.DUMMYFUNCTION("IF(REGEXMATCH(E60,""Apley""),""Ivy"",IF(REGEXMATCH(E60,""Hollis""),""Ivy"",IF(REGEXMATCH(E60,""Holworthy""),""Ivy"",IF(REGEXMATCH(E60,""Lionel""),""Ivy"",IF(REGEXMATCH(E60,""Mass Hall""),""Ivy"",IF(REGEXMATCH(E60,""Mower""),""Ivy"",IF(REGEXMATCH(E60,""Sto"&amp;"ughton""),""Ivy"",IF(REGEXMATCH(E60,""Straus""),""Ivy"",IF(REGEXMATCH(E60,""Greenough""),""Crimson"",IF(REGEXMATCH(E60,""Hurlbut""),""Crimson"",IF(REGEXMATCH(E60,""Pennypacker""),""Crimson"",IF(REGEXMATCH(E60,""Wigg""),""Crimson"",IF(REGEXMATCH(E60,""Gray"&amp;"s""),""Elm"",IF(REGEXMATCH(E60,""Matthews""),""Elm"",IF(REGEXMATCH(E60,""Weld""),""Elm"",IF(REGEXMATCH(E60,""Canaday""),""Oak"",IF(REGEXMATCH(E60,""Thayer""),""Oak"")))))))))))))))))"),"Ivy")</f>
        <v>Ivy</v>
      </c>
      <c r="C60" s="4" t="str">
        <f>Form!F:F</f>
        <v xml:space="preserve">In the trash room, why don't they have smaller bags for our trash cans instead of the really big bags? </v>
      </c>
      <c r="D60" s="4" t="str">
        <f>Form!G:G</f>
        <v>Snickerdoodle</v>
      </c>
      <c r="E60" s="4"/>
      <c r="F60" s="2"/>
      <c r="G60" s="2"/>
    </row>
    <row r="61" spans="1:9" ht="43">
      <c r="A61" s="4" t="str">
        <f>Form!C:C</f>
        <v>Canaday F-12</v>
      </c>
      <c r="B61" s="7" t="str">
        <f ca="1">IFERROR(__xludf.DUMMYFUNCTION("IF(REGEXMATCH(E61,""Apley""),""Ivy"",IF(REGEXMATCH(E61,""Hollis""),""Ivy"",IF(REGEXMATCH(E61,""Holworthy""),""Ivy"",IF(REGEXMATCH(E61,""Lionel""),""Ivy"",IF(REGEXMATCH(E61,""Mass Hall""),""Ivy"",IF(REGEXMATCH(E61,""Mower""),""Ivy"",IF(REGEXMATCH(E61,""Sto"&amp;"ughton""),""Ivy"",IF(REGEXMATCH(E61,""Straus""),""Ivy"",IF(REGEXMATCH(E61,""Greenough""),""Crimson"",IF(REGEXMATCH(E61,""Hurlbut""),""Crimson"",IF(REGEXMATCH(E61,""Pennypacker""),""Crimson"",IF(REGEXMATCH(E61,""Wigg""),""Crimson"",IF(REGEXMATCH(E61,""Gray"&amp;"s""),""Elm"",IF(REGEXMATCH(E61,""Matthews""),""Elm"",IF(REGEXMATCH(E61,""Weld""),""Elm"",IF(REGEXMATCH(E61,""Canaday""),""Oak"",IF(REGEXMATCH(E61,""Thayer""),""Oak"")))))))))))))))))"),"Oak")</f>
        <v>Oak</v>
      </c>
      <c r="C61" s="4" t="str">
        <f>Form!F:F</f>
        <v xml:space="preserve">How bad is the electrical use (mainly with lights) on campus </v>
      </c>
      <c r="D61" s="4" t="str">
        <f>Form!G:G</f>
        <v>Chocolate chip</v>
      </c>
      <c r="E61" s="4"/>
      <c r="F61" s="2"/>
      <c r="I61" s="2"/>
    </row>
    <row r="62" spans="1:9" ht="71">
      <c r="A62" s="4" t="str">
        <f>Form!C:C</f>
        <v>Greenough 209</v>
      </c>
      <c r="B62" s="7" t="str">
        <f ca="1">IFERROR(__xludf.DUMMYFUNCTION("IF(REGEXMATCH(E62,""Apley""),""Ivy"",IF(REGEXMATCH(E62,""Hollis""),""Ivy"",IF(REGEXMATCH(E62,""Holworthy""),""Ivy"",IF(REGEXMATCH(E62,""Lionel""),""Ivy"",IF(REGEXMATCH(E62,""Mass Hall""),""Ivy"",IF(REGEXMATCH(E62,""Mower""),""Ivy"",IF(REGEXMATCH(E62,""Sto"&amp;"ughton""),""Ivy"",IF(REGEXMATCH(E62,""Straus""),""Ivy"",IF(REGEXMATCH(E62,""Greenough""),""Crimson"",IF(REGEXMATCH(E62,""Hurlbut""),""Crimson"",IF(REGEXMATCH(E62,""Pennypacker""),""Crimson"",IF(REGEXMATCH(E62,""Wigg""),""Crimson"",IF(REGEXMATCH(E62,""Gray"&amp;"s""),""Elm"",IF(REGEXMATCH(E62,""Matthews""),""Elm"",IF(REGEXMATCH(E62,""Weld""),""Elm"",IF(REGEXMATCH(E62,""Canaday""),""Oak"",IF(REGEXMATCH(E62,""Thayer""),""Oak"")))))))))))))))))"),"Crimson")</f>
        <v>Crimson</v>
      </c>
      <c r="C62" s="4" t="str">
        <f>Form!F:F</f>
        <v>How many disposable plates does Annenberg go through per day when the dishwasher is broken?</v>
      </c>
      <c r="D62" s="4" t="str">
        <f>Form!G:G</f>
        <v>Chocolate chip</v>
      </c>
      <c r="E62" s="4"/>
      <c r="F62" s="2"/>
      <c r="G62" s="2"/>
    </row>
    <row r="63" spans="1:9" ht="127">
      <c r="A63" s="4" t="str">
        <f>Form!C:C</f>
        <v>Wigg G-21</v>
      </c>
      <c r="B63" s="7" t="str">
        <f ca="1">IFERROR(__xludf.DUMMYFUNCTION("IF(REGEXMATCH(E63,""Apley""),""Ivy"",IF(REGEXMATCH(E63,""Hollis""),""Ivy"",IF(REGEXMATCH(E63,""Holworthy""),""Ivy"",IF(REGEXMATCH(E63,""Lionel""),""Ivy"",IF(REGEXMATCH(E63,""Mass Hall""),""Ivy"",IF(REGEXMATCH(E63,""Mower""),""Ivy"",IF(REGEXMATCH(E63,""Sto"&amp;"ughton""),""Ivy"",IF(REGEXMATCH(E63,""Straus""),""Ivy"",IF(REGEXMATCH(E63,""Greenough""),""Crimson"",IF(REGEXMATCH(E63,""Hurlbut""),""Crimson"",IF(REGEXMATCH(E63,""Pennypacker""),""Crimson"",IF(REGEXMATCH(E63,""Wigg""),""Crimson"",IF(REGEXMATCH(E63,""Gray"&amp;"s""),""Elm"",IF(REGEXMATCH(E63,""Matthews""),""Elm"",IF(REGEXMATCH(E63,""Weld""),""Elm"",IF(REGEXMATCH(E63,""Canaday""),""Oak"",IF(REGEXMATCH(E63,""Thayer""),""Oak"")))))))))))))))))"),"Crimson")</f>
        <v>Crimson</v>
      </c>
      <c r="C63" s="4" t="str">
        <f>Form!F:F</f>
        <v>Where does all of the trash generated at Harvard typically go? What has been the biggest hindrance towards full-sustainability at Harvard? What would "full-sustainability" even look like?</v>
      </c>
      <c r="D63" s="4" t="str">
        <f>Form!G:G</f>
        <v>Chocolate chip</v>
      </c>
      <c r="E63" s="4"/>
      <c r="F63" s="2"/>
      <c r="G63" s="2"/>
      <c r="H63" s="2"/>
    </row>
    <row r="64" spans="1:9" ht="43">
      <c r="A64" s="4" t="str">
        <f>Form!C:C</f>
        <v>Wigg G 31</v>
      </c>
      <c r="B64" s="7" t="str">
        <f ca="1">IFERROR(__xludf.DUMMYFUNCTION("IF(REGEXMATCH(E64,""Apley""),""Ivy"",IF(REGEXMATCH(E64,""Hollis""),""Ivy"",IF(REGEXMATCH(E64,""Holworthy""),""Ivy"",IF(REGEXMATCH(E64,""Lionel""),""Ivy"",IF(REGEXMATCH(E64,""Mass Hall""),""Ivy"",IF(REGEXMATCH(E64,""Mower""),""Ivy"",IF(REGEXMATCH(E64,""Sto"&amp;"ughton""),""Ivy"",IF(REGEXMATCH(E64,""Straus""),""Ivy"",IF(REGEXMATCH(E64,""Greenough""),""Crimson"",IF(REGEXMATCH(E64,""Hurlbut""),""Crimson"",IF(REGEXMATCH(E64,""Pennypacker""),""Crimson"",IF(REGEXMATCH(E64,""Wigg""),""Crimson"",IF(REGEXMATCH(E64,""Gray"&amp;"s""),""Elm"",IF(REGEXMATCH(E64,""Matthews""),""Elm"",IF(REGEXMATCH(E64,""Weld""),""Elm"",IF(REGEXMATCH(E64,""Canaday""),""Oak"",IF(REGEXMATCH(E64,""Thayer""),""Oak"")))))))))))))))))"),"Crimson")</f>
        <v>Crimson</v>
      </c>
      <c r="C64" s="4" t="str">
        <f>Form!F:F</f>
        <v>What happens to all the leftover food from the dining halls?</v>
      </c>
      <c r="D64" s="4" t="str">
        <f>Form!G:G</f>
        <v>Snickerdoodle</v>
      </c>
      <c r="E64" s="4"/>
      <c r="F64" s="2"/>
    </row>
    <row r="65" spans="1:7" ht="57">
      <c r="A65" s="4" t="str">
        <f>Form!C:C</f>
        <v>Wigg B32</v>
      </c>
      <c r="B65" s="7" t="str">
        <f ca="1">IFERROR(__xludf.DUMMYFUNCTION("IF(REGEXMATCH(E65,""Apley""),""Ivy"",IF(REGEXMATCH(E65,""Hollis""),""Ivy"",IF(REGEXMATCH(E65,""Holworthy""),""Ivy"",IF(REGEXMATCH(E65,""Lionel""),""Ivy"",IF(REGEXMATCH(E65,""Mass Hall""),""Ivy"",IF(REGEXMATCH(E65,""Mower""),""Ivy"",IF(REGEXMATCH(E65,""Sto"&amp;"ughton""),""Ivy"",IF(REGEXMATCH(E65,""Straus""),""Ivy"",IF(REGEXMATCH(E65,""Greenough""),""Crimson"",IF(REGEXMATCH(E65,""Hurlbut""),""Crimson"",IF(REGEXMATCH(E65,""Pennypacker""),""Crimson"",IF(REGEXMATCH(E65,""Wigg""),""Crimson"",IF(REGEXMATCH(E65,""Gray"&amp;"s""),""Elm"",IF(REGEXMATCH(E65,""Matthews""),""Elm"",IF(REGEXMATCH(E65,""Weld""),""Elm"",IF(REGEXMATCH(E65,""Canaday""),""Oak"",IF(REGEXMATCH(E65,""Thayer""),""Oak"")))))))))))))))))"),"Crimson")</f>
        <v>Crimson</v>
      </c>
      <c r="C65" s="4" t="str">
        <f>Form!F:F</f>
        <v>Is solar energy to power Harvard and how can we improve the use of solar energy?</v>
      </c>
      <c r="D65" s="4" t="str">
        <f>Form!G:G</f>
        <v>Chocolate chip</v>
      </c>
      <c r="E65" s="4"/>
      <c r="F65" s="2"/>
    </row>
    <row r="66" spans="1:7" ht="43">
      <c r="A66" s="4" t="str">
        <f>Form!C:C</f>
        <v>Holworthy West room 8</v>
      </c>
      <c r="B66" s="7" t="str">
        <f ca="1">IFERROR(__xludf.DUMMYFUNCTION("IF(REGEXMATCH(E66,""Apley""),""Ivy"",IF(REGEXMATCH(E66,""Hollis""),""Ivy"",IF(REGEXMATCH(E66,""Holworthy""),""Ivy"",IF(REGEXMATCH(E66,""Lionel""),""Ivy"",IF(REGEXMATCH(E66,""Mass Hall""),""Ivy"",IF(REGEXMATCH(E66,""Mower""),""Ivy"",IF(REGEXMATCH(E66,""Sto"&amp;"ughton""),""Ivy"",IF(REGEXMATCH(E66,""Straus""),""Ivy"",IF(REGEXMATCH(E66,""Greenough""),""Crimson"",IF(REGEXMATCH(E66,""Hurlbut""),""Crimson"",IF(REGEXMATCH(E66,""Pennypacker""),""Crimson"",IF(REGEXMATCH(E66,""Wigg""),""Crimson"",IF(REGEXMATCH(E66,""Gray"&amp;"s""),""Elm"",IF(REGEXMATCH(E66,""Matthews""),""Elm"",IF(REGEXMATCH(E66,""Weld""),""Elm"",IF(REGEXMATCH(E66,""Canaday""),""Oak"",IF(REGEXMATCH(E66,""Thayer""),""Oak"")))))))))))))))))"),"Ivy")</f>
        <v>Ivy</v>
      </c>
      <c r="C66" s="4" t="str">
        <f>Form!F:F</f>
        <v>What is the carbon footprint of the food we eat at Annenberg?</v>
      </c>
      <c r="D66" s="4" t="str">
        <f>Form!G:G</f>
        <v>Chocolate chip</v>
      </c>
      <c r="E66" s="4"/>
      <c r="F66" s="2"/>
    </row>
    <row r="67" spans="1:7" ht="43">
      <c r="A67" s="4" t="str">
        <f>Form!C:C</f>
        <v>Pennypacker 25</v>
      </c>
      <c r="B67" s="7" t="str">
        <f ca="1">IFERROR(__xludf.DUMMYFUNCTION("IF(REGEXMATCH(E67,""Apley""),""Ivy"",IF(REGEXMATCH(E67,""Hollis""),""Ivy"",IF(REGEXMATCH(E67,""Holworthy""),""Ivy"",IF(REGEXMATCH(E67,""Lionel""),""Ivy"",IF(REGEXMATCH(E67,""Mass Hall""),""Ivy"",IF(REGEXMATCH(E67,""Mower""),""Ivy"",IF(REGEXMATCH(E67,""Sto"&amp;"ughton""),""Ivy"",IF(REGEXMATCH(E67,""Straus""),""Ivy"",IF(REGEXMATCH(E67,""Greenough""),""Crimson"",IF(REGEXMATCH(E67,""Hurlbut""),""Crimson"",IF(REGEXMATCH(E67,""Pennypacker""),""Crimson"",IF(REGEXMATCH(E67,""Wigg""),""Crimson"",IF(REGEXMATCH(E67,""Gray"&amp;"s""),""Elm"",IF(REGEXMATCH(E67,""Matthews""),""Elm"",IF(REGEXMATCH(E67,""Weld""),""Elm"",IF(REGEXMATCH(E67,""Canaday""),""Oak"",IF(REGEXMATCH(E67,""Thayer""),""Oak"")))))))))))))))))"),"Crimson")</f>
        <v>Crimson</v>
      </c>
      <c r="C67" s="4" t="str">
        <f>Form!F:F</f>
        <v>How much of an impact does turning off lights make?</v>
      </c>
      <c r="D67" s="4" t="str">
        <f>Form!G:G</f>
        <v>Chocolate chip</v>
      </c>
      <c r="E67" s="4"/>
      <c r="F67" s="2"/>
      <c r="G67" s="2"/>
    </row>
    <row r="68" spans="1:7" ht="57">
      <c r="A68" s="4" t="str">
        <f>Form!C:C</f>
        <v>Holworthy 1</v>
      </c>
      <c r="B68" s="7" t="str">
        <f ca="1">IFERROR(__xludf.DUMMYFUNCTION("IF(REGEXMATCH(E68,""Apley""),""Ivy"",IF(REGEXMATCH(E68,""Hollis""),""Ivy"",IF(REGEXMATCH(E68,""Holworthy""),""Ivy"",IF(REGEXMATCH(E68,""Lionel""),""Ivy"",IF(REGEXMATCH(E68,""Mass Hall""),""Ivy"",IF(REGEXMATCH(E68,""Mower""),""Ivy"",IF(REGEXMATCH(E68,""Sto"&amp;"ughton""),""Ivy"",IF(REGEXMATCH(E68,""Straus""),""Ivy"",IF(REGEXMATCH(E68,""Greenough""),""Crimson"",IF(REGEXMATCH(E68,""Hurlbut""),""Crimson"",IF(REGEXMATCH(E68,""Pennypacker""),""Crimson"",IF(REGEXMATCH(E68,""Wigg""),""Crimson"",IF(REGEXMATCH(E68,""Gray"&amp;"s""),""Elm"",IF(REGEXMATCH(E68,""Matthews""),""Elm"",IF(REGEXMATCH(E68,""Weld""),""Elm"",IF(REGEXMATCH(E68,""Canaday""),""Oak"",IF(REGEXMATCH(E68,""Thayer""),""Oak"")))))))))))))))))"),"Ivy")</f>
        <v>Ivy</v>
      </c>
      <c r="C68" s="4" t="str">
        <f>Form!F:F</f>
        <v>How does Harvard address (or not address) food waste in the dining halls?</v>
      </c>
      <c r="D68" s="4" t="str">
        <f>Form!G:G</f>
        <v>Chocolate chip</v>
      </c>
      <c r="E68" s="4"/>
      <c r="F68" s="2"/>
    </row>
    <row r="69" spans="1:7" ht="57">
      <c r="A69" s="4" t="str">
        <f>Form!C:C</f>
        <v>Wigglesworth H-22</v>
      </c>
      <c r="B69" s="7" t="str">
        <f ca="1">IFERROR(__xludf.DUMMYFUNCTION("IF(REGEXMATCH(E69,""Apley""),""Ivy"",IF(REGEXMATCH(E69,""Hollis""),""Ivy"",IF(REGEXMATCH(E69,""Holworthy""),""Ivy"",IF(REGEXMATCH(E69,""Lionel""),""Ivy"",IF(REGEXMATCH(E69,""Mass Hall""),""Ivy"",IF(REGEXMATCH(E69,""Mower""),""Ivy"",IF(REGEXMATCH(E69,""Sto"&amp;"ughton""),""Ivy"",IF(REGEXMATCH(E69,""Straus""),""Ivy"",IF(REGEXMATCH(E69,""Greenough""),""Crimson"",IF(REGEXMATCH(E69,""Hurlbut""),""Crimson"",IF(REGEXMATCH(E69,""Pennypacker""),""Crimson"",IF(REGEXMATCH(E69,""Wigg""),""Crimson"",IF(REGEXMATCH(E69,""Gray"&amp;"s""),""Elm"",IF(REGEXMATCH(E69,""Matthews""),""Elm"",IF(REGEXMATCH(E69,""Weld""),""Elm"",IF(REGEXMATCH(E69,""Canaday""),""Oak"",IF(REGEXMATCH(E69,""Thayer""),""Oak"")))))))))))))))))"),"Crimson")</f>
        <v>Crimson</v>
      </c>
      <c r="C69" s="4" t="str">
        <f>Form!F:F</f>
        <v xml:space="preserve">Are the lights in my room LED? How bad is it to leave chargers plugged into the wall? </v>
      </c>
      <c r="D69" s="4" t="str">
        <f>Form!G:G</f>
        <v>Chocolate chip</v>
      </c>
      <c r="E69" s="4"/>
    </row>
    <row r="70" spans="1:7" ht="43">
      <c r="A70" s="4" t="str">
        <f>Form!C:C</f>
        <v>Matthews 512</v>
      </c>
      <c r="B70" s="7" t="str">
        <f ca="1">IFERROR(__xludf.DUMMYFUNCTION("IF(REGEXMATCH(E70,""Apley""),""Ivy"",IF(REGEXMATCH(E70,""Hollis""),""Ivy"",IF(REGEXMATCH(E70,""Holworthy""),""Ivy"",IF(REGEXMATCH(E70,""Lionel""),""Ivy"",IF(REGEXMATCH(E70,""Mass Hall""),""Ivy"",IF(REGEXMATCH(E70,""Mower""),""Ivy"",IF(REGEXMATCH(E70,""Sto"&amp;"ughton""),""Ivy"",IF(REGEXMATCH(E70,""Straus""),""Ivy"",IF(REGEXMATCH(E70,""Greenough""),""Crimson"",IF(REGEXMATCH(E70,""Hurlbut""),""Crimson"",IF(REGEXMATCH(E70,""Pennypacker""),""Crimson"",IF(REGEXMATCH(E70,""Wigg""),""Crimson"",IF(REGEXMATCH(E70,""Gray"&amp;"s""),""Elm"",IF(REGEXMATCH(E70,""Matthews""),""Elm"",IF(REGEXMATCH(E70,""Weld""),""Elm"",IF(REGEXMATCH(E70,""Canaday""),""Oak"",IF(REGEXMATCH(E70,""Thayer""),""Oak"")))))))))))))))))"),"Elm")</f>
        <v>Elm</v>
      </c>
      <c r="C70" s="4" t="str">
        <f>Form!F:F</f>
        <v>Why do the laundry machines recommend cold water?</v>
      </c>
      <c r="D70" s="4" t="str">
        <f>Form!G:G</f>
        <v>Chocolate chip</v>
      </c>
      <c r="E70" s="4"/>
      <c r="F70" s="2"/>
      <c r="G70" s="2"/>
    </row>
    <row r="71" spans="1:7" ht="43">
      <c r="A71" s="4" t="str">
        <f>Form!C:C</f>
        <v>Mathews 512</v>
      </c>
      <c r="B71" s="7" t="b">
        <f ca="1">IFERROR(__xludf.DUMMYFUNCTION("IF(REGEXMATCH(E71,""Apley""),""Ivy"",IF(REGEXMATCH(E71,""Hollis""),""Ivy"",IF(REGEXMATCH(E71,""Holworthy""),""Ivy"",IF(REGEXMATCH(E71,""Lionel""),""Ivy"",IF(REGEXMATCH(E71,""Mass Hall""),""Ivy"",IF(REGEXMATCH(E71,""Mower""),""Ivy"",IF(REGEXMATCH(E71,""Sto"&amp;"ughton""),""Ivy"",IF(REGEXMATCH(E71,""Straus""),""Ivy"",IF(REGEXMATCH(E71,""Greenough""),""Crimson"",IF(REGEXMATCH(E71,""Hurlbut""),""Crimson"",IF(REGEXMATCH(E71,""Pennypacker""),""Crimson"",IF(REGEXMATCH(E71,""Wigg""),""Crimson"",IF(REGEXMATCH(E71,""Gray"&amp;"s""),""Elm"",IF(REGEXMATCH(E71,""Matthews""),""Elm"",IF(REGEXMATCH(E71,""Weld""),""Elm"",IF(REGEXMATCH(E71,""Canaday""),""Oak"",IF(REGEXMATCH(E71,""Thayer""),""Oak"")))))))))))))))))"),FALSE)</f>
        <v>0</v>
      </c>
      <c r="C71" s="4" t="str">
        <f>Form!F:F</f>
        <v xml:space="preserve">What is clean coal and could it reduce emissions?  </v>
      </c>
      <c r="D71" s="4" t="str">
        <f>Form!G:G</f>
        <v>Chocolate chip</v>
      </c>
      <c r="E71" s="4"/>
      <c r="F71" s="2"/>
      <c r="G71" s="2"/>
    </row>
    <row r="72" spans="1:7" ht="29">
      <c r="A72" s="4" t="str">
        <f>Form!C:C</f>
        <v>Pennypacker 46</v>
      </c>
      <c r="B72" s="7" t="str">
        <f ca="1">IFERROR(__xludf.DUMMYFUNCTION("IF(REGEXMATCH(E72,""Apley""),""Ivy"",IF(REGEXMATCH(E72,""Hollis""),""Ivy"",IF(REGEXMATCH(E72,""Holworthy""),""Ivy"",IF(REGEXMATCH(E72,""Lionel""),""Ivy"",IF(REGEXMATCH(E72,""Mass Hall""),""Ivy"",IF(REGEXMATCH(E72,""Mower""),""Ivy"",IF(REGEXMATCH(E72,""Sto"&amp;"ughton""),""Ivy"",IF(REGEXMATCH(E72,""Straus""),""Ivy"",IF(REGEXMATCH(E72,""Greenough""),""Crimson"",IF(REGEXMATCH(E72,""Hurlbut""),""Crimson"",IF(REGEXMATCH(E72,""Pennypacker""),""Crimson"",IF(REGEXMATCH(E72,""Wigg""),""Crimson"",IF(REGEXMATCH(E72,""Gray"&amp;"s""),""Elm"",IF(REGEXMATCH(E72,""Matthews""),""Elm"",IF(REGEXMATCH(E72,""Weld""),""Elm"",IF(REGEXMATCH(E72,""Canaday""),""Oak"",IF(REGEXMATCH(E72,""Thayer""),""Oak"")))))))))))))))))"),"Crimson")</f>
        <v>Crimson</v>
      </c>
      <c r="C72" s="4" t="str">
        <f>Form!F:F</f>
        <v>Where can I find a sustainability report?</v>
      </c>
      <c r="D72" s="4" t="str">
        <f>Form!G:G</f>
        <v>Chocolate chip</v>
      </c>
      <c r="E72" s="4"/>
      <c r="F72" s="2"/>
      <c r="G72" s="2"/>
    </row>
    <row r="73" spans="1:7" ht="43">
      <c r="A73" s="4" t="str">
        <f>Form!C:C</f>
        <v>Grays W36</v>
      </c>
      <c r="B73" s="7" t="str">
        <f ca="1">IFERROR(__xludf.DUMMYFUNCTION("IF(REGEXMATCH(E73,""Apley""),""Ivy"",IF(REGEXMATCH(E73,""Hollis""),""Ivy"",IF(REGEXMATCH(E73,""Holworthy""),""Ivy"",IF(REGEXMATCH(E73,""Lionel""),""Ivy"",IF(REGEXMATCH(E73,""Mass Hall""),""Ivy"",IF(REGEXMATCH(E73,""Mower""),""Ivy"",IF(REGEXMATCH(E73,""Sto"&amp;"ughton""),""Ivy"",IF(REGEXMATCH(E73,""Straus""),""Ivy"",IF(REGEXMATCH(E73,""Greenough""),""Crimson"",IF(REGEXMATCH(E73,""Hurlbut""),""Crimson"",IF(REGEXMATCH(E73,""Pennypacker""),""Crimson"",IF(REGEXMATCH(E73,""Wigg""),""Crimson"",IF(REGEXMATCH(E73,""Gray"&amp;"s""),""Elm"",IF(REGEXMATCH(E73,""Matthews""),""Elm"",IF(REGEXMATCH(E73,""Weld""),""Elm"",IF(REGEXMATCH(E73,""Canaday""),""Oak"",IF(REGEXMATCH(E73,""Thayer""),""Oak"")))))))))))))))))"),"Elm")</f>
        <v>Elm</v>
      </c>
      <c r="C73" s="4" t="str">
        <f>Form!F:F</f>
        <v>Do you need to wash/clean plastic cups before recycling them?</v>
      </c>
      <c r="D73" s="4" t="str">
        <f>Form!G:G</f>
        <v>Chocolate chip</v>
      </c>
      <c r="E73" s="4"/>
      <c r="F73" s="2"/>
      <c r="G73" s="2"/>
    </row>
    <row r="74" spans="1:7" ht="43">
      <c r="A74" s="4" t="str">
        <f>Form!C:C</f>
        <v>greenough 306</v>
      </c>
      <c r="B74" s="7" t="b">
        <f ca="1">IFERROR(__xludf.DUMMYFUNCTION("IF(REGEXMATCH(E74,""Apley""),""Ivy"",IF(REGEXMATCH(E74,""Hollis""),""Ivy"",IF(REGEXMATCH(E74,""Holworthy""),""Ivy"",IF(REGEXMATCH(E74,""Lionel""),""Ivy"",IF(REGEXMATCH(E74,""Mass Hall""),""Ivy"",IF(REGEXMATCH(E74,""Mower""),""Ivy"",IF(REGEXMATCH(E74,""Sto"&amp;"ughton""),""Ivy"",IF(REGEXMATCH(E74,""Straus""),""Ivy"",IF(REGEXMATCH(E74,""Greenough""),""Crimson"",IF(REGEXMATCH(E74,""Hurlbut""),""Crimson"",IF(REGEXMATCH(E74,""Pennypacker""),""Crimson"",IF(REGEXMATCH(E74,""Wigg""),""Crimson"",IF(REGEXMATCH(E74,""Gray"&amp;"s""),""Elm"",IF(REGEXMATCH(E74,""Matthews""),""Elm"",IF(REGEXMATCH(E74,""Weld""),""Elm"",IF(REGEXMATCH(E74,""Canaday""),""Oak"",IF(REGEXMATCH(E74,""Thayer""),""Oak"")))))))))))))))))"),FALSE)</f>
        <v>0</v>
      </c>
      <c r="C74" s="4" t="str">
        <f>Form!F:F</f>
        <v>how do i become sustainable? how do i become unsustainable?</v>
      </c>
      <c r="D74" s="4" t="str">
        <f>Form!G:G</f>
        <v>Chocolate chip</v>
      </c>
      <c r="E74" s="4"/>
      <c r="F74" s="2"/>
      <c r="G74" s="2"/>
    </row>
    <row r="75" spans="1:7" ht="71">
      <c r="A75" s="4" t="str">
        <f>Form!C:C</f>
        <v>greenough 110</v>
      </c>
      <c r="B75" s="7" t="b">
        <f ca="1">IFERROR(__xludf.DUMMYFUNCTION("IF(REGEXMATCH(E75,""Apley""),""Ivy"",IF(REGEXMATCH(E75,""Hollis""),""Ivy"",IF(REGEXMATCH(E75,""Holworthy""),""Ivy"",IF(REGEXMATCH(E75,""Lionel""),""Ivy"",IF(REGEXMATCH(E75,""Mass Hall""),""Ivy"",IF(REGEXMATCH(E75,""Mower""),""Ivy"",IF(REGEXMATCH(E75,""Sto"&amp;"ughton""),""Ivy"",IF(REGEXMATCH(E75,""Straus""),""Ivy"",IF(REGEXMATCH(E75,""Greenough""),""Crimson"",IF(REGEXMATCH(E75,""Hurlbut""),""Crimson"",IF(REGEXMATCH(E75,""Pennypacker""),""Crimson"",IF(REGEXMATCH(E75,""Wigg""),""Crimson"",IF(REGEXMATCH(E75,""Gray"&amp;"s""),""Elm"",IF(REGEXMATCH(E75,""Matthews""),""Elm"",IF(REGEXMATCH(E75,""Weld""),""Elm"",IF(REGEXMATCH(E75,""Canaday""),""Oak"",IF(REGEXMATCH(E75,""Thayer""),""Oak"")))))))))))))))))"),FALSE)</f>
        <v>0</v>
      </c>
      <c r="C75" s="4" t="str">
        <f>Form!F:F</f>
        <v>what are some organizations on campus that one can join if they want to advocate for sustainability on campus?</v>
      </c>
      <c r="D75" s="4" t="str">
        <f>Form!G:G</f>
        <v>Snickerdoodle</v>
      </c>
      <c r="E75" s="4"/>
      <c r="F75" s="2"/>
      <c r="G75" s="2"/>
    </row>
    <row r="76" spans="1:7" ht="43">
      <c r="A76" s="4" t="str">
        <f>Form!C:C</f>
        <v>Straus D-11</v>
      </c>
      <c r="B76" s="7" t="str">
        <f ca="1">IFERROR(__xludf.DUMMYFUNCTION("IF(REGEXMATCH(E76,""Apley""),""Ivy"",IF(REGEXMATCH(E76,""Hollis""),""Ivy"",IF(REGEXMATCH(E76,""Holworthy""),""Ivy"",IF(REGEXMATCH(E76,""Lionel""),""Ivy"",IF(REGEXMATCH(E76,""Mass Hall""),""Ivy"",IF(REGEXMATCH(E76,""Mower""),""Ivy"",IF(REGEXMATCH(E76,""Sto"&amp;"ughton""),""Ivy"",IF(REGEXMATCH(E76,""Straus""),""Ivy"",IF(REGEXMATCH(E76,""Greenough""),""Crimson"",IF(REGEXMATCH(E76,""Hurlbut""),""Crimson"",IF(REGEXMATCH(E76,""Pennypacker""),""Crimson"",IF(REGEXMATCH(E76,""Wigg""),""Crimson"",IF(REGEXMATCH(E76,""Gray"&amp;"s""),""Elm"",IF(REGEXMATCH(E76,""Matthews""),""Elm"",IF(REGEXMATCH(E76,""Weld""),""Elm"",IF(REGEXMATCH(E76,""Canaday""),""Oak"",IF(REGEXMATCH(E76,""Thayer""),""Oak"")))))))))))))))))"),"Ivy")</f>
        <v>Ivy</v>
      </c>
      <c r="C76" s="4" t="str">
        <f>Form!F:F</f>
        <v>What do I do if my proctor doesn’t allow compost bins?</v>
      </c>
      <c r="D76" s="4" t="str">
        <f>Form!G:G</f>
        <v>Chocolate chip</v>
      </c>
      <c r="E76" s="4"/>
      <c r="F76" s="2"/>
      <c r="G76" s="2"/>
    </row>
    <row r="77" spans="1:7" ht="71">
      <c r="A77" s="4" t="str">
        <f>Form!C:C</f>
        <v>Holworthy 9</v>
      </c>
      <c r="B77" s="7" t="str">
        <f ca="1">IFERROR(__xludf.DUMMYFUNCTION("IF(REGEXMATCH(E77,""Apley""),""Ivy"",IF(REGEXMATCH(E77,""Hollis""),""Ivy"",IF(REGEXMATCH(E77,""Holworthy""),""Ivy"",IF(REGEXMATCH(E77,""Lionel""),""Ivy"",IF(REGEXMATCH(E77,""Mass Hall""),""Ivy"",IF(REGEXMATCH(E77,""Mower""),""Ivy"",IF(REGEXMATCH(E77,""Sto"&amp;"ughton""),""Ivy"",IF(REGEXMATCH(E77,""Straus""),""Ivy"",IF(REGEXMATCH(E77,""Greenough""),""Crimson"",IF(REGEXMATCH(E77,""Hurlbut""),""Crimson"",IF(REGEXMATCH(E77,""Pennypacker""),""Crimson"",IF(REGEXMATCH(E77,""Wigg""),""Crimson"",IF(REGEXMATCH(E77,""Gray"&amp;"s""),""Elm"",IF(REGEXMATCH(E77,""Matthews""),""Elm"",IF(REGEXMATCH(E77,""Weld""),""Elm"",IF(REGEXMATCH(E77,""Canaday""),""Oak"",IF(REGEXMATCH(E77,""Thayer""),""Oak"")))))))))))))))))"),"Ivy")</f>
        <v>Ivy</v>
      </c>
      <c r="C77" s="4" t="str">
        <f>Form!F:F</f>
        <v>How do we know which disposable plates/utensils/cups are compostable and which are not?</v>
      </c>
      <c r="D77" s="4" t="str">
        <f>Form!G:G</f>
        <v>Snickerdoodle</v>
      </c>
      <c r="E77" s="4"/>
      <c r="F77" s="2"/>
      <c r="G77" s="2"/>
    </row>
    <row r="78" spans="1:7" ht="29">
      <c r="A78" s="4" t="str">
        <f>Form!C:C</f>
        <v>Grays M34</v>
      </c>
      <c r="B78" s="7" t="str">
        <f ca="1">IFERROR(__xludf.DUMMYFUNCTION("IF(REGEXMATCH(E78,""Apley""),""Ivy"",IF(REGEXMATCH(E78,""Hollis""),""Ivy"",IF(REGEXMATCH(E78,""Holworthy""),""Ivy"",IF(REGEXMATCH(E78,""Lionel""),""Ivy"",IF(REGEXMATCH(E78,""Mass Hall""),""Ivy"",IF(REGEXMATCH(E78,""Mower""),""Ivy"",IF(REGEXMATCH(E78,""Sto"&amp;"ughton""),""Ivy"",IF(REGEXMATCH(E78,""Straus""),""Ivy"",IF(REGEXMATCH(E78,""Greenough""),""Crimson"",IF(REGEXMATCH(E78,""Hurlbut""),""Crimson"",IF(REGEXMATCH(E78,""Pennypacker""),""Crimson"",IF(REGEXMATCH(E78,""Wigg""),""Crimson"",IF(REGEXMATCH(E78,""Gray"&amp;"s""),""Elm"",IF(REGEXMATCH(E78,""Matthews""),""Elm"",IF(REGEXMATCH(E78,""Weld""),""Elm"",IF(REGEXMATCH(E78,""Canaday""),""Oak"",IF(REGEXMATCH(E78,""Thayer""),""Oak"")))))))))))))))))"),"Elm")</f>
        <v>Elm</v>
      </c>
      <c r="C78" s="4" t="str">
        <f>Form!F:F</f>
        <v>How much water does Harvard use?</v>
      </c>
      <c r="D78" s="4" t="str">
        <f>Form!G:G</f>
        <v>Chocolate chip</v>
      </c>
      <c r="E78" s="4"/>
      <c r="F78" s="2"/>
      <c r="G78" s="2"/>
    </row>
    <row r="79" spans="1:7" ht="29">
      <c r="A79" s="4" t="str">
        <f>Form!C:C</f>
        <v xml:space="preserve">Weld 16 </v>
      </c>
      <c r="B79" s="7" t="str">
        <f ca="1">IFERROR(__xludf.DUMMYFUNCTION("IF(REGEXMATCH(E79,""Apley""),""Ivy"",IF(REGEXMATCH(E79,""Hollis""),""Ivy"",IF(REGEXMATCH(E79,""Holworthy""),""Ivy"",IF(REGEXMATCH(E79,""Lionel""),""Ivy"",IF(REGEXMATCH(E79,""Mass Hall""),""Ivy"",IF(REGEXMATCH(E79,""Mower""),""Ivy"",IF(REGEXMATCH(E79,""Sto"&amp;"ughton""),""Ivy"",IF(REGEXMATCH(E79,""Straus""),""Ivy"",IF(REGEXMATCH(E79,""Greenough""),""Crimson"",IF(REGEXMATCH(E79,""Hurlbut""),""Crimson"",IF(REGEXMATCH(E79,""Pennypacker""),""Crimson"",IF(REGEXMATCH(E79,""Wigg""),""Crimson"",IF(REGEXMATCH(E79,""Gray"&amp;"s""),""Elm"",IF(REGEXMATCH(E79,""Matthews""),""Elm"",IF(REGEXMATCH(E79,""Weld""),""Elm"",IF(REGEXMATCH(E79,""Canaday""),""Oak"",IF(REGEXMATCH(E79,""Thayer""),""Oak"")))))))))))))))))"),"Elm")</f>
        <v>Elm</v>
      </c>
      <c r="C79" s="4" t="str">
        <f>Form!F:F</f>
        <v xml:space="preserve">Should we compost food we eat in the dorm? </v>
      </c>
      <c r="D79" s="4" t="str">
        <f>Form!G:G</f>
        <v>Chocolate chip</v>
      </c>
      <c r="E79" s="4"/>
      <c r="F79" s="2"/>
      <c r="G79" s="2"/>
    </row>
    <row r="80" spans="1:7" ht="29">
      <c r="A80" s="4" t="str">
        <f>Form!C:C</f>
        <v>Canaday B-41</v>
      </c>
      <c r="B80" s="7" t="str">
        <f ca="1">IFERROR(__xludf.DUMMYFUNCTION("IF(REGEXMATCH(E80,""Apley""),""Ivy"",IF(REGEXMATCH(E80,""Hollis""),""Ivy"",IF(REGEXMATCH(E80,""Holworthy""),""Ivy"",IF(REGEXMATCH(E80,""Lionel""),""Ivy"",IF(REGEXMATCH(E80,""Mass Hall""),""Ivy"",IF(REGEXMATCH(E80,""Mower""),""Ivy"",IF(REGEXMATCH(E80,""Sto"&amp;"ughton""),""Ivy"",IF(REGEXMATCH(E80,""Straus""),""Ivy"",IF(REGEXMATCH(E80,""Greenough""),""Crimson"",IF(REGEXMATCH(E80,""Hurlbut""),""Crimson"",IF(REGEXMATCH(E80,""Pennypacker""),""Crimson"",IF(REGEXMATCH(E80,""Wigg""),""Crimson"",IF(REGEXMATCH(E80,""Gray"&amp;"s""),""Elm"",IF(REGEXMATCH(E80,""Matthews""),""Elm"",IF(REGEXMATCH(E80,""Weld""),""Elm"",IF(REGEXMATCH(E80,""Canaday""),""Oak"",IF(REGEXMATCH(E80,""Thayer""),""Oak"")))))))))))))))))"),"Oak")</f>
        <v>Oak</v>
      </c>
      <c r="C80" s="4" t="str">
        <f>Form!F:F</f>
        <v xml:space="preserve">Does the recycling actually get recycled? </v>
      </c>
      <c r="D80" s="4" t="str">
        <f>Form!G:G</f>
        <v>Chocolate chip</v>
      </c>
      <c r="E80" s="4"/>
      <c r="F80" s="2"/>
      <c r="G80" s="2"/>
    </row>
    <row r="81" spans="1:7" ht="29">
      <c r="A81" s="4" t="str">
        <f>Form!C:C</f>
        <v>Mower B 31</v>
      </c>
      <c r="B81" s="7" t="str">
        <f ca="1">IFERROR(__xludf.DUMMYFUNCTION("IF(REGEXMATCH(E81,""Apley""),""Ivy"",IF(REGEXMATCH(E81,""Hollis""),""Ivy"",IF(REGEXMATCH(E81,""Holworthy""),""Ivy"",IF(REGEXMATCH(E81,""Lionel""),""Ivy"",IF(REGEXMATCH(E81,""Mass Hall""),""Ivy"",IF(REGEXMATCH(E81,""Mower""),""Ivy"",IF(REGEXMATCH(E81,""Sto"&amp;"ughton""),""Ivy"",IF(REGEXMATCH(E81,""Straus""),""Ivy"",IF(REGEXMATCH(E81,""Greenough""),""Crimson"",IF(REGEXMATCH(E81,""Hurlbut""),""Crimson"",IF(REGEXMATCH(E81,""Pennypacker""),""Crimson"",IF(REGEXMATCH(E81,""Wigg""),""Crimson"",IF(REGEXMATCH(E81,""Gray"&amp;"s""),""Elm"",IF(REGEXMATCH(E81,""Matthews""),""Elm"",IF(REGEXMATCH(E81,""Weld""),""Elm"",IF(REGEXMATCH(E81,""Canaday""),""Oak"",IF(REGEXMATCH(E81,""Thayer""),""Oak"")))))))))))))))))"),"Ivy")</f>
        <v>Ivy</v>
      </c>
      <c r="C81" s="4" t="str">
        <f>Form!F:F</f>
        <v>What is done with the extra food at HUDS?</v>
      </c>
      <c r="D81" s="4" t="str">
        <f>Form!G:G</f>
        <v>Chocolate chip</v>
      </c>
      <c r="E81" s="4"/>
      <c r="F81" s="2"/>
      <c r="G81" s="2"/>
    </row>
    <row r="82" spans="1:7" ht="43">
      <c r="A82" s="4" t="str">
        <f>Form!C:C</f>
        <v>Wigg I-21</v>
      </c>
      <c r="B82" s="7" t="str">
        <f ca="1">IFERROR(__xludf.DUMMYFUNCTION("IF(REGEXMATCH(E82,""Apley""),""Ivy"",IF(REGEXMATCH(E82,""Hollis""),""Ivy"",IF(REGEXMATCH(E82,""Holworthy""),""Ivy"",IF(REGEXMATCH(E82,""Lionel""),""Ivy"",IF(REGEXMATCH(E82,""Mass Hall""),""Ivy"",IF(REGEXMATCH(E82,""Mower""),""Ivy"",IF(REGEXMATCH(E82,""Sto"&amp;"ughton""),""Ivy"",IF(REGEXMATCH(E82,""Straus""),""Ivy"",IF(REGEXMATCH(E82,""Greenough""),""Crimson"",IF(REGEXMATCH(E82,""Hurlbut""),""Crimson"",IF(REGEXMATCH(E82,""Pennypacker""),""Crimson"",IF(REGEXMATCH(E82,""Wigg""),""Crimson"",IF(REGEXMATCH(E82,""Gray"&amp;"s""),""Elm"",IF(REGEXMATCH(E82,""Matthews""),""Elm"",IF(REGEXMATCH(E82,""Weld""),""Elm"",IF(REGEXMATCH(E82,""Canaday""),""Oak"",IF(REGEXMATCH(E82,""Thayer""),""Oak"")))))))))))))))))"),"Crimson")</f>
        <v>Crimson</v>
      </c>
      <c r="C82" s="4" t="str">
        <f>Form!F:F</f>
        <v>Is Harvard actually switching to heat pumps? Source: PS11</v>
      </c>
      <c r="D82" s="4" t="str">
        <f>Form!G:G</f>
        <v>Chocolate chip</v>
      </c>
      <c r="E82" s="4"/>
      <c r="F82" s="2"/>
      <c r="G82" s="2"/>
    </row>
    <row r="83" spans="1:7" ht="71">
      <c r="A83" s="4" t="str">
        <f>Form!C:C</f>
        <v>Hollis 17</v>
      </c>
      <c r="B83" s="7" t="str">
        <f ca="1">IFERROR(__xludf.DUMMYFUNCTION("IF(REGEXMATCH(E83,""Apley""),""Ivy"",IF(REGEXMATCH(E83,""Hollis""),""Ivy"",IF(REGEXMATCH(E83,""Holworthy""),""Ivy"",IF(REGEXMATCH(E83,""Lionel""),""Ivy"",IF(REGEXMATCH(E83,""Mass Hall""),""Ivy"",IF(REGEXMATCH(E83,""Mower""),""Ivy"",IF(REGEXMATCH(E83,""Sto"&amp;"ughton""),""Ivy"",IF(REGEXMATCH(E83,""Straus""),""Ivy"",IF(REGEXMATCH(E83,""Greenough""),""Crimson"",IF(REGEXMATCH(E83,""Hurlbut""),""Crimson"",IF(REGEXMATCH(E83,""Pennypacker""),""Crimson"",IF(REGEXMATCH(E83,""Wigg""),""Crimson"",IF(REGEXMATCH(E83,""Gray"&amp;"s""),""Elm"",IF(REGEXMATCH(E83,""Matthews""),""Elm"",IF(REGEXMATCH(E83,""Weld""),""Elm"",IF(REGEXMATCH(E83,""Canaday""),""Oak"",IF(REGEXMATCH(E83,""Thayer""),""Oak"")))))))))))))))))"),"Ivy")</f>
        <v>Ivy</v>
      </c>
      <c r="C83" s="4" t="str">
        <f>Form!F:F</f>
        <v>How can we work with students to reduce food waste? Can we make some sort of educational program for it?</v>
      </c>
      <c r="D83" s="4" t="str">
        <f>Form!G:G</f>
        <v>Chocolate chip</v>
      </c>
      <c r="E83" s="4"/>
      <c r="F83" s="2"/>
      <c r="G83" s="2"/>
    </row>
    <row r="84" spans="1:7" ht="57">
      <c r="A84" s="4" t="str">
        <f>Form!C:C</f>
        <v>Wigglesworth I-21</v>
      </c>
      <c r="B84" s="7" t="str">
        <f ca="1">IFERROR(__xludf.DUMMYFUNCTION("IF(REGEXMATCH(E84,""Apley""),""Ivy"",IF(REGEXMATCH(E84,""Hollis""),""Ivy"",IF(REGEXMATCH(E84,""Holworthy""),""Ivy"",IF(REGEXMATCH(E84,""Lionel""),""Ivy"",IF(REGEXMATCH(E84,""Mass Hall""),""Ivy"",IF(REGEXMATCH(E84,""Mower""),""Ivy"",IF(REGEXMATCH(E84,""Sto"&amp;"ughton""),""Ivy"",IF(REGEXMATCH(E84,""Straus""),""Ivy"",IF(REGEXMATCH(E84,""Greenough""),""Crimson"",IF(REGEXMATCH(E84,""Hurlbut""),""Crimson"",IF(REGEXMATCH(E84,""Pennypacker""),""Crimson"",IF(REGEXMATCH(E84,""Wigg""),""Crimson"",IF(REGEXMATCH(E84,""Gray"&amp;"s""),""Elm"",IF(REGEXMATCH(E84,""Matthews""),""Elm"",IF(REGEXMATCH(E84,""Weld""),""Elm"",IF(REGEXMATCH(E84,""Canaday""),""Oak"",IF(REGEXMATCH(E84,""Thayer""),""Oak"")))))))))))))))))"),"Crimson")</f>
        <v>Crimson</v>
      </c>
      <c r="C84" s="4" t="str">
        <f>Form!F:F</f>
        <v>Is Harvard actually switching to heat pumps as one of its sustainability initiatives?</v>
      </c>
      <c r="D84" s="4" t="str">
        <f>Form!G:G</f>
        <v>Chocolate chip</v>
      </c>
      <c r="E84" s="4"/>
      <c r="F84" s="2"/>
      <c r="G84" s="2"/>
    </row>
    <row r="85" spans="1:7" ht="85">
      <c r="A85" s="4" t="str">
        <f>Form!C:C</f>
        <v>Apley 52</v>
      </c>
      <c r="B85" s="7" t="str">
        <f ca="1">IFERROR(__xludf.DUMMYFUNCTION("IF(REGEXMATCH(E85,""Apley""),""Ivy"",IF(REGEXMATCH(E85,""Hollis""),""Ivy"",IF(REGEXMATCH(E85,""Holworthy""),""Ivy"",IF(REGEXMATCH(E85,""Lionel""),""Ivy"",IF(REGEXMATCH(E85,""Mass Hall""),""Ivy"",IF(REGEXMATCH(E85,""Mower""),""Ivy"",IF(REGEXMATCH(E85,""Sto"&amp;"ughton""),""Ivy"",IF(REGEXMATCH(E85,""Straus""),""Ivy"",IF(REGEXMATCH(E85,""Greenough""),""Crimson"",IF(REGEXMATCH(E85,""Hurlbut""),""Crimson"",IF(REGEXMATCH(E85,""Pennypacker""),""Crimson"",IF(REGEXMATCH(E85,""Wigg""),""Crimson"",IF(REGEXMATCH(E85,""Gray"&amp;"s""),""Elm"",IF(REGEXMATCH(E85,""Matthews""),""Elm"",IF(REGEXMATCH(E85,""Weld""),""Elm"",IF(REGEXMATCH(E85,""Canaday""),""Oak"",IF(REGEXMATCH(E85,""Thayer""),""Oak"")))))))))))))))))"),"Ivy")</f>
        <v>Ivy</v>
      </c>
      <c r="C85" s="4" t="str">
        <f>Form!F:F</f>
        <v>I want to know what Harvard does with all the left over food, and if it is thinking about it’s energy usage in classrooms and buildings afterhours</v>
      </c>
      <c r="D85" s="4" t="str">
        <f>Form!G:G</f>
        <v>Chocolate chip</v>
      </c>
      <c r="E85" s="4"/>
      <c r="F85" s="2"/>
      <c r="G85" s="2"/>
    </row>
    <row r="86" spans="1:7" ht="43">
      <c r="A86" s="4" t="str">
        <f>Form!C:C</f>
        <v>hollis 23 but don't go there, please come to Wigg I basement</v>
      </c>
      <c r="B86" s="7" t="str">
        <f ca="1">IFERROR(__xludf.DUMMYFUNCTION("IF(REGEXMATCH(E86,""Apley""),""Ivy"",IF(REGEXMATCH(E86,""Hollis""),""Ivy"",IF(REGEXMATCH(E86,""Holworthy""),""Ivy"",IF(REGEXMATCH(E86,""Lionel""),""Ivy"",IF(REGEXMATCH(E86,""Mass Hall""),""Ivy"",IF(REGEXMATCH(E86,""Mower""),""Ivy"",IF(REGEXMATCH(E86,""Sto"&amp;"ughton""),""Ivy"",IF(REGEXMATCH(E86,""Straus""),""Ivy"",IF(REGEXMATCH(E86,""Greenough""),""Crimson"",IF(REGEXMATCH(E86,""Hurlbut""),""Crimson"",IF(REGEXMATCH(E86,""Pennypacker""),""Crimson"",IF(REGEXMATCH(E86,""Wigg""),""Crimson"",IF(REGEXMATCH(E86,""Gray"&amp;"s""),""Elm"",IF(REGEXMATCH(E86,""Matthews""),""Elm"",IF(REGEXMATCH(E86,""Weld""),""Elm"",IF(REGEXMATCH(E86,""Canaday""),""Oak"",IF(REGEXMATCH(E86,""Thayer""),""Oak"")))))))))))))))))"),"Crimson")</f>
        <v>Crimson</v>
      </c>
      <c r="C86" s="4" t="str">
        <f>Form!F:F</f>
        <v>Do the compostable cups take a lot of energy to make?</v>
      </c>
      <c r="D86" s="4" t="str">
        <f>Form!G:G</f>
        <v>Snickerdoodle</v>
      </c>
      <c r="E86" s="4"/>
      <c r="F86" s="2"/>
      <c r="G86" s="2"/>
    </row>
    <row r="87" spans="1:7" ht="43">
      <c r="A87" s="4" t="str">
        <f>Form!C:C</f>
        <v xml:space="preserve">512 Matthews </v>
      </c>
      <c r="B87" s="7" t="str">
        <f ca="1">IFERROR(__xludf.DUMMYFUNCTION("IF(REGEXMATCH(E87,""Apley""),""Ivy"",IF(REGEXMATCH(E87,""Hollis""),""Ivy"",IF(REGEXMATCH(E87,""Holworthy""),""Ivy"",IF(REGEXMATCH(E87,""Lionel""),""Ivy"",IF(REGEXMATCH(E87,""Mass Hall""),""Ivy"",IF(REGEXMATCH(E87,""Mower""),""Ivy"",IF(REGEXMATCH(E87,""Sto"&amp;"ughton""),""Ivy"",IF(REGEXMATCH(E87,""Straus""),""Ivy"",IF(REGEXMATCH(E87,""Greenough""),""Crimson"",IF(REGEXMATCH(E87,""Hurlbut""),""Crimson"",IF(REGEXMATCH(E87,""Pennypacker""),""Crimson"",IF(REGEXMATCH(E87,""Wigg""),""Crimson"",IF(REGEXMATCH(E87,""Gray"&amp;"s""),""Elm"",IF(REGEXMATCH(E87,""Matthews""),""Elm"",IF(REGEXMATCH(E87,""Weld""),""Elm"",IF(REGEXMATCH(E87,""Canaday""),""Oak"",IF(REGEXMATCH(E87,""Thayer""),""Oak"")))))))))))))))))"),"Elm")</f>
        <v>Elm</v>
      </c>
      <c r="C87" s="4" t="str">
        <f>Form!F:F</f>
        <v xml:space="preserve">Can you turn your heater off in the room? I feel like it’s always on </v>
      </c>
      <c r="D87" s="4" t="str">
        <f>Form!G:G</f>
        <v>Chocolate chip</v>
      </c>
      <c r="E87" s="4"/>
      <c r="F87" s="2"/>
      <c r="G87" s="2"/>
    </row>
    <row r="88" spans="1:7" ht="85">
      <c r="A88" s="4" t="str">
        <f>Form!C:C</f>
        <v>Thayer 504</v>
      </c>
      <c r="B88" s="7" t="str">
        <f ca="1">IFERROR(__xludf.DUMMYFUNCTION("IF(REGEXMATCH(E88,""Apley""),""Ivy"",IF(REGEXMATCH(E88,""Hollis""),""Ivy"",IF(REGEXMATCH(E88,""Holworthy""),""Ivy"",IF(REGEXMATCH(E88,""Lionel""),""Ivy"",IF(REGEXMATCH(E88,""Mass Hall""),""Ivy"",IF(REGEXMATCH(E88,""Mower""),""Ivy"",IF(REGEXMATCH(E88,""Sto"&amp;"ughton""),""Ivy"",IF(REGEXMATCH(E88,""Straus""),""Ivy"",IF(REGEXMATCH(E88,""Greenough""),""Crimson"",IF(REGEXMATCH(E88,""Hurlbut""),""Crimson"",IF(REGEXMATCH(E88,""Pennypacker""),""Crimson"",IF(REGEXMATCH(E88,""Wigg""),""Crimson"",IF(REGEXMATCH(E88,""Gray"&amp;"s""),""Elm"",IF(REGEXMATCH(E88,""Matthews""),""Elm"",IF(REGEXMATCH(E88,""Weld""),""Elm"",IF(REGEXMATCH(E88,""Canaday""),""Oak"",IF(REGEXMATCH(E88,""Thayer""),""Oak"")))))))))))))))))"),"Oak")</f>
        <v>Oak</v>
      </c>
      <c r="C88" s="4" t="str">
        <f>Form!F:F</f>
        <v>I noticed some solar panels around the area. I was wondering who installs them/maintain them and how much do they save for the school?</v>
      </c>
      <c r="D88" s="4" t="str">
        <f>Form!G:G</f>
        <v>Snickerdoodle</v>
      </c>
      <c r="E88" s="4"/>
      <c r="F88" s="2"/>
      <c r="G88" s="2"/>
    </row>
    <row r="89" spans="1:7" ht="57">
      <c r="A89" s="4" t="str">
        <f>Form!C:C</f>
        <v>Massachusetts Hall B-41</v>
      </c>
      <c r="B89" s="7" t="b">
        <f ca="1">IFERROR(__xludf.DUMMYFUNCTION("IF(REGEXMATCH(E89,""Apley""),""Ivy"",IF(REGEXMATCH(E89,""Hollis""),""Ivy"",IF(REGEXMATCH(E89,""Holworthy""),""Ivy"",IF(REGEXMATCH(E89,""Lionel""),""Ivy"",IF(REGEXMATCH(E89,""Mass Hall""),""Ivy"",IF(REGEXMATCH(E89,""Mower""),""Ivy"",IF(REGEXMATCH(E89,""Sto"&amp;"ughton""),""Ivy"",IF(REGEXMATCH(E89,""Straus""),""Ivy"",IF(REGEXMATCH(E89,""Greenough""),""Crimson"",IF(REGEXMATCH(E89,""Hurlbut""),""Crimson"",IF(REGEXMATCH(E89,""Pennypacker""),""Crimson"",IF(REGEXMATCH(E89,""Wigg""),""Crimson"",IF(REGEXMATCH(E89,""Gray"&amp;"s""),""Elm"",IF(REGEXMATCH(E89,""Matthews""),""Elm"",IF(REGEXMATCH(E89,""Weld""),""Elm"",IF(REGEXMATCH(E89,""Canaday""),""Oak"",IF(REGEXMATCH(E89,""Thayer""),""Oak"")))))))))))))))))"),FALSE)</f>
        <v>0</v>
      </c>
      <c r="C89" s="4" t="str">
        <f>Form!F:F</f>
        <v>Is amazon packaging still recyclable even if you don’t take off the paper label?</v>
      </c>
      <c r="D89" s="4" t="str">
        <f>Form!G:G</f>
        <v>Chocolate chip</v>
      </c>
      <c r="E89" s="4"/>
      <c r="F89" s="2"/>
      <c r="G89" s="2"/>
    </row>
    <row r="90" spans="1:7" ht="85">
      <c r="A90" s="4" t="str">
        <f>Form!C:C</f>
        <v>In the wiggs i basement</v>
      </c>
      <c r="B90" s="7" t="b">
        <f ca="1">IFERROR(__xludf.DUMMYFUNCTION("IF(REGEXMATCH(E90,""Apley""),""Ivy"",IF(REGEXMATCH(E90,""Hollis""),""Ivy"",IF(REGEXMATCH(E90,""Holworthy""),""Ivy"",IF(REGEXMATCH(E90,""Lionel""),""Ivy"",IF(REGEXMATCH(E90,""Mass Hall""),""Ivy"",IF(REGEXMATCH(E90,""Mower""),""Ivy"",IF(REGEXMATCH(E90,""Sto"&amp;"ughton""),""Ivy"",IF(REGEXMATCH(E90,""Straus""),""Ivy"",IF(REGEXMATCH(E90,""Greenough""),""Crimson"",IF(REGEXMATCH(E90,""Hurlbut""),""Crimson"",IF(REGEXMATCH(E90,""Pennypacker""),""Crimson"",IF(REGEXMATCH(E90,""Wigg""),""Crimson"",IF(REGEXMATCH(E90,""Gray"&amp;"s""),""Elm"",IF(REGEXMATCH(E90,""Matthews""),""Elm"",IF(REGEXMATCH(E90,""Weld""),""Elm"",IF(REGEXMATCH(E90,""Canaday""),""Oak"",IF(REGEXMATCH(E90,""Thayer""),""Oak"")))))))))))))))))"),FALSE)</f>
        <v>0</v>
      </c>
      <c r="C90" s="4" t="str">
        <f>Form!F:F</f>
        <v>are negative greenhouse gas emissions a viable possibility for Harvard, and, if so, how can we (and how long until we can) accomplish that?</v>
      </c>
      <c r="D90" s="4" t="str">
        <f>Form!G:G</f>
        <v>Chocolate chip</v>
      </c>
      <c r="E90" s="4"/>
      <c r="F90" s="2"/>
      <c r="G90" s="2"/>
    </row>
    <row r="91" spans="1:7" ht="29">
      <c r="A91" s="4" t="str">
        <f>Form!C:C</f>
        <v>Weld 16</v>
      </c>
      <c r="B91" s="7" t="str">
        <f ca="1">IFERROR(__xludf.DUMMYFUNCTION("IF(REGEXMATCH(E91,""Apley""),""Ivy"",IF(REGEXMATCH(E91,""Hollis""),""Ivy"",IF(REGEXMATCH(E91,""Holworthy""),""Ivy"",IF(REGEXMATCH(E91,""Lionel""),""Ivy"",IF(REGEXMATCH(E91,""Mass Hall""),""Ivy"",IF(REGEXMATCH(E91,""Mower""),""Ivy"",IF(REGEXMATCH(E91,""Sto"&amp;"ughton""),""Ivy"",IF(REGEXMATCH(E91,""Straus""),""Ivy"",IF(REGEXMATCH(E91,""Greenough""),""Crimson"",IF(REGEXMATCH(E91,""Hurlbut""),""Crimson"",IF(REGEXMATCH(E91,""Pennypacker""),""Crimson"",IF(REGEXMATCH(E91,""Wigg""),""Crimson"",IF(REGEXMATCH(E91,""Gray"&amp;"s""),""Elm"",IF(REGEXMATCH(E91,""Matthews""),""Elm"",IF(REGEXMATCH(E91,""Weld""),""Elm"",IF(REGEXMATCH(E91,""Canaday""),""Oak"",IF(REGEXMATCH(E91,""Thayer""),""Oak"")))))))))))))))))"),"Elm")</f>
        <v>Elm</v>
      </c>
      <c r="C91" s="4" t="str">
        <f>Form!F:F</f>
        <v xml:space="preserve">What is Harvard’s carbon footprint? </v>
      </c>
      <c r="D91" s="4" t="str">
        <f>Form!G:G</f>
        <v>Vegan AND gluten free double chocolate chip</v>
      </c>
      <c r="E91" s="4"/>
      <c r="F91" s="2"/>
      <c r="G91" s="2"/>
    </row>
    <row r="92" spans="1:7" ht="29">
      <c r="A92" s="4" t="str">
        <f>Form!C:C</f>
        <v>Wigg i Basement</v>
      </c>
      <c r="B92" s="7" t="str">
        <f ca="1">IFERROR(__xludf.DUMMYFUNCTION("IF(REGEXMATCH(E92,""Apley""),""Ivy"",IF(REGEXMATCH(E92,""Hollis""),""Ivy"",IF(REGEXMATCH(E92,""Holworthy""),""Ivy"",IF(REGEXMATCH(E92,""Lionel""),""Ivy"",IF(REGEXMATCH(E92,""Mass Hall""),""Ivy"",IF(REGEXMATCH(E92,""Mower""),""Ivy"",IF(REGEXMATCH(E92,""Sto"&amp;"ughton""),""Ivy"",IF(REGEXMATCH(E92,""Straus""),""Ivy"",IF(REGEXMATCH(E92,""Greenough""),""Crimson"",IF(REGEXMATCH(E92,""Hurlbut""),""Crimson"",IF(REGEXMATCH(E92,""Pennypacker""),""Crimson"",IF(REGEXMATCH(E92,""Wigg""),""Crimson"",IF(REGEXMATCH(E92,""Gray"&amp;"s""),""Elm"",IF(REGEXMATCH(E92,""Matthews""),""Elm"",IF(REGEXMATCH(E92,""Weld""),""Elm"",IF(REGEXMATCH(E92,""Canaday""),""Oak"",IF(REGEXMATCH(E92,""Thayer""),""Oak"")))))))))))))))))"),"Crimson")</f>
        <v>Crimson</v>
      </c>
      <c r="C92" s="4" t="str">
        <f>Form!F:F</f>
        <v>Do the lights in the dorm hallways turn off at night?</v>
      </c>
      <c r="D92" s="4" t="str">
        <f>Form!G:G</f>
        <v>Chocolate chip</v>
      </c>
      <c r="E92" s="4"/>
      <c r="F92" s="2"/>
      <c r="G92" s="2"/>
    </row>
    <row r="93" spans="1:7" ht="29">
      <c r="A93" s="4" t="str">
        <f>Form!C:C</f>
        <v>Hurlbut 201</v>
      </c>
      <c r="B93" s="7" t="str">
        <f ca="1">IFERROR(__xludf.DUMMYFUNCTION("IF(REGEXMATCH(E93,""Apley""),""Ivy"",IF(REGEXMATCH(E93,""Hollis""),""Ivy"",IF(REGEXMATCH(E93,""Holworthy""),""Ivy"",IF(REGEXMATCH(E93,""Lionel""),""Ivy"",IF(REGEXMATCH(E93,""Mass Hall""),""Ivy"",IF(REGEXMATCH(E93,""Mower""),""Ivy"",IF(REGEXMATCH(E93,""Sto"&amp;"ughton""),""Ivy"",IF(REGEXMATCH(E93,""Straus""),""Ivy"",IF(REGEXMATCH(E93,""Greenough""),""Crimson"",IF(REGEXMATCH(E93,""Hurlbut""),""Crimson"",IF(REGEXMATCH(E93,""Pennypacker""),""Crimson"",IF(REGEXMATCH(E93,""Wigg""),""Crimson"",IF(REGEXMATCH(E93,""Gray"&amp;"s""),""Elm"",IF(REGEXMATCH(E93,""Matthews""),""Elm"",IF(REGEXMATCH(E93,""Weld""),""Elm"",IF(REGEXMATCH(E93,""Canaday""),""Oak"",IF(REGEXMATCH(E93,""Thayer""),""Oak"")))))))))))))))))"),"Crimson")</f>
        <v>Crimson</v>
      </c>
      <c r="C93" s="4" t="str">
        <f>Form!F:F</f>
        <v>How does Annenberg try to reduce food waste?</v>
      </c>
      <c r="D93" s="4" t="str">
        <f>Form!G:G</f>
        <v>Chocolate chip</v>
      </c>
      <c r="E93" s="4"/>
      <c r="F93" s="2"/>
      <c r="G93" s="2"/>
    </row>
    <row r="94" spans="1:7" ht="29">
      <c r="A94" s="4" t="str">
        <f>Form!C:C</f>
        <v>Wigg I basement</v>
      </c>
      <c r="B94" s="7" t="str">
        <f ca="1">IFERROR(__xludf.DUMMYFUNCTION("IF(REGEXMATCH(E94,""Apley""),""Ivy"",IF(REGEXMATCH(E94,""Hollis""),""Ivy"",IF(REGEXMATCH(E94,""Holworthy""),""Ivy"",IF(REGEXMATCH(E94,""Lionel""),""Ivy"",IF(REGEXMATCH(E94,""Mass Hall""),""Ivy"",IF(REGEXMATCH(E94,""Mower""),""Ivy"",IF(REGEXMATCH(E94,""Sto"&amp;"ughton""),""Ivy"",IF(REGEXMATCH(E94,""Straus""),""Ivy"",IF(REGEXMATCH(E94,""Greenough""),""Crimson"",IF(REGEXMATCH(E94,""Hurlbut""),""Crimson"",IF(REGEXMATCH(E94,""Pennypacker""),""Crimson"",IF(REGEXMATCH(E94,""Wigg""),""Crimson"",IF(REGEXMATCH(E94,""Gray"&amp;"s""),""Elm"",IF(REGEXMATCH(E94,""Matthews""),""Elm"",IF(REGEXMATCH(E94,""Weld""),""Elm"",IF(REGEXMATCH(E94,""Canaday""),""Oak"",IF(REGEXMATCH(E94,""Thayer""),""Oak"")))))))))))))))))"),"Crimson")</f>
        <v>Crimson</v>
      </c>
      <c r="C94" s="4" t="str">
        <f>Form!F:F</f>
        <v>Are berg paper cups/bowls recyclable</v>
      </c>
      <c r="D94" s="4" t="str">
        <f>Form!G:G</f>
        <v>Chocolate chip</v>
      </c>
      <c r="E94" s="4"/>
      <c r="F94" s="2"/>
      <c r="G94" s="2"/>
    </row>
    <row r="95" spans="1:7" ht="43">
      <c r="A95" s="4" t="str">
        <f>Form!C:C</f>
        <v>Hollis North 24</v>
      </c>
      <c r="B95" s="7" t="str">
        <f ca="1">IFERROR(__xludf.DUMMYFUNCTION("IF(REGEXMATCH(E95,""Apley""),""Ivy"",IF(REGEXMATCH(E95,""Hollis""),""Ivy"",IF(REGEXMATCH(E95,""Holworthy""),""Ivy"",IF(REGEXMATCH(E95,""Lionel""),""Ivy"",IF(REGEXMATCH(E95,""Mass Hall""),""Ivy"",IF(REGEXMATCH(E95,""Mower""),""Ivy"",IF(REGEXMATCH(E95,""Sto"&amp;"ughton""),""Ivy"",IF(REGEXMATCH(E95,""Straus""),""Ivy"",IF(REGEXMATCH(E95,""Greenough""),""Crimson"",IF(REGEXMATCH(E95,""Hurlbut""),""Crimson"",IF(REGEXMATCH(E95,""Pennypacker""),""Crimson"",IF(REGEXMATCH(E95,""Wigg""),""Crimson"",IF(REGEXMATCH(E95,""Gray"&amp;"s""),""Elm"",IF(REGEXMATCH(E95,""Matthews""),""Elm"",IF(REGEXMATCH(E95,""Weld""),""Elm"",IF(REGEXMATCH(E95,""Canaday""),""Oak"",IF(REGEXMATCH(E95,""Thayer""),""Oak"")))))))))))))))))"),"Ivy")</f>
        <v>Ivy</v>
      </c>
      <c r="C95" s="4" t="str">
        <f>Form!F:F</f>
        <v xml:space="preserve">How can we decrease food waste? Where do we source our energy? </v>
      </c>
      <c r="D95" s="4" t="str">
        <f>Form!G:G</f>
        <v>Vegan chocolate chip</v>
      </c>
      <c r="E95" s="4"/>
      <c r="F95" s="2"/>
      <c r="G95" s="2"/>
    </row>
    <row r="96" spans="1:7" ht="141">
      <c r="A96" s="4" t="str">
        <f>Form!C:C</f>
        <v>Wigg I/J basement common room</v>
      </c>
      <c r="B96" s="7" t="str">
        <f ca="1">IFERROR(__xludf.DUMMYFUNCTION("IF(REGEXMATCH(E96,""Apley""),""Ivy"",IF(REGEXMATCH(E96,""Hollis""),""Ivy"",IF(REGEXMATCH(E96,""Holworthy""),""Ivy"",IF(REGEXMATCH(E96,""Lionel""),""Ivy"",IF(REGEXMATCH(E96,""Mass Hall""),""Ivy"",IF(REGEXMATCH(E96,""Mower""),""Ivy"",IF(REGEXMATCH(E96,""Sto"&amp;"ughton""),""Ivy"",IF(REGEXMATCH(E96,""Straus""),""Ivy"",IF(REGEXMATCH(E96,""Greenough""),""Crimson"",IF(REGEXMATCH(E96,""Hurlbut""),""Crimson"",IF(REGEXMATCH(E96,""Pennypacker""),""Crimson"",IF(REGEXMATCH(E96,""Wigg""),""Crimson"",IF(REGEXMATCH(E96,""Gray"&amp;"s""),""Elm"",IF(REGEXMATCH(E96,""Matthews""),""Elm"",IF(REGEXMATCH(E96,""Weld""),""Elm"",IF(REGEXMATCH(E96,""Canaday""),""Oak"",IF(REGEXMATCH(E96,""Thayer""),""Oak"")))))))))))))))))"),"Crimson")</f>
        <v>Crimson</v>
      </c>
      <c r="C96" s="4" t="str">
        <f>Form!F:F</f>
        <v>why do the rooms not have garbage cans? People have non recyclable things they need to dispose of, and so now I have to mix my garbage and recycling and throw it all away instead of recycling some and throwing away some</v>
      </c>
      <c r="D96" s="4" t="str">
        <f>Form!G:G</f>
        <v>Vegan chocolate chip</v>
      </c>
      <c r="E96" s="4"/>
      <c r="F96" s="2"/>
      <c r="G96" s="2"/>
    </row>
    <row r="97" spans="1:8" ht="57">
      <c r="A97" s="4" t="str">
        <f>Form!C:C</f>
        <v>Hollis 11</v>
      </c>
      <c r="B97" s="7" t="str">
        <f ca="1">IFERROR(__xludf.DUMMYFUNCTION("IF(REGEXMATCH(E97,""Apley""),""Ivy"",IF(REGEXMATCH(E97,""Hollis""),""Ivy"",IF(REGEXMATCH(E97,""Holworthy""),""Ivy"",IF(REGEXMATCH(E97,""Lionel""),""Ivy"",IF(REGEXMATCH(E97,""Mass Hall""),""Ivy"",IF(REGEXMATCH(E97,""Mower""),""Ivy"",IF(REGEXMATCH(E97,""Sto"&amp;"ughton""),""Ivy"",IF(REGEXMATCH(E97,""Straus""),""Ivy"",IF(REGEXMATCH(E97,""Greenough""),""Crimson"",IF(REGEXMATCH(E97,""Hurlbut""),""Crimson"",IF(REGEXMATCH(E97,""Pennypacker""),""Crimson"",IF(REGEXMATCH(E97,""Wigg""),""Crimson"",IF(REGEXMATCH(E97,""Gray"&amp;"s""),""Elm"",IF(REGEXMATCH(E97,""Matthews""),""Elm"",IF(REGEXMATCH(E97,""Weld""),""Elm"",IF(REGEXMATCH(E97,""Canaday""),""Oak"",IF(REGEXMATCH(E97,""Thayer""),""Oak"")))))))))))))))))"),"Ivy")</f>
        <v>Ivy</v>
      </c>
      <c r="C97" s="4" t="str">
        <f>Form!F:F</f>
        <v>Are the cleaning products used by the janitorial staff sustainable?</v>
      </c>
      <c r="D97" s="4" t="str">
        <f>Form!G:G</f>
        <v>Vegan AND gluten free double chocolate chip</v>
      </c>
      <c r="E97" s="4"/>
      <c r="F97" s="2"/>
    </row>
    <row r="98" spans="1:8" ht="29">
      <c r="A98" s="4" t="str">
        <f>Form!C:C</f>
        <v>Hurlbut 101</v>
      </c>
      <c r="B98" s="7" t="str">
        <f ca="1">IFERROR(__xludf.DUMMYFUNCTION("IF(REGEXMATCH(E98,""Apley""),""Ivy"",IF(REGEXMATCH(E98,""Hollis""),""Ivy"",IF(REGEXMATCH(E98,""Holworthy""),""Ivy"",IF(REGEXMATCH(E98,""Lionel""),""Ivy"",IF(REGEXMATCH(E98,""Mass Hall""),""Ivy"",IF(REGEXMATCH(E98,""Mower""),""Ivy"",IF(REGEXMATCH(E98,""Sto"&amp;"ughton""),""Ivy"",IF(REGEXMATCH(E98,""Straus""),""Ivy"",IF(REGEXMATCH(E98,""Greenough""),""Crimson"",IF(REGEXMATCH(E98,""Hurlbut""),""Crimson"",IF(REGEXMATCH(E98,""Pennypacker""),""Crimson"",IF(REGEXMATCH(E98,""Wigg""),""Crimson"",IF(REGEXMATCH(E98,""Gray"&amp;"s""),""Elm"",IF(REGEXMATCH(E98,""Matthews""),""Elm"",IF(REGEXMATCH(E98,""Weld""),""Elm"",IF(REGEXMATCH(E98,""Canaday""),""Oak"",IF(REGEXMATCH(E98,""Thayer""),""Oak"")))))))))))))))))"),"Crimson")</f>
        <v>Crimson</v>
      </c>
      <c r="C98" s="4" t="str">
        <f>Form!F:F</f>
        <v>What animal is going extinct next??</v>
      </c>
      <c r="D98" s="4" t="str">
        <f>Form!G:G</f>
        <v>Snickerdoodle</v>
      </c>
      <c r="E98" s="4"/>
      <c r="F98" s="2"/>
      <c r="G98" s="2"/>
    </row>
    <row r="99" spans="1:8" ht="71">
      <c r="A99" s="4" t="str">
        <f>Form!C:C</f>
        <v>Thayer 503</v>
      </c>
      <c r="B99" s="7" t="str">
        <f ca="1">IFERROR(__xludf.DUMMYFUNCTION("IF(REGEXMATCH(E99,""Apley""),""Ivy"",IF(REGEXMATCH(E99,""Hollis""),""Ivy"",IF(REGEXMATCH(E99,""Holworthy""),""Ivy"",IF(REGEXMATCH(E99,""Lionel""),""Ivy"",IF(REGEXMATCH(E99,""Mass Hall""),""Ivy"",IF(REGEXMATCH(E99,""Mower""),""Ivy"",IF(REGEXMATCH(E99,""Sto"&amp;"ughton""),""Ivy"",IF(REGEXMATCH(E99,""Straus""),""Ivy"",IF(REGEXMATCH(E99,""Greenough""),""Crimson"",IF(REGEXMATCH(E99,""Hurlbut""),""Crimson"",IF(REGEXMATCH(E99,""Pennypacker""),""Crimson"",IF(REGEXMATCH(E99,""Wigg""),""Crimson"",IF(REGEXMATCH(E99,""Gray"&amp;"s""),""Elm"",IF(REGEXMATCH(E99,""Matthews""),""Elm"",IF(REGEXMATCH(E99,""Weld""),""Elm"",IF(REGEXMATCH(E99,""Canaday""),""Oak"",IF(REGEXMATCH(E99,""Thayer""),""Oak"")))))))))))))))))"),"Oak")</f>
        <v>Oak</v>
      </c>
      <c r="C99" s="4" t="str">
        <f>Form!F:F</f>
        <v>Can you explain the biggest things the college is doing to reduce its carbon footprint?</v>
      </c>
      <c r="D99" s="4" t="str">
        <f>Form!G:G</f>
        <v>Chocolate chip</v>
      </c>
      <c r="E99" s="4"/>
      <c r="F99" s="2"/>
      <c r="G99" s="2"/>
      <c r="H99" s="2"/>
    </row>
    <row r="100" spans="1:8" ht="71">
      <c r="A100" s="4" t="str">
        <f>Form!C:C</f>
        <v>Weld 23</v>
      </c>
      <c r="B100" s="7" t="str">
        <f ca="1">IFERROR(__xludf.DUMMYFUNCTION("IF(REGEXMATCH(E100,""Apley""),""Ivy"",IF(REGEXMATCH(E100,""Hollis""),""Ivy"",IF(REGEXMATCH(E100,""Holworthy""),""Ivy"",IF(REGEXMATCH(E100,""Lionel""),""Ivy"",IF(REGEXMATCH(E100,""Mass Hall""),""Ivy"",IF(REGEXMATCH(E100,""Mower""),""Ivy"",IF(REGEXMATCH(E10"&amp;"0,""Stoughton""),""Ivy"",IF(REGEXMATCH(E100,""Straus""),""Ivy"",IF(REGEXMATCH(E100,""Greenough""),""Crimson"",IF(REGEXMATCH(E100,""Hurlbut""),""Crimson"",IF(REGEXMATCH(E100,""Pennypacker""),""Crimson"",IF(REGEXMATCH(E100,""Wigg""),""Crimson"",IF(REGEXMATC"&amp;"H(E100,""Grays""),""Elm"",IF(REGEXMATCH(E100,""Matthews""),""Elm"",IF(REGEXMATCH(E100,""Weld""),""Elm"",IF(REGEXMATCH(E100,""Canaday""),""Oak"",IF(REGEXMATCH(E100,""Thayer""),""Oak"")))))))))))))))))"),"Elm")</f>
        <v>Elm</v>
      </c>
      <c r="C100" s="4" t="str">
        <f>Form!F:F</f>
        <v>Are you aware of any consistent spaces on campus where art and environmental activism intersect?</v>
      </c>
      <c r="D100" s="4" t="str">
        <f>Form!G:G</f>
        <v>Vegan chocolate chip</v>
      </c>
      <c r="E100" s="4"/>
      <c r="F100" s="2"/>
      <c r="G100" s="2"/>
    </row>
    <row r="101" spans="1:8" ht="99">
      <c r="A101" s="4" t="str">
        <f>Form!C:C</f>
        <v>thayer 304</v>
      </c>
      <c r="B101" s="7" t="b">
        <f ca="1">IFERROR(__xludf.DUMMYFUNCTION("IF(REGEXMATCH(E101,""Apley""),""Ivy"",IF(REGEXMATCH(E101,""Hollis""),""Ivy"",IF(REGEXMATCH(E101,""Holworthy""),""Ivy"",IF(REGEXMATCH(E101,""Lionel""),""Ivy"",IF(REGEXMATCH(E101,""Mass Hall""),""Ivy"",IF(REGEXMATCH(E101,""Mower""),""Ivy"",IF(REGEXMATCH(E10"&amp;"1,""Stoughton""),""Ivy"",IF(REGEXMATCH(E101,""Straus""),""Ivy"",IF(REGEXMATCH(E101,""Greenough""),""Crimson"",IF(REGEXMATCH(E101,""Hurlbut""),""Crimson"",IF(REGEXMATCH(E101,""Pennypacker""),""Crimson"",IF(REGEXMATCH(E101,""Wigg""),""Crimson"",IF(REGEXMATC"&amp;"H(E101,""Grays""),""Elm"",IF(REGEXMATCH(E101,""Matthews""),""Elm"",IF(REGEXMATCH(E101,""Weld""),""Elm"",IF(REGEXMATCH(E101,""Canaday""),""Oak"",IF(REGEXMATCH(E101,""Thayer""),""Oak"")))))))))))))))))"),FALSE)</f>
        <v>0</v>
      </c>
      <c r="C101" s="4" t="str">
        <f>Form!F:F</f>
        <v>why does expos FORCE students to print out everything when usually it’s not necessary? Why can’t we use our computers for those classes?</v>
      </c>
      <c r="D101" s="4" t="str">
        <f>Form!G:G</f>
        <v>Chocolate chip</v>
      </c>
      <c r="E101" s="4"/>
      <c r="F101" s="2"/>
      <c r="G101" s="2"/>
      <c r="H101" s="2"/>
    </row>
    <row r="102" spans="1:8" ht="43">
      <c r="A102" s="4" t="str">
        <f>Form!C:C</f>
        <v>Wiggle B11</v>
      </c>
      <c r="B102" s="7" t="str">
        <f ca="1">IFERROR(__xludf.DUMMYFUNCTION("IF(REGEXMATCH(E102,""Apley""),""Ivy"",IF(REGEXMATCH(E102,""Hollis""),""Ivy"",IF(REGEXMATCH(E102,""Holworthy""),""Ivy"",IF(REGEXMATCH(E102,""Lionel""),""Ivy"",IF(REGEXMATCH(E102,""Mass Hall""),""Ivy"",IF(REGEXMATCH(E102,""Mower""),""Ivy"",IF(REGEXMATCH(E10"&amp;"2,""Stoughton""),""Ivy"",IF(REGEXMATCH(E102,""Straus""),""Ivy"",IF(REGEXMATCH(E102,""Greenough""),""Crimson"",IF(REGEXMATCH(E102,""Hurlbut""),""Crimson"",IF(REGEXMATCH(E102,""Pennypacker""),""Crimson"",IF(REGEXMATCH(E102,""Wigg""),""Crimson"",IF(REGEXMATC"&amp;"H(E102,""Grays""),""Elm"",IF(REGEXMATCH(E102,""Matthews""),""Elm"",IF(REGEXMATCH(E102,""Weld""),""Elm"",IF(REGEXMATCH(E102,""Canaday""),""Oak"",IF(REGEXMATCH(E102,""Thayer""),""Oak"")))))))))))))))))"),"Crimson")</f>
        <v>Crimson</v>
      </c>
      <c r="C102" s="4" t="str">
        <f>Form!F:F</f>
        <v>Should I switch to oat milk instead of almond milk?</v>
      </c>
      <c r="D102" s="4" t="str">
        <f>Form!G:G</f>
        <v>Vegan AND gluten free double chocolate chip</v>
      </c>
      <c r="E102" s="4"/>
      <c r="F102" s="2"/>
      <c r="G102" s="2"/>
    </row>
    <row r="103" spans="1:8" ht="85">
      <c r="A103" s="4" t="str">
        <f>Form!C:C</f>
        <v>Pennypacker 38</v>
      </c>
      <c r="B103" s="7" t="str">
        <f ca="1">IFERROR(__xludf.DUMMYFUNCTION("IF(REGEXMATCH(E103,""Apley""),""Ivy"",IF(REGEXMATCH(E103,""Hollis""),""Ivy"",IF(REGEXMATCH(E103,""Holworthy""),""Ivy"",IF(REGEXMATCH(E103,""Lionel""),""Ivy"",IF(REGEXMATCH(E103,""Mass Hall""),""Ivy"",IF(REGEXMATCH(E103,""Mower""),""Ivy"",IF(REGEXMATCH(E10"&amp;"3,""Stoughton""),""Ivy"",IF(REGEXMATCH(E103,""Straus""),""Ivy"",IF(REGEXMATCH(E103,""Greenough""),""Crimson"",IF(REGEXMATCH(E103,""Hurlbut""),""Crimson"",IF(REGEXMATCH(E103,""Pennypacker""),""Crimson"",IF(REGEXMATCH(E103,""Wigg""),""Crimson"",IF(REGEXMATC"&amp;"H(E103,""Grays""),""Elm"",IF(REGEXMATCH(E103,""Matthews""),""Elm"",IF(REGEXMATCH(E103,""Weld""),""Elm"",IF(REGEXMATCH(E103,""Canaday""),""Oak"",IF(REGEXMATCH(E103,""Thayer""),""Oak"")))))))))))))))))"),"Crimson")</f>
        <v>Crimson</v>
      </c>
      <c r="C103" s="4" t="str">
        <f>Form!F:F</f>
        <v>What efforts has Harvard made for sustainability and forward developments for areas where sustainability needs to be met?</v>
      </c>
      <c r="D103" s="4" t="str">
        <f>Form!G:G</f>
        <v>Chocolate chip</v>
      </c>
      <c r="E103" s="4"/>
      <c r="F103" s="2"/>
      <c r="G103" s="2"/>
    </row>
    <row r="104" spans="1:8" ht="57">
      <c r="A104" s="4" t="str">
        <f>Form!C:C</f>
        <v>Matthews South 202</v>
      </c>
      <c r="B104" s="7" t="str">
        <f ca="1">IFERROR(__xludf.DUMMYFUNCTION("IF(REGEXMATCH(E104,""Apley""),""Ivy"",IF(REGEXMATCH(E104,""Hollis""),""Ivy"",IF(REGEXMATCH(E104,""Holworthy""),""Ivy"",IF(REGEXMATCH(E104,""Lionel""),""Ivy"",IF(REGEXMATCH(E104,""Mass Hall""),""Ivy"",IF(REGEXMATCH(E104,""Mower""),""Ivy"",IF(REGEXMATCH(E10"&amp;"4,""Stoughton""),""Ivy"",IF(REGEXMATCH(E104,""Straus""),""Ivy"",IF(REGEXMATCH(E104,""Greenough""),""Crimson"",IF(REGEXMATCH(E104,""Hurlbut""),""Crimson"",IF(REGEXMATCH(E104,""Pennypacker""),""Crimson"",IF(REGEXMATCH(E104,""Wigg""),""Crimson"",IF(REGEXMATC"&amp;"H(E104,""Grays""),""Elm"",IF(REGEXMATCH(E104,""Matthews""),""Elm"",IF(REGEXMATCH(E104,""Weld""),""Elm"",IF(REGEXMATCH(E104,""Canaday""),""Oak"",IF(REGEXMATCH(E104,""Thayer""),""Oak"")))))))))))))))))"),"Elm")</f>
        <v>Elm</v>
      </c>
      <c r="C104" s="4" t="str">
        <f>Form!F:F</f>
        <v>How should I compost in a way that doesn’t attract all the fruit flies into my room?</v>
      </c>
      <c r="D104" s="4" t="str">
        <f>Form!G:G</f>
        <v>Vegan AND gluten free double chocolate chip</v>
      </c>
      <c r="E104" s="4"/>
      <c r="F104" s="2"/>
      <c r="G104" s="2"/>
    </row>
    <row r="105" spans="1:8" ht="85">
      <c r="A105" s="4" t="str">
        <f>Form!C:C</f>
        <v>Grays East 32</v>
      </c>
      <c r="B105" s="7" t="str">
        <f ca="1">IFERROR(__xludf.DUMMYFUNCTION("IF(REGEXMATCH(E105,""Apley""),""Ivy"",IF(REGEXMATCH(E105,""Hollis""),""Ivy"",IF(REGEXMATCH(E105,""Holworthy""),""Ivy"",IF(REGEXMATCH(E105,""Lionel""),""Ivy"",IF(REGEXMATCH(E105,""Mass Hall""),""Ivy"",IF(REGEXMATCH(E105,""Mower""),""Ivy"",IF(REGEXMATCH(E10"&amp;"5,""Stoughton""),""Ivy"",IF(REGEXMATCH(E105,""Straus""),""Ivy"",IF(REGEXMATCH(E105,""Greenough""),""Crimson"",IF(REGEXMATCH(E105,""Hurlbut""),""Crimson"",IF(REGEXMATCH(E105,""Pennypacker""),""Crimson"",IF(REGEXMATCH(E105,""Wigg""),""Crimson"",IF(REGEXMATC"&amp;"H(E105,""Grays""),""Elm"",IF(REGEXMATCH(E105,""Matthews""),""Elm"",IF(REGEXMATCH(E105,""Weld""),""Elm"",IF(REGEXMATCH(E105,""Canaday""),""Oak"",IF(REGEXMATCH(E105,""Thayer""),""Oak"")))))))))))))))))"),"Elm")</f>
        <v>Elm</v>
      </c>
      <c r="C105" s="4" t="str">
        <f>Form!F:F</f>
        <v>Does the recycling can get sorted? I often see trash in there and it makes me sad because it’s contaminating the recycling...</v>
      </c>
      <c r="D105" s="4" t="str">
        <f>Form!G:G</f>
        <v>Chocolate chip</v>
      </c>
      <c r="E105" s="4"/>
      <c r="F105" s="2"/>
      <c r="G105" s="2"/>
    </row>
    <row r="106" spans="1:8" ht="29">
      <c r="A106" s="4" t="str">
        <f>Form!C:C</f>
        <v>Canaday D24</v>
      </c>
      <c r="B106" s="7" t="str">
        <f ca="1">IFERROR(__xludf.DUMMYFUNCTION("IF(REGEXMATCH(E106,""Apley""),""Ivy"",IF(REGEXMATCH(E106,""Hollis""),""Ivy"",IF(REGEXMATCH(E106,""Holworthy""),""Ivy"",IF(REGEXMATCH(E106,""Lionel""),""Ivy"",IF(REGEXMATCH(E106,""Mass Hall""),""Ivy"",IF(REGEXMATCH(E106,""Mower""),""Ivy"",IF(REGEXMATCH(E10"&amp;"6,""Stoughton""),""Ivy"",IF(REGEXMATCH(E106,""Straus""),""Ivy"",IF(REGEXMATCH(E106,""Greenough""),""Crimson"",IF(REGEXMATCH(E106,""Hurlbut""),""Crimson"",IF(REGEXMATCH(E106,""Pennypacker""),""Crimson"",IF(REGEXMATCH(E106,""Wigg""),""Crimson"",IF(REGEXMATC"&amp;"H(E106,""Grays""),""Elm"",IF(REGEXMATCH(E106,""Matthews""),""Elm"",IF(REGEXMATCH(E106,""Weld""),""Elm"",IF(REGEXMATCH(E106,""Canaday""),""Oak"",IF(REGEXMATCH(E106,""Thayer""),""Oak"")))))))))))))))))"),"Oak")</f>
        <v>Oak</v>
      </c>
      <c r="C106" s="4" t="str">
        <f>Form!F:F</f>
        <v>How is food waste processed?</v>
      </c>
      <c r="D106" s="4" t="str">
        <f>Form!G:G</f>
        <v>Chocolate chip</v>
      </c>
      <c r="E106" s="4"/>
      <c r="F106" s="2"/>
      <c r="G106" s="2"/>
    </row>
    <row r="107" spans="1:8" ht="43">
      <c r="A107" s="4" t="str">
        <f>Form!C:C</f>
        <v>Wigg G 32</v>
      </c>
      <c r="B107" s="7" t="str">
        <f ca="1">IFERROR(__xludf.DUMMYFUNCTION("IF(REGEXMATCH(E107,""Apley""),""Ivy"",IF(REGEXMATCH(E107,""Hollis""),""Ivy"",IF(REGEXMATCH(E107,""Holworthy""),""Ivy"",IF(REGEXMATCH(E107,""Lionel""),""Ivy"",IF(REGEXMATCH(E107,""Mass Hall""),""Ivy"",IF(REGEXMATCH(E107,""Mower""),""Ivy"",IF(REGEXMATCH(E10"&amp;"7,""Stoughton""),""Ivy"",IF(REGEXMATCH(E107,""Straus""),""Ivy"",IF(REGEXMATCH(E107,""Greenough""),""Crimson"",IF(REGEXMATCH(E107,""Hurlbut""),""Crimson"",IF(REGEXMATCH(E107,""Pennypacker""),""Crimson"",IF(REGEXMATCH(E107,""Wigg""),""Crimson"",IF(REGEXMATC"&amp;"H(E107,""Grays""),""Elm"",IF(REGEXMATCH(E107,""Matthews""),""Elm"",IF(REGEXMATCH(E107,""Weld""),""Elm"",IF(REGEXMATCH(E107,""Canaday""),""Oak"",IF(REGEXMATCH(E107,""Thayer""),""Oak"")))))))))))))))))"),"Crimson")</f>
        <v>Crimson</v>
      </c>
      <c r="C107" s="4" t="str">
        <f>Form!F:F</f>
        <v xml:space="preserve">do the bulbs in the lamp save energy?
</v>
      </c>
      <c r="D107" s="4" t="str">
        <f>Form!G:G</f>
        <v>Chocolate chip</v>
      </c>
      <c r="E107" s="4"/>
      <c r="F107" s="2"/>
      <c r="G107" s="2"/>
    </row>
    <row r="108" spans="1:8" ht="57">
      <c r="A108" s="4" t="str">
        <f>Form!C:C</f>
        <v>Matthews 202</v>
      </c>
      <c r="B108" s="7" t="str">
        <f ca="1">IFERROR(__xludf.DUMMYFUNCTION("IF(REGEXMATCH(E108,""Apley""),""Ivy"",IF(REGEXMATCH(E108,""Hollis""),""Ivy"",IF(REGEXMATCH(E108,""Holworthy""),""Ivy"",IF(REGEXMATCH(E108,""Lionel""),""Ivy"",IF(REGEXMATCH(E108,""Mass Hall""),""Ivy"",IF(REGEXMATCH(E108,""Mower""),""Ivy"",IF(REGEXMATCH(E10"&amp;"8,""Stoughton""),""Ivy"",IF(REGEXMATCH(E108,""Straus""),""Ivy"",IF(REGEXMATCH(E108,""Greenough""),""Crimson"",IF(REGEXMATCH(E108,""Hurlbut""),""Crimson"",IF(REGEXMATCH(E108,""Pennypacker""),""Crimson"",IF(REGEXMATCH(E108,""Wigg""),""Crimson"",IF(REGEXMATC"&amp;"H(E108,""Grays""),""Elm"",IF(REGEXMATCH(E108,""Matthews""),""Elm"",IF(REGEXMATCH(E108,""Weld""),""Elm"",IF(REGEXMATCH(E108,""Canaday""),""Oak"",IF(REGEXMATCH(E108,""Thayer""),""Oak"")))))))))))))))))"),"Elm")</f>
        <v>Elm</v>
      </c>
      <c r="C108" s="4" t="str">
        <f>Form!F:F</f>
        <v>what is the participation rate in recycling and composting across Harvard?</v>
      </c>
      <c r="D108" s="4" t="str">
        <f>Form!G:G</f>
        <v>Chocolate chip</v>
      </c>
      <c r="E108" s="4"/>
      <c r="F108" s="2"/>
      <c r="G108" s="2"/>
    </row>
    <row r="109" spans="1:8" ht="57">
      <c r="A109" s="4" t="str">
        <f>Form!C:C</f>
        <v>Straus C-22</v>
      </c>
      <c r="B109" s="7" t="str">
        <f ca="1">IFERROR(__xludf.DUMMYFUNCTION("IF(REGEXMATCH(E109,""Apley""),""Ivy"",IF(REGEXMATCH(E109,""Hollis""),""Ivy"",IF(REGEXMATCH(E109,""Holworthy""),""Ivy"",IF(REGEXMATCH(E109,""Lionel""),""Ivy"",IF(REGEXMATCH(E109,""Mass Hall""),""Ivy"",IF(REGEXMATCH(E109,""Mower""),""Ivy"",IF(REGEXMATCH(E10"&amp;"9,""Stoughton""),""Ivy"",IF(REGEXMATCH(E109,""Straus""),""Ivy"",IF(REGEXMATCH(E109,""Greenough""),""Crimson"",IF(REGEXMATCH(E109,""Hurlbut""),""Crimson"",IF(REGEXMATCH(E109,""Pennypacker""),""Crimson"",IF(REGEXMATCH(E109,""Wigg""),""Crimson"",IF(REGEXMATC"&amp;"H(E109,""Grays""),""Elm"",IF(REGEXMATCH(E109,""Matthews""),""Elm"",IF(REGEXMATCH(E109,""Weld""),""Elm"",IF(REGEXMATCH(E109,""Canaday""),""Oak"",IF(REGEXMATCH(E109,""Thayer""),""Oak"")))))))))))))))))"),"Ivy")</f>
        <v>Ivy</v>
      </c>
      <c r="C109" s="4" t="str">
        <f>Form!F:F</f>
        <v>Can you recycle bubble mailer envelopes in the dorm basement recycling?</v>
      </c>
      <c r="D109" s="4" t="str">
        <f>Form!G:G</f>
        <v>Chocolate chip</v>
      </c>
      <c r="E109" s="4"/>
      <c r="F109" s="2"/>
      <c r="G109" s="2"/>
    </row>
    <row r="110" spans="1:8" ht="113">
      <c r="A110" s="4" t="str">
        <f>Form!C:C</f>
        <v>Canaday D-24</v>
      </c>
      <c r="B110" s="7" t="str">
        <f ca="1">IFERROR(__xludf.DUMMYFUNCTION("IF(REGEXMATCH(E110,""Apley""),""Ivy"",IF(REGEXMATCH(E110,""Hollis""),""Ivy"",IF(REGEXMATCH(E110,""Holworthy""),""Ivy"",IF(REGEXMATCH(E110,""Lionel""),""Ivy"",IF(REGEXMATCH(E110,""Mass Hall""),""Ivy"",IF(REGEXMATCH(E110,""Mower""),""Ivy"",IF(REGEXMATCH(E11"&amp;"0,""Stoughton""),""Ivy"",IF(REGEXMATCH(E110,""Straus""),""Ivy"",IF(REGEXMATCH(E110,""Greenough""),""Crimson"",IF(REGEXMATCH(E110,""Hurlbut""),""Crimson"",IF(REGEXMATCH(E110,""Pennypacker""),""Crimson"",IF(REGEXMATCH(E110,""Wigg""),""Crimson"",IF(REGEXMATC"&amp;"H(E110,""Grays""),""Elm"",IF(REGEXMATCH(E110,""Matthews""),""Elm"",IF(REGEXMATCH(E110,""Weld""),""Elm"",IF(REGEXMATCH(E110,""Canaday""),""Oak"",IF(REGEXMATCH(E110,""Thayer""),""Oak"")))))))))))))))))"),"Oak")</f>
        <v>Oak</v>
      </c>
      <c r="C110" s="4" t="str">
        <f>Form!F:F</f>
        <v>What is Harvard actively doing to in order to increase their own sustainability?  Or how is it managing all the food waste that must be generated from the dining halls?</v>
      </c>
      <c r="D110" s="4" t="str">
        <f>Form!G:G</f>
        <v>Chocolate chip</v>
      </c>
      <c r="E110" s="4"/>
      <c r="F110" s="2"/>
      <c r="G110" s="2"/>
    </row>
    <row r="111" spans="1:8" ht="57">
      <c r="A111" s="4" t="str">
        <f>Form!C:C</f>
        <v>Greenough 109</v>
      </c>
      <c r="B111" s="7" t="str">
        <f ca="1">IFERROR(__xludf.DUMMYFUNCTION("IF(REGEXMATCH(E111,""Apley""),""Ivy"",IF(REGEXMATCH(E111,""Hollis""),""Ivy"",IF(REGEXMATCH(E111,""Holworthy""),""Ivy"",IF(REGEXMATCH(E111,""Lionel""),""Ivy"",IF(REGEXMATCH(E111,""Mass Hall""),""Ivy"",IF(REGEXMATCH(E111,""Mower""),""Ivy"",IF(REGEXMATCH(E11"&amp;"1,""Stoughton""),""Ivy"",IF(REGEXMATCH(E111,""Straus""),""Ivy"",IF(REGEXMATCH(E111,""Greenough""),""Crimson"",IF(REGEXMATCH(E111,""Hurlbut""),""Crimson"",IF(REGEXMATCH(E111,""Pennypacker""),""Crimson"",IF(REGEXMATCH(E111,""Wigg""),""Crimson"",IF(REGEXMATC"&amp;"H(E111,""Grays""),""Elm"",IF(REGEXMATCH(E111,""Matthews""),""Elm"",IF(REGEXMATCH(E111,""Weld""),""Elm"",IF(REGEXMATCH(E111,""Canaday""),""Oak"",IF(REGEXMATCH(E111,""Thayer""),""Oak"")))))))))))))))))"),"Crimson")</f>
        <v>Crimson</v>
      </c>
      <c r="C111" s="4" t="str">
        <f>Form!F:F</f>
        <v>What’s one thing the average student can do to help promote sustainability at Harvard?</v>
      </c>
      <c r="D111" s="4" t="str">
        <f>Form!G:G</f>
        <v>Chocolate chip</v>
      </c>
      <c r="E111" s="4"/>
      <c r="F111" s="2"/>
      <c r="G111" s="2"/>
      <c r="H111" s="2"/>
    </row>
    <row r="112" spans="1:8" ht="99">
      <c r="A112" s="4" t="str">
        <f>Form!C:C</f>
        <v>Weld 27</v>
      </c>
      <c r="B112" s="7" t="str">
        <f ca="1">IFERROR(__xludf.DUMMYFUNCTION("IF(REGEXMATCH(E112,""Apley""),""Ivy"",IF(REGEXMATCH(E112,""Hollis""),""Ivy"",IF(REGEXMATCH(E112,""Holworthy""),""Ivy"",IF(REGEXMATCH(E112,""Lionel""),""Ivy"",IF(REGEXMATCH(E112,""Mass Hall""),""Ivy"",IF(REGEXMATCH(E112,""Mower""),""Ivy"",IF(REGEXMATCH(E11"&amp;"2,""Stoughton""),""Ivy"",IF(REGEXMATCH(E112,""Straus""),""Ivy"",IF(REGEXMATCH(E112,""Greenough""),""Crimson"",IF(REGEXMATCH(E112,""Hurlbut""),""Crimson"",IF(REGEXMATCH(E112,""Pennypacker""),""Crimson"",IF(REGEXMATCH(E112,""Wigg""),""Crimson"",IF(REGEXMATC"&amp;"H(E112,""Grays""),""Elm"",IF(REGEXMATCH(E112,""Matthews""),""Elm"",IF(REGEXMATCH(E112,""Weld""),""Elm"",IF(REGEXMATCH(E112,""Canaday""),""Oak"",IF(REGEXMATCH(E112,""Thayer""),""Oak"")))))))))))))))))"),"Elm")</f>
        <v>Elm</v>
      </c>
      <c r="C112" s="4" t="str">
        <f>Form!F:F</f>
        <v>How much of the recycling from Harvard is actually recycled (I would assume that there are many contaminants from ppl not knowing what's recyclable)</v>
      </c>
      <c r="D112" s="4" t="str">
        <f>Form!G:G</f>
        <v>Snickerdoodle</v>
      </c>
      <c r="E112" s="4"/>
      <c r="F112" s="2"/>
      <c r="G112" s="2"/>
    </row>
    <row r="113" spans="1:7" ht="43">
      <c r="A113" s="4" t="str">
        <f>Form!C:C</f>
        <v>Grays East 32</v>
      </c>
      <c r="B113" s="7" t="str">
        <f ca="1">IFERROR(__xludf.DUMMYFUNCTION("IF(REGEXMATCH(E113,""Apley""),""Ivy"",IF(REGEXMATCH(E113,""Hollis""),""Ivy"",IF(REGEXMATCH(E113,""Holworthy""),""Ivy"",IF(REGEXMATCH(E113,""Lionel""),""Ivy"",IF(REGEXMATCH(E113,""Mass Hall""),""Ivy"",IF(REGEXMATCH(E113,""Mower""),""Ivy"",IF(REGEXMATCH(E11"&amp;"3,""Stoughton""),""Ivy"",IF(REGEXMATCH(E113,""Straus""),""Ivy"",IF(REGEXMATCH(E113,""Greenough""),""Crimson"",IF(REGEXMATCH(E113,""Hurlbut""),""Crimson"",IF(REGEXMATCH(E113,""Pennypacker""),""Crimson"",IF(REGEXMATCH(E113,""Wigg""),""Crimson"",IF(REGEXMATC"&amp;"H(E113,""Grays""),""Elm"",IF(REGEXMATCH(E113,""Matthews""),""Elm"",IF(REGEXMATCH(E113,""Weld""),""Elm"",IF(REGEXMATCH(E113,""Canaday""),""Oak"",IF(REGEXMATCH(E113,""Thayer""),""Oak"")))))))))))))))))"),"Elm")</f>
        <v>Elm</v>
      </c>
      <c r="C113" s="4" t="str">
        <f>Form!F:F</f>
        <v>Do the revolving doors of the Science Center conserve energy?</v>
      </c>
      <c r="D113" s="4" t="str">
        <f>Form!G:G</f>
        <v>Chocolate chip</v>
      </c>
      <c r="E113" s="4"/>
      <c r="F113" s="2"/>
      <c r="G113" s="2"/>
    </row>
    <row r="114" spans="1:7" ht="155">
      <c r="A114" s="4" t="str">
        <f>Form!C:C</f>
        <v>thayer 107</v>
      </c>
      <c r="B114" s="7" t="b">
        <f ca="1">IFERROR(__xludf.DUMMYFUNCTION("IF(REGEXMATCH(E114,""Apley""),""Ivy"",IF(REGEXMATCH(E114,""Hollis""),""Ivy"",IF(REGEXMATCH(E114,""Holworthy""),""Ivy"",IF(REGEXMATCH(E114,""Lionel""),""Ivy"",IF(REGEXMATCH(E114,""Mass Hall""),""Ivy"",IF(REGEXMATCH(E114,""Mower""),""Ivy"",IF(REGEXMATCH(E11"&amp;"4,""Stoughton""),""Ivy"",IF(REGEXMATCH(E114,""Straus""),""Ivy"",IF(REGEXMATCH(E114,""Greenough""),""Crimson"",IF(REGEXMATCH(E114,""Hurlbut""),""Crimson"",IF(REGEXMATCH(E114,""Pennypacker""),""Crimson"",IF(REGEXMATCH(E114,""Wigg""),""Crimson"",IF(REGEXMATC"&amp;"H(E114,""Grays""),""Elm"",IF(REGEXMATCH(E114,""Matthews""),""Elm"",IF(REGEXMATCH(E114,""Weld""),""Elm"",IF(REGEXMATCH(E114,""Canaday""),""Oak"",IF(REGEXMATCH(E114,""Thayer""),""Oak"")))))))))))))))))"),FALSE)</f>
        <v>0</v>
      </c>
      <c r="C114" s="4" t="str">
        <f>Form!F:F</f>
        <v xml:space="preserve">what kind of progress has been made over the years and how do you expect that progress to continue throughout the decade? how responsive is the administration to new ideas? what do you think influences their decisions - politics, finance etc.? </v>
      </c>
      <c r="D114" s="4" t="str">
        <f>Form!G:G</f>
        <v>Chocolate chip</v>
      </c>
      <c r="E114" s="4"/>
      <c r="F114" s="2"/>
      <c r="G114" s="2"/>
    </row>
    <row r="115" spans="1:7" ht="43">
      <c r="A115" s="4" t="str">
        <f>Form!C:C</f>
        <v>Straus C-22</v>
      </c>
      <c r="B115" s="7" t="str">
        <f ca="1">IFERROR(__xludf.DUMMYFUNCTION("IF(REGEXMATCH(E115,""Apley""),""Ivy"",IF(REGEXMATCH(E115,""Hollis""),""Ivy"",IF(REGEXMATCH(E115,""Holworthy""),""Ivy"",IF(REGEXMATCH(E115,""Lionel""),""Ivy"",IF(REGEXMATCH(E115,""Mass Hall""),""Ivy"",IF(REGEXMATCH(E115,""Mower""),""Ivy"",IF(REGEXMATCH(E11"&amp;"5,""Stoughton""),""Ivy"",IF(REGEXMATCH(E115,""Straus""),""Ivy"",IF(REGEXMATCH(E115,""Greenough""),""Crimson"",IF(REGEXMATCH(E115,""Hurlbut""),""Crimson"",IF(REGEXMATCH(E115,""Pennypacker""),""Crimson"",IF(REGEXMATCH(E115,""Wigg""),""Crimson"",IF(REGEXMATC"&amp;"H(E115,""Grays""),""Elm"",IF(REGEXMATCH(E115,""Matthews""),""Elm"",IF(REGEXMATCH(E115,""Weld""),""Elm"",IF(REGEXMATCH(E115,""Canaday""),""Oak"",IF(REGEXMATCH(E115,""Thayer""),""Oak"")))))))))))))))))"),"Ivy")</f>
        <v>Ivy</v>
      </c>
      <c r="C115" s="4" t="str">
        <f>Form!F:F</f>
        <v>What percent of the energy to run Harvard is renewable?</v>
      </c>
      <c r="D115" s="4" t="str">
        <f>Form!G:G</f>
        <v>Chocolate chip</v>
      </c>
      <c r="E115" s="4"/>
      <c r="F115" s="2"/>
      <c r="G115" s="2"/>
    </row>
    <row r="116" spans="1:7" ht="43">
      <c r="A116" s="4" t="str">
        <f>Form!C:C</f>
        <v>Matthews 512</v>
      </c>
      <c r="B116" s="7" t="str">
        <f ca="1">IFERROR(__xludf.DUMMYFUNCTION("IF(REGEXMATCH(E116,""Apley""),""Ivy"",IF(REGEXMATCH(E116,""Hollis""),""Ivy"",IF(REGEXMATCH(E116,""Holworthy""),""Ivy"",IF(REGEXMATCH(E116,""Lionel""),""Ivy"",IF(REGEXMATCH(E116,""Mass Hall""),""Ivy"",IF(REGEXMATCH(E116,""Mower""),""Ivy"",IF(REGEXMATCH(E11"&amp;"6,""Stoughton""),""Ivy"",IF(REGEXMATCH(E116,""Straus""),""Ivy"",IF(REGEXMATCH(E116,""Greenough""),""Crimson"",IF(REGEXMATCH(E116,""Hurlbut""),""Crimson"",IF(REGEXMATCH(E116,""Pennypacker""),""Crimson"",IF(REGEXMATCH(E116,""Wigg""),""Crimson"",IF(REGEXMATC"&amp;"H(E116,""Grays""),""Elm"",IF(REGEXMATCH(E116,""Matthews""),""Elm"",IF(REGEXMATCH(E116,""Weld""),""Elm"",IF(REGEXMATCH(E116,""Canaday""),""Oak"",IF(REGEXMATCH(E116,""Thayer""),""Oak"")))))))))))))))))"),"Elm")</f>
        <v>Elm</v>
      </c>
      <c r="C116" s="4" t="str">
        <f>Form!F:F</f>
        <v>what happens to the food not taken at annenberg?</v>
      </c>
      <c r="D116" s="4" t="str">
        <f>Form!G:G</f>
        <v>Snickerdoodle</v>
      </c>
      <c r="E116" s="4"/>
      <c r="F116" s="2"/>
      <c r="G116" s="2"/>
    </row>
    <row r="117" spans="1:7" ht="71">
      <c r="A117" s="4" t="str">
        <f>Form!C:C</f>
        <v>Grays Middle 44</v>
      </c>
      <c r="B117" s="7" t="str">
        <f ca="1">IFERROR(__xludf.DUMMYFUNCTION("IF(REGEXMATCH(E117,""Apley""),""Ivy"",IF(REGEXMATCH(E117,""Hollis""),""Ivy"",IF(REGEXMATCH(E117,""Holworthy""),""Ivy"",IF(REGEXMATCH(E117,""Lionel""),""Ivy"",IF(REGEXMATCH(E117,""Mass Hall""),""Ivy"",IF(REGEXMATCH(E117,""Mower""),""Ivy"",IF(REGEXMATCH(E11"&amp;"7,""Stoughton""),""Ivy"",IF(REGEXMATCH(E117,""Straus""),""Ivy"",IF(REGEXMATCH(E117,""Greenough""),""Crimson"",IF(REGEXMATCH(E117,""Hurlbut""),""Crimson"",IF(REGEXMATCH(E117,""Pennypacker""),""Crimson"",IF(REGEXMATCH(E117,""Wigg""),""Crimson"",IF(REGEXMATC"&amp;"H(E117,""Grays""),""Elm"",IF(REGEXMATCH(E117,""Matthews""),""Elm"",IF(REGEXMATCH(E117,""Weld""),""Elm"",IF(REGEXMATCH(E117,""Canaday""),""Oak"",IF(REGEXMATCH(E117,""Thayer""),""Oak"")))))))))))))))))"),"Elm")</f>
        <v>Elm</v>
      </c>
      <c r="C117" s="4" t="str">
        <f>Form!F:F</f>
        <v>How much do sustainable toilets actually save compared to conventional ones? They seem pretty loud.</v>
      </c>
      <c r="D117" s="4" t="str">
        <f>Form!G:G</f>
        <v>Snickerdoodle</v>
      </c>
      <c r="E117" s="4"/>
      <c r="F117" s="2"/>
      <c r="G117" s="2"/>
    </row>
    <row r="118" spans="1:7" ht="29">
      <c r="A118" s="4" t="str">
        <f>Form!C:C</f>
        <v>Weld 28</v>
      </c>
      <c r="B118" s="7" t="str">
        <f ca="1">IFERROR(__xludf.DUMMYFUNCTION("IF(REGEXMATCH(E118,""Apley""),""Ivy"",IF(REGEXMATCH(E118,""Hollis""),""Ivy"",IF(REGEXMATCH(E118,""Holworthy""),""Ivy"",IF(REGEXMATCH(E118,""Lionel""),""Ivy"",IF(REGEXMATCH(E118,""Mass Hall""),""Ivy"",IF(REGEXMATCH(E118,""Mower""),""Ivy"",IF(REGEXMATCH(E11"&amp;"8,""Stoughton""),""Ivy"",IF(REGEXMATCH(E118,""Straus""),""Ivy"",IF(REGEXMATCH(E118,""Greenough""),""Crimson"",IF(REGEXMATCH(E118,""Hurlbut""),""Crimson"",IF(REGEXMATCH(E118,""Pennypacker""),""Crimson"",IF(REGEXMATCH(E118,""Wigg""),""Crimson"",IF(REGEXMATC"&amp;"H(E118,""Grays""),""Elm"",IF(REGEXMATCH(E118,""Matthews""),""Elm"",IF(REGEXMATCH(E118,""Weld""),""Elm"",IF(REGEXMATCH(E118,""Canaday""),""Oak"",IF(REGEXMATCH(E118,""Thayer""),""Oak"")))))))))))))))))"),"Elm")</f>
        <v>Elm</v>
      </c>
      <c r="C118" s="4" t="str">
        <f>Form!F:F</f>
        <v>Are the cups at berg really biodegradable?</v>
      </c>
      <c r="D118" s="4" t="str">
        <f>Form!G:G</f>
        <v>Chocolate chip</v>
      </c>
      <c r="E118" s="4"/>
    </row>
    <row r="119" spans="1:7" ht="267">
      <c r="A119" s="4" t="str">
        <f>Form!C:C</f>
        <v>Wigglesworth A11</v>
      </c>
      <c r="B119" s="7" t="str">
        <f ca="1">IFERROR(__xludf.DUMMYFUNCTION("IF(REGEXMATCH(E119,""Apley""),""Ivy"",IF(REGEXMATCH(E119,""Hollis""),""Ivy"",IF(REGEXMATCH(E119,""Holworthy""),""Ivy"",IF(REGEXMATCH(E119,""Lionel""),""Ivy"",IF(REGEXMATCH(E119,""Mass Hall""),""Ivy"",IF(REGEXMATCH(E119,""Mower""),""Ivy"",IF(REGEXMATCH(E11"&amp;"9,""Stoughton""),""Ivy"",IF(REGEXMATCH(E119,""Straus""),""Ivy"",IF(REGEXMATCH(E119,""Greenough""),""Crimson"",IF(REGEXMATCH(E119,""Hurlbut""),""Crimson"",IF(REGEXMATCH(E119,""Pennypacker""),""Crimson"",IF(REGEXMATCH(E119,""Wigg""),""Crimson"",IF(REGEXMATC"&amp;"H(E119,""Grays""),""Elm"",IF(REGEXMATCH(E119,""Matthews""),""Elm"",IF(REGEXMATCH(E119,""Weld""),""Elm"",IF(REGEXMATCH(E119,""Canaday""),""Oak"",IF(REGEXMATCH(E119,""Thayer""),""Oak"")))))))))))))))))"),"Crimson")</f>
        <v>Crimson</v>
      </c>
      <c r="C119" s="4" t="str">
        <f>Form!F:F</f>
        <v>HUDS uses a lot of compostable plates, utensils, and cups when it cooks in outside events and gives carry out food. But these types of objects usually need to be taken to special industrial facilities for them to be adequately processed and actually be composted. So, are our plates, utensils, etc. actually taken to be composted at the adequate facilities -are they actually composted- or are they thrown away like everything else?</v>
      </c>
      <c r="D119" s="4" t="str">
        <f>Form!G:G</f>
        <v>Chocolate chip</v>
      </c>
      <c r="E119" s="4"/>
      <c r="F119" s="2"/>
      <c r="G119" s="2"/>
    </row>
    <row r="120" spans="1:7" ht="29">
      <c r="A120" s="4" t="str">
        <f>Form!C:C</f>
        <v>Grays m34</v>
      </c>
      <c r="B120" s="7" t="str">
        <f ca="1">IFERROR(__xludf.DUMMYFUNCTION("IF(REGEXMATCH(E120,""Apley""),""Ivy"",IF(REGEXMATCH(E120,""Hollis""),""Ivy"",IF(REGEXMATCH(E120,""Holworthy""),""Ivy"",IF(REGEXMATCH(E120,""Lionel""),""Ivy"",IF(REGEXMATCH(E120,""Mass Hall""),""Ivy"",IF(REGEXMATCH(E120,""Mower""),""Ivy"",IF(REGEXMATCH(E12"&amp;"0,""Stoughton""),""Ivy"",IF(REGEXMATCH(E120,""Straus""),""Ivy"",IF(REGEXMATCH(E120,""Greenough""),""Crimson"",IF(REGEXMATCH(E120,""Hurlbut""),""Crimson"",IF(REGEXMATCH(E120,""Pennypacker""),""Crimson"",IF(REGEXMATCH(E120,""Wigg""),""Crimson"",IF(REGEXMATC"&amp;"H(E120,""Grays""),""Elm"",IF(REGEXMATCH(E120,""Matthews""),""Elm"",IF(REGEXMATCH(E120,""Weld""),""Elm"",IF(REGEXMATCH(E120,""Canaday""),""Oak"",IF(REGEXMATCH(E120,""Thayer""),""Oak"")))))))))))))))))"),"Elm")</f>
        <v>Elm</v>
      </c>
      <c r="C120" s="4" t="str">
        <f>Form!F:F</f>
        <v>Can plastic be compostable?</v>
      </c>
      <c r="D120" s="4" t="str">
        <f>Form!G:G</f>
        <v>Chocolate chip</v>
      </c>
      <c r="E120" s="4"/>
      <c r="F120" s="2"/>
      <c r="G120" s="2"/>
    </row>
    <row r="121" spans="1:7" ht="71">
      <c r="A121" s="4" t="str">
        <f>Form!C:C</f>
        <v>Hollis 26</v>
      </c>
      <c r="B121" s="7" t="str">
        <f ca="1">IFERROR(__xludf.DUMMYFUNCTION("IF(REGEXMATCH(E121,""Apley""),""Ivy"",IF(REGEXMATCH(E121,""Hollis""),""Ivy"",IF(REGEXMATCH(E121,""Holworthy""),""Ivy"",IF(REGEXMATCH(E121,""Lionel""),""Ivy"",IF(REGEXMATCH(E121,""Mass Hall""),""Ivy"",IF(REGEXMATCH(E121,""Mower""),""Ivy"",IF(REGEXMATCH(E12"&amp;"1,""Stoughton""),""Ivy"",IF(REGEXMATCH(E121,""Straus""),""Ivy"",IF(REGEXMATCH(E121,""Greenough""),""Crimson"",IF(REGEXMATCH(E121,""Hurlbut""),""Crimson"",IF(REGEXMATCH(E121,""Pennypacker""),""Crimson"",IF(REGEXMATCH(E121,""Wigg""),""Crimson"",IF(REGEXMATC"&amp;"H(E121,""Grays""),""Elm"",IF(REGEXMATCH(E121,""Matthews""),""Elm"",IF(REGEXMATCH(E121,""Weld""),""Elm"",IF(REGEXMATCH(E121,""Canaday""),""Oak"",IF(REGEXMATCH(E121,""Thayer""),""Oak"")))))))))))))))))"),"Ivy")</f>
        <v>Ivy</v>
      </c>
      <c r="C121" s="4" t="str">
        <f>Form!F:F</f>
        <v xml:space="preserve">In the trash room, why don't they have smaller bags for our trash cans instead of the really big bags? </v>
      </c>
      <c r="D121" s="4" t="str">
        <f>Form!G:G</f>
        <v>Snickerdoodle</v>
      </c>
      <c r="E121" s="4"/>
      <c r="F121" s="2"/>
      <c r="G121" s="2"/>
    </row>
    <row r="122" spans="1:7" ht="43">
      <c r="A122" s="4" t="str">
        <f>Form!C:C</f>
        <v>Wigglesworth C-11</v>
      </c>
      <c r="B122" s="7" t="str">
        <f ca="1">IFERROR(__xludf.DUMMYFUNCTION("IF(REGEXMATCH(E122,""Apley""),""Ivy"",IF(REGEXMATCH(E122,""Hollis""),""Ivy"",IF(REGEXMATCH(E122,""Holworthy""),""Ivy"",IF(REGEXMATCH(E122,""Lionel""),""Ivy"",IF(REGEXMATCH(E122,""Mass Hall""),""Ivy"",IF(REGEXMATCH(E122,""Mower""),""Ivy"",IF(REGEXMATCH(E12"&amp;"2,""Stoughton""),""Ivy"",IF(REGEXMATCH(E122,""Straus""),""Ivy"",IF(REGEXMATCH(E122,""Greenough""),""Crimson"",IF(REGEXMATCH(E122,""Hurlbut""),""Crimson"",IF(REGEXMATCH(E122,""Pennypacker""),""Crimson"",IF(REGEXMATCH(E122,""Wigg""),""Crimson"",IF(REGEXMATC"&amp;"H(E122,""Grays""),""Elm"",IF(REGEXMATCH(E122,""Matthews""),""Elm"",IF(REGEXMATCH(E122,""Weld""),""Elm"",IF(REGEXMATCH(E122,""Canaday""),""Oak"",IF(REGEXMATCH(E122,""Thayer""),""Oak"")))))))))))))))))"),"Crimson")</f>
        <v>Crimson</v>
      </c>
      <c r="C122" s="4" t="str">
        <f>Form!F:F</f>
        <v>What measures are Harvard taking to be environmentally friendly?</v>
      </c>
      <c r="D122" s="4" t="str">
        <f>Form!G:G</f>
        <v>Chocolate chip</v>
      </c>
      <c r="E122" s="4"/>
      <c r="F122" s="2"/>
      <c r="G122" s="2"/>
    </row>
    <row r="123" spans="1:7" ht="29">
      <c r="A123" s="4" t="str">
        <f>Form!C:C</f>
        <v>Thayer 301</v>
      </c>
      <c r="B123" s="7" t="str">
        <f ca="1">IFERROR(__xludf.DUMMYFUNCTION("IF(REGEXMATCH(E123,""Apley""),""Ivy"",IF(REGEXMATCH(E123,""Hollis""),""Ivy"",IF(REGEXMATCH(E123,""Holworthy""),""Ivy"",IF(REGEXMATCH(E123,""Lionel""),""Ivy"",IF(REGEXMATCH(E123,""Mass Hall""),""Ivy"",IF(REGEXMATCH(E123,""Mower""),""Ivy"",IF(REGEXMATCH(E12"&amp;"3,""Stoughton""),""Ivy"",IF(REGEXMATCH(E123,""Straus""),""Ivy"",IF(REGEXMATCH(E123,""Greenough""),""Crimson"",IF(REGEXMATCH(E123,""Hurlbut""),""Crimson"",IF(REGEXMATCH(E123,""Pennypacker""),""Crimson"",IF(REGEXMATCH(E123,""Wigg""),""Crimson"",IF(REGEXMATC"&amp;"H(E123,""Grays""),""Elm"",IF(REGEXMATCH(E123,""Matthews""),""Elm"",IF(REGEXMATCH(E123,""Weld""),""Elm"",IF(REGEXMATCH(E123,""Canaday""),""Oak"",IF(REGEXMATCH(E123,""Thayer""),""Oak"")))))))))))))))))"),"Oak")</f>
        <v>Oak</v>
      </c>
      <c r="C123" s="4" t="str">
        <f>Form!F:F</f>
        <v xml:space="preserve">How can I be more sustainable? </v>
      </c>
      <c r="D123" s="4" t="str">
        <f>Form!G:G</f>
        <v>Chocolate chip</v>
      </c>
      <c r="E123" s="4"/>
      <c r="F123" s="2"/>
      <c r="G123" s="2"/>
    </row>
    <row r="124" spans="1:7" ht="29">
      <c r="A124" s="4" t="str">
        <f>Form!C:C</f>
        <v>Thayer 301</v>
      </c>
      <c r="B124" s="7" t="str">
        <f ca="1">IFERROR(__xludf.DUMMYFUNCTION("IF(REGEXMATCH(E124,""Apley""),""Ivy"",IF(REGEXMATCH(E124,""Hollis""),""Ivy"",IF(REGEXMATCH(E124,""Holworthy""),""Ivy"",IF(REGEXMATCH(E124,""Lionel""),""Ivy"",IF(REGEXMATCH(E124,""Mass Hall""),""Ivy"",IF(REGEXMATCH(E124,""Mower""),""Ivy"",IF(REGEXMATCH(E12"&amp;"4,""Stoughton""),""Ivy"",IF(REGEXMATCH(E124,""Straus""),""Ivy"",IF(REGEXMATCH(E124,""Greenough""),""Crimson"",IF(REGEXMATCH(E124,""Hurlbut""),""Crimson"",IF(REGEXMATCH(E124,""Pennypacker""),""Crimson"",IF(REGEXMATCH(E124,""Wigg""),""Crimson"",IF(REGEXMATC"&amp;"H(E124,""Grays""),""Elm"",IF(REGEXMATCH(E124,""Matthews""),""Elm"",IF(REGEXMATCH(E124,""Weld""),""Elm"",IF(REGEXMATCH(E124,""Canaday""),""Oak"",IF(REGEXMATCH(E124,""Thayer""),""Oak"")))))))))))))))))"),"Oak")</f>
        <v>Oak</v>
      </c>
      <c r="C124" s="4" t="str">
        <f>Form!F:F</f>
        <v xml:space="preserve">How can I be more sustainable? </v>
      </c>
      <c r="D124" s="4" t="str">
        <f>Form!G:G</f>
        <v>Snickerdoodle</v>
      </c>
      <c r="E124" s="4"/>
      <c r="F124" s="2"/>
      <c r="G124" s="2"/>
    </row>
    <row r="125" spans="1:7" ht="71">
      <c r="A125" s="4" t="str">
        <f>Form!C:C</f>
        <v>Canaday F-34</v>
      </c>
      <c r="B125" s="7" t="str">
        <f ca="1">IFERROR(__xludf.DUMMYFUNCTION("IF(REGEXMATCH(E125,""Apley""),""Ivy"",IF(REGEXMATCH(E125,""Hollis""),""Ivy"",IF(REGEXMATCH(E125,""Holworthy""),""Ivy"",IF(REGEXMATCH(E125,""Lionel""),""Ivy"",IF(REGEXMATCH(E125,""Mass Hall""),""Ivy"",IF(REGEXMATCH(E125,""Mower""),""Ivy"",IF(REGEXMATCH(E12"&amp;"5,""Stoughton""),""Ivy"",IF(REGEXMATCH(E125,""Straus""),""Ivy"",IF(REGEXMATCH(E125,""Greenough""),""Crimson"",IF(REGEXMATCH(E125,""Hurlbut""),""Crimson"",IF(REGEXMATCH(E125,""Pennypacker""),""Crimson"",IF(REGEXMATCH(E125,""Wigg""),""Crimson"",IF(REGEXMATC"&amp;"H(E125,""Grays""),""Elm"",IF(REGEXMATCH(E125,""Matthews""),""Elm"",IF(REGEXMATCH(E125,""Weld""),""Elm"",IF(REGEXMATCH(E125,""Canaday""),""Oak"",IF(REGEXMATCH(E125,""Thayer""),""Oak"")))))))))))))))))"),"Oak")</f>
        <v>Oak</v>
      </c>
      <c r="C125" s="4" t="str">
        <f>Form!F:F</f>
        <v>How are microfridges the only acceptable form of fridge/microwave if the claim is due to energy concerns</v>
      </c>
      <c r="D125" s="4" t="str">
        <f>Form!G:G</f>
        <v>Snickerdoodle</v>
      </c>
      <c r="E125" s="4"/>
      <c r="F125" s="2"/>
      <c r="G125" s="2"/>
    </row>
    <row r="126" spans="1:7" ht="57">
      <c r="A126" s="4" t="str">
        <f>Form!C:C</f>
        <v>Hollis 26</v>
      </c>
      <c r="B126" s="7" t="str">
        <f ca="1">IFERROR(__xludf.DUMMYFUNCTION("IF(REGEXMATCH(E126,""Apley""),""Ivy"",IF(REGEXMATCH(E126,""Hollis""),""Ivy"",IF(REGEXMATCH(E126,""Holworthy""),""Ivy"",IF(REGEXMATCH(E126,""Lionel""),""Ivy"",IF(REGEXMATCH(E126,""Mass Hall""),""Ivy"",IF(REGEXMATCH(E126,""Mower""),""Ivy"",IF(REGEXMATCH(E12"&amp;"6,""Stoughton""),""Ivy"",IF(REGEXMATCH(E126,""Straus""),""Ivy"",IF(REGEXMATCH(E126,""Greenough""),""Crimson"",IF(REGEXMATCH(E126,""Hurlbut""),""Crimson"",IF(REGEXMATCH(E126,""Pennypacker""),""Crimson"",IF(REGEXMATCH(E126,""Wigg""),""Crimson"",IF(REGEXMATC"&amp;"H(E126,""Grays""),""Elm"",IF(REGEXMATCH(E126,""Matthews""),""Elm"",IF(REGEXMATCH(E126,""Weld""),""Elm"",IF(REGEXMATCH(E126,""Canaday""),""Oak"",IF(REGEXMATCH(E126,""Thayer""),""Oak"")))))))))))))))))"),"Ivy")</f>
        <v>Ivy</v>
      </c>
      <c r="C126" s="4" t="str">
        <f>Form!F:F</f>
        <v xml:space="preserve">Does unplugging electronics make a difference towards sustainability? </v>
      </c>
      <c r="D126" s="4" t="str">
        <f>Form!G:G</f>
        <v>Chocolate chip</v>
      </c>
      <c r="E126" s="4"/>
      <c r="F126" s="2"/>
      <c r="G126" s="2"/>
    </row>
    <row r="127" spans="1:7" ht="43">
      <c r="A127" s="4" t="str">
        <f>Form!C:C</f>
        <v>Straus A-22</v>
      </c>
      <c r="B127" s="7" t="str">
        <f ca="1">IFERROR(__xludf.DUMMYFUNCTION("IF(REGEXMATCH(E127,""Apley""),""Ivy"",IF(REGEXMATCH(E127,""Hollis""),""Ivy"",IF(REGEXMATCH(E127,""Holworthy""),""Ivy"",IF(REGEXMATCH(E127,""Lionel""),""Ivy"",IF(REGEXMATCH(E127,""Mass Hall""),""Ivy"",IF(REGEXMATCH(E127,""Mower""),""Ivy"",IF(REGEXMATCH(E12"&amp;"7,""Stoughton""),""Ivy"",IF(REGEXMATCH(E127,""Straus""),""Ivy"",IF(REGEXMATCH(E127,""Greenough""),""Crimson"",IF(REGEXMATCH(E127,""Hurlbut""),""Crimson"",IF(REGEXMATCH(E127,""Pennypacker""),""Crimson"",IF(REGEXMATCH(E127,""Wigg""),""Crimson"",IF(REGEXMATC"&amp;"H(E127,""Grays""),""Elm"",IF(REGEXMATCH(E127,""Matthews""),""Elm"",IF(REGEXMATCH(E127,""Weld""),""Elm"",IF(REGEXMATCH(E127,""Canaday""),""Oak"",IF(REGEXMATCH(E127,""Thayer""),""Oak"")))))))))))))))))"),"Ivy")</f>
        <v>Ivy</v>
      </c>
      <c r="C127" s="4" t="str">
        <f>Form!F:F</f>
        <v>How much energy does not using trays in Annenberg save</v>
      </c>
      <c r="D127" s="4" t="str">
        <f>Form!G:G</f>
        <v>Snickerdoodle</v>
      </c>
      <c r="E127" s="4"/>
      <c r="F127" s="2"/>
      <c r="G127" s="2"/>
    </row>
    <row r="128" spans="1:7" ht="71">
      <c r="A128" s="4" t="str">
        <f>Form!C:C</f>
        <v>Grays E41</v>
      </c>
      <c r="B128" s="7" t="str">
        <f ca="1">IFERROR(__xludf.DUMMYFUNCTION("IF(REGEXMATCH(E128,""Apley""),""Ivy"",IF(REGEXMATCH(E128,""Hollis""),""Ivy"",IF(REGEXMATCH(E128,""Holworthy""),""Ivy"",IF(REGEXMATCH(E128,""Lionel""),""Ivy"",IF(REGEXMATCH(E128,""Mass Hall""),""Ivy"",IF(REGEXMATCH(E128,""Mower""),""Ivy"",IF(REGEXMATCH(E12"&amp;"8,""Stoughton""),""Ivy"",IF(REGEXMATCH(E128,""Straus""),""Ivy"",IF(REGEXMATCH(E128,""Greenough""),""Crimson"",IF(REGEXMATCH(E128,""Hurlbut""),""Crimson"",IF(REGEXMATCH(E128,""Pennypacker""),""Crimson"",IF(REGEXMATCH(E128,""Wigg""),""Crimson"",IF(REGEXMATC"&amp;"H(E128,""Grays""),""Elm"",IF(REGEXMATCH(E128,""Matthews""),""Elm"",IF(REGEXMATCH(E128,""Weld""),""Elm"",IF(REGEXMATCH(E128,""Canaday""),""Oak"",IF(REGEXMATCH(E128,""Thayer""),""Oak"")))))))))))))))))"),"Elm")</f>
        <v>Elm</v>
      </c>
      <c r="C128" s="4" t="str">
        <f>Form!F:F</f>
        <v>If we wanna be sustainable at Harvard, why don’t we turn off the lights at unused spaces during the night?</v>
      </c>
      <c r="D128" s="4" t="str">
        <f>Form!G:G</f>
        <v>Chocolate chip</v>
      </c>
      <c r="E128" s="4"/>
      <c r="F128" s="2"/>
      <c r="G128" s="2"/>
    </row>
    <row r="129" spans="1:7" ht="57">
      <c r="A129" s="4" t="str">
        <f>Form!C:C</f>
        <v>Wigglesworth C-31</v>
      </c>
      <c r="B129" s="7" t="str">
        <f ca="1">IFERROR(__xludf.DUMMYFUNCTION("IF(REGEXMATCH(E129,""Apley""),""Ivy"",IF(REGEXMATCH(E129,""Hollis""),""Ivy"",IF(REGEXMATCH(E129,""Holworthy""),""Ivy"",IF(REGEXMATCH(E129,""Lionel""),""Ivy"",IF(REGEXMATCH(E129,""Mass Hall""),""Ivy"",IF(REGEXMATCH(E129,""Mower""),""Ivy"",IF(REGEXMATCH(E12"&amp;"9,""Stoughton""),""Ivy"",IF(REGEXMATCH(E129,""Straus""),""Ivy"",IF(REGEXMATCH(E129,""Greenough""),""Crimson"",IF(REGEXMATCH(E129,""Hurlbut""),""Crimson"",IF(REGEXMATCH(E129,""Pennypacker""),""Crimson"",IF(REGEXMATCH(E129,""Wigg""),""Crimson"",IF(REGEXMATC"&amp;"H(E129,""Grays""),""Elm"",IF(REGEXMATCH(E129,""Matthews""),""Elm"",IF(REGEXMATCH(E129,""Weld""),""Elm"",IF(REGEXMATCH(E129,""Canaday""),""Oak"",IF(REGEXMATCH(E129,""Thayer""),""Oak"")))))))))))))))))"),"Crimson")</f>
        <v>Crimson</v>
      </c>
      <c r="C129" s="4" t="str">
        <f>Form!F:F</f>
        <v>How can I cut down on the food waste that I produce in the dining hall?</v>
      </c>
      <c r="D129" s="4" t="str">
        <f>Form!G:G</f>
        <v>Chocolate chip</v>
      </c>
      <c r="E129" s="4"/>
      <c r="F129" s="2"/>
      <c r="G129" s="2"/>
    </row>
    <row r="130" spans="1:7" ht="29">
      <c r="A130" s="4" t="str">
        <f>Form!C:C</f>
        <v>Hollis 26</v>
      </c>
      <c r="B130" s="7" t="str">
        <f ca="1">IFERROR(__xludf.DUMMYFUNCTION("IF(REGEXMATCH(E130,""Apley""),""Ivy"",IF(REGEXMATCH(E130,""Hollis""),""Ivy"",IF(REGEXMATCH(E130,""Holworthy""),""Ivy"",IF(REGEXMATCH(E130,""Lionel""),""Ivy"",IF(REGEXMATCH(E130,""Mass Hall""),""Ivy"",IF(REGEXMATCH(E130,""Mower""),""Ivy"",IF(REGEXMATCH(E13"&amp;"0,""Stoughton""),""Ivy"",IF(REGEXMATCH(E130,""Straus""),""Ivy"",IF(REGEXMATCH(E130,""Greenough""),""Crimson"",IF(REGEXMATCH(E130,""Hurlbut""),""Crimson"",IF(REGEXMATCH(E130,""Pennypacker""),""Crimson"",IF(REGEXMATCH(E130,""Wigg""),""Crimson"",IF(REGEXMATC"&amp;"H(E130,""Grays""),""Elm"",IF(REGEXMATCH(E130,""Matthews""),""Elm"",IF(REGEXMATCH(E130,""Weld""),""Elm"",IF(REGEXMATCH(E130,""Canaday""),""Oak"",IF(REGEXMATCH(E130,""Thayer""),""Oak"")))))))))))))))))"),"Ivy")</f>
        <v>Ivy</v>
      </c>
      <c r="C130" s="4" t="str">
        <f>Form!F:F</f>
        <v>How many solar panels does Harvard have?</v>
      </c>
      <c r="D130" s="4" t="str">
        <f>Form!G:G</f>
        <v>Chocolate chip</v>
      </c>
      <c r="E130" s="4"/>
      <c r="F130" s="2"/>
      <c r="G130" s="2"/>
    </row>
    <row r="131" spans="1:7" ht="43">
      <c r="A131" s="4" t="str">
        <f>Form!C:C</f>
        <v>Wigg C-31</v>
      </c>
      <c r="B131" s="7" t="str">
        <f ca="1">IFERROR(__xludf.DUMMYFUNCTION("IF(REGEXMATCH(E131,""Apley""),""Ivy"",IF(REGEXMATCH(E131,""Hollis""),""Ivy"",IF(REGEXMATCH(E131,""Holworthy""),""Ivy"",IF(REGEXMATCH(E131,""Lionel""),""Ivy"",IF(REGEXMATCH(E131,""Mass Hall""),""Ivy"",IF(REGEXMATCH(E131,""Mower""),""Ivy"",IF(REGEXMATCH(E13"&amp;"1,""Stoughton""),""Ivy"",IF(REGEXMATCH(E131,""Straus""),""Ivy"",IF(REGEXMATCH(E131,""Greenough""),""Crimson"",IF(REGEXMATCH(E131,""Hurlbut""),""Crimson"",IF(REGEXMATCH(E131,""Pennypacker""),""Crimson"",IF(REGEXMATCH(E131,""Wigg""),""Crimson"",IF(REGEXMATC"&amp;"H(E131,""Grays""),""Elm"",IF(REGEXMATCH(E131,""Matthews""),""Elm"",IF(REGEXMATCH(E131,""Weld""),""Elm"",IF(REGEXMATCH(E131,""Canaday""),""Oak"",IF(REGEXMATCH(E131,""Thayer""),""Oak"")))))))))))))))))"),"Crimson")</f>
        <v>Crimson</v>
      </c>
      <c r="C131" s="4" t="str">
        <f>Form!F:F</f>
        <v>What does Annenberg do with the food we don't eat?</v>
      </c>
      <c r="D131" s="4" t="str">
        <f>Form!G:G</f>
        <v>Snickerdoodle</v>
      </c>
      <c r="E131" s="4"/>
      <c r="F131" s="2"/>
      <c r="G131" s="2"/>
    </row>
    <row r="132" spans="1:7" ht="71">
      <c r="A132" s="4" t="str">
        <f>Form!C:C</f>
        <v>Wigg B 31</v>
      </c>
      <c r="B132" s="7" t="str">
        <f ca="1">IFERROR(__xludf.DUMMYFUNCTION("IF(REGEXMATCH(E132,""Apley""),""Ivy"",IF(REGEXMATCH(E132,""Hollis""),""Ivy"",IF(REGEXMATCH(E132,""Holworthy""),""Ivy"",IF(REGEXMATCH(E132,""Lionel""),""Ivy"",IF(REGEXMATCH(E132,""Mass Hall""),""Ivy"",IF(REGEXMATCH(E132,""Mower""),""Ivy"",IF(REGEXMATCH(E13"&amp;"2,""Stoughton""),""Ivy"",IF(REGEXMATCH(E132,""Straus""),""Ivy"",IF(REGEXMATCH(E132,""Greenough""),""Crimson"",IF(REGEXMATCH(E132,""Hurlbut""),""Crimson"",IF(REGEXMATCH(E132,""Pennypacker""),""Crimson"",IF(REGEXMATCH(E132,""Wigg""),""Crimson"",IF(REGEXMATC"&amp;"H(E132,""Grays""),""Elm"",IF(REGEXMATCH(E132,""Matthews""),""Elm"",IF(REGEXMATCH(E132,""Weld""),""Elm"",IF(REGEXMATCH(E132,""Canaday""),""Oak"",IF(REGEXMATCH(E132,""Thayer""),""Oak"")))))))))))))))))"),"Crimson")</f>
        <v>Crimson</v>
      </c>
      <c r="C132" s="4" t="str">
        <f>Form!F:F</f>
        <v>Where can I find ecoplastic utensils in annenberg to bring with me if I am taking food to go/bagged lunch?</v>
      </c>
      <c r="D132" s="4" t="str">
        <f>Form!G:G</f>
        <v>Chocolate chip</v>
      </c>
      <c r="E132" s="4"/>
      <c r="F132" s="2"/>
      <c r="G132" s="2"/>
    </row>
    <row r="133" spans="1:7" ht="43">
      <c r="A133" s="4" t="str">
        <f>Form!C:C</f>
        <v>Weld 16</v>
      </c>
      <c r="B133" s="7" t="str">
        <f ca="1">IFERROR(__xludf.DUMMYFUNCTION("IF(REGEXMATCH(E133,""Apley""),""Ivy"",IF(REGEXMATCH(E133,""Hollis""),""Ivy"",IF(REGEXMATCH(E133,""Holworthy""),""Ivy"",IF(REGEXMATCH(E133,""Lionel""),""Ivy"",IF(REGEXMATCH(E133,""Mass Hall""),""Ivy"",IF(REGEXMATCH(E133,""Mower""),""Ivy"",IF(REGEXMATCH(E13"&amp;"3,""Stoughton""),""Ivy"",IF(REGEXMATCH(E133,""Straus""),""Ivy"",IF(REGEXMATCH(E133,""Greenough""),""Crimson"",IF(REGEXMATCH(E133,""Hurlbut""),""Crimson"",IF(REGEXMATCH(E133,""Pennypacker""),""Crimson"",IF(REGEXMATCH(E133,""Wigg""),""Crimson"",IF(REGEXMATC"&amp;"H(E133,""Grays""),""Elm"",IF(REGEXMATCH(E133,""Matthews""),""Elm"",IF(REGEXMATCH(E133,""Weld""),""Elm"",IF(REGEXMATCH(E133,""Canaday""),""Oak"",IF(REGEXMATCH(E133,""Thayer""),""Oak"")))))))))))))))))"),"Elm")</f>
        <v>Elm</v>
      </c>
      <c r="C133" s="4" t="str">
        <f>Form!F:F</f>
        <v>What are some ways we can be involved in sustainability?</v>
      </c>
      <c r="D133" s="4" t="str">
        <f>Form!G:G</f>
        <v>Chocolate chip</v>
      </c>
      <c r="E133" s="4"/>
      <c r="F133" s="2"/>
      <c r="G133" s="2"/>
    </row>
    <row r="134" spans="1:7" ht="155">
      <c r="A134" s="4" t="str">
        <f>Form!C:C</f>
        <v>Matthews 205</v>
      </c>
      <c r="B134" s="7" t="str">
        <f ca="1">IFERROR(__xludf.DUMMYFUNCTION("IF(REGEXMATCH(E134,""Apley""),""Ivy"",IF(REGEXMATCH(E134,""Hollis""),""Ivy"",IF(REGEXMATCH(E134,""Holworthy""),""Ivy"",IF(REGEXMATCH(E134,""Lionel""),""Ivy"",IF(REGEXMATCH(E134,""Mass Hall""),""Ivy"",IF(REGEXMATCH(E134,""Mower""),""Ivy"",IF(REGEXMATCH(E13"&amp;"4,""Stoughton""),""Ivy"",IF(REGEXMATCH(E134,""Straus""),""Ivy"",IF(REGEXMATCH(E134,""Greenough""),""Crimson"",IF(REGEXMATCH(E134,""Hurlbut""),""Crimson"",IF(REGEXMATCH(E134,""Pennypacker""),""Crimson"",IF(REGEXMATCH(E134,""Wigg""),""Crimson"",IF(REGEXMATC"&amp;"H(E134,""Grays""),""Elm"",IF(REGEXMATCH(E134,""Matthews""),""Elm"",IF(REGEXMATCH(E134,""Weld""),""Elm"",IF(REGEXMATCH(E134,""Canaday""),""Oak"",IF(REGEXMATCH(E134,""Thayer""),""Oak"")))))))))))))))))"),"Elm")</f>
        <v>Elm</v>
      </c>
      <c r="C134" s="4" t="str">
        <f>Form!F:F</f>
        <v xml:space="preserve">Although there are compost bins in the smith and science center, others parts of campus don’t seem to have them. Is harvard working to have them in other buildings as well? What’s harvard doing to educate the student body about sustainability? </v>
      </c>
      <c r="D134" s="4" t="str">
        <f>Form!G:G</f>
        <v>Vegan chocolate chip</v>
      </c>
      <c r="E134" s="4"/>
      <c r="F134" s="2"/>
      <c r="G134" s="2"/>
    </row>
    <row r="135" spans="1:7" ht="29">
      <c r="A135" s="4" t="str">
        <f>Form!C:C</f>
        <v>Weld 16</v>
      </c>
      <c r="B135" s="7" t="str">
        <f ca="1">IFERROR(__xludf.DUMMYFUNCTION("IF(REGEXMATCH(E135,""Apley""),""Ivy"",IF(REGEXMATCH(E135,""Hollis""),""Ivy"",IF(REGEXMATCH(E135,""Holworthy""),""Ivy"",IF(REGEXMATCH(E135,""Lionel""),""Ivy"",IF(REGEXMATCH(E135,""Mass Hall""),""Ivy"",IF(REGEXMATCH(E135,""Mower""),""Ivy"",IF(REGEXMATCH(E13"&amp;"5,""Stoughton""),""Ivy"",IF(REGEXMATCH(E135,""Straus""),""Ivy"",IF(REGEXMATCH(E135,""Greenough""),""Crimson"",IF(REGEXMATCH(E135,""Hurlbut""),""Crimson"",IF(REGEXMATCH(E135,""Pennypacker""),""Crimson"",IF(REGEXMATCH(E135,""Wigg""),""Crimson"",IF(REGEXMATC"&amp;"H(E135,""Grays""),""Elm"",IF(REGEXMATCH(E135,""Matthews""),""Elm"",IF(REGEXMATCH(E135,""Weld""),""Elm"",IF(REGEXMATCH(E135,""Canaday""),""Oak"",IF(REGEXMATCH(E135,""Thayer""),""Oak"")))))))))))))))))"),"Elm")</f>
        <v>Elm</v>
      </c>
      <c r="C135" s="4" t="str">
        <f>Form!F:F</f>
        <v>What student sustainability efforts exist</v>
      </c>
      <c r="D135" s="4" t="str">
        <f>Form!G:G</f>
        <v>Chocolate chip</v>
      </c>
      <c r="E135" s="4"/>
      <c r="F135" s="2"/>
      <c r="G135" s="2"/>
    </row>
    <row r="136" spans="1:7" ht="29">
      <c r="A136" s="4" t="str">
        <f>Form!C:C</f>
        <v>Matthews 403</v>
      </c>
      <c r="B136" s="7" t="str">
        <f ca="1">IFERROR(__xludf.DUMMYFUNCTION("IF(REGEXMATCH(E136,""Apley""),""Ivy"",IF(REGEXMATCH(E136,""Hollis""),""Ivy"",IF(REGEXMATCH(E136,""Holworthy""),""Ivy"",IF(REGEXMATCH(E136,""Lionel""),""Ivy"",IF(REGEXMATCH(E136,""Mass Hall""),""Ivy"",IF(REGEXMATCH(E136,""Mower""),""Ivy"",IF(REGEXMATCH(E13"&amp;"6,""Stoughton""),""Ivy"",IF(REGEXMATCH(E136,""Straus""),""Ivy"",IF(REGEXMATCH(E136,""Greenough""),""Crimson"",IF(REGEXMATCH(E136,""Hurlbut""),""Crimson"",IF(REGEXMATCH(E136,""Pennypacker""),""Crimson"",IF(REGEXMATCH(E136,""Wigg""),""Crimson"",IF(REGEXMATC"&amp;"H(E136,""Grays""),""Elm"",IF(REGEXMATCH(E136,""Matthews""),""Elm"",IF(REGEXMATCH(E136,""Weld""),""Elm"",IF(REGEXMATCH(E136,""Canaday""),""Oak"",IF(REGEXMATCH(E136,""Thayer""),""Oak"")))))))))))))))))"),"Elm")</f>
        <v>Elm</v>
      </c>
      <c r="C136" s="4" t="str">
        <f>Form!F:F</f>
        <v>How can more people be involved with your efforts?</v>
      </c>
      <c r="D136" s="4" t="str">
        <f>Form!G:G</f>
        <v>Chocolate chip</v>
      </c>
      <c r="E136" s="4"/>
      <c r="F136" s="2"/>
      <c r="G136" s="2"/>
    </row>
    <row r="137" spans="1:7" ht="15">
      <c r="A137" s="4">
        <f>Form!C:C</f>
        <v>0</v>
      </c>
      <c r="B137" s="7" t="b">
        <f ca="1">IFERROR(__xludf.DUMMYFUNCTION("IF(REGEXMATCH(E137,""Apley""),""Ivy"",IF(REGEXMATCH(E137,""Hollis""),""Ivy"",IF(REGEXMATCH(E137,""Holworthy""),""Ivy"",IF(REGEXMATCH(E137,""Lionel""),""Ivy"",IF(REGEXMATCH(E137,""Mass Hall""),""Ivy"",IF(REGEXMATCH(E137,""Mower""),""Ivy"",IF(REGEXMATCH(E13"&amp;"7,""Stoughton""),""Ivy"",IF(REGEXMATCH(E137,""Straus""),""Ivy"",IF(REGEXMATCH(E137,""Greenough""),""Crimson"",IF(REGEXMATCH(E137,""Hurlbut""),""Crimson"",IF(REGEXMATCH(E137,""Pennypacker""),""Crimson"",IF(REGEXMATCH(E137,""Wigg""),""Crimson"",IF(REGEXMATC"&amp;"H(E137,""Grays""),""Elm"",IF(REGEXMATCH(E137,""Matthews""),""Elm"",IF(REGEXMATCH(E137,""Weld""),""Elm"",IF(REGEXMATCH(E137,""Canaday""),""Oak"",IF(REGEXMATCH(E137,""Thayer""),""Oak"")))))))))))))))))"),FALSE)</f>
        <v>0</v>
      </c>
      <c r="C137" s="4">
        <f>Form!F:F</f>
        <v>0</v>
      </c>
      <c r="D137" s="4">
        <f>Form!G:G</f>
        <v>0</v>
      </c>
      <c r="E137" s="4"/>
    </row>
    <row r="138" spans="1:7" ht="15">
      <c r="A138" s="4">
        <f>Form!C:C</f>
        <v>0</v>
      </c>
      <c r="B138" s="7" t="b">
        <f ca="1">IFERROR(__xludf.DUMMYFUNCTION("IF(REGEXMATCH(E138,""Apley""),""Ivy"",IF(REGEXMATCH(E138,""Hollis""),""Ivy"",IF(REGEXMATCH(E138,""Holworthy""),""Ivy"",IF(REGEXMATCH(E138,""Lionel""),""Ivy"",IF(REGEXMATCH(E138,""Mass Hall""),""Ivy"",IF(REGEXMATCH(E138,""Mower""),""Ivy"",IF(REGEXMATCH(E13"&amp;"8,""Stoughton""),""Ivy"",IF(REGEXMATCH(E138,""Straus""),""Ivy"",IF(REGEXMATCH(E138,""Greenough""),""Crimson"",IF(REGEXMATCH(E138,""Hurlbut""),""Crimson"",IF(REGEXMATCH(E138,""Pennypacker""),""Crimson"",IF(REGEXMATCH(E138,""Wigg""),""Crimson"",IF(REGEXMATC"&amp;"H(E138,""Grays""),""Elm"",IF(REGEXMATCH(E138,""Matthews""),""Elm"",IF(REGEXMATCH(E138,""Weld""),""Elm"",IF(REGEXMATCH(E138,""Canaday""),""Oak"",IF(REGEXMATCH(E138,""Thayer""),""Oak"")))))))))))))))))"),FALSE)</f>
        <v>0</v>
      </c>
      <c r="C138" s="4">
        <f>Form!F:F</f>
        <v>0</v>
      </c>
      <c r="D138" s="4">
        <f>Form!G:G</f>
        <v>0</v>
      </c>
      <c r="E138" s="4"/>
    </row>
    <row r="139" spans="1:7" ht="15">
      <c r="A139" s="4">
        <f>Form!C:C</f>
        <v>0</v>
      </c>
      <c r="B139" s="7" t="b">
        <f ca="1">IFERROR(__xludf.DUMMYFUNCTION("IF(REGEXMATCH(E139,""Apley""),""Ivy"",IF(REGEXMATCH(E139,""Hollis""),""Ivy"",IF(REGEXMATCH(E139,""Holworthy""),""Ivy"",IF(REGEXMATCH(E139,""Lionel""),""Ivy"",IF(REGEXMATCH(E139,""Mass Hall""),""Ivy"",IF(REGEXMATCH(E139,""Mower""),""Ivy"",IF(REGEXMATCH(E13"&amp;"9,""Stoughton""),""Ivy"",IF(REGEXMATCH(E139,""Straus""),""Ivy"",IF(REGEXMATCH(E139,""Greenough""),""Crimson"",IF(REGEXMATCH(E139,""Hurlbut""),""Crimson"",IF(REGEXMATCH(E139,""Pennypacker""),""Crimson"",IF(REGEXMATCH(E139,""Wigg""),""Crimson"",IF(REGEXMATC"&amp;"H(E139,""Grays""),""Elm"",IF(REGEXMATCH(E139,""Matthews""),""Elm"",IF(REGEXMATCH(E139,""Weld""),""Elm"",IF(REGEXMATCH(E139,""Canaday""),""Oak"",IF(REGEXMATCH(E139,""Thayer""),""Oak"")))))))))))))))))"),FALSE)</f>
        <v>0</v>
      </c>
      <c r="C139" s="4">
        <f>Form!F:F</f>
        <v>0</v>
      </c>
      <c r="D139" s="4">
        <f>Form!G:G</f>
        <v>0</v>
      </c>
      <c r="E139" s="4"/>
    </row>
    <row r="140" spans="1:7" ht="15">
      <c r="A140" s="4">
        <f>Form!C:C</f>
        <v>0</v>
      </c>
      <c r="B140" s="7" t="b">
        <f ca="1">IFERROR(__xludf.DUMMYFUNCTION("IF(REGEXMATCH(E140,""Apley""),""Ivy"",IF(REGEXMATCH(E140,""Hollis""),""Ivy"",IF(REGEXMATCH(E140,""Holworthy""),""Ivy"",IF(REGEXMATCH(E140,""Lionel""),""Ivy"",IF(REGEXMATCH(E140,""Mass Hall""),""Ivy"",IF(REGEXMATCH(E140,""Mower""),""Ivy"",IF(REGEXMATCH(E14"&amp;"0,""Stoughton""),""Ivy"",IF(REGEXMATCH(E140,""Straus""),""Ivy"",IF(REGEXMATCH(E140,""Greenough""),""Crimson"",IF(REGEXMATCH(E140,""Hurlbut""),""Crimson"",IF(REGEXMATCH(E140,""Pennypacker""),""Crimson"",IF(REGEXMATCH(E140,""Wigg""),""Crimson"",IF(REGEXMATC"&amp;"H(E140,""Grays""),""Elm"",IF(REGEXMATCH(E140,""Matthews""),""Elm"",IF(REGEXMATCH(E140,""Weld""),""Elm"",IF(REGEXMATCH(E140,""Canaday""),""Oak"",IF(REGEXMATCH(E140,""Thayer""),""Oak"")))))))))))))))))"),FALSE)</f>
        <v>0</v>
      </c>
      <c r="C140" s="4">
        <f>Form!F:F</f>
        <v>0</v>
      </c>
      <c r="D140" s="4">
        <f>Form!G:G</f>
        <v>0</v>
      </c>
      <c r="E140" s="4"/>
    </row>
    <row r="141" spans="1:7" ht="15">
      <c r="A141" s="4">
        <f>Form!C:C</f>
        <v>0</v>
      </c>
      <c r="B141" s="7" t="b">
        <f ca="1">IFERROR(__xludf.DUMMYFUNCTION("IF(REGEXMATCH(E141,""Apley""),""Ivy"",IF(REGEXMATCH(E141,""Hollis""),""Ivy"",IF(REGEXMATCH(E141,""Holworthy""),""Ivy"",IF(REGEXMATCH(E141,""Lionel""),""Ivy"",IF(REGEXMATCH(E141,""Mass Hall""),""Ivy"",IF(REGEXMATCH(E141,""Mower""),""Ivy"",IF(REGEXMATCH(E14"&amp;"1,""Stoughton""),""Ivy"",IF(REGEXMATCH(E141,""Straus""),""Ivy"",IF(REGEXMATCH(E141,""Greenough""),""Crimson"",IF(REGEXMATCH(E141,""Hurlbut""),""Crimson"",IF(REGEXMATCH(E141,""Pennypacker""),""Crimson"",IF(REGEXMATCH(E141,""Wigg""),""Crimson"",IF(REGEXMATC"&amp;"H(E141,""Grays""),""Elm"",IF(REGEXMATCH(E141,""Matthews""),""Elm"",IF(REGEXMATCH(E141,""Weld""),""Elm"",IF(REGEXMATCH(E141,""Canaday""),""Oak"",IF(REGEXMATCH(E141,""Thayer""),""Oak"")))))))))))))))))"),FALSE)</f>
        <v>0</v>
      </c>
      <c r="C141" s="4">
        <f>Form!F:F</f>
        <v>0</v>
      </c>
      <c r="D141" s="4">
        <f>Form!G:G</f>
        <v>0</v>
      </c>
      <c r="E141" s="4"/>
    </row>
    <row r="142" spans="1:7" ht="58.5" customHeight="1">
      <c r="A142" s="8" t="s">
        <v>475</v>
      </c>
      <c r="B142" s="7" t="b">
        <f ca="1">IFERROR(__xludf.DUMMYFUNCTION("IF(REGEXMATCH(E142,""Apley""),""Ivy"",IF(REGEXMATCH(E142,""Hollis""),""Ivy"",IF(REGEXMATCH(E142,""Holworthy""),""Ivy"",IF(REGEXMATCH(E142,""Lionel""),""Ivy"",IF(REGEXMATCH(E142,""Mass Hall""),""Ivy"",IF(REGEXMATCH(E142,""Mower""),""Ivy"",IF(REGEXMATCH(E14"&amp;"2,""Stoughton""),""Ivy"",IF(REGEXMATCH(E142,""Straus""),""Ivy"",IF(REGEXMATCH(E142,""Greenough""),""Crimson"",IF(REGEXMATCH(E142,""Hurlbut""),""Crimson"",IF(REGEXMATCH(E142,""Pennypacker""),""Crimson"",IF(REGEXMATCH(E142,""Wigg""),""Crimson"",IF(REGEXMATC"&amp;"H(E142,""Grays""),""Elm"",IF(REGEXMATCH(E142,""Matthews""),""Elm"",IF(REGEXMATCH(E142,""Weld""),""Elm"",IF(REGEXMATCH(E142,""Canaday""),""Oak"",IF(REGEXMATCH(E142,""Thayer""),""Oak"")))))))))))))))))"),FALSE)</f>
        <v>0</v>
      </c>
      <c r="C142" s="2" t="s">
        <v>476</v>
      </c>
      <c r="D142" s="4">
        <f>Form!G:G</f>
        <v>0</v>
      </c>
      <c r="E142" s="4"/>
    </row>
    <row r="143" spans="1:7" ht="15">
      <c r="A143" s="8" t="s">
        <v>475</v>
      </c>
      <c r="B143" s="7" t="b">
        <f ca="1">IFERROR(__xludf.DUMMYFUNCTION("IF(REGEXMATCH(E143,""Apley""),""Ivy"",IF(REGEXMATCH(E143,""Hollis""),""Ivy"",IF(REGEXMATCH(E143,""Holworthy""),""Ivy"",IF(REGEXMATCH(E143,""Lionel""),""Ivy"",IF(REGEXMATCH(E143,""Mass Hall""),""Ivy"",IF(REGEXMATCH(E143,""Mower""),""Ivy"",IF(REGEXMATCH(E14"&amp;"3,""Stoughton""),""Ivy"",IF(REGEXMATCH(E143,""Straus""),""Ivy"",IF(REGEXMATCH(E143,""Greenough""),""Crimson"",IF(REGEXMATCH(E143,""Hurlbut""),""Crimson"",IF(REGEXMATCH(E143,""Pennypacker""),""Crimson"",IF(REGEXMATCH(E143,""Wigg""),""Crimson"",IF(REGEXMATC"&amp;"H(E143,""Grays""),""Elm"",IF(REGEXMATCH(E143,""Matthews""),""Elm"",IF(REGEXMATCH(E143,""Weld""),""Elm"",IF(REGEXMATCH(E143,""Canaday""),""Oak"",IF(REGEXMATCH(E143,""Thayer""),""Oak"")))))))))))))))))"),FALSE)</f>
        <v>0</v>
      </c>
      <c r="C143" s="2" t="s">
        <v>477</v>
      </c>
      <c r="D143" s="4">
        <f>Form!G:G</f>
        <v>0</v>
      </c>
      <c r="E143" s="4"/>
    </row>
    <row r="144" spans="1:7" ht="15">
      <c r="A144" s="4">
        <f>Form!C:C</f>
        <v>0</v>
      </c>
      <c r="B144" s="7" t="b">
        <f ca="1">IFERROR(__xludf.DUMMYFUNCTION("IF(REGEXMATCH(E144,""Apley""),""Ivy"",IF(REGEXMATCH(E144,""Hollis""),""Ivy"",IF(REGEXMATCH(E144,""Holworthy""),""Ivy"",IF(REGEXMATCH(E144,""Lionel""),""Ivy"",IF(REGEXMATCH(E144,""Mass Hall""),""Ivy"",IF(REGEXMATCH(E144,""Mower""),""Ivy"",IF(REGEXMATCH(E14"&amp;"4,""Stoughton""),""Ivy"",IF(REGEXMATCH(E144,""Straus""),""Ivy"",IF(REGEXMATCH(E144,""Greenough""),""Crimson"",IF(REGEXMATCH(E144,""Hurlbut""),""Crimson"",IF(REGEXMATCH(E144,""Pennypacker""),""Crimson"",IF(REGEXMATCH(E144,""Wigg""),""Crimson"",IF(REGEXMATC"&amp;"H(E144,""Grays""),""Elm"",IF(REGEXMATCH(E144,""Matthews""),""Elm"",IF(REGEXMATCH(E144,""Weld""),""Elm"",IF(REGEXMATCH(E144,""Canaday""),""Oak"",IF(REGEXMATCH(E144,""Thayer""),""Oak"")))))))))))))))))"),FALSE)</f>
        <v>0</v>
      </c>
      <c r="C144" s="4">
        <f>Form!F:F</f>
        <v>0</v>
      </c>
      <c r="D144" s="4">
        <f>Form!G:G</f>
        <v>0</v>
      </c>
      <c r="E144" s="4"/>
    </row>
    <row r="145" spans="1:5" ht="15">
      <c r="A145" s="4">
        <f>Form!C:C</f>
        <v>0</v>
      </c>
      <c r="B145" s="7" t="b">
        <f ca="1">IFERROR(__xludf.DUMMYFUNCTION("IF(REGEXMATCH(E145,""Apley""),""Ivy"",IF(REGEXMATCH(E145,""Hollis""),""Ivy"",IF(REGEXMATCH(E145,""Holworthy""),""Ivy"",IF(REGEXMATCH(E145,""Lionel""),""Ivy"",IF(REGEXMATCH(E145,""Mass Hall""),""Ivy"",IF(REGEXMATCH(E145,""Mower""),""Ivy"",IF(REGEXMATCH(E14"&amp;"5,""Stoughton""),""Ivy"",IF(REGEXMATCH(E145,""Straus""),""Ivy"",IF(REGEXMATCH(E145,""Greenough""),""Crimson"",IF(REGEXMATCH(E145,""Hurlbut""),""Crimson"",IF(REGEXMATCH(E145,""Pennypacker""),""Crimson"",IF(REGEXMATCH(E145,""Wigg""),""Crimson"",IF(REGEXMATC"&amp;"H(E145,""Grays""),""Elm"",IF(REGEXMATCH(E145,""Matthews""),""Elm"",IF(REGEXMATCH(E145,""Weld""),""Elm"",IF(REGEXMATCH(E145,""Canaday""),""Oak"",IF(REGEXMATCH(E145,""Thayer""),""Oak"")))))))))))))))))"),FALSE)</f>
        <v>0</v>
      </c>
      <c r="C145" s="4">
        <f>Form!F:F</f>
        <v>0</v>
      </c>
      <c r="D145" s="4">
        <f>Form!G:G</f>
        <v>0</v>
      </c>
      <c r="E145" s="4"/>
    </row>
    <row r="146" spans="1:5" ht="15">
      <c r="A146" s="4">
        <f>Form!C:C</f>
        <v>0</v>
      </c>
      <c r="B146" s="7" t="b">
        <f ca="1">IFERROR(__xludf.DUMMYFUNCTION("IF(REGEXMATCH(E146,""Apley""),""Ivy"",IF(REGEXMATCH(E146,""Hollis""),""Ivy"",IF(REGEXMATCH(E146,""Holworthy""),""Ivy"",IF(REGEXMATCH(E146,""Lionel""),""Ivy"",IF(REGEXMATCH(E146,""Mass Hall""),""Ivy"",IF(REGEXMATCH(E146,""Mower""),""Ivy"",IF(REGEXMATCH(E14"&amp;"6,""Stoughton""),""Ivy"",IF(REGEXMATCH(E146,""Straus""),""Ivy"",IF(REGEXMATCH(E146,""Greenough""),""Crimson"",IF(REGEXMATCH(E146,""Hurlbut""),""Crimson"",IF(REGEXMATCH(E146,""Pennypacker""),""Crimson"",IF(REGEXMATCH(E146,""Wigg""),""Crimson"",IF(REGEXMATC"&amp;"H(E146,""Grays""),""Elm"",IF(REGEXMATCH(E146,""Matthews""),""Elm"",IF(REGEXMATCH(E146,""Weld""),""Elm"",IF(REGEXMATCH(E146,""Canaday""),""Oak"",IF(REGEXMATCH(E146,""Thayer""),""Oak"")))))))))))))))))"),FALSE)</f>
        <v>0</v>
      </c>
      <c r="C146" s="4">
        <f>Form!F:F</f>
        <v>0</v>
      </c>
      <c r="D146" s="4">
        <f>Form!G:G</f>
        <v>0</v>
      </c>
      <c r="E146" s="4"/>
    </row>
    <row r="147" spans="1:5" ht="15">
      <c r="A147" s="4">
        <f>Form!C:C</f>
        <v>0</v>
      </c>
      <c r="B147" s="7" t="b">
        <f ca="1">IFERROR(__xludf.DUMMYFUNCTION("IF(REGEXMATCH(E147,""Apley""),""Ivy"",IF(REGEXMATCH(E147,""Hollis""),""Ivy"",IF(REGEXMATCH(E147,""Holworthy""),""Ivy"",IF(REGEXMATCH(E147,""Lionel""),""Ivy"",IF(REGEXMATCH(E147,""Mass Hall""),""Ivy"",IF(REGEXMATCH(E147,""Mower""),""Ivy"",IF(REGEXMATCH(E14"&amp;"7,""Stoughton""),""Ivy"",IF(REGEXMATCH(E147,""Straus""),""Ivy"",IF(REGEXMATCH(E147,""Greenough""),""Crimson"",IF(REGEXMATCH(E147,""Hurlbut""),""Crimson"",IF(REGEXMATCH(E147,""Pennypacker""),""Crimson"",IF(REGEXMATCH(E147,""Wigg""),""Crimson"",IF(REGEXMATC"&amp;"H(E147,""Grays""),""Elm"",IF(REGEXMATCH(E147,""Matthews""),""Elm"",IF(REGEXMATCH(E147,""Weld""),""Elm"",IF(REGEXMATCH(E147,""Canaday""),""Oak"",IF(REGEXMATCH(E147,""Thayer""),""Oak"")))))))))))))))))"),FALSE)</f>
        <v>0</v>
      </c>
      <c r="C147" s="4">
        <f>Form!F:F</f>
        <v>0</v>
      </c>
      <c r="D147" s="4">
        <f>Form!G:G</f>
        <v>0</v>
      </c>
      <c r="E147" s="4"/>
    </row>
    <row r="148" spans="1:5" ht="15">
      <c r="A148" s="4">
        <f>Form!C:C</f>
        <v>0</v>
      </c>
      <c r="B148" s="7" t="b">
        <f ca="1">IFERROR(__xludf.DUMMYFUNCTION("IF(REGEXMATCH(E148,""Apley""),""Ivy"",IF(REGEXMATCH(E148,""Hollis""),""Ivy"",IF(REGEXMATCH(E148,""Holworthy""),""Ivy"",IF(REGEXMATCH(E148,""Lionel""),""Ivy"",IF(REGEXMATCH(E148,""Mass Hall""),""Ivy"",IF(REGEXMATCH(E148,""Mower""),""Ivy"",IF(REGEXMATCH(E14"&amp;"8,""Stoughton""),""Ivy"",IF(REGEXMATCH(E148,""Straus""),""Ivy"",IF(REGEXMATCH(E148,""Greenough""),""Crimson"",IF(REGEXMATCH(E148,""Hurlbut""),""Crimson"",IF(REGEXMATCH(E148,""Pennypacker""),""Crimson"",IF(REGEXMATCH(E148,""Wigg""),""Crimson"",IF(REGEXMATC"&amp;"H(E148,""Grays""),""Elm"",IF(REGEXMATCH(E148,""Matthews""),""Elm"",IF(REGEXMATCH(E148,""Weld""),""Elm"",IF(REGEXMATCH(E148,""Canaday""),""Oak"",IF(REGEXMATCH(E148,""Thayer""),""Oak"")))))))))))))))))"),FALSE)</f>
        <v>0</v>
      </c>
      <c r="C148" s="4">
        <f>Form!F:F</f>
        <v>0</v>
      </c>
      <c r="D148" s="4">
        <f>Form!G:G</f>
        <v>0</v>
      </c>
      <c r="E148" s="4"/>
    </row>
    <row r="149" spans="1:5" ht="15">
      <c r="A149" s="4">
        <f>Form!C:C</f>
        <v>0</v>
      </c>
      <c r="B149" s="7" t="b">
        <f ca="1">IFERROR(__xludf.DUMMYFUNCTION("IF(REGEXMATCH(E149,""Apley""),""Ivy"",IF(REGEXMATCH(E149,""Hollis""),""Ivy"",IF(REGEXMATCH(E149,""Holworthy""),""Ivy"",IF(REGEXMATCH(E149,""Lionel""),""Ivy"",IF(REGEXMATCH(E149,""Mass Hall""),""Ivy"",IF(REGEXMATCH(E149,""Mower""),""Ivy"",IF(REGEXMATCH(E14"&amp;"9,""Stoughton""),""Ivy"",IF(REGEXMATCH(E149,""Straus""),""Ivy"",IF(REGEXMATCH(E149,""Greenough""),""Crimson"",IF(REGEXMATCH(E149,""Hurlbut""),""Crimson"",IF(REGEXMATCH(E149,""Pennypacker""),""Crimson"",IF(REGEXMATCH(E149,""Wigg""),""Crimson"",IF(REGEXMATC"&amp;"H(E149,""Grays""),""Elm"",IF(REGEXMATCH(E149,""Matthews""),""Elm"",IF(REGEXMATCH(E149,""Weld""),""Elm"",IF(REGEXMATCH(E149,""Canaday""),""Oak"",IF(REGEXMATCH(E149,""Thayer""),""Oak"")))))))))))))))))"),FALSE)</f>
        <v>0</v>
      </c>
      <c r="C149" s="4">
        <f>Form!F:F</f>
        <v>0</v>
      </c>
      <c r="D149" s="4">
        <f>Form!G:G</f>
        <v>0</v>
      </c>
      <c r="E149" s="4"/>
    </row>
    <row r="150" spans="1:5" ht="15">
      <c r="A150" s="4">
        <f>Form!C:C</f>
        <v>0</v>
      </c>
      <c r="B150" s="7" t="b">
        <f ca="1">IFERROR(__xludf.DUMMYFUNCTION("IF(REGEXMATCH(E150,""Apley""),""Ivy"",IF(REGEXMATCH(E150,""Hollis""),""Ivy"",IF(REGEXMATCH(E150,""Holworthy""),""Ivy"",IF(REGEXMATCH(E150,""Lionel""),""Ivy"",IF(REGEXMATCH(E150,""Mass Hall""),""Ivy"",IF(REGEXMATCH(E150,""Mower""),""Ivy"",IF(REGEXMATCH(E15"&amp;"0,""Stoughton""),""Ivy"",IF(REGEXMATCH(E150,""Straus""),""Ivy"",IF(REGEXMATCH(E150,""Greenough""),""Crimson"",IF(REGEXMATCH(E150,""Hurlbut""),""Crimson"",IF(REGEXMATCH(E150,""Pennypacker""),""Crimson"",IF(REGEXMATCH(E150,""Wigg""),""Crimson"",IF(REGEXMATC"&amp;"H(E150,""Grays""),""Elm"",IF(REGEXMATCH(E150,""Matthews""),""Elm"",IF(REGEXMATCH(E150,""Weld""),""Elm"",IF(REGEXMATCH(E150,""Canaday""),""Oak"",IF(REGEXMATCH(E150,""Thayer""),""Oak"")))))))))))))))))"),FALSE)</f>
        <v>0</v>
      </c>
      <c r="C150" s="4">
        <f>Form!F:F</f>
        <v>0</v>
      </c>
      <c r="D150" s="4">
        <f>Form!G:G</f>
        <v>0</v>
      </c>
      <c r="E150" s="4"/>
    </row>
    <row r="151" spans="1:5" ht="15">
      <c r="A151" s="4">
        <f>Form!C:C</f>
        <v>0</v>
      </c>
      <c r="B151" s="7" t="b">
        <f ca="1">IFERROR(__xludf.DUMMYFUNCTION("IF(REGEXMATCH(E151,""Apley""),""Ivy"",IF(REGEXMATCH(E151,""Hollis""),""Ivy"",IF(REGEXMATCH(E151,""Holworthy""),""Ivy"",IF(REGEXMATCH(E151,""Lionel""),""Ivy"",IF(REGEXMATCH(E151,""Mass Hall""),""Ivy"",IF(REGEXMATCH(E151,""Mower""),""Ivy"",IF(REGEXMATCH(E15"&amp;"1,""Stoughton""),""Ivy"",IF(REGEXMATCH(E151,""Straus""),""Ivy"",IF(REGEXMATCH(E151,""Greenough""),""Crimson"",IF(REGEXMATCH(E151,""Hurlbut""),""Crimson"",IF(REGEXMATCH(E151,""Pennypacker""),""Crimson"",IF(REGEXMATCH(E151,""Wigg""),""Crimson"",IF(REGEXMATC"&amp;"H(E151,""Grays""),""Elm"",IF(REGEXMATCH(E151,""Matthews""),""Elm"",IF(REGEXMATCH(E151,""Weld""),""Elm"",IF(REGEXMATCH(E151,""Canaday""),""Oak"",IF(REGEXMATCH(E151,""Thayer""),""Oak"")))))))))))))))))"),FALSE)</f>
        <v>0</v>
      </c>
      <c r="C151" s="4">
        <f>Form!F:F</f>
        <v>0</v>
      </c>
      <c r="D151" s="4">
        <f>Form!G:G</f>
        <v>0</v>
      </c>
      <c r="E151" s="4"/>
    </row>
    <row r="152" spans="1:5" ht="15">
      <c r="A152" s="4">
        <f>Form!C:C</f>
        <v>0</v>
      </c>
      <c r="B152" s="7" t="b">
        <f ca="1">IFERROR(__xludf.DUMMYFUNCTION("IF(REGEXMATCH(E152,""Apley""),""Ivy"",IF(REGEXMATCH(E152,""Hollis""),""Ivy"",IF(REGEXMATCH(E152,""Holworthy""),""Ivy"",IF(REGEXMATCH(E152,""Lionel""),""Ivy"",IF(REGEXMATCH(E152,""Mass Hall""),""Ivy"",IF(REGEXMATCH(E152,""Mower""),""Ivy"",IF(REGEXMATCH(E15"&amp;"2,""Stoughton""),""Ivy"",IF(REGEXMATCH(E152,""Straus""),""Ivy"",IF(REGEXMATCH(E152,""Greenough""),""Crimson"",IF(REGEXMATCH(E152,""Hurlbut""),""Crimson"",IF(REGEXMATCH(E152,""Pennypacker""),""Crimson"",IF(REGEXMATCH(E152,""Wigg""),""Crimson"",IF(REGEXMATC"&amp;"H(E152,""Grays""),""Elm"",IF(REGEXMATCH(E152,""Matthews""),""Elm"",IF(REGEXMATCH(E152,""Weld""),""Elm"",IF(REGEXMATCH(E152,""Canaday""),""Oak"",IF(REGEXMATCH(E152,""Thayer""),""Oak"")))))))))))))))))"),FALSE)</f>
        <v>0</v>
      </c>
      <c r="C152" s="4">
        <f>Form!F:F</f>
        <v>0</v>
      </c>
      <c r="D152" s="4">
        <f>Form!G:G</f>
        <v>0</v>
      </c>
      <c r="E152" s="4"/>
    </row>
    <row r="153" spans="1:5" ht="15">
      <c r="A153" s="4">
        <f>Form!C:C</f>
        <v>0</v>
      </c>
      <c r="B153" s="7" t="b">
        <f ca="1">IFERROR(__xludf.DUMMYFUNCTION("IF(REGEXMATCH(E153,""Apley""),""Ivy"",IF(REGEXMATCH(E153,""Hollis""),""Ivy"",IF(REGEXMATCH(E153,""Holworthy""),""Ivy"",IF(REGEXMATCH(E153,""Lionel""),""Ivy"",IF(REGEXMATCH(E153,""Mass Hall""),""Ivy"",IF(REGEXMATCH(E153,""Mower""),""Ivy"",IF(REGEXMATCH(E15"&amp;"3,""Stoughton""),""Ivy"",IF(REGEXMATCH(E153,""Straus""),""Ivy"",IF(REGEXMATCH(E153,""Greenough""),""Crimson"",IF(REGEXMATCH(E153,""Hurlbut""),""Crimson"",IF(REGEXMATCH(E153,""Pennypacker""),""Crimson"",IF(REGEXMATCH(E153,""Wigg""),""Crimson"",IF(REGEXMATC"&amp;"H(E153,""Grays""),""Elm"",IF(REGEXMATCH(E153,""Matthews""),""Elm"",IF(REGEXMATCH(E153,""Weld""),""Elm"",IF(REGEXMATCH(E153,""Canaday""),""Oak"",IF(REGEXMATCH(E153,""Thayer""),""Oak"")))))))))))))))))"),FALSE)</f>
        <v>0</v>
      </c>
      <c r="C153" s="4">
        <f>Form!F:F</f>
        <v>0</v>
      </c>
      <c r="D153" s="4">
        <f>Form!G:G</f>
        <v>0</v>
      </c>
      <c r="E153" s="4"/>
    </row>
    <row r="154" spans="1:5" ht="15">
      <c r="A154" s="4">
        <f>Form!C:C</f>
        <v>0</v>
      </c>
      <c r="B154" s="7" t="b">
        <f ca="1">IFERROR(__xludf.DUMMYFUNCTION("IF(REGEXMATCH(E154,""Apley""),""Ivy"",IF(REGEXMATCH(E154,""Hollis""),""Ivy"",IF(REGEXMATCH(E154,""Holworthy""),""Ivy"",IF(REGEXMATCH(E154,""Lionel""),""Ivy"",IF(REGEXMATCH(E154,""Mass Hall""),""Ivy"",IF(REGEXMATCH(E154,""Mower""),""Ivy"",IF(REGEXMATCH(E15"&amp;"4,""Stoughton""),""Ivy"",IF(REGEXMATCH(E154,""Straus""),""Ivy"",IF(REGEXMATCH(E154,""Greenough""),""Crimson"",IF(REGEXMATCH(E154,""Hurlbut""),""Crimson"",IF(REGEXMATCH(E154,""Pennypacker""),""Crimson"",IF(REGEXMATCH(E154,""Wigg""),""Crimson"",IF(REGEXMATC"&amp;"H(E154,""Grays""),""Elm"",IF(REGEXMATCH(E154,""Matthews""),""Elm"",IF(REGEXMATCH(E154,""Weld""),""Elm"",IF(REGEXMATCH(E154,""Canaday""),""Oak"",IF(REGEXMATCH(E154,""Thayer""),""Oak"")))))))))))))))))"),FALSE)</f>
        <v>0</v>
      </c>
      <c r="C154" s="4">
        <f>Form!F:F</f>
        <v>0</v>
      </c>
      <c r="D154" s="4">
        <f>Form!G:G</f>
        <v>0</v>
      </c>
      <c r="E154" s="4"/>
    </row>
    <row r="155" spans="1:5" ht="15">
      <c r="A155" s="4">
        <f>Form!C:C</f>
        <v>0</v>
      </c>
      <c r="B155" s="7" t="b">
        <f ca="1">IFERROR(__xludf.DUMMYFUNCTION("IF(REGEXMATCH(E155,""Apley""),""Ivy"",IF(REGEXMATCH(E155,""Hollis""),""Ivy"",IF(REGEXMATCH(E155,""Holworthy""),""Ivy"",IF(REGEXMATCH(E155,""Lionel""),""Ivy"",IF(REGEXMATCH(E155,""Mass Hall""),""Ivy"",IF(REGEXMATCH(E155,""Mower""),""Ivy"",IF(REGEXMATCH(E15"&amp;"5,""Stoughton""),""Ivy"",IF(REGEXMATCH(E155,""Straus""),""Ivy"",IF(REGEXMATCH(E155,""Greenough""),""Crimson"",IF(REGEXMATCH(E155,""Hurlbut""),""Crimson"",IF(REGEXMATCH(E155,""Pennypacker""),""Crimson"",IF(REGEXMATCH(E155,""Wigg""),""Crimson"",IF(REGEXMATC"&amp;"H(E155,""Grays""),""Elm"",IF(REGEXMATCH(E155,""Matthews""),""Elm"",IF(REGEXMATCH(E155,""Weld""),""Elm"",IF(REGEXMATCH(E155,""Canaday""),""Oak"",IF(REGEXMATCH(E155,""Thayer""),""Oak"")))))))))))))))))"),FALSE)</f>
        <v>0</v>
      </c>
      <c r="C155" s="4">
        <f>Form!F:F</f>
        <v>0</v>
      </c>
      <c r="D155" s="4">
        <f>Form!G:G</f>
        <v>0</v>
      </c>
      <c r="E155" s="4"/>
    </row>
    <row r="156" spans="1:5" ht="15">
      <c r="A156" s="4">
        <f>Form!C:C</f>
        <v>0</v>
      </c>
      <c r="B156" s="7" t="b">
        <f ca="1">IFERROR(__xludf.DUMMYFUNCTION("IF(REGEXMATCH(E156,""Apley""),""Ivy"",IF(REGEXMATCH(E156,""Hollis""),""Ivy"",IF(REGEXMATCH(E156,""Holworthy""),""Ivy"",IF(REGEXMATCH(E156,""Lionel""),""Ivy"",IF(REGEXMATCH(E156,""Mass Hall""),""Ivy"",IF(REGEXMATCH(E156,""Mower""),""Ivy"",IF(REGEXMATCH(E15"&amp;"6,""Stoughton""),""Ivy"",IF(REGEXMATCH(E156,""Straus""),""Ivy"",IF(REGEXMATCH(E156,""Greenough""),""Crimson"",IF(REGEXMATCH(E156,""Hurlbut""),""Crimson"",IF(REGEXMATCH(E156,""Pennypacker""),""Crimson"",IF(REGEXMATCH(E156,""Wigg""),""Crimson"",IF(REGEXMATC"&amp;"H(E156,""Grays""),""Elm"",IF(REGEXMATCH(E156,""Matthews""),""Elm"",IF(REGEXMATCH(E156,""Weld""),""Elm"",IF(REGEXMATCH(E156,""Canaday""),""Oak"",IF(REGEXMATCH(E156,""Thayer""),""Oak"")))))))))))))))))"),FALSE)</f>
        <v>0</v>
      </c>
      <c r="C156" s="4">
        <f>Form!F:F</f>
        <v>0</v>
      </c>
      <c r="D156" s="4">
        <f>Form!G:G</f>
        <v>0</v>
      </c>
      <c r="E156" s="4"/>
    </row>
    <row r="157" spans="1:5" ht="15">
      <c r="A157" s="4">
        <f>Form!C:C</f>
        <v>0</v>
      </c>
      <c r="B157" s="7" t="b">
        <f ca="1">IFERROR(__xludf.DUMMYFUNCTION("IF(REGEXMATCH(E157,""Apley""),""Ivy"",IF(REGEXMATCH(E157,""Hollis""),""Ivy"",IF(REGEXMATCH(E157,""Holworthy""),""Ivy"",IF(REGEXMATCH(E157,""Lionel""),""Ivy"",IF(REGEXMATCH(E157,""Mass Hall""),""Ivy"",IF(REGEXMATCH(E157,""Mower""),""Ivy"",IF(REGEXMATCH(E15"&amp;"7,""Stoughton""),""Ivy"",IF(REGEXMATCH(E157,""Straus""),""Ivy"",IF(REGEXMATCH(E157,""Greenough""),""Crimson"",IF(REGEXMATCH(E157,""Hurlbut""),""Crimson"",IF(REGEXMATCH(E157,""Pennypacker""),""Crimson"",IF(REGEXMATCH(E157,""Wigg""),""Crimson"",IF(REGEXMATC"&amp;"H(E157,""Grays""),""Elm"",IF(REGEXMATCH(E157,""Matthews""),""Elm"",IF(REGEXMATCH(E157,""Weld""),""Elm"",IF(REGEXMATCH(E157,""Canaday""),""Oak"",IF(REGEXMATCH(E157,""Thayer""),""Oak"")))))))))))))))))"),FALSE)</f>
        <v>0</v>
      </c>
      <c r="C157" s="4">
        <f>Form!F:F</f>
        <v>0</v>
      </c>
      <c r="D157" s="4">
        <f>Form!G:G</f>
        <v>0</v>
      </c>
      <c r="E157" s="4"/>
    </row>
    <row r="158" spans="1:5" ht="15">
      <c r="A158" s="4">
        <f>Form!C:C</f>
        <v>0</v>
      </c>
      <c r="B158" s="7" t="b">
        <f ca="1">IFERROR(__xludf.DUMMYFUNCTION("IF(REGEXMATCH(E158,""Apley""),""Ivy"",IF(REGEXMATCH(E158,""Hollis""),""Ivy"",IF(REGEXMATCH(E158,""Holworthy""),""Ivy"",IF(REGEXMATCH(E158,""Lionel""),""Ivy"",IF(REGEXMATCH(E158,""Mass Hall""),""Ivy"",IF(REGEXMATCH(E158,""Mower""),""Ivy"",IF(REGEXMATCH(E15"&amp;"8,""Stoughton""),""Ivy"",IF(REGEXMATCH(E158,""Straus""),""Ivy"",IF(REGEXMATCH(E158,""Greenough""),""Crimson"",IF(REGEXMATCH(E158,""Hurlbut""),""Crimson"",IF(REGEXMATCH(E158,""Pennypacker""),""Crimson"",IF(REGEXMATCH(E158,""Wigg""),""Crimson"",IF(REGEXMATC"&amp;"H(E158,""Grays""),""Elm"",IF(REGEXMATCH(E158,""Matthews""),""Elm"",IF(REGEXMATCH(E158,""Weld""),""Elm"",IF(REGEXMATCH(E158,""Canaday""),""Oak"",IF(REGEXMATCH(E158,""Thayer""),""Oak"")))))))))))))))))"),FALSE)</f>
        <v>0</v>
      </c>
      <c r="C158" s="4">
        <f>Form!F:F</f>
        <v>0</v>
      </c>
      <c r="D158" s="4">
        <f>Form!G:G</f>
        <v>0</v>
      </c>
      <c r="E158" s="4"/>
    </row>
    <row r="159" spans="1:5" ht="15">
      <c r="A159" s="4">
        <f>Form!C:C</f>
        <v>0</v>
      </c>
      <c r="B159" s="7" t="b">
        <f ca="1">IFERROR(__xludf.DUMMYFUNCTION("IF(REGEXMATCH(E159,""Apley""),""Ivy"",IF(REGEXMATCH(E159,""Hollis""),""Ivy"",IF(REGEXMATCH(E159,""Holworthy""),""Ivy"",IF(REGEXMATCH(E159,""Lionel""),""Ivy"",IF(REGEXMATCH(E159,""Mass Hall""),""Ivy"",IF(REGEXMATCH(E159,""Mower""),""Ivy"",IF(REGEXMATCH(E15"&amp;"9,""Stoughton""),""Ivy"",IF(REGEXMATCH(E159,""Straus""),""Ivy"",IF(REGEXMATCH(E159,""Greenough""),""Crimson"",IF(REGEXMATCH(E159,""Hurlbut""),""Crimson"",IF(REGEXMATCH(E159,""Pennypacker""),""Crimson"",IF(REGEXMATCH(E159,""Wigg""),""Crimson"",IF(REGEXMATC"&amp;"H(E159,""Grays""),""Elm"",IF(REGEXMATCH(E159,""Matthews""),""Elm"",IF(REGEXMATCH(E159,""Weld""),""Elm"",IF(REGEXMATCH(E159,""Canaday""),""Oak"",IF(REGEXMATCH(E159,""Thayer""),""Oak"")))))))))))))))))"),FALSE)</f>
        <v>0</v>
      </c>
      <c r="C159" s="4">
        <f>Form!F:F</f>
        <v>0</v>
      </c>
      <c r="D159" s="4">
        <f>Form!G:G</f>
        <v>0</v>
      </c>
      <c r="E159" s="4"/>
    </row>
    <row r="160" spans="1:5" ht="15">
      <c r="A160" s="4">
        <f>Form!C:C</f>
        <v>0</v>
      </c>
      <c r="B160" s="7" t="b">
        <f ca="1">IFERROR(__xludf.DUMMYFUNCTION("IF(REGEXMATCH(E160,""Apley""),""Ivy"",IF(REGEXMATCH(E160,""Hollis""),""Ivy"",IF(REGEXMATCH(E160,""Holworthy""),""Ivy"",IF(REGEXMATCH(E160,""Lionel""),""Ivy"",IF(REGEXMATCH(E160,""Mass Hall""),""Ivy"",IF(REGEXMATCH(E160,""Mower""),""Ivy"",IF(REGEXMATCH(E16"&amp;"0,""Stoughton""),""Ivy"",IF(REGEXMATCH(E160,""Straus""),""Ivy"",IF(REGEXMATCH(E160,""Greenough""),""Crimson"",IF(REGEXMATCH(E160,""Hurlbut""),""Crimson"",IF(REGEXMATCH(E160,""Pennypacker""),""Crimson"",IF(REGEXMATCH(E160,""Wigg""),""Crimson"",IF(REGEXMATC"&amp;"H(E160,""Grays""),""Elm"",IF(REGEXMATCH(E160,""Matthews""),""Elm"",IF(REGEXMATCH(E160,""Weld""),""Elm"",IF(REGEXMATCH(E160,""Canaday""),""Oak"",IF(REGEXMATCH(E160,""Thayer""),""Oak"")))))))))))))))))"),FALSE)</f>
        <v>0</v>
      </c>
      <c r="C160" s="4">
        <f>Form!F:F</f>
        <v>0</v>
      </c>
      <c r="D160" s="4">
        <f>Form!G:G</f>
        <v>0</v>
      </c>
      <c r="E160" s="4"/>
    </row>
    <row r="161" spans="1:5" ht="15">
      <c r="A161" s="4">
        <f>Form!C:C</f>
        <v>0</v>
      </c>
      <c r="B161" s="7" t="b">
        <f ca="1">IFERROR(__xludf.DUMMYFUNCTION("IF(REGEXMATCH(E161,""Apley""),""Ivy"",IF(REGEXMATCH(E161,""Hollis""),""Ivy"",IF(REGEXMATCH(E161,""Holworthy""),""Ivy"",IF(REGEXMATCH(E161,""Lionel""),""Ivy"",IF(REGEXMATCH(E161,""Mass Hall""),""Ivy"",IF(REGEXMATCH(E161,""Mower""),""Ivy"",IF(REGEXMATCH(E16"&amp;"1,""Stoughton""),""Ivy"",IF(REGEXMATCH(E161,""Straus""),""Ivy"",IF(REGEXMATCH(E161,""Greenough""),""Crimson"",IF(REGEXMATCH(E161,""Hurlbut""),""Crimson"",IF(REGEXMATCH(E161,""Pennypacker""),""Crimson"",IF(REGEXMATCH(E161,""Wigg""),""Crimson"",IF(REGEXMATC"&amp;"H(E161,""Grays""),""Elm"",IF(REGEXMATCH(E161,""Matthews""),""Elm"",IF(REGEXMATCH(E161,""Weld""),""Elm"",IF(REGEXMATCH(E161,""Canaday""),""Oak"",IF(REGEXMATCH(E161,""Thayer""),""Oak"")))))))))))))))))"),FALSE)</f>
        <v>0</v>
      </c>
      <c r="C161" s="4">
        <f>Form!F:F</f>
        <v>0</v>
      </c>
      <c r="D161" s="4">
        <f>Form!G:G</f>
        <v>0</v>
      </c>
      <c r="E161" s="4"/>
    </row>
    <row r="162" spans="1:5" ht="15">
      <c r="A162" s="4">
        <f>Form!C:C</f>
        <v>0</v>
      </c>
      <c r="B162" s="7" t="b">
        <f ca="1">IFERROR(__xludf.DUMMYFUNCTION("IF(REGEXMATCH(E162,""Apley""),""Ivy"",IF(REGEXMATCH(E162,""Hollis""),""Ivy"",IF(REGEXMATCH(E162,""Holworthy""),""Ivy"",IF(REGEXMATCH(E162,""Lionel""),""Ivy"",IF(REGEXMATCH(E162,""Mass Hall""),""Ivy"",IF(REGEXMATCH(E162,""Mower""),""Ivy"",IF(REGEXMATCH(E16"&amp;"2,""Stoughton""),""Ivy"",IF(REGEXMATCH(E162,""Straus""),""Ivy"",IF(REGEXMATCH(E162,""Greenough""),""Crimson"",IF(REGEXMATCH(E162,""Hurlbut""),""Crimson"",IF(REGEXMATCH(E162,""Pennypacker""),""Crimson"",IF(REGEXMATCH(E162,""Wigg""),""Crimson"",IF(REGEXMATC"&amp;"H(E162,""Grays""),""Elm"",IF(REGEXMATCH(E162,""Matthews""),""Elm"",IF(REGEXMATCH(E162,""Weld""),""Elm"",IF(REGEXMATCH(E162,""Canaday""),""Oak"",IF(REGEXMATCH(E162,""Thayer""),""Oak"")))))))))))))))))"),FALSE)</f>
        <v>0</v>
      </c>
      <c r="C162" s="4">
        <f>Form!F:F</f>
        <v>0</v>
      </c>
      <c r="D162" s="4">
        <f>Form!G:G</f>
        <v>0</v>
      </c>
      <c r="E162" s="4"/>
    </row>
    <row r="163" spans="1:5" ht="15">
      <c r="A163" s="4">
        <f>Form!C:C</f>
        <v>0</v>
      </c>
      <c r="B163" s="7" t="b">
        <f ca="1">IFERROR(__xludf.DUMMYFUNCTION("IF(REGEXMATCH(E163,""Apley""),""Ivy"",IF(REGEXMATCH(E163,""Hollis""),""Ivy"",IF(REGEXMATCH(E163,""Holworthy""),""Ivy"",IF(REGEXMATCH(E163,""Lionel""),""Ivy"",IF(REGEXMATCH(E163,""Mass Hall""),""Ivy"",IF(REGEXMATCH(E163,""Mower""),""Ivy"",IF(REGEXMATCH(E16"&amp;"3,""Stoughton""),""Ivy"",IF(REGEXMATCH(E163,""Straus""),""Ivy"",IF(REGEXMATCH(E163,""Greenough""),""Crimson"",IF(REGEXMATCH(E163,""Hurlbut""),""Crimson"",IF(REGEXMATCH(E163,""Pennypacker""),""Crimson"",IF(REGEXMATCH(E163,""Wigg""),""Crimson"",IF(REGEXMATC"&amp;"H(E163,""Grays""),""Elm"",IF(REGEXMATCH(E163,""Matthews""),""Elm"",IF(REGEXMATCH(E163,""Weld""),""Elm"",IF(REGEXMATCH(E163,""Canaday""),""Oak"",IF(REGEXMATCH(E163,""Thayer""),""Oak"")))))))))))))))))"),FALSE)</f>
        <v>0</v>
      </c>
      <c r="C163" s="4">
        <f>Form!F:F</f>
        <v>0</v>
      </c>
      <c r="D163" s="4">
        <f>Form!G:G</f>
        <v>0</v>
      </c>
      <c r="E163" s="4"/>
    </row>
    <row r="164" spans="1:5" ht="15">
      <c r="A164" s="4">
        <f>Form!C:C</f>
        <v>0</v>
      </c>
      <c r="B164" s="7" t="b">
        <f ca="1">IFERROR(__xludf.DUMMYFUNCTION("IF(REGEXMATCH(E164,""Apley""),""Ivy"",IF(REGEXMATCH(E164,""Hollis""),""Ivy"",IF(REGEXMATCH(E164,""Holworthy""),""Ivy"",IF(REGEXMATCH(E164,""Lionel""),""Ivy"",IF(REGEXMATCH(E164,""Mass Hall""),""Ivy"",IF(REGEXMATCH(E164,""Mower""),""Ivy"",IF(REGEXMATCH(E16"&amp;"4,""Stoughton""),""Ivy"",IF(REGEXMATCH(E164,""Straus""),""Ivy"",IF(REGEXMATCH(E164,""Greenough""),""Crimson"",IF(REGEXMATCH(E164,""Hurlbut""),""Crimson"",IF(REGEXMATCH(E164,""Pennypacker""),""Crimson"",IF(REGEXMATCH(E164,""Wigg""),""Crimson"",IF(REGEXMATC"&amp;"H(E164,""Grays""),""Elm"",IF(REGEXMATCH(E164,""Matthews""),""Elm"",IF(REGEXMATCH(E164,""Weld""),""Elm"",IF(REGEXMATCH(E164,""Canaday""),""Oak"",IF(REGEXMATCH(E164,""Thayer""),""Oak"")))))))))))))))))"),FALSE)</f>
        <v>0</v>
      </c>
      <c r="C164" s="4">
        <f>Form!F:F</f>
        <v>0</v>
      </c>
      <c r="D164" s="4">
        <f>Form!G:G</f>
        <v>0</v>
      </c>
      <c r="E164" s="4"/>
    </row>
    <row r="165" spans="1:5" ht="15">
      <c r="A165" s="4">
        <f>Form!C:C</f>
        <v>0</v>
      </c>
      <c r="B165" s="7" t="b">
        <f ca="1">IFERROR(__xludf.DUMMYFUNCTION("IF(REGEXMATCH(E165,""Apley""),""Ivy"",IF(REGEXMATCH(E165,""Hollis""),""Ivy"",IF(REGEXMATCH(E165,""Holworthy""),""Ivy"",IF(REGEXMATCH(E165,""Lionel""),""Ivy"",IF(REGEXMATCH(E165,""Mass Hall""),""Ivy"",IF(REGEXMATCH(E165,""Mower""),""Ivy"",IF(REGEXMATCH(E16"&amp;"5,""Stoughton""),""Ivy"",IF(REGEXMATCH(E165,""Straus""),""Ivy"",IF(REGEXMATCH(E165,""Greenough""),""Crimson"",IF(REGEXMATCH(E165,""Hurlbut""),""Crimson"",IF(REGEXMATCH(E165,""Pennypacker""),""Crimson"",IF(REGEXMATCH(E165,""Wigg""),""Crimson"",IF(REGEXMATC"&amp;"H(E165,""Grays""),""Elm"",IF(REGEXMATCH(E165,""Matthews""),""Elm"",IF(REGEXMATCH(E165,""Weld""),""Elm"",IF(REGEXMATCH(E165,""Canaday""),""Oak"",IF(REGEXMATCH(E165,""Thayer""),""Oak"")))))))))))))))))"),FALSE)</f>
        <v>0</v>
      </c>
      <c r="C165" s="4">
        <f>Form!F:F</f>
        <v>0</v>
      </c>
      <c r="D165" s="4">
        <f>Form!G:G</f>
        <v>0</v>
      </c>
      <c r="E165" s="4"/>
    </row>
    <row r="166" spans="1:5" ht="15">
      <c r="A166" s="4">
        <f>Form!C:C</f>
        <v>0</v>
      </c>
      <c r="B166" s="7" t="b">
        <f ca="1">IFERROR(__xludf.DUMMYFUNCTION("IF(REGEXMATCH(E166,""Apley""),""Ivy"",IF(REGEXMATCH(E166,""Hollis""),""Ivy"",IF(REGEXMATCH(E166,""Holworthy""),""Ivy"",IF(REGEXMATCH(E166,""Lionel""),""Ivy"",IF(REGEXMATCH(E166,""Mass Hall""),""Ivy"",IF(REGEXMATCH(E166,""Mower""),""Ivy"",IF(REGEXMATCH(E16"&amp;"6,""Stoughton""),""Ivy"",IF(REGEXMATCH(E166,""Straus""),""Ivy"",IF(REGEXMATCH(E166,""Greenough""),""Crimson"",IF(REGEXMATCH(E166,""Hurlbut""),""Crimson"",IF(REGEXMATCH(E166,""Pennypacker""),""Crimson"",IF(REGEXMATCH(E166,""Wigg""),""Crimson"",IF(REGEXMATC"&amp;"H(E166,""Grays""),""Elm"",IF(REGEXMATCH(E166,""Matthews""),""Elm"",IF(REGEXMATCH(E166,""Weld""),""Elm"",IF(REGEXMATCH(E166,""Canaday""),""Oak"",IF(REGEXMATCH(E166,""Thayer""),""Oak"")))))))))))))))))"),FALSE)</f>
        <v>0</v>
      </c>
      <c r="C166" s="4">
        <f>Form!F:F</f>
        <v>0</v>
      </c>
      <c r="D166" s="4">
        <f>Form!G:G</f>
        <v>0</v>
      </c>
      <c r="E166" s="4"/>
    </row>
    <row r="167" spans="1:5" ht="15">
      <c r="A167" s="4">
        <f>Form!C:C</f>
        <v>0</v>
      </c>
      <c r="B167" s="7" t="b">
        <f ca="1">IFERROR(__xludf.DUMMYFUNCTION("IF(REGEXMATCH(E167,""Apley""),""Ivy"",IF(REGEXMATCH(E167,""Hollis""),""Ivy"",IF(REGEXMATCH(E167,""Holworthy""),""Ivy"",IF(REGEXMATCH(E167,""Lionel""),""Ivy"",IF(REGEXMATCH(E167,""Mass Hall""),""Ivy"",IF(REGEXMATCH(E167,""Mower""),""Ivy"",IF(REGEXMATCH(E16"&amp;"7,""Stoughton""),""Ivy"",IF(REGEXMATCH(E167,""Straus""),""Ivy"",IF(REGEXMATCH(E167,""Greenough""),""Crimson"",IF(REGEXMATCH(E167,""Hurlbut""),""Crimson"",IF(REGEXMATCH(E167,""Pennypacker""),""Crimson"",IF(REGEXMATCH(E167,""Wigg""),""Crimson"",IF(REGEXMATC"&amp;"H(E167,""Grays""),""Elm"",IF(REGEXMATCH(E167,""Matthews""),""Elm"",IF(REGEXMATCH(E167,""Weld""),""Elm"",IF(REGEXMATCH(E167,""Canaday""),""Oak"",IF(REGEXMATCH(E167,""Thayer""),""Oak"")))))))))))))))))"),FALSE)</f>
        <v>0</v>
      </c>
      <c r="C167" s="4">
        <f>Form!F:F</f>
        <v>0</v>
      </c>
      <c r="D167" s="4">
        <f>Form!G:G</f>
        <v>0</v>
      </c>
      <c r="E167" s="4"/>
    </row>
    <row r="168" spans="1:5" ht="15">
      <c r="A168" s="4">
        <f>Form!C:C</f>
        <v>0</v>
      </c>
      <c r="B168" s="7" t="b">
        <f ca="1">IFERROR(__xludf.DUMMYFUNCTION("IF(REGEXMATCH(E168,""Apley""),""Ivy"",IF(REGEXMATCH(E168,""Hollis""),""Ivy"",IF(REGEXMATCH(E168,""Holworthy""),""Ivy"",IF(REGEXMATCH(E168,""Lionel""),""Ivy"",IF(REGEXMATCH(E168,""Mass Hall""),""Ivy"",IF(REGEXMATCH(E168,""Mower""),""Ivy"",IF(REGEXMATCH(E16"&amp;"8,""Stoughton""),""Ivy"",IF(REGEXMATCH(E168,""Straus""),""Ivy"",IF(REGEXMATCH(E168,""Greenough""),""Crimson"",IF(REGEXMATCH(E168,""Hurlbut""),""Crimson"",IF(REGEXMATCH(E168,""Pennypacker""),""Crimson"",IF(REGEXMATCH(E168,""Wigg""),""Crimson"",IF(REGEXMATC"&amp;"H(E168,""Grays""),""Elm"",IF(REGEXMATCH(E168,""Matthews""),""Elm"",IF(REGEXMATCH(E168,""Weld""),""Elm"",IF(REGEXMATCH(E168,""Canaday""),""Oak"",IF(REGEXMATCH(E168,""Thayer""),""Oak"")))))))))))))))))"),FALSE)</f>
        <v>0</v>
      </c>
      <c r="C168" s="4">
        <f>Form!F:F</f>
        <v>0</v>
      </c>
      <c r="D168" s="4">
        <f>Form!G:G</f>
        <v>0</v>
      </c>
      <c r="E168" s="4"/>
    </row>
    <row r="169" spans="1:5" ht="15">
      <c r="A169" s="4">
        <f>Form!C:C</f>
        <v>0</v>
      </c>
      <c r="B169" s="7" t="b">
        <f ca="1">IFERROR(__xludf.DUMMYFUNCTION("IF(REGEXMATCH(E169,""Apley""),""Ivy"",IF(REGEXMATCH(E169,""Hollis""),""Ivy"",IF(REGEXMATCH(E169,""Holworthy""),""Ivy"",IF(REGEXMATCH(E169,""Lionel""),""Ivy"",IF(REGEXMATCH(E169,""Mass Hall""),""Ivy"",IF(REGEXMATCH(E169,""Mower""),""Ivy"",IF(REGEXMATCH(E16"&amp;"9,""Stoughton""),""Ivy"",IF(REGEXMATCH(E169,""Straus""),""Ivy"",IF(REGEXMATCH(E169,""Greenough""),""Crimson"",IF(REGEXMATCH(E169,""Hurlbut""),""Crimson"",IF(REGEXMATCH(E169,""Pennypacker""),""Crimson"",IF(REGEXMATCH(E169,""Wigg""),""Crimson"",IF(REGEXMATC"&amp;"H(E169,""Grays""),""Elm"",IF(REGEXMATCH(E169,""Matthews""),""Elm"",IF(REGEXMATCH(E169,""Weld""),""Elm"",IF(REGEXMATCH(E169,""Canaday""),""Oak"",IF(REGEXMATCH(E169,""Thayer""),""Oak"")))))))))))))))))"),FALSE)</f>
        <v>0</v>
      </c>
      <c r="C169" s="4">
        <f>Form!F:F</f>
        <v>0</v>
      </c>
      <c r="D169" s="4">
        <f>Form!G:G</f>
        <v>0</v>
      </c>
      <c r="E169" s="4"/>
    </row>
    <row r="170" spans="1:5" ht="15">
      <c r="A170" s="4">
        <f>Form!C:C</f>
        <v>0</v>
      </c>
      <c r="B170" s="7" t="b">
        <f ca="1">IFERROR(__xludf.DUMMYFUNCTION("IF(REGEXMATCH(E170,""Apley""),""Ivy"",IF(REGEXMATCH(E170,""Hollis""),""Ivy"",IF(REGEXMATCH(E170,""Holworthy""),""Ivy"",IF(REGEXMATCH(E170,""Lionel""),""Ivy"",IF(REGEXMATCH(E170,""Mass Hall""),""Ivy"",IF(REGEXMATCH(E170,""Mower""),""Ivy"",IF(REGEXMATCH(E17"&amp;"0,""Stoughton""),""Ivy"",IF(REGEXMATCH(E170,""Straus""),""Ivy"",IF(REGEXMATCH(E170,""Greenough""),""Crimson"",IF(REGEXMATCH(E170,""Hurlbut""),""Crimson"",IF(REGEXMATCH(E170,""Pennypacker""),""Crimson"",IF(REGEXMATCH(E170,""Wigg""),""Crimson"",IF(REGEXMATC"&amp;"H(E170,""Grays""),""Elm"",IF(REGEXMATCH(E170,""Matthews""),""Elm"",IF(REGEXMATCH(E170,""Weld""),""Elm"",IF(REGEXMATCH(E170,""Canaday""),""Oak"",IF(REGEXMATCH(E170,""Thayer""),""Oak"")))))))))))))))))"),FALSE)</f>
        <v>0</v>
      </c>
      <c r="C170" s="4">
        <f>Form!F:F</f>
        <v>0</v>
      </c>
      <c r="D170" s="4">
        <f>Form!G:G</f>
        <v>0</v>
      </c>
      <c r="E170" s="4"/>
    </row>
    <row r="171" spans="1:5" ht="15">
      <c r="A171" s="4">
        <f>Form!C:C</f>
        <v>0</v>
      </c>
      <c r="B171" s="7" t="b">
        <f ca="1">IFERROR(__xludf.DUMMYFUNCTION("IF(REGEXMATCH(E171,""Apley""),""Ivy"",IF(REGEXMATCH(E171,""Hollis""),""Ivy"",IF(REGEXMATCH(E171,""Holworthy""),""Ivy"",IF(REGEXMATCH(E171,""Lionel""),""Ivy"",IF(REGEXMATCH(E171,""Mass Hall""),""Ivy"",IF(REGEXMATCH(E171,""Mower""),""Ivy"",IF(REGEXMATCH(E17"&amp;"1,""Stoughton""),""Ivy"",IF(REGEXMATCH(E171,""Straus""),""Ivy"",IF(REGEXMATCH(E171,""Greenough""),""Crimson"",IF(REGEXMATCH(E171,""Hurlbut""),""Crimson"",IF(REGEXMATCH(E171,""Pennypacker""),""Crimson"",IF(REGEXMATCH(E171,""Wigg""),""Crimson"",IF(REGEXMATC"&amp;"H(E171,""Grays""),""Elm"",IF(REGEXMATCH(E171,""Matthews""),""Elm"",IF(REGEXMATCH(E171,""Weld""),""Elm"",IF(REGEXMATCH(E171,""Canaday""),""Oak"",IF(REGEXMATCH(E171,""Thayer""),""Oak"")))))))))))))))))"),FALSE)</f>
        <v>0</v>
      </c>
      <c r="C171" s="4">
        <f>Form!F:F</f>
        <v>0</v>
      </c>
      <c r="D171" s="4">
        <f>Form!G:G</f>
        <v>0</v>
      </c>
      <c r="E171" s="4"/>
    </row>
    <row r="172" spans="1:5" ht="15">
      <c r="A172" s="4">
        <f>Form!C:C</f>
        <v>0</v>
      </c>
      <c r="B172" s="7" t="b">
        <f ca="1">IFERROR(__xludf.DUMMYFUNCTION("IF(REGEXMATCH(E172,""Apley""),""Ivy"",IF(REGEXMATCH(E172,""Hollis""),""Ivy"",IF(REGEXMATCH(E172,""Holworthy""),""Ivy"",IF(REGEXMATCH(E172,""Lionel""),""Ivy"",IF(REGEXMATCH(E172,""Mass Hall""),""Ivy"",IF(REGEXMATCH(E172,""Mower""),""Ivy"",IF(REGEXMATCH(E17"&amp;"2,""Stoughton""),""Ivy"",IF(REGEXMATCH(E172,""Straus""),""Ivy"",IF(REGEXMATCH(E172,""Greenough""),""Crimson"",IF(REGEXMATCH(E172,""Hurlbut""),""Crimson"",IF(REGEXMATCH(E172,""Pennypacker""),""Crimson"",IF(REGEXMATCH(E172,""Wigg""),""Crimson"",IF(REGEXMATC"&amp;"H(E172,""Grays""),""Elm"",IF(REGEXMATCH(E172,""Matthews""),""Elm"",IF(REGEXMATCH(E172,""Weld""),""Elm"",IF(REGEXMATCH(E172,""Canaday""),""Oak"",IF(REGEXMATCH(E172,""Thayer""),""Oak"")))))))))))))))))"),FALSE)</f>
        <v>0</v>
      </c>
      <c r="C172" s="4">
        <f>Form!F:F</f>
        <v>0</v>
      </c>
      <c r="D172" s="4">
        <f>Form!G:G</f>
        <v>0</v>
      </c>
      <c r="E172" s="4"/>
    </row>
    <row r="173" spans="1:5" ht="15">
      <c r="A173" s="4">
        <f>Form!C:C</f>
        <v>0</v>
      </c>
      <c r="B173" s="7" t="b">
        <f ca="1">IFERROR(__xludf.DUMMYFUNCTION("IF(REGEXMATCH(E173,""Apley""),""Ivy"",IF(REGEXMATCH(E173,""Hollis""),""Ivy"",IF(REGEXMATCH(E173,""Holworthy""),""Ivy"",IF(REGEXMATCH(E173,""Lionel""),""Ivy"",IF(REGEXMATCH(E173,""Mass Hall""),""Ivy"",IF(REGEXMATCH(E173,""Mower""),""Ivy"",IF(REGEXMATCH(E17"&amp;"3,""Stoughton""),""Ivy"",IF(REGEXMATCH(E173,""Straus""),""Ivy"",IF(REGEXMATCH(E173,""Greenough""),""Crimson"",IF(REGEXMATCH(E173,""Hurlbut""),""Crimson"",IF(REGEXMATCH(E173,""Pennypacker""),""Crimson"",IF(REGEXMATCH(E173,""Wigg""),""Crimson"",IF(REGEXMATC"&amp;"H(E173,""Grays""),""Elm"",IF(REGEXMATCH(E173,""Matthews""),""Elm"",IF(REGEXMATCH(E173,""Weld""),""Elm"",IF(REGEXMATCH(E173,""Canaday""),""Oak"",IF(REGEXMATCH(E173,""Thayer""),""Oak"")))))))))))))))))"),FALSE)</f>
        <v>0</v>
      </c>
      <c r="C173" s="4">
        <f>Form!F:F</f>
        <v>0</v>
      </c>
      <c r="D173" s="4">
        <f>Form!G:G</f>
        <v>0</v>
      </c>
      <c r="E173" s="4"/>
    </row>
    <row r="174" spans="1:5" ht="15">
      <c r="A174" s="4">
        <f>Form!C:C</f>
        <v>0</v>
      </c>
      <c r="B174" s="7" t="b">
        <f ca="1">IFERROR(__xludf.DUMMYFUNCTION("IF(REGEXMATCH(E174,""Apley""),""Ivy"",IF(REGEXMATCH(E174,""Hollis""),""Ivy"",IF(REGEXMATCH(E174,""Holworthy""),""Ivy"",IF(REGEXMATCH(E174,""Lionel""),""Ivy"",IF(REGEXMATCH(E174,""Mass Hall""),""Ivy"",IF(REGEXMATCH(E174,""Mower""),""Ivy"",IF(REGEXMATCH(E17"&amp;"4,""Stoughton""),""Ivy"",IF(REGEXMATCH(E174,""Straus""),""Ivy"",IF(REGEXMATCH(E174,""Greenough""),""Crimson"",IF(REGEXMATCH(E174,""Hurlbut""),""Crimson"",IF(REGEXMATCH(E174,""Pennypacker""),""Crimson"",IF(REGEXMATCH(E174,""Wigg""),""Crimson"",IF(REGEXMATC"&amp;"H(E174,""Grays""),""Elm"",IF(REGEXMATCH(E174,""Matthews""),""Elm"",IF(REGEXMATCH(E174,""Weld""),""Elm"",IF(REGEXMATCH(E174,""Canaday""),""Oak"",IF(REGEXMATCH(E174,""Thayer""),""Oak"")))))))))))))))))"),FALSE)</f>
        <v>0</v>
      </c>
      <c r="C174" s="4">
        <f>Form!F:F</f>
        <v>0</v>
      </c>
      <c r="D174" s="4">
        <f>Form!G:G</f>
        <v>0</v>
      </c>
      <c r="E174" s="4"/>
    </row>
    <row r="175" spans="1:5" ht="15">
      <c r="A175" s="4">
        <f>Form!C:C</f>
        <v>0</v>
      </c>
      <c r="B175" s="7" t="b">
        <f ca="1">IFERROR(__xludf.DUMMYFUNCTION("IF(REGEXMATCH(E175,""Apley""),""Ivy"",IF(REGEXMATCH(E175,""Hollis""),""Ivy"",IF(REGEXMATCH(E175,""Holworthy""),""Ivy"",IF(REGEXMATCH(E175,""Lionel""),""Ivy"",IF(REGEXMATCH(E175,""Mass Hall""),""Ivy"",IF(REGEXMATCH(E175,""Mower""),""Ivy"",IF(REGEXMATCH(E17"&amp;"5,""Stoughton""),""Ivy"",IF(REGEXMATCH(E175,""Straus""),""Ivy"",IF(REGEXMATCH(E175,""Greenough""),""Crimson"",IF(REGEXMATCH(E175,""Hurlbut""),""Crimson"",IF(REGEXMATCH(E175,""Pennypacker""),""Crimson"",IF(REGEXMATCH(E175,""Wigg""),""Crimson"",IF(REGEXMATC"&amp;"H(E175,""Grays""),""Elm"",IF(REGEXMATCH(E175,""Matthews""),""Elm"",IF(REGEXMATCH(E175,""Weld""),""Elm"",IF(REGEXMATCH(E175,""Canaday""),""Oak"",IF(REGEXMATCH(E175,""Thayer""),""Oak"")))))))))))))))))"),FALSE)</f>
        <v>0</v>
      </c>
      <c r="C175" s="4">
        <f>Form!F:F</f>
        <v>0</v>
      </c>
      <c r="D175" s="4">
        <f>Form!G:G</f>
        <v>0</v>
      </c>
      <c r="E175" s="4"/>
    </row>
    <row r="176" spans="1:5" ht="15">
      <c r="A176" s="4">
        <f>Form!C:C</f>
        <v>0</v>
      </c>
      <c r="B176" s="7" t="b">
        <f ca="1">IFERROR(__xludf.DUMMYFUNCTION("IF(REGEXMATCH(E176,""Apley""),""Ivy"",IF(REGEXMATCH(E176,""Hollis""),""Ivy"",IF(REGEXMATCH(E176,""Holworthy""),""Ivy"",IF(REGEXMATCH(E176,""Lionel""),""Ivy"",IF(REGEXMATCH(E176,""Mass Hall""),""Ivy"",IF(REGEXMATCH(E176,""Mower""),""Ivy"",IF(REGEXMATCH(E17"&amp;"6,""Stoughton""),""Ivy"",IF(REGEXMATCH(E176,""Straus""),""Ivy"",IF(REGEXMATCH(E176,""Greenough""),""Crimson"",IF(REGEXMATCH(E176,""Hurlbut""),""Crimson"",IF(REGEXMATCH(E176,""Pennypacker""),""Crimson"",IF(REGEXMATCH(E176,""Wigg""),""Crimson"",IF(REGEXMATC"&amp;"H(E176,""Grays""),""Elm"",IF(REGEXMATCH(E176,""Matthews""),""Elm"",IF(REGEXMATCH(E176,""Weld""),""Elm"",IF(REGEXMATCH(E176,""Canaday""),""Oak"",IF(REGEXMATCH(E176,""Thayer""),""Oak"")))))))))))))))))"),FALSE)</f>
        <v>0</v>
      </c>
      <c r="C176" s="4">
        <f>Form!F:F</f>
        <v>0</v>
      </c>
      <c r="D176" s="4">
        <f>Form!G:G</f>
        <v>0</v>
      </c>
      <c r="E176" s="4"/>
    </row>
    <row r="177" spans="1:5" ht="15">
      <c r="A177" s="4">
        <f>Form!C:C</f>
        <v>0</v>
      </c>
      <c r="B177" s="7" t="b">
        <f ca="1">IFERROR(__xludf.DUMMYFUNCTION("IF(REGEXMATCH(E177,""Apley""),""Ivy"",IF(REGEXMATCH(E177,""Hollis""),""Ivy"",IF(REGEXMATCH(E177,""Holworthy""),""Ivy"",IF(REGEXMATCH(E177,""Lionel""),""Ivy"",IF(REGEXMATCH(E177,""Mass Hall""),""Ivy"",IF(REGEXMATCH(E177,""Mower""),""Ivy"",IF(REGEXMATCH(E17"&amp;"7,""Stoughton""),""Ivy"",IF(REGEXMATCH(E177,""Straus""),""Ivy"",IF(REGEXMATCH(E177,""Greenough""),""Crimson"",IF(REGEXMATCH(E177,""Hurlbut""),""Crimson"",IF(REGEXMATCH(E177,""Pennypacker""),""Crimson"",IF(REGEXMATCH(E177,""Wigg""),""Crimson"",IF(REGEXMATC"&amp;"H(E177,""Grays""),""Elm"",IF(REGEXMATCH(E177,""Matthews""),""Elm"",IF(REGEXMATCH(E177,""Weld""),""Elm"",IF(REGEXMATCH(E177,""Canaday""),""Oak"",IF(REGEXMATCH(E177,""Thayer""),""Oak"")))))))))))))))))"),FALSE)</f>
        <v>0</v>
      </c>
      <c r="C177" s="4">
        <f>Form!F:F</f>
        <v>0</v>
      </c>
      <c r="D177" s="4">
        <f>Form!G:G</f>
        <v>0</v>
      </c>
      <c r="E177" s="4"/>
    </row>
    <row r="178" spans="1:5" ht="15">
      <c r="A178" s="4">
        <f>Form!C:C</f>
        <v>0</v>
      </c>
      <c r="B178" s="7" t="b">
        <f ca="1">IFERROR(__xludf.DUMMYFUNCTION("IF(REGEXMATCH(E178,""Apley""),""Ivy"",IF(REGEXMATCH(E178,""Hollis""),""Ivy"",IF(REGEXMATCH(E178,""Holworthy""),""Ivy"",IF(REGEXMATCH(E178,""Lionel""),""Ivy"",IF(REGEXMATCH(E178,""Mass Hall""),""Ivy"",IF(REGEXMATCH(E178,""Mower""),""Ivy"",IF(REGEXMATCH(E17"&amp;"8,""Stoughton""),""Ivy"",IF(REGEXMATCH(E178,""Straus""),""Ivy"",IF(REGEXMATCH(E178,""Greenough""),""Crimson"",IF(REGEXMATCH(E178,""Hurlbut""),""Crimson"",IF(REGEXMATCH(E178,""Pennypacker""),""Crimson"",IF(REGEXMATCH(E178,""Wigg""),""Crimson"",IF(REGEXMATC"&amp;"H(E178,""Grays""),""Elm"",IF(REGEXMATCH(E178,""Matthews""),""Elm"",IF(REGEXMATCH(E178,""Weld""),""Elm"",IF(REGEXMATCH(E178,""Canaday""),""Oak"",IF(REGEXMATCH(E178,""Thayer""),""Oak"")))))))))))))))))"),FALSE)</f>
        <v>0</v>
      </c>
      <c r="C178" s="4">
        <f>Form!F:F</f>
        <v>0</v>
      </c>
      <c r="D178" s="4">
        <f>Form!G:G</f>
        <v>0</v>
      </c>
      <c r="E178" s="4"/>
    </row>
    <row r="179" spans="1:5" ht="15">
      <c r="A179" s="4">
        <f>Form!C:C</f>
        <v>0</v>
      </c>
      <c r="B179" s="7" t="b">
        <f ca="1">IFERROR(__xludf.DUMMYFUNCTION("IF(REGEXMATCH(E179,""Apley""),""Ivy"",IF(REGEXMATCH(E179,""Hollis""),""Ivy"",IF(REGEXMATCH(E179,""Holworthy""),""Ivy"",IF(REGEXMATCH(E179,""Lionel""),""Ivy"",IF(REGEXMATCH(E179,""Mass Hall""),""Ivy"",IF(REGEXMATCH(E179,""Mower""),""Ivy"",IF(REGEXMATCH(E17"&amp;"9,""Stoughton""),""Ivy"",IF(REGEXMATCH(E179,""Straus""),""Ivy"",IF(REGEXMATCH(E179,""Greenough""),""Crimson"",IF(REGEXMATCH(E179,""Hurlbut""),""Crimson"",IF(REGEXMATCH(E179,""Pennypacker""),""Crimson"",IF(REGEXMATCH(E179,""Wigg""),""Crimson"",IF(REGEXMATC"&amp;"H(E179,""Grays""),""Elm"",IF(REGEXMATCH(E179,""Matthews""),""Elm"",IF(REGEXMATCH(E179,""Weld""),""Elm"",IF(REGEXMATCH(E179,""Canaday""),""Oak"",IF(REGEXMATCH(E179,""Thayer""),""Oak"")))))))))))))))))"),FALSE)</f>
        <v>0</v>
      </c>
      <c r="C179" s="4">
        <f>Form!F:F</f>
        <v>0</v>
      </c>
      <c r="D179" s="4">
        <f>Form!G:G</f>
        <v>0</v>
      </c>
      <c r="E179" s="4"/>
    </row>
    <row r="180" spans="1:5" ht="15">
      <c r="A180" s="4">
        <f>Form!C:C</f>
        <v>0</v>
      </c>
      <c r="B180" s="7" t="b">
        <f ca="1">IFERROR(__xludf.DUMMYFUNCTION("IF(REGEXMATCH(E180,""Apley""),""Ivy"",IF(REGEXMATCH(E180,""Hollis""),""Ivy"",IF(REGEXMATCH(E180,""Holworthy""),""Ivy"",IF(REGEXMATCH(E180,""Lionel""),""Ivy"",IF(REGEXMATCH(E180,""Mass Hall""),""Ivy"",IF(REGEXMATCH(E180,""Mower""),""Ivy"",IF(REGEXMATCH(E18"&amp;"0,""Stoughton""),""Ivy"",IF(REGEXMATCH(E180,""Straus""),""Ivy"",IF(REGEXMATCH(E180,""Greenough""),""Crimson"",IF(REGEXMATCH(E180,""Hurlbut""),""Crimson"",IF(REGEXMATCH(E180,""Pennypacker""),""Crimson"",IF(REGEXMATCH(E180,""Wigg""),""Crimson"",IF(REGEXMATC"&amp;"H(E180,""Grays""),""Elm"",IF(REGEXMATCH(E180,""Matthews""),""Elm"",IF(REGEXMATCH(E180,""Weld""),""Elm"",IF(REGEXMATCH(E180,""Canaday""),""Oak"",IF(REGEXMATCH(E180,""Thayer""),""Oak"")))))))))))))))))"),FALSE)</f>
        <v>0</v>
      </c>
      <c r="C180" s="4">
        <f>Form!F:F</f>
        <v>0</v>
      </c>
      <c r="D180" s="4">
        <f>Form!G:G</f>
        <v>0</v>
      </c>
      <c r="E180" s="4"/>
    </row>
    <row r="181" spans="1:5" ht="15">
      <c r="A181" s="4">
        <f>Form!C:C</f>
        <v>0</v>
      </c>
      <c r="B181" s="7" t="b">
        <f ca="1">IFERROR(__xludf.DUMMYFUNCTION("IF(REGEXMATCH(E181,""Apley""),""Ivy"",IF(REGEXMATCH(E181,""Hollis""),""Ivy"",IF(REGEXMATCH(E181,""Holworthy""),""Ivy"",IF(REGEXMATCH(E181,""Lionel""),""Ivy"",IF(REGEXMATCH(E181,""Mass Hall""),""Ivy"",IF(REGEXMATCH(E181,""Mower""),""Ivy"",IF(REGEXMATCH(E18"&amp;"1,""Stoughton""),""Ivy"",IF(REGEXMATCH(E181,""Straus""),""Ivy"",IF(REGEXMATCH(E181,""Greenough""),""Crimson"",IF(REGEXMATCH(E181,""Hurlbut""),""Crimson"",IF(REGEXMATCH(E181,""Pennypacker""),""Crimson"",IF(REGEXMATCH(E181,""Wigg""),""Crimson"",IF(REGEXMATC"&amp;"H(E181,""Grays""),""Elm"",IF(REGEXMATCH(E181,""Matthews""),""Elm"",IF(REGEXMATCH(E181,""Weld""),""Elm"",IF(REGEXMATCH(E181,""Canaday""),""Oak"",IF(REGEXMATCH(E181,""Thayer""),""Oak"")))))))))))))))))"),FALSE)</f>
        <v>0</v>
      </c>
      <c r="C181" s="4">
        <f>Form!F:F</f>
        <v>0</v>
      </c>
      <c r="D181" s="4">
        <f>Form!G:G</f>
        <v>0</v>
      </c>
      <c r="E181" s="4"/>
    </row>
    <row r="182" spans="1:5" ht="15">
      <c r="A182" s="4">
        <f>Form!C:C</f>
        <v>0</v>
      </c>
      <c r="B182" s="7" t="b">
        <f ca="1">IFERROR(__xludf.DUMMYFUNCTION("IF(REGEXMATCH(E182,""Apley""),""Ivy"",IF(REGEXMATCH(E182,""Hollis""),""Ivy"",IF(REGEXMATCH(E182,""Holworthy""),""Ivy"",IF(REGEXMATCH(E182,""Lionel""),""Ivy"",IF(REGEXMATCH(E182,""Mass Hall""),""Ivy"",IF(REGEXMATCH(E182,""Mower""),""Ivy"",IF(REGEXMATCH(E18"&amp;"2,""Stoughton""),""Ivy"",IF(REGEXMATCH(E182,""Straus""),""Ivy"",IF(REGEXMATCH(E182,""Greenough""),""Crimson"",IF(REGEXMATCH(E182,""Hurlbut""),""Crimson"",IF(REGEXMATCH(E182,""Pennypacker""),""Crimson"",IF(REGEXMATCH(E182,""Wigg""),""Crimson"",IF(REGEXMATC"&amp;"H(E182,""Grays""),""Elm"",IF(REGEXMATCH(E182,""Matthews""),""Elm"",IF(REGEXMATCH(E182,""Weld""),""Elm"",IF(REGEXMATCH(E182,""Canaday""),""Oak"",IF(REGEXMATCH(E182,""Thayer""),""Oak"")))))))))))))))))"),FALSE)</f>
        <v>0</v>
      </c>
      <c r="C182" s="4">
        <f>Form!F:F</f>
        <v>0</v>
      </c>
      <c r="D182" s="4">
        <f>Form!G:G</f>
        <v>0</v>
      </c>
      <c r="E182" s="4"/>
    </row>
    <row r="183" spans="1:5" ht="15">
      <c r="A183" s="4">
        <f>Form!C:C</f>
        <v>0</v>
      </c>
      <c r="B183" s="7" t="b">
        <f ca="1">IFERROR(__xludf.DUMMYFUNCTION("IF(REGEXMATCH(E183,""Apley""),""Ivy"",IF(REGEXMATCH(E183,""Hollis""),""Ivy"",IF(REGEXMATCH(E183,""Holworthy""),""Ivy"",IF(REGEXMATCH(E183,""Lionel""),""Ivy"",IF(REGEXMATCH(E183,""Mass Hall""),""Ivy"",IF(REGEXMATCH(E183,""Mower""),""Ivy"",IF(REGEXMATCH(E18"&amp;"3,""Stoughton""),""Ivy"",IF(REGEXMATCH(E183,""Straus""),""Ivy"",IF(REGEXMATCH(E183,""Greenough""),""Crimson"",IF(REGEXMATCH(E183,""Hurlbut""),""Crimson"",IF(REGEXMATCH(E183,""Pennypacker""),""Crimson"",IF(REGEXMATCH(E183,""Wigg""),""Crimson"",IF(REGEXMATC"&amp;"H(E183,""Grays""),""Elm"",IF(REGEXMATCH(E183,""Matthews""),""Elm"",IF(REGEXMATCH(E183,""Weld""),""Elm"",IF(REGEXMATCH(E183,""Canaday""),""Oak"",IF(REGEXMATCH(E183,""Thayer""),""Oak"")))))))))))))))))"),FALSE)</f>
        <v>0</v>
      </c>
      <c r="C183" s="4">
        <f>Form!F:F</f>
        <v>0</v>
      </c>
      <c r="D183" s="4">
        <f>Form!G:G</f>
        <v>0</v>
      </c>
      <c r="E183" s="4"/>
    </row>
    <row r="184" spans="1:5" ht="15">
      <c r="A184" s="4">
        <f>Form!C:C</f>
        <v>0</v>
      </c>
      <c r="B184" s="7" t="b">
        <f ca="1">IFERROR(__xludf.DUMMYFUNCTION("IF(REGEXMATCH(E184,""Apley""),""Ivy"",IF(REGEXMATCH(E184,""Hollis""),""Ivy"",IF(REGEXMATCH(E184,""Holworthy""),""Ivy"",IF(REGEXMATCH(E184,""Lionel""),""Ivy"",IF(REGEXMATCH(E184,""Mass Hall""),""Ivy"",IF(REGEXMATCH(E184,""Mower""),""Ivy"",IF(REGEXMATCH(E18"&amp;"4,""Stoughton""),""Ivy"",IF(REGEXMATCH(E184,""Straus""),""Ivy"",IF(REGEXMATCH(E184,""Greenough""),""Crimson"",IF(REGEXMATCH(E184,""Hurlbut""),""Crimson"",IF(REGEXMATCH(E184,""Pennypacker""),""Crimson"",IF(REGEXMATCH(E184,""Wigg""),""Crimson"",IF(REGEXMATC"&amp;"H(E184,""Grays""),""Elm"",IF(REGEXMATCH(E184,""Matthews""),""Elm"",IF(REGEXMATCH(E184,""Weld""),""Elm"",IF(REGEXMATCH(E184,""Canaday""),""Oak"",IF(REGEXMATCH(E184,""Thayer""),""Oak"")))))))))))))))))"),FALSE)</f>
        <v>0</v>
      </c>
      <c r="C184" s="4">
        <f>Form!F:F</f>
        <v>0</v>
      </c>
      <c r="D184" s="4">
        <f>Form!G:G</f>
        <v>0</v>
      </c>
      <c r="E184" s="4"/>
    </row>
    <row r="185" spans="1:5" ht="15">
      <c r="A185" s="4">
        <f>Form!C:C</f>
        <v>0</v>
      </c>
      <c r="B185" s="7" t="b">
        <f ca="1">IFERROR(__xludf.DUMMYFUNCTION("IF(REGEXMATCH(E185,""Apley""),""Ivy"",IF(REGEXMATCH(E185,""Hollis""),""Ivy"",IF(REGEXMATCH(E185,""Holworthy""),""Ivy"",IF(REGEXMATCH(E185,""Lionel""),""Ivy"",IF(REGEXMATCH(E185,""Mass Hall""),""Ivy"",IF(REGEXMATCH(E185,""Mower""),""Ivy"",IF(REGEXMATCH(E18"&amp;"5,""Stoughton""),""Ivy"",IF(REGEXMATCH(E185,""Straus""),""Ivy"",IF(REGEXMATCH(E185,""Greenough""),""Crimson"",IF(REGEXMATCH(E185,""Hurlbut""),""Crimson"",IF(REGEXMATCH(E185,""Pennypacker""),""Crimson"",IF(REGEXMATCH(E185,""Wigg""),""Crimson"",IF(REGEXMATC"&amp;"H(E185,""Grays""),""Elm"",IF(REGEXMATCH(E185,""Matthews""),""Elm"",IF(REGEXMATCH(E185,""Weld""),""Elm"",IF(REGEXMATCH(E185,""Canaday""),""Oak"",IF(REGEXMATCH(E185,""Thayer""),""Oak"")))))))))))))))))"),FALSE)</f>
        <v>0</v>
      </c>
      <c r="C185" s="4">
        <f>Form!F:F</f>
        <v>0</v>
      </c>
      <c r="D185" s="4">
        <f>Form!G:G</f>
        <v>0</v>
      </c>
      <c r="E185" s="4"/>
    </row>
    <row r="186" spans="1:5" ht="15">
      <c r="A186" s="4">
        <f>Form!C:C</f>
        <v>0</v>
      </c>
      <c r="B186" s="7" t="b">
        <f ca="1">IFERROR(__xludf.DUMMYFUNCTION("IF(REGEXMATCH(E186,""Apley""),""Ivy"",IF(REGEXMATCH(E186,""Hollis""),""Ivy"",IF(REGEXMATCH(E186,""Holworthy""),""Ivy"",IF(REGEXMATCH(E186,""Lionel""),""Ivy"",IF(REGEXMATCH(E186,""Mass Hall""),""Ivy"",IF(REGEXMATCH(E186,""Mower""),""Ivy"",IF(REGEXMATCH(E18"&amp;"6,""Stoughton""),""Ivy"",IF(REGEXMATCH(E186,""Straus""),""Ivy"",IF(REGEXMATCH(E186,""Greenough""),""Crimson"",IF(REGEXMATCH(E186,""Hurlbut""),""Crimson"",IF(REGEXMATCH(E186,""Pennypacker""),""Crimson"",IF(REGEXMATCH(E186,""Wigg""),""Crimson"",IF(REGEXMATC"&amp;"H(E186,""Grays""),""Elm"",IF(REGEXMATCH(E186,""Matthews""),""Elm"",IF(REGEXMATCH(E186,""Weld""),""Elm"",IF(REGEXMATCH(E186,""Canaday""),""Oak"",IF(REGEXMATCH(E186,""Thayer""),""Oak"")))))))))))))))))"),FALSE)</f>
        <v>0</v>
      </c>
      <c r="C186" s="4">
        <f>Form!F:F</f>
        <v>0</v>
      </c>
      <c r="D186" s="4">
        <f>Form!G:G</f>
        <v>0</v>
      </c>
      <c r="E186" s="4"/>
    </row>
    <row r="187" spans="1:5" ht="15">
      <c r="A187" s="4">
        <f>Form!C:C</f>
        <v>0</v>
      </c>
      <c r="B187" s="7" t="b">
        <f ca="1">IFERROR(__xludf.DUMMYFUNCTION("IF(REGEXMATCH(E187,""Apley""),""Ivy"",IF(REGEXMATCH(E187,""Hollis""),""Ivy"",IF(REGEXMATCH(E187,""Holworthy""),""Ivy"",IF(REGEXMATCH(E187,""Lionel""),""Ivy"",IF(REGEXMATCH(E187,""Mass Hall""),""Ivy"",IF(REGEXMATCH(E187,""Mower""),""Ivy"",IF(REGEXMATCH(E18"&amp;"7,""Stoughton""),""Ivy"",IF(REGEXMATCH(E187,""Straus""),""Ivy"",IF(REGEXMATCH(E187,""Greenough""),""Crimson"",IF(REGEXMATCH(E187,""Hurlbut""),""Crimson"",IF(REGEXMATCH(E187,""Pennypacker""),""Crimson"",IF(REGEXMATCH(E187,""Wigg""),""Crimson"",IF(REGEXMATC"&amp;"H(E187,""Grays""),""Elm"",IF(REGEXMATCH(E187,""Matthews""),""Elm"",IF(REGEXMATCH(E187,""Weld""),""Elm"",IF(REGEXMATCH(E187,""Canaday""),""Oak"",IF(REGEXMATCH(E187,""Thayer""),""Oak"")))))))))))))))))"),FALSE)</f>
        <v>0</v>
      </c>
      <c r="C187" s="4">
        <f>Form!F:F</f>
        <v>0</v>
      </c>
      <c r="D187" s="4">
        <f>Form!G:G</f>
        <v>0</v>
      </c>
      <c r="E187" s="4"/>
    </row>
    <row r="188" spans="1:5" ht="15">
      <c r="A188" s="4">
        <f>Form!C:C</f>
        <v>0</v>
      </c>
      <c r="B188" s="7" t="b">
        <f ca="1">IFERROR(__xludf.DUMMYFUNCTION("IF(REGEXMATCH(E188,""Apley""),""Ivy"",IF(REGEXMATCH(E188,""Hollis""),""Ivy"",IF(REGEXMATCH(E188,""Holworthy""),""Ivy"",IF(REGEXMATCH(E188,""Lionel""),""Ivy"",IF(REGEXMATCH(E188,""Mass Hall""),""Ivy"",IF(REGEXMATCH(E188,""Mower""),""Ivy"",IF(REGEXMATCH(E18"&amp;"8,""Stoughton""),""Ivy"",IF(REGEXMATCH(E188,""Straus""),""Ivy"",IF(REGEXMATCH(E188,""Greenough""),""Crimson"",IF(REGEXMATCH(E188,""Hurlbut""),""Crimson"",IF(REGEXMATCH(E188,""Pennypacker""),""Crimson"",IF(REGEXMATCH(E188,""Wigg""),""Crimson"",IF(REGEXMATC"&amp;"H(E188,""Grays""),""Elm"",IF(REGEXMATCH(E188,""Matthews""),""Elm"",IF(REGEXMATCH(E188,""Weld""),""Elm"",IF(REGEXMATCH(E188,""Canaday""),""Oak"",IF(REGEXMATCH(E188,""Thayer""),""Oak"")))))))))))))))))"),FALSE)</f>
        <v>0</v>
      </c>
      <c r="C188" s="4">
        <f>Form!F:F</f>
        <v>0</v>
      </c>
      <c r="D188" s="4">
        <f>Form!G:G</f>
        <v>0</v>
      </c>
      <c r="E188" s="4"/>
    </row>
    <row r="189" spans="1:5" ht="15">
      <c r="A189" s="4">
        <f>Form!C:C</f>
        <v>0</v>
      </c>
      <c r="B189" s="7" t="b">
        <f ca="1">IFERROR(__xludf.DUMMYFUNCTION("IF(REGEXMATCH(E189,""Apley""),""Ivy"",IF(REGEXMATCH(E189,""Hollis""),""Ivy"",IF(REGEXMATCH(E189,""Holworthy""),""Ivy"",IF(REGEXMATCH(E189,""Lionel""),""Ivy"",IF(REGEXMATCH(E189,""Mass Hall""),""Ivy"",IF(REGEXMATCH(E189,""Mower""),""Ivy"",IF(REGEXMATCH(E18"&amp;"9,""Stoughton""),""Ivy"",IF(REGEXMATCH(E189,""Straus""),""Ivy"",IF(REGEXMATCH(E189,""Greenough""),""Crimson"",IF(REGEXMATCH(E189,""Hurlbut""),""Crimson"",IF(REGEXMATCH(E189,""Pennypacker""),""Crimson"",IF(REGEXMATCH(E189,""Wigg""),""Crimson"",IF(REGEXMATC"&amp;"H(E189,""Grays""),""Elm"",IF(REGEXMATCH(E189,""Matthews""),""Elm"",IF(REGEXMATCH(E189,""Weld""),""Elm"",IF(REGEXMATCH(E189,""Canaday""),""Oak"",IF(REGEXMATCH(E189,""Thayer""),""Oak"")))))))))))))))))"),FALSE)</f>
        <v>0</v>
      </c>
      <c r="C189" s="4">
        <f>Form!F:F</f>
        <v>0</v>
      </c>
      <c r="D189" s="4">
        <f>Form!G:G</f>
        <v>0</v>
      </c>
      <c r="E189" s="4"/>
    </row>
    <row r="190" spans="1:5" ht="15">
      <c r="A190" s="4">
        <f>Form!C:C</f>
        <v>0</v>
      </c>
      <c r="B190" s="7" t="b">
        <f ca="1">IFERROR(__xludf.DUMMYFUNCTION("IF(REGEXMATCH(E190,""Apley""),""Ivy"",IF(REGEXMATCH(E190,""Hollis""),""Ivy"",IF(REGEXMATCH(E190,""Holworthy""),""Ivy"",IF(REGEXMATCH(E190,""Lionel""),""Ivy"",IF(REGEXMATCH(E190,""Mass Hall""),""Ivy"",IF(REGEXMATCH(E190,""Mower""),""Ivy"",IF(REGEXMATCH(E19"&amp;"0,""Stoughton""),""Ivy"",IF(REGEXMATCH(E190,""Straus""),""Ivy"",IF(REGEXMATCH(E190,""Greenough""),""Crimson"",IF(REGEXMATCH(E190,""Hurlbut""),""Crimson"",IF(REGEXMATCH(E190,""Pennypacker""),""Crimson"",IF(REGEXMATCH(E190,""Wigg""),""Crimson"",IF(REGEXMATC"&amp;"H(E190,""Grays""),""Elm"",IF(REGEXMATCH(E190,""Matthews""),""Elm"",IF(REGEXMATCH(E190,""Weld""),""Elm"",IF(REGEXMATCH(E190,""Canaday""),""Oak"",IF(REGEXMATCH(E190,""Thayer""),""Oak"")))))))))))))))))"),FALSE)</f>
        <v>0</v>
      </c>
      <c r="C190" s="4">
        <f>Form!F:F</f>
        <v>0</v>
      </c>
      <c r="D190" s="4">
        <f>Form!G:G</f>
        <v>0</v>
      </c>
      <c r="E190" s="4"/>
    </row>
    <row r="191" spans="1:5" ht="15">
      <c r="A191" s="4">
        <f>Form!C:C</f>
        <v>0</v>
      </c>
      <c r="B191" s="7" t="b">
        <f ca="1">IFERROR(__xludf.DUMMYFUNCTION("IF(REGEXMATCH(E191,""Apley""),""Ivy"",IF(REGEXMATCH(E191,""Hollis""),""Ivy"",IF(REGEXMATCH(E191,""Holworthy""),""Ivy"",IF(REGEXMATCH(E191,""Lionel""),""Ivy"",IF(REGEXMATCH(E191,""Mass Hall""),""Ivy"",IF(REGEXMATCH(E191,""Mower""),""Ivy"",IF(REGEXMATCH(E19"&amp;"1,""Stoughton""),""Ivy"",IF(REGEXMATCH(E191,""Straus""),""Ivy"",IF(REGEXMATCH(E191,""Greenough""),""Crimson"",IF(REGEXMATCH(E191,""Hurlbut""),""Crimson"",IF(REGEXMATCH(E191,""Pennypacker""),""Crimson"",IF(REGEXMATCH(E191,""Wigg""),""Crimson"",IF(REGEXMATC"&amp;"H(E191,""Grays""),""Elm"",IF(REGEXMATCH(E191,""Matthews""),""Elm"",IF(REGEXMATCH(E191,""Weld""),""Elm"",IF(REGEXMATCH(E191,""Canaday""),""Oak"",IF(REGEXMATCH(E191,""Thayer""),""Oak"")))))))))))))))))"),FALSE)</f>
        <v>0</v>
      </c>
      <c r="C191" s="4">
        <f>Form!F:F</f>
        <v>0</v>
      </c>
      <c r="D191" s="4">
        <f>Form!G:G</f>
        <v>0</v>
      </c>
      <c r="E191" s="4"/>
    </row>
    <row r="192" spans="1:5" ht="15">
      <c r="A192" s="4">
        <f>Form!C:C</f>
        <v>0</v>
      </c>
      <c r="B192" s="7" t="b">
        <f ca="1">IFERROR(__xludf.DUMMYFUNCTION("IF(REGEXMATCH(E192,""Apley""),""Ivy"",IF(REGEXMATCH(E192,""Hollis""),""Ivy"",IF(REGEXMATCH(E192,""Holworthy""),""Ivy"",IF(REGEXMATCH(E192,""Lionel""),""Ivy"",IF(REGEXMATCH(E192,""Mass Hall""),""Ivy"",IF(REGEXMATCH(E192,""Mower""),""Ivy"",IF(REGEXMATCH(E19"&amp;"2,""Stoughton""),""Ivy"",IF(REGEXMATCH(E192,""Straus""),""Ivy"",IF(REGEXMATCH(E192,""Greenough""),""Crimson"",IF(REGEXMATCH(E192,""Hurlbut""),""Crimson"",IF(REGEXMATCH(E192,""Pennypacker""),""Crimson"",IF(REGEXMATCH(E192,""Wigg""),""Crimson"",IF(REGEXMATC"&amp;"H(E192,""Grays""),""Elm"",IF(REGEXMATCH(E192,""Matthews""),""Elm"",IF(REGEXMATCH(E192,""Weld""),""Elm"",IF(REGEXMATCH(E192,""Canaday""),""Oak"",IF(REGEXMATCH(E192,""Thayer""),""Oak"")))))))))))))))))"),FALSE)</f>
        <v>0</v>
      </c>
      <c r="C192" s="4">
        <f>Form!F:F</f>
        <v>0</v>
      </c>
      <c r="D192" s="4">
        <f>Form!G:G</f>
        <v>0</v>
      </c>
      <c r="E192" s="4"/>
    </row>
    <row r="193" spans="1:5" ht="15">
      <c r="A193" s="4">
        <f>Form!C:C</f>
        <v>0</v>
      </c>
      <c r="B193" s="7" t="b">
        <f ca="1">IFERROR(__xludf.DUMMYFUNCTION("IF(REGEXMATCH(E193,""Apley""),""Ivy"",IF(REGEXMATCH(E193,""Hollis""),""Ivy"",IF(REGEXMATCH(E193,""Holworthy""),""Ivy"",IF(REGEXMATCH(E193,""Lionel""),""Ivy"",IF(REGEXMATCH(E193,""Mass Hall""),""Ivy"",IF(REGEXMATCH(E193,""Mower""),""Ivy"",IF(REGEXMATCH(E19"&amp;"3,""Stoughton""),""Ivy"",IF(REGEXMATCH(E193,""Straus""),""Ivy"",IF(REGEXMATCH(E193,""Greenough""),""Crimson"",IF(REGEXMATCH(E193,""Hurlbut""),""Crimson"",IF(REGEXMATCH(E193,""Pennypacker""),""Crimson"",IF(REGEXMATCH(E193,""Wigg""),""Crimson"",IF(REGEXMATC"&amp;"H(E193,""Grays""),""Elm"",IF(REGEXMATCH(E193,""Matthews""),""Elm"",IF(REGEXMATCH(E193,""Weld""),""Elm"",IF(REGEXMATCH(E193,""Canaday""),""Oak"",IF(REGEXMATCH(E193,""Thayer""),""Oak"")))))))))))))))))"),FALSE)</f>
        <v>0</v>
      </c>
      <c r="C193" s="4">
        <f>Form!F:F</f>
        <v>0</v>
      </c>
      <c r="D193" s="4">
        <f>Form!G:G</f>
        <v>0</v>
      </c>
      <c r="E193" s="4"/>
    </row>
    <row r="194" spans="1:5" ht="15">
      <c r="A194" s="4">
        <f>Form!C:C</f>
        <v>0</v>
      </c>
      <c r="B194" s="7" t="b">
        <f ca="1">IFERROR(__xludf.DUMMYFUNCTION("IF(REGEXMATCH(E194,""Apley""),""Ivy"",IF(REGEXMATCH(E194,""Hollis""),""Ivy"",IF(REGEXMATCH(E194,""Holworthy""),""Ivy"",IF(REGEXMATCH(E194,""Lionel""),""Ivy"",IF(REGEXMATCH(E194,""Mass Hall""),""Ivy"",IF(REGEXMATCH(E194,""Mower""),""Ivy"",IF(REGEXMATCH(E19"&amp;"4,""Stoughton""),""Ivy"",IF(REGEXMATCH(E194,""Straus""),""Ivy"",IF(REGEXMATCH(E194,""Greenough""),""Crimson"",IF(REGEXMATCH(E194,""Hurlbut""),""Crimson"",IF(REGEXMATCH(E194,""Pennypacker""),""Crimson"",IF(REGEXMATCH(E194,""Wigg""),""Crimson"",IF(REGEXMATC"&amp;"H(E194,""Grays""),""Elm"",IF(REGEXMATCH(E194,""Matthews""),""Elm"",IF(REGEXMATCH(E194,""Weld""),""Elm"",IF(REGEXMATCH(E194,""Canaday""),""Oak"",IF(REGEXMATCH(E194,""Thayer""),""Oak"")))))))))))))))))"),FALSE)</f>
        <v>0</v>
      </c>
      <c r="C194" s="4">
        <f>Form!F:F</f>
        <v>0</v>
      </c>
      <c r="D194" s="4">
        <f>Form!G:G</f>
        <v>0</v>
      </c>
      <c r="E194" s="4"/>
    </row>
    <row r="195" spans="1:5" ht="15">
      <c r="A195" s="4">
        <f>Form!C:C</f>
        <v>0</v>
      </c>
      <c r="B195" s="7" t="b">
        <f ca="1">IFERROR(__xludf.DUMMYFUNCTION("IF(REGEXMATCH(E195,""Apley""),""Ivy"",IF(REGEXMATCH(E195,""Hollis""),""Ivy"",IF(REGEXMATCH(E195,""Holworthy""),""Ivy"",IF(REGEXMATCH(E195,""Lionel""),""Ivy"",IF(REGEXMATCH(E195,""Mass Hall""),""Ivy"",IF(REGEXMATCH(E195,""Mower""),""Ivy"",IF(REGEXMATCH(E19"&amp;"5,""Stoughton""),""Ivy"",IF(REGEXMATCH(E195,""Straus""),""Ivy"",IF(REGEXMATCH(E195,""Greenough""),""Crimson"",IF(REGEXMATCH(E195,""Hurlbut""),""Crimson"",IF(REGEXMATCH(E195,""Pennypacker""),""Crimson"",IF(REGEXMATCH(E195,""Wigg""),""Crimson"",IF(REGEXMATC"&amp;"H(E195,""Grays""),""Elm"",IF(REGEXMATCH(E195,""Matthews""),""Elm"",IF(REGEXMATCH(E195,""Weld""),""Elm"",IF(REGEXMATCH(E195,""Canaday""),""Oak"",IF(REGEXMATCH(E195,""Thayer""),""Oak"")))))))))))))))))"),FALSE)</f>
        <v>0</v>
      </c>
      <c r="C195" s="4">
        <f>Form!F:F</f>
        <v>0</v>
      </c>
      <c r="D195" s="4">
        <f>Form!G:G</f>
        <v>0</v>
      </c>
      <c r="E195" s="4"/>
    </row>
    <row r="196" spans="1:5" ht="15">
      <c r="A196" s="4">
        <f>Form!C:C</f>
        <v>0</v>
      </c>
      <c r="B196" s="7" t="b">
        <f ca="1">IFERROR(__xludf.DUMMYFUNCTION("IF(REGEXMATCH(E196,""Apley""),""Ivy"",IF(REGEXMATCH(E196,""Hollis""),""Ivy"",IF(REGEXMATCH(E196,""Holworthy""),""Ivy"",IF(REGEXMATCH(E196,""Lionel""),""Ivy"",IF(REGEXMATCH(E196,""Mass Hall""),""Ivy"",IF(REGEXMATCH(E196,""Mower""),""Ivy"",IF(REGEXMATCH(E19"&amp;"6,""Stoughton""),""Ivy"",IF(REGEXMATCH(E196,""Straus""),""Ivy"",IF(REGEXMATCH(E196,""Greenough""),""Crimson"",IF(REGEXMATCH(E196,""Hurlbut""),""Crimson"",IF(REGEXMATCH(E196,""Pennypacker""),""Crimson"",IF(REGEXMATCH(E196,""Wigg""),""Crimson"",IF(REGEXMATC"&amp;"H(E196,""Grays""),""Elm"",IF(REGEXMATCH(E196,""Matthews""),""Elm"",IF(REGEXMATCH(E196,""Weld""),""Elm"",IF(REGEXMATCH(E196,""Canaday""),""Oak"",IF(REGEXMATCH(E196,""Thayer""),""Oak"")))))))))))))))))"),FALSE)</f>
        <v>0</v>
      </c>
      <c r="C196" s="4">
        <f>Form!F:F</f>
        <v>0</v>
      </c>
      <c r="D196" s="4">
        <f>Form!G:G</f>
        <v>0</v>
      </c>
      <c r="E196" s="4"/>
    </row>
    <row r="197" spans="1:5" ht="15">
      <c r="A197" s="4">
        <f>Form!C:C</f>
        <v>0</v>
      </c>
      <c r="B197" s="7" t="b">
        <f ca="1">IFERROR(__xludf.DUMMYFUNCTION("IF(REGEXMATCH(E197,""Apley""),""Ivy"",IF(REGEXMATCH(E197,""Hollis""),""Ivy"",IF(REGEXMATCH(E197,""Holworthy""),""Ivy"",IF(REGEXMATCH(E197,""Lionel""),""Ivy"",IF(REGEXMATCH(E197,""Mass Hall""),""Ivy"",IF(REGEXMATCH(E197,""Mower""),""Ivy"",IF(REGEXMATCH(E19"&amp;"7,""Stoughton""),""Ivy"",IF(REGEXMATCH(E197,""Straus""),""Ivy"",IF(REGEXMATCH(E197,""Greenough""),""Crimson"",IF(REGEXMATCH(E197,""Hurlbut""),""Crimson"",IF(REGEXMATCH(E197,""Pennypacker""),""Crimson"",IF(REGEXMATCH(E197,""Wigg""),""Crimson"",IF(REGEXMATC"&amp;"H(E197,""Grays""),""Elm"",IF(REGEXMATCH(E197,""Matthews""),""Elm"",IF(REGEXMATCH(E197,""Weld""),""Elm"",IF(REGEXMATCH(E197,""Canaday""),""Oak"",IF(REGEXMATCH(E197,""Thayer""),""Oak"")))))))))))))))))"),FALSE)</f>
        <v>0</v>
      </c>
      <c r="C197" s="4">
        <f>Form!F:F</f>
        <v>0</v>
      </c>
      <c r="D197" s="4">
        <f>Form!G:G</f>
        <v>0</v>
      </c>
      <c r="E197" s="4"/>
    </row>
    <row r="198" spans="1:5" ht="15">
      <c r="A198" s="4">
        <f>Form!C:C</f>
        <v>0</v>
      </c>
      <c r="B198" s="7" t="b">
        <f ca="1">IFERROR(__xludf.DUMMYFUNCTION("IF(REGEXMATCH(E198,""Apley""),""Ivy"",IF(REGEXMATCH(E198,""Hollis""),""Ivy"",IF(REGEXMATCH(E198,""Holworthy""),""Ivy"",IF(REGEXMATCH(E198,""Lionel""),""Ivy"",IF(REGEXMATCH(E198,""Mass Hall""),""Ivy"",IF(REGEXMATCH(E198,""Mower""),""Ivy"",IF(REGEXMATCH(E19"&amp;"8,""Stoughton""),""Ivy"",IF(REGEXMATCH(E198,""Straus""),""Ivy"",IF(REGEXMATCH(E198,""Greenough""),""Crimson"",IF(REGEXMATCH(E198,""Hurlbut""),""Crimson"",IF(REGEXMATCH(E198,""Pennypacker""),""Crimson"",IF(REGEXMATCH(E198,""Wigg""),""Crimson"",IF(REGEXMATC"&amp;"H(E198,""Grays""),""Elm"",IF(REGEXMATCH(E198,""Matthews""),""Elm"",IF(REGEXMATCH(E198,""Weld""),""Elm"",IF(REGEXMATCH(E198,""Canaday""),""Oak"",IF(REGEXMATCH(E198,""Thayer""),""Oak"")))))))))))))))))"),FALSE)</f>
        <v>0</v>
      </c>
      <c r="C198" s="4">
        <f>Form!F:F</f>
        <v>0</v>
      </c>
      <c r="D198" s="4">
        <f>Form!G:G</f>
        <v>0</v>
      </c>
      <c r="E198" s="4"/>
    </row>
    <row r="199" spans="1:5" ht="15">
      <c r="A199" s="4">
        <f>Form!C:C</f>
        <v>0</v>
      </c>
      <c r="B199" s="7" t="b">
        <f ca="1">IFERROR(__xludf.DUMMYFUNCTION("IF(REGEXMATCH(E199,""Apley""),""Ivy"",IF(REGEXMATCH(E199,""Hollis""),""Ivy"",IF(REGEXMATCH(E199,""Holworthy""),""Ivy"",IF(REGEXMATCH(E199,""Lionel""),""Ivy"",IF(REGEXMATCH(E199,""Mass Hall""),""Ivy"",IF(REGEXMATCH(E199,""Mower""),""Ivy"",IF(REGEXMATCH(E19"&amp;"9,""Stoughton""),""Ivy"",IF(REGEXMATCH(E199,""Straus""),""Ivy"",IF(REGEXMATCH(E199,""Greenough""),""Crimson"",IF(REGEXMATCH(E199,""Hurlbut""),""Crimson"",IF(REGEXMATCH(E199,""Pennypacker""),""Crimson"",IF(REGEXMATCH(E199,""Wigg""),""Crimson"",IF(REGEXMATC"&amp;"H(E199,""Grays""),""Elm"",IF(REGEXMATCH(E199,""Matthews""),""Elm"",IF(REGEXMATCH(E199,""Weld""),""Elm"",IF(REGEXMATCH(E199,""Canaday""),""Oak"",IF(REGEXMATCH(E199,""Thayer""),""Oak"")))))))))))))))))"),FALSE)</f>
        <v>0</v>
      </c>
      <c r="C199" s="4">
        <f>Form!F:F</f>
        <v>0</v>
      </c>
      <c r="D199" s="4">
        <f>Form!G:G</f>
        <v>0</v>
      </c>
      <c r="E199" s="4"/>
    </row>
    <row r="200" spans="1:5" ht="15">
      <c r="A200" s="4">
        <f>Form!C:C</f>
        <v>0</v>
      </c>
      <c r="B200" s="7" t="b">
        <f ca="1">IFERROR(__xludf.DUMMYFUNCTION("IF(REGEXMATCH(E200,""Apley""),""Ivy"",IF(REGEXMATCH(E200,""Hollis""),""Ivy"",IF(REGEXMATCH(E200,""Holworthy""),""Ivy"",IF(REGEXMATCH(E200,""Lionel""),""Ivy"",IF(REGEXMATCH(E200,""Mass Hall""),""Ivy"",IF(REGEXMATCH(E200,""Mower""),""Ivy"",IF(REGEXMATCH(E20"&amp;"0,""Stoughton""),""Ivy"",IF(REGEXMATCH(E200,""Straus""),""Ivy"",IF(REGEXMATCH(E200,""Greenough""),""Crimson"",IF(REGEXMATCH(E200,""Hurlbut""),""Crimson"",IF(REGEXMATCH(E200,""Pennypacker""),""Crimson"",IF(REGEXMATCH(E200,""Wigg""),""Crimson"",IF(REGEXMATC"&amp;"H(E200,""Grays""),""Elm"",IF(REGEXMATCH(E200,""Matthews""),""Elm"",IF(REGEXMATCH(E200,""Weld""),""Elm"",IF(REGEXMATCH(E200,""Canaday""),""Oak"",IF(REGEXMATCH(E200,""Thayer""),""Oak"")))))))))))))))))"),FALSE)</f>
        <v>0</v>
      </c>
      <c r="C200" s="4">
        <f>Form!F:F</f>
        <v>0</v>
      </c>
      <c r="D200" s="4">
        <f>Form!G:G</f>
        <v>0</v>
      </c>
      <c r="E200" s="4"/>
    </row>
    <row r="201" spans="1:5" ht="15">
      <c r="A201" s="4">
        <f>Form!C:C</f>
        <v>0</v>
      </c>
      <c r="B201" s="7" t="b">
        <f ca="1">IFERROR(__xludf.DUMMYFUNCTION("IF(REGEXMATCH(E201,""Apley""),""Ivy"",IF(REGEXMATCH(E201,""Hollis""),""Ivy"",IF(REGEXMATCH(E201,""Holworthy""),""Ivy"",IF(REGEXMATCH(E201,""Lionel""),""Ivy"",IF(REGEXMATCH(E201,""Mass Hall""),""Ivy"",IF(REGEXMATCH(E201,""Mower""),""Ivy"",IF(REGEXMATCH(E20"&amp;"1,""Stoughton""),""Ivy"",IF(REGEXMATCH(E201,""Straus""),""Ivy"",IF(REGEXMATCH(E201,""Greenough""),""Crimson"",IF(REGEXMATCH(E201,""Hurlbut""),""Crimson"",IF(REGEXMATCH(E201,""Pennypacker""),""Crimson"",IF(REGEXMATCH(E201,""Wigg""),""Crimson"",IF(REGEXMATC"&amp;"H(E201,""Grays""),""Elm"",IF(REGEXMATCH(E201,""Matthews""),""Elm"",IF(REGEXMATCH(E201,""Weld""),""Elm"",IF(REGEXMATCH(E201,""Canaday""),""Oak"",IF(REGEXMATCH(E201,""Thayer""),""Oak"")))))))))))))))))"),FALSE)</f>
        <v>0</v>
      </c>
      <c r="C201" s="4">
        <f>Form!F:F</f>
        <v>0</v>
      </c>
      <c r="D201" s="4">
        <f>Form!G:G</f>
        <v>0</v>
      </c>
      <c r="E201" s="4"/>
    </row>
    <row r="202" spans="1:5" ht="15">
      <c r="A202" s="4">
        <f>Form!C:C</f>
        <v>0</v>
      </c>
      <c r="B202" s="7" t="b">
        <f ca="1">IFERROR(__xludf.DUMMYFUNCTION("IF(REGEXMATCH(E202,""Apley""),""Ivy"",IF(REGEXMATCH(E202,""Hollis""),""Ivy"",IF(REGEXMATCH(E202,""Holworthy""),""Ivy"",IF(REGEXMATCH(E202,""Lionel""),""Ivy"",IF(REGEXMATCH(E202,""Mass Hall""),""Ivy"",IF(REGEXMATCH(E202,""Mower""),""Ivy"",IF(REGEXMATCH(E20"&amp;"2,""Stoughton""),""Ivy"",IF(REGEXMATCH(E202,""Straus""),""Ivy"",IF(REGEXMATCH(E202,""Greenough""),""Crimson"",IF(REGEXMATCH(E202,""Hurlbut""),""Crimson"",IF(REGEXMATCH(E202,""Pennypacker""),""Crimson"",IF(REGEXMATCH(E202,""Wigg""),""Crimson"",IF(REGEXMATC"&amp;"H(E202,""Grays""),""Elm"",IF(REGEXMATCH(E202,""Matthews""),""Elm"",IF(REGEXMATCH(E202,""Weld""),""Elm"",IF(REGEXMATCH(E202,""Canaday""),""Oak"",IF(REGEXMATCH(E202,""Thayer""),""Oak"")))))))))))))))))"),FALSE)</f>
        <v>0</v>
      </c>
      <c r="C202" s="4">
        <f>Form!F:F</f>
        <v>0</v>
      </c>
      <c r="D202" s="4">
        <f>Form!G:G</f>
        <v>0</v>
      </c>
      <c r="E202" s="4"/>
    </row>
    <row r="203" spans="1:5" ht="15">
      <c r="A203" s="4">
        <f>Form!C:C</f>
        <v>0</v>
      </c>
      <c r="B203" s="7" t="b">
        <f ca="1">IFERROR(__xludf.DUMMYFUNCTION("IF(REGEXMATCH(E203,""Apley""),""Ivy"",IF(REGEXMATCH(E203,""Hollis""),""Ivy"",IF(REGEXMATCH(E203,""Holworthy""),""Ivy"",IF(REGEXMATCH(E203,""Lionel""),""Ivy"",IF(REGEXMATCH(E203,""Mass Hall""),""Ivy"",IF(REGEXMATCH(E203,""Mower""),""Ivy"",IF(REGEXMATCH(E20"&amp;"3,""Stoughton""),""Ivy"",IF(REGEXMATCH(E203,""Straus""),""Ivy"",IF(REGEXMATCH(E203,""Greenough""),""Crimson"",IF(REGEXMATCH(E203,""Hurlbut""),""Crimson"",IF(REGEXMATCH(E203,""Pennypacker""),""Crimson"",IF(REGEXMATCH(E203,""Wigg""),""Crimson"",IF(REGEXMATC"&amp;"H(E203,""Grays""),""Elm"",IF(REGEXMATCH(E203,""Matthews""),""Elm"",IF(REGEXMATCH(E203,""Weld""),""Elm"",IF(REGEXMATCH(E203,""Canaday""),""Oak"",IF(REGEXMATCH(E203,""Thayer""),""Oak"")))))))))))))))))"),FALSE)</f>
        <v>0</v>
      </c>
      <c r="C203" s="4">
        <f>Form!F:F</f>
        <v>0</v>
      </c>
      <c r="D203" s="4">
        <f>Form!G:G</f>
        <v>0</v>
      </c>
      <c r="E203" s="4"/>
    </row>
    <row r="204" spans="1:5" ht="15">
      <c r="A204" s="4">
        <f>Form!C:C</f>
        <v>0</v>
      </c>
      <c r="B204" s="7" t="b">
        <f ca="1">IFERROR(__xludf.DUMMYFUNCTION("IF(REGEXMATCH(E204,""Apley""),""Ivy"",IF(REGEXMATCH(E204,""Hollis""),""Ivy"",IF(REGEXMATCH(E204,""Holworthy""),""Ivy"",IF(REGEXMATCH(E204,""Lionel""),""Ivy"",IF(REGEXMATCH(E204,""Mass Hall""),""Ivy"",IF(REGEXMATCH(E204,""Mower""),""Ivy"",IF(REGEXMATCH(E20"&amp;"4,""Stoughton""),""Ivy"",IF(REGEXMATCH(E204,""Straus""),""Ivy"",IF(REGEXMATCH(E204,""Greenough""),""Crimson"",IF(REGEXMATCH(E204,""Hurlbut""),""Crimson"",IF(REGEXMATCH(E204,""Pennypacker""),""Crimson"",IF(REGEXMATCH(E204,""Wigg""),""Crimson"",IF(REGEXMATC"&amp;"H(E204,""Grays""),""Elm"",IF(REGEXMATCH(E204,""Matthews""),""Elm"",IF(REGEXMATCH(E204,""Weld""),""Elm"",IF(REGEXMATCH(E204,""Canaday""),""Oak"",IF(REGEXMATCH(E204,""Thayer""),""Oak"")))))))))))))))))"),FALSE)</f>
        <v>0</v>
      </c>
      <c r="C204" s="4">
        <f>Form!F:F</f>
        <v>0</v>
      </c>
      <c r="D204" s="4">
        <f>Form!G:G</f>
        <v>0</v>
      </c>
      <c r="E204" s="4"/>
    </row>
    <row r="205" spans="1:5" ht="15">
      <c r="A205" s="4">
        <f>Form!C:C</f>
        <v>0</v>
      </c>
      <c r="B205" s="7" t="b">
        <f ca="1">IFERROR(__xludf.DUMMYFUNCTION("IF(REGEXMATCH(E205,""Apley""),""Ivy"",IF(REGEXMATCH(E205,""Hollis""),""Ivy"",IF(REGEXMATCH(E205,""Holworthy""),""Ivy"",IF(REGEXMATCH(E205,""Lionel""),""Ivy"",IF(REGEXMATCH(E205,""Mass Hall""),""Ivy"",IF(REGEXMATCH(E205,""Mower""),""Ivy"",IF(REGEXMATCH(E20"&amp;"5,""Stoughton""),""Ivy"",IF(REGEXMATCH(E205,""Straus""),""Ivy"",IF(REGEXMATCH(E205,""Greenough""),""Crimson"",IF(REGEXMATCH(E205,""Hurlbut""),""Crimson"",IF(REGEXMATCH(E205,""Pennypacker""),""Crimson"",IF(REGEXMATCH(E205,""Wigg""),""Crimson"",IF(REGEXMATC"&amp;"H(E205,""Grays""),""Elm"",IF(REGEXMATCH(E205,""Matthews""),""Elm"",IF(REGEXMATCH(E205,""Weld""),""Elm"",IF(REGEXMATCH(E205,""Canaday""),""Oak"",IF(REGEXMATCH(E205,""Thayer""),""Oak"")))))))))))))))))"),FALSE)</f>
        <v>0</v>
      </c>
      <c r="C205" s="4">
        <f>Form!F:F</f>
        <v>0</v>
      </c>
      <c r="D205" s="4">
        <f>Form!G:G</f>
        <v>0</v>
      </c>
      <c r="E205" s="4"/>
    </row>
    <row r="206" spans="1:5" ht="15">
      <c r="A206" s="4">
        <f>Form!C:C</f>
        <v>0</v>
      </c>
      <c r="B206" s="7" t="b">
        <f ca="1">IFERROR(__xludf.DUMMYFUNCTION("IF(REGEXMATCH(E206,""Apley""),""Ivy"",IF(REGEXMATCH(E206,""Hollis""),""Ivy"",IF(REGEXMATCH(E206,""Holworthy""),""Ivy"",IF(REGEXMATCH(E206,""Lionel""),""Ivy"",IF(REGEXMATCH(E206,""Mass Hall""),""Ivy"",IF(REGEXMATCH(E206,""Mower""),""Ivy"",IF(REGEXMATCH(E20"&amp;"6,""Stoughton""),""Ivy"",IF(REGEXMATCH(E206,""Straus""),""Ivy"",IF(REGEXMATCH(E206,""Greenough""),""Crimson"",IF(REGEXMATCH(E206,""Hurlbut""),""Crimson"",IF(REGEXMATCH(E206,""Pennypacker""),""Crimson"",IF(REGEXMATCH(E206,""Wigg""),""Crimson"",IF(REGEXMATC"&amp;"H(E206,""Grays""),""Elm"",IF(REGEXMATCH(E206,""Matthews""),""Elm"",IF(REGEXMATCH(E206,""Weld""),""Elm"",IF(REGEXMATCH(E206,""Canaday""),""Oak"",IF(REGEXMATCH(E206,""Thayer""),""Oak"")))))))))))))))))"),FALSE)</f>
        <v>0</v>
      </c>
      <c r="C206" s="4">
        <f>Form!F:F</f>
        <v>0</v>
      </c>
      <c r="D206" s="4">
        <f>Form!G:G</f>
        <v>0</v>
      </c>
      <c r="E206" s="4"/>
    </row>
    <row r="207" spans="1:5" ht="15">
      <c r="A207" s="4">
        <f>Form!C:C</f>
        <v>0</v>
      </c>
      <c r="B207" s="7" t="b">
        <f ca="1">IFERROR(__xludf.DUMMYFUNCTION("IF(REGEXMATCH(E207,""Apley""),""Ivy"",IF(REGEXMATCH(E207,""Hollis""),""Ivy"",IF(REGEXMATCH(E207,""Holworthy""),""Ivy"",IF(REGEXMATCH(E207,""Lionel""),""Ivy"",IF(REGEXMATCH(E207,""Mass Hall""),""Ivy"",IF(REGEXMATCH(E207,""Mower""),""Ivy"",IF(REGEXMATCH(E20"&amp;"7,""Stoughton""),""Ivy"",IF(REGEXMATCH(E207,""Straus""),""Ivy"",IF(REGEXMATCH(E207,""Greenough""),""Crimson"",IF(REGEXMATCH(E207,""Hurlbut""),""Crimson"",IF(REGEXMATCH(E207,""Pennypacker""),""Crimson"",IF(REGEXMATCH(E207,""Wigg""),""Crimson"",IF(REGEXMATC"&amp;"H(E207,""Grays""),""Elm"",IF(REGEXMATCH(E207,""Matthews""),""Elm"",IF(REGEXMATCH(E207,""Weld""),""Elm"",IF(REGEXMATCH(E207,""Canaday""),""Oak"",IF(REGEXMATCH(E207,""Thayer""),""Oak"")))))))))))))))))"),FALSE)</f>
        <v>0</v>
      </c>
      <c r="C207" s="4">
        <f>Form!F:F</f>
        <v>0</v>
      </c>
      <c r="D207" s="4">
        <f>Form!G:G</f>
        <v>0</v>
      </c>
      <c r="E207" s="4"/>
    </row>
    <row r="208" spans="1:5" ht="15">
      <c r="A208" s="4">
        <f>Form!C:C</f>
        <v>0</v>
      </c>
      <c r="B208" s="7" t="b">
        <f ca="1">IFERROR(__xludf.DUMMYFUNCTION("IF(REGEXMATCH(E208,""Apley""),""Ivy"",IF(REGEXMATCH(E208,""Hollis""),""Ivy"",IF(REGEXMATCH(E208,""Holworthy""),""Ivy"",IF(REGEXMATCH(E208,""Lionel""),""Ivy"",IF(REGEXMATCH(E208,""Mass Hall""),""Ivy"",IF(REGEXMATCH(E208,""Mower""),""Ivy"",IF(REGEXMATCH(E20"&amp;"8,""Stoughton""),""Ivy"",IF(REGEXMATCH(E208,""Straus""),""Ivy"",IF(REGEXMATCH(E208,""Greenough""),""Crimson"",IF(REGEXMATCH(E208,""Hurlbut""),""Crimson"",IF(REGEXMATCH(E208,""Pennypacker""),""Crimson"",IF(REGEXMATCH(E208,""Wigg""),""Crimson"",IF(REGEXMATC"&amp;"H(E208,""Grays""),""Elm"",IF(REGEXMATCH(E208,""Matthews""),""Elm"",IF(REGEXMATCH(E208,""Weld""),""Elm"",IF(REGEXMATCH(E208,""Canaday""),""Oak"",IF(REGEXMATCH(E208,""Thayer""),""Oak"")))))))))))))))))"),FALSE)</f>
        <v>0</v>
      </c>
      <c r="C208" s="4">
        <f>Form!F:F</f>
        <v>0</v>
      </c>
      <c r="D208" s="4">
        <f>Form!G:G</f>
        <v>0</v>
      </c>
      <c r="E208" s="4"/>
    </row>
    <row r="209" spans="1:5" ht="15">
      <c r="A209" s="4">
        <f>Form!C:C</f>
        <v>0</v>
      </c>
      <c r="B209" s="7" t="b">
        <f ca="1">IFERROR(__xludf.DUMMYFUNCTION("IF(REGEXMATCH(E209,""Apley""),""Ivy"",IF(REGEXMATCH(E209,""Hollis""),""Ivy"",IF(REGEXMATCH(E209,""Holworthy""),""Ivy"",IF(REGEXMATCH(E209,""Lionel""),""Ivy"",IF(REGEXMATCH(E209,""Mass Hall""),""Ivy"",IF(REGEXMATCH(E209,""Mower""),""Ivy"",IF(REGEXMATCH(E20"&amp;"9,""Stoughton""),""Ivy"",IF(REGEXMATCH(E209,""Straus""),""Ivy"",IF(REGEXMATCH(E209,""Greenough""),""Crimson"",IF(REGEXMATCH(E209,""Hurlbut""),""Crimson"",IF(REGEXMATCH(E209,""Pennypacker""),""Crimson"",IF(REGEXMATCH(E209,""Wigg""),""Crimson"",IF(REGEXMATC"&amp;"H(E209,""Grays""),""Elm"",IF(REGEXMATCH(E209,""Matthews""),""Elm"",IF(REGEXMATCH(E209,""Weld""),""Elm"",IF(REGEXMATCH(E209,""Canaday""),""Oak"",IF(REGEXMATCH(E209,""Thayer""),""Oak"")))))))))))))))))"),FALSE)</f>
        <v>0</v>
      </c>
      <c r="C209" s="4">
        <f>Form!F:F</f>
        <v>0</v>
      </c>
      <c r="D209" s="4">
        <f>Form!G:G</f>
        <v>0</v>
      </c>
      <c r="E209" s="4"/>
    </row>
    <row r="210" spans="1:5" ht="15">
      <c r="A210" s="4">
        <f>Form!C:C</f>
        <v>0</v>
      </c>
      <c r="B210" s="7" t="b">
        <f ca="1">IFERROR(__xludf.DUMMYFUNCTION("IF(REGEXMATCH(E210,""Apley""),""Ivy"",IF(REGEXMATCH(E210,""Hollis""),""Ivy"",IF(REGEXMATCH(E210,""Holworthy""),""Ivy"",IF(REGEXMATCH(E210,""Lionel""),""Ivy"",IF(REGEXMATCH(E210,""Mass Hall""),""Ivy"",IF(REGEXMATCH(E210,""Mower""),""Ivy"",IF(REGEXMATCH(E21"&amp;"0,""Stoughton""),""Ivy"",IF(REGEXMATCH(E210,""Straus""),""Ivy"",IF(REGEXMATCH(E210,""Greenough""),""Crimson"",IF(REGEXMATCH(E210,""Hurlbut""),""Crimson"",IF(REGEXMATCH(E210,""Pennypacker""),""Crimson"",IF(REGEXMATCH(E210,""Wigg""),""Crimson"",IF(REGEXMATC"&amp;"H(E210,""Grays""),""Elm"",IF(REGEXMATCH(E210,""Matthews""),""Elm"",IF(REGEXMATCH(E210,""Weld""),""Elm"",IF(REGEXMATCH(E210,""Canaday""),""Oak"",IF(REGEXMATCH(E210,""Thayer""),""Oak"")))))))))))))))))"),FALSE)</f>
        <v>0</v>
      </c>
      <c r="C210" s="4">
        <f>Form!F:F</f>
        <v>0</v>
      </c>
      <c r="D210" s="4">
        <f>Form!G:G</f>
        <v>0</v>
      </c>
      <c r="E210" s="4"/>
    </row>
    <row r="211" spans="1:5" ht="15">
      <c r="A211" s="4">
        <f>Form!C:C</f>
        <v>0</v>
      </c>
      <c r="B211" s="7" t="b">
        <f ca="1">IFERROR(__xludf.DUMMYFUNCTION("IF(REGEXMATCH(E211,""Apley""),""Ivy"",IF(REGEXMATCH(E211,""Hollis""),""Ivy"",IF(REGEXMATCH(E211,""Holworthy""),""Ivy"",IF(REGEXMATCH(E211,""Lionel""),""Ivy"",IF(REGEXMATCH(E211,""Mass Hall""),""Ivy"",IF(REGEXMATCH(E211,""Mower""),""Ivy"",IF(REGEXMATCH(E21"&amp;"1,""Stoughton""),""Ivy"",IF(REGEXMATCH(E211,""Straus""),""Ivy"",IF(REGEXMATCH(E211,""Greenough""),""Crimson"",IF(REGEXMATCH(E211,""Hurlbut""),""Crimson"",IF(REGEXMATCH(E211,""Pennypacker""),""Crimson"",IF(REGEXMATCH(E211,""Wigg""),""Crimson"",IF(REGEXMATC"&amp;"H(E211,""Grays""),""Elm"",IF(REGEXMATCH(E211,""Matthews""),""Elm"",IF(REGEXMATCH(E211,""Weld""),""Elm"",IF(REGEXMATCH(E211,""Canaday""),""Oak"",IF(REGEXMATCH(E211,""Thayer""),""Oak"")))))))))))))))))"),FALSE)</f>
        <v>0</v>
      </c>
      <c r="C211" s="4">
        <f>Form!F:F</f>
        <v>0</v>
      </c>
      <c r="D211" s="4">
        <f>Form!G:G</f>
        <v>0</v>
      </c>
      <c r="E211" s="4"/>
    </row>
    <row r="212" spans="1:5" ht="15">
      <c r="A212" s="4">
        <f>Form!C:C</f>
        <v>0</v>
      </c>
      <c r="B212" s="7" t="b">
        <f ca="1">IFERROR(__xludf.DUMMYFUNCTION("IF(REGEXMATCH(E212,""Apley""),""Ivy"",IF(REGEXMATCH(E212,""Hollis""),""Ivy"",IF(REGEXMATCH(E212,""Holworthy""),""Ivy"",IF(REGEXMATCH(E212,""Lionel""),""Ivy"",IF(REGEXMATCH(E212,""Mass Hall""),""Ivy"",IF(REGEXMATCH(E212,""Mower""),""Ivy"",IF(REGEXMATCH(E21"&amp;"2,""Stoughton""),""Ivy"",IF(REGEXMATCH(E212,""Straus""),""Ivy"",IF(REGEXMATCH(E212,""Greenough""),""Crimson"",IF(REGEXMATCH(E212,""Hurlbut""),""Crimson"",IF(REGEXMATCH(E212,""Pennypacker""),""Crimson"",IF(REGEXMATCH(E212,""Wigg""),""Crimson"",IF(REGEXMATC"&amp;"H(E212,""Grays""),""Elm"",IF(REGEXMATCH(E212,""Matthews""),""Elm"",IF(REGEXMATCH(E212,""Weld""),""Elm"",IF(REGEXMATCH(E212,""Canaday""),""Oak"",IF(REGEXMATCH(E212,""Thayer""),""Oak"")))))))))))))))))"),FALSE)</f>
        <v>0</v>
      </c>
      <c r="C212" s="4">
        <f>Form!F:F</f>
        <v>0</v>
      </c>
      <c r="D212" s="4">
        <f>Form!G:G</f>
        <v>0</v>
      </c>
      <c r="E212" s="4"/>
    </row>
    <row r="213" spans="1:5" ht="15">
      <c r="A213" s="4">
        <f>Form!C:C</f>
        <v>0</v>
      </c>
      <c r="B213" s="7" t="b">
        <f ca="1">IFERROR(__xludf.DUMMYFUNCTION("IF(REGEXMATCH(E213,""Apley""),""Ivy"",IF(REGEXMATCH(E213,""Hollis""),""Ivy"",IF(REGEXMATCH(E213,""Holworthy""),""Ivy"",IF(REGEXMATCH(E213,""Lionel""),""Ivy"",IF(REGEXMATCH(E213,""Mass Hall""),""Ivy"",IF(REGEXMATCH(E213,""Mower""),""Ivy"",IF(REGEXMATCH(E21"&amp;"3,""Stoughton""),""Ivy"",IF(REGEXMATCH(E213,""Straus""),""Ivy"",IF(REGEXMATCH(E213,""Greenough""),""Crimson"",IF(REGEXMATCH(E213,""Hurlbut""),""Crimson"",IF(REGEXMATCH(E213,""Pennypacker""),""Crimson"",IF(REGEXMATCH(E213,""Wigg""),""Crimson"",IF(REGEXMATC"&amp;"H(E213,""Grays""),""Elm"",IF(REGEXMATCH(E213,""Matthews""),""Elm"",IF(REGEXMATCH(E213,""Weld""),""Elm"",IF(REGEXMATCH(E213,""Canaday""),""Oak"",IF(REGEXMATCH(E213,""Thayer""),""Oak"")))))))))))))))))"),FALSE)</f>
        <v>0</v>
      </c>
      <c r="C213" s="4">
        <f>Form!F:F</f>
        <v>0</v>
      </c>
      <c r="D213" s="4">
        <f>Form!G:G</f>
        <v>0</v>
      </c>
      <c r="E213" s="4"/>
    </row>
    <row r="214" spans="1:5" ht="15">
      <c r="A214" s="4">
        <f>Form!C:C</f>
        <v>0</v>
      </c>
      <c r="B214" s="7" t="b">
        <f ca="1">IFERROR(__xludf.DUMMYFUNCTION("IF(REGEXMATCH(E214,""Apley""),""Ivy"",IF(REGEXMATCH(E214,""Hollis""),""Ivy"",IF(REGEXMATCH(E214,""Holworthy""),""Ivy"",IF(REGEXMATCH(E214,""Lionel""),""Ivy"",IF(REGEXMATCH(E214,""Mass Hall""),""Ivy"",IF(REGEXMATCH(E214,""Mower""),""Ivy"",IF(REGEXMATCH(E21"&amp;"4,""Stoughton""),""Ivy"",IF(REGEXMATCH(E214,""Straus""),""Ivy"",IF(REGEXMATCH(E214,""Greenough""),""Crimson"",IF(REGEXMATCH(E214,""Hurlbut""),""Crimson"",IF(REGEXMATCH(E214,""Pennypacker""),""Crimson"",IF(REGEXMATCH(E214,""Wigg""),""Crimson"",IF(REGEXMATC"&amp;"H(E214,""Grays""),""Elm"",IF(REGEXMATCH(E214,""Matthews""),""Elm"",IF(REGEXMATCH(E214,""Weld""),""Elm"",IF(REGEXMATCH(E214,""Canaday""),""Oak"",IF(REGEXMATCH(E214,""Thayer""),""Oak"")))))))))))))))))"),FALSE)</f>
        <v>0</v>
      </c>
      <c r="C214" s="4">
        <f>Form!F:F</f>
        <v>0</v>
      </c>
      <c r="D214" s="4">
        <f>Form!G:G</f>
        <v>0</v>
      </c>
      <c r="E214" s="4"/>
    </row>
    <row r="215" spans="1:5" ht="15">
      <c r="A215" s="4">
        <f>Form!C:C</f>
        <v>0</v>
      </c>
      <c r="B215" s="7" t="b">
        <f ca="1">IFERROR(__xludf.DUMMYFUNCTION("IF(REGEXMATCH(E215,""Apley""),""Ivy"",IF(REGEXMATCH(E215,""Hollis""),""Ivy"",IF(REGEXMATCH(E215,""Holworthy""),""Ivy"",IF(REGEXMATCH(E215,""Lionel""),""Ivy"",IF(REGEXMATCH(E215,""Mass Hall""),""Ivy"",IF(REGEXMATCH(E215,""Mower""),""Ivy"",IF(REGEXMATCH(E21"&amp;"5,""Stoughton""),""Ivy"",IF(REGEXMATCH(E215,""Straus""),""Ivy"",IF(REGEXMATCH(E215,""Greenough""),""Crimson"",IF(REGEXMATCH(E215,""Hurlbut""),""Crimson"",IF(REGEXMATCH(E215,""Pennypacker""),""Crimson"",IF(REGEXMATCH(E215,""Wigg""),""Crimson"",IF(REGEXMATC"&amp;"H(E215,""Grays""),""Elm"",IF(REGEXMATCH(E215,""Matthews""),""Elm"",IF(REGEXMATCH(E215,""Weld""),""Elm"",IF(REGEXMATCH(E215,""Canaday""),""Oak"",IF(REGEXMATCH(E215,""Thayer""),""Oak"")))))))))))))))))"),FALSE)</f>
        <v>0</v>
      </c>
      <c r="C215" s="4">
        <f>Form!F:F</f>
        <v>0</v>
      </c>
      <c r="D215" s="4">
        <f>Form!G:G</f>
        <v>0</v>
      </c>
      <c r="E215" s="4"/>
    </row>
    <row r="216" spans="1:5" ht="15">
      <c r="A216" s="4">
        <f>Form!C:C</f>
        <v>0</v>
      </c>
      <c r="B216" s="7" t="b">
        <f ca="1">IFERROR(__xludf.DUMMYFUNCTION("IF(REGEXMATCH(E216,""Apley""),""Ivy"",IF(REGEXMATCH(E216,""Hollis""),""Ivy"",IF(REGEXMATCH(E216,""Holworthy""),""Ivy"",IF(REGEXMATCH(E216,""Lionel""),""Ivy"",IF(REGEXMATCH(E216,""Mass Hall""),""Ivy"",IF(REGEXMATCH(E216,""Mower""),""Ivy"",IF(REGEXMATCH(E21"&amp;"6,""Stoughton""),""Ivy"",IF(REGEXMATCH(E216,""Straus""),""Ivy"",IF(REGEXMATCH(E216,""Greenough""),""Crimson"",IF(REGEXMATCH(E216,""Hurlbut""),""Crimson"",IF(REGEXMATCH(E216,""Pennypacker""),""Crimson"",IF(REGEXMATCH(E216,""Wigg""),""Crimson"",IF(REGEXMATC"&amp;"H(E216,""Grays""),""Elm"",IF(REGEXMATCH(E216,""Matthews""),""Elm"",IF(REGEXMATCH(E216,""Weld""),""Elm"",IF(REGEXMATCH(E216,""Canaday""),""Oak"",IF(REGEXMATCH(E216,""Thayer""),""Oak"")))))))))))))))))"),FALSE)</f>
        <v>0</v>
      </c>
      <c r="C216" s="4">
        <f>Form!F:F</f>
        <v>0</v>
      </c>
      <c r="D216" s="4">
        <f>Form!G:G</f>
        <v>0</v>
      </c>
      <c r="E216" s="4"/>
    </row>
    <row r="217" spans="1:5" ht="15">
      <c r="A217" s="4">
        <f>Form!C:C</f>
        <v>0</v>
      </c>
      <c r="B217" s="7" t="b">
        <f ca="1">IFERROR(__xludf.DUMMYFUNCTION("IF(REGEXMATCH(E217,""Apley""),""Ivy"",IF(REGEXMATCH(E217,""Hollis""),""Ivy"",IF(REGEXMATCH(E217,""Holworthy""),""Ivy"",IF(REGEXMATCH(E217,""Lionel""),""Ivy"",IF(REGEXMATCH(E217,""Mass Hall""),""Ivy"",IF(REGEXMATCH(E217,""Mower""),""Ivy"",IF(REGEXMATCH(E21"&amp;"7,""Stoughton""),""Ivy"",IF(REGEXMATCH(E217,""Straus""),""Ivy"",IF(REGEXMATCH(E217,""Greenough""),""Crimson"",IF(REGEXMATCH(E217,""Hurlbut""),""Crimson"",IF(REGEXMATCH(E217,""Pennypacker""),""Crimson"",IF(REGEXMATCH(E217,""Wigg""),""Crimson"",IF(REGEXMATC"&amp;"H(E217,""Grays""),""Elm"",IF(REGEXMATCH(E217,""Matthews""),""Elm"",IF(REGEXMATCH(E217,""Weld""),""Elm"",IF(REGEXMATCH(E217,""Canaday""),""Oak"",IF(REGEXMATCH(E217,""Thayer""),""Oak"")))))))))))))))))"),FALSE)</f>
        <v>0</v>
      </c>
      <c r="C217" s="4">
        <f>Form!F:F</f>
        <v>0</v>
      </c>
      <c r="D217" s="4">
        <f>Form!G:G</f>
        <v>0</v>
      </c>
      <c r="E217" s="4"/>
    </row>
    <row r="218" spans="1:5" ht="15">
      <c r="A218" s="4">
        <f>Form!C:C</f>
        <v>0</v>
      </c>
      <c r="B218" s="7" t="b">
        <f ca="1">IFERROR(__xludf.DUMMYFUNCTION("IF(REGEXMATCH(E218,""Apley""),""Ivy"",IF(REGEXMATCH(E218,""Hollis""),""Ivy"",IF(REGEXMATCH(E218,""Holworthy""),""Ivy"",IF(REGEXMATCH(E218,""Lionel""),""Ivy"",IF(REGEXMATCH(E218,""Mass Hall""),""Ivy"",IF(REGEXMATCH(E218,""Mower""),""Ivy"",IF(REGEXMATCH(E21"&amp;"8,""Stoughton""),""Ivy"",IF(REGEXMATCH(E218,""Straus""),""Ivy"",IF(REGEXMATCH(E218,""Greenough""),""Crimson"",IF(REGEXMATCH(E218,""Hurlbut""),""Crimson"",IF(REGEXMATCH(E218,""Pennypacker""),""Crimson"",IF(REGEXMATCH(E218,""Wigg""),""Crimson"",IF(REGEXMATC"&amp;"H(E218,""Grays""),""Elm"",IF(REGEXMATCH(E218,""Matthews""),""Elm"",IF(REGEXMATCH(E218,""Weld""),""Elm"",IF(REGEXMATCH(E218,""Canaday""),""Oak"",IF(REGEXMATCH(E218,""Thayer""),""Oak"")))))))))))))))))"),FALSE)</f>
        <v>0</v>
      </c>
      <c r="C218" s="4">
        <f>Form!F:F</f>
        <v>0</v>
      </c>
      <c r="D218" s="4">
        <f>Form!G:G</f>
        <v>0</v>
      </c>
      <c r="E218" s="4"/>
    </row>
    <row r="219" spans="1:5" ht="15">
      <c r="A219" s="4">
        <f>Form!C:C</f>
        <v>0</v>
      </c>
      <c r="B219" s="7" t="b">
        <f ca="1">IFERROR(__xludf.DUMMYFUNCTION("IF(REGEXMATCH(E219,""Apley""),""Ivy"",IF(REGEXMATCH(E219,""Hollis""),""Ivy"",IF(REGEXMATCH(E219,""Holworthy""),""Ivy"",IF(REGEXMATCH(E219,""Lionel""),""Ivy"",IF(REGEXMATCH(E219,""Mass Hall""),""Ivy"",IF(REGEXMATCH(E219,""Mower""),""Ivy"",IF(REGEXMATCH(E21"&amp;"9,""Stoughton""),""Ivy"",IF(REGEXMATCH(E219,""Straus""),""Ivy"",IF(REGEXMATCH(E219,""Greenough""),""Crimson"",IF(REGEXMATCH(E219,""Hurlbut""),""Crimson"",IF(REGEXMATCH(E219,""Pennypacker""),""Crimson"",IF(REGEXMATCH(E219,""Wigg""),""Crimson"",IF(REGEXMATC"&amp;"H(E219,""Grays""),""Elm"",IF(REGEXMATCH(E219,""Matthews""),""Elm"",IF(REGEXMATCH(E219,""Weld""),""Elm"",IF(REGEXMATCH(E219,""Canaday""),""Oak"",IF(REGEXMATCH(E219,""Thayer""),""Oak"")))))))))))))))))"),FALSE)</f>
        <v>0</v>
      </c>
      <c r="C219" s="4">
        <f>Form!F:F</f>
        <v>0</v>
      </c>
      <c r="D219" s="4">
        <f>Form!G:G</f>
        <v>0</v>
      </c>
      <c r="E219" s="4"/>
    </row>
    <row r="220" spans="1:5" ht="15">
      <c r="A220" s="4">
        <f>Form!C:C</f>
        <v>0</v>
      </c>
      <c r="B220" s="7" t="b">
        <f ca="1">IFERROR(__xludf.DUMMYFUNCTION("IF(REGEXMATCH(E220,""Apley""),""Ivy"",IF(REGEXMATCH(E220,""Hollis""),""Ivy"",IF(REGEXMATCH(E220,""Holworthy""),""Ivy"",IF(REGEXMATCH(E220,""Lionel""),""Ivy"",IF(REGEXMATCH(E220,""Mass Hall""),""Ivy"",IF(REGEXMATCH(E220,""Mower""),""Ivy"",IF(REGEXMATCH(E22"&amp;"0,""Stoughton""),""Ivy"",IF(REGEXMATCH(E220,""Straus""),""Ivy"",IF(REGEXMATCH(E220,""Greenough""),""Crimson"",IF(REGEXMATCH(E220,""Hurlbut""),""Crimson"",IF(REGEXMATCH(E220,""Pennypacker""),""Crimson"",IF(REGEXMATCH(E220,""Wigg""),""Crimson"",IF(REGEXMATC"&amp;"H(E220,""Grays""),""Elm"",IF(REGEXMATCH(E220,""Matthews""),""Elm"",IF(REGEXMATCH(E220,""Weld""),""Elm"",IF(REGEXMATCH(E220,""Canaday""),""Oak"",IF(REGEXMATCH(E220,""Thayer""),""Oak"")))))))))))))))))"),FALSE)</f>
        <v>0</v>
      </c>
      <c r="C220" s="4">
        <f>Form!F:F</f>
        <v>0</v>
      </c>
      <c r="D220" s="4">
        <f>Form!G:G</f>
        <v>0</v>
      </c>
      <c r="E220" s="4"/>
    </row>
    <row r="221" spans="1:5" ht="15">
      <c r="A221" s="4">
        <f>Form!C:C</f>
        <v>0</v>
      </c>
      <c r="B221" s="7" t="b">
        <f ca="1">IFERROR(__xludf.DUMMYFUNCTION("IF(REGEXMATCH(E221,""Apley""),""Ivy"",IF(REGEXMATCH(E221,""Hollis""),""Ivy"",IF(REGEXMATCH(E221,""Holworthy""),""Ivy"",IF(REGEXMATCH(E221,""Lionel""),""Ivy"",IF(REGEXMATCH(E221,""Mass Hall""),""Ivy"",IF(REGEXMATCH(E221,""Mower""),""Ivy"",IF(REGEXMATCH(E22"&amp;"1,""Stoughton""),""Ivy"",IF(REGEXMATCH(E221,""Straus""),""Ivy"",IF(REGEXMATCH(E221,""Greenough""),""Crimson"",IF(REGEXMATCH(E221,""Hurlbut""),""Crimson"",IF(REGEXMATCH(E221,""Pennypacker""),""Crimson"",IF(REGEXMATCH(E221,""Wigg""),""Crimson"",IF(REGEXMATC"&amp;"H(E221,""Grays""),""Elm"",IF(REGEXMATCH(E221,""Matthews""),""Elm"",IF(REGEXMATCH(E221,""Weld""),""Elm"",IF(REGEXMATCH(E221,""Canaday""),""Oak"",IF(REGEXMATCH(E221,""Thayer""),""Oak"")))))))))))))))))"),FALSE)</f>
        <v>0</v>
      </c>
      <c r="C221" s="4">
        <f>Form!F:F</f>
        <v>0</v>
      </c>
      <c r="D221" s="4">
        <f>Form!G:G</f>
        <v>0</v>
      </c>
      <c r="E221" s="4"/>
    </row>
    <row r="222" spans="1:5" ht="15">
      <c r="A222" s="4">
        <f>Form!C:C</f>
        <v>0</v>
      </c>
      <c r="B222" s="7" t="b">
        <f ca="1">IFERROR(__xludf.DUMMYFUNCTION("IF(REGEXMATCH(E222,""Apley""),""Ivy"",IF(REGEXMATCH(E222,""Hollis""),""Ivy"",IF(REGEXMATCH(E222,""Holworthy""),""Ivy"",IF(REGEXMATCH(E222,""Lionel""),""Ivy"",IF(REGEXMATCH(E222,""Mass Hall""),""Ivy"",IF(REGEXMATCH(E222,""Mower""),""Ivy"",IF(REGEXMATCH(E22"&amp;"2,""Stoughton""),""Ivy"",IF(REGEXMATCH(E222,""Straus""),""Ivy"",IF(REGEXMATCH(E222,""Greenough""),""Crimson"",IF(REGEXMATCH(E222,""Hurlbut""),""Crimson"",IF(REGEXMATCH(E222,""Pennypacker""),""Crimson"",IF(REGEXMATCH(E222,""Wigg""),""Crimson"",IF(REGEXMATC"&amp;"H(E222,""Grays""),""Elm"",IF(REGEXMATCH(E222,""Matthews""),""Elm"",IF(REGEXMATCH(E222,""Weld""),""Elm"",IF(REGEXMATCH(E222,""Canaday""),""Oak"",IF(REGEXMATCH(E222,""Thayer""),""Oak"")))))))))))))))))"),FALSE)</f>
        <v>0</v>
      </c>
      <c r="C222" s="4">
        <f>Form!F:F</f>
        <v>0</v>
      </c>
      <c r="D222" s="4">
        <f>Form!G:G</f>
        <v>0</v>
      </c>
      <c r="E222" s="4"/>
    </row>
    <row r="223" spans="1:5" ht="15">
      <c r="A223" s="4">
        <f>Form!C:C</f>
        <v>0</v>
      </c>
      <c r="B223" s="7" t="b">
        <f ca="1">IFERROR(__xludf.DUMMYFUNCTION("IF(REGEXMATCH(E223,""Apley""),""Ivy"",IF(REGEXMATCH(E223,""Hollis""),""Ivy"",IF(REGEXMATCH(E223,""Holworthy""),""Ivy"",IF(REGEXMATCH(E223,""Lionel""),""Ivy"",IF(REGEXMATCH(E223,""Mass Hall""),""Ivy"",IF(REGEXMATCH(E223,""Mower""),""Ivy"",IF(REGEXMATCH(E22"&amp;"3,""Stoughton""),""Ivy"",IF(REGEXMATCH(E223,""Straus""),""Ivy"",IF(REGEXMATCH(E223,""Greenough""),""Crimson"",IF(REGEXMATCH(E223,""Hurlbut""),""Crimson"",IF(REGEXMATCH(E223,""Pennypacker""),""Crimson"",IF(REGEXMATCH(E223,""Wigg""),""Crimson"",IF(REGEXMATC"&amp;"H(E223,""Grays""),""Elm"",IF(REGEXMATCH(E223,""Matthews""),""Elm"",IF(REGEXMATCH(E223,""Weld""),""Elm"",IF(REGEXMATCH(E223,""Canaday""),""Oak"",IF(REGEXMATCH(E223,""Thayer""),""Oak"")))))))))))))))))"),FALSE)</f>
        <v>0</v>
      </c>
      <c r="C223" s="4">
        <f>Form!F:F</f>
        <v>0</v>
      </c>
      <c r="D223" s="4">
        <f>Form!G:G</f>
        <v>0</v>
      </c>
      <c r="E223" s="4"/>
    </row>
    <row r="224" spans="1:5" ht="15">
      <c r="A224" s="4">
        <f>Form!C:C</f>
        <v>0</v>
      </c>
      <c r="B224" s="7" t="b">
        <f ca="1">IFERROR(__xludf.DUMMYFUNCTION("IF(REGEXMATCH(E224,""Apley""),""Ivy"",IF(REGEXMATCH(E224,""Hollis""),""Ivy"",IF(REGEXMATCH(E224,""Holworthy""),""Ivy"",IF(REGEXMATCH(E224,""Lionel""),""Ivy"",IF(REGEXMATCH(E224,""Mass Hall""),""Ivy"",IF(REGEXMATCH(E224,""Mower""),""Ivy"",IF(REGEXMATCH(E22"&amp;"4,""Stoughton""),""Ivy"",IF(REGEXMATCH(E224,""Straus""),""Ivy"",IF(REGEXMATCH(E224,""Greenough""),""Crimson"",IF(REGEXMATCH(E224,""Hurlbut""),""Crimson"",IF(REGEXMATCH(E224,""Pennypacker""),""Crimson"",IF(REGEXMATCH(E224,""Wigg""),""Crimson"",IF(REGEXMATC"&amp;"H(E224,""Grays""),""Elm"",IF(REGEXMATCH(E224,""Matthews""),""Elm"",IF(REGEXMATCH(E224,""Weld""),""Elm"",IF(REGEXMATCH(E224,""Canaday""),""Oak"",IF(REGEXMATCH(E224,""Thayer""),""Oak"")))))))))))))))))"),FALSE)</f>
        <v>0</v>
      </c>
      <c r="C224" s="4">
        <f>Form!F:F</f>
        <v>0</v>
      </c>
      <c r="D224" s="4">
        <f>Form!G:G</f>
        <v>0</v>
      </c>
      <c r="E224" s="4"/>
    </row>
    <row r="225" spans="1:5" ht="15">
      <c r="A225" s="4">
        <f>Form!C:C</f>
        <v>0</v>
      </c>
      <c r="B225" s="7" t="b">
        <f ca="1">IFERROR(__xludf.DUMMYFUNCTION("IF(REGEXMATCH(E225,""Apley""),""Ivy"",IF(REGEXMATCH(E225,""Hollis""),""Ivy"",IF(REGEXMATCH(E225,""Holworthy""),""Ivy"",IF(REGEXMATCH(E225,""Lionel""),""Ivy"",IF(REGEXMATCH(E225,""Mass Hall""),""Ivy"",IF(REGEXMATCH(E225,""Mower""),""Ivy"",IF(REGEXMATCH(E22"&amp;"5,""Stoughton""),""Ivy"",IF(REGEXMATCH(E225,""Straus""),""Ivy"",IF(REGEXMATCH(E225,""Greenough""),""Crimson"",IF(REGEXMATCH(E225,""Hurlbut""),""Crimson"",IF(REGEXMATCH(E225,""Pennypacker""),""Crimson"",IF(REGEXMATCH(E225,""Wigg""),""Crimson"",IF(REGEXMATC"&amp;"H(E225,""Grays""),""Elm"",IF(REGEXMATCH(E225,""Matthews""),""Elm"",IF(REGEXMATCH(E225,""Weld""),""Elm"",IF(REGEXMATCH(E225,""Canaday""),""Oak"",IF(REGEXMATCH(E225,""Thayer""),""Oak"")))))))))))))))))"),FALSE)</f>
        <v>0</v>
      </c>
      <c r="C225" s="4">
        <f>Form!F:F</f>
        <v>0</v>
      </c>
      <c r="D225" s="4">
        <f>Form!G:G</f>
        <v>0</v>
      </c>
      <c r="E225" s="4"/>
    </row>
    <row r="226" spans="1:5" ht="15">
      <c r="A226" s="4">
        <f>Form!C:C</f>
        <v>0</v>
      </c>
      <c r="B226" s="7" t="b">
        <f ca="1">IFERROR(__xludf.DUMMYFUNCTION("IF(REGEXMATCH(E226,""Apley""),""Ivy"",IF(REGEXMATCH(E226,""Hollis""),""Ivy"",IF(REGEXMATCH(E226,""Holworthy""),""Ivy"",IF(REGEXMATCH(E226,""Lionel""),""Ivy"",IF(REGEXMATCH(E226,""Mass Hall""),""Ivy"",IF(REGEXMATCH(E226,""Mower""),""Ivy"",IF(REGEXMATCH(E22"&amp;"6,""Stoughton""),""Ivy"",IF(REGEXMATCH(E226,""Straus""),""Ivy"",IF(REGEXMATCH(E226,""Greenough""),""Crimson"",IF(REGEXMATCH(E226,""Hurlbut""),""Crimson"",IF(REGEXMATCH(E226,""Pennypacker""),""Crimson"",IF(REGEXMATCH(E226,""Wigg""),""Crimson"",IF(REGEXMATC"&amp;"H(E226,""Grays""),""Elm"",IF(REGEXMATCH(E226,""Matthews""),""Elm"",IF(REGEXMATCH(E226,""Weld""),""Elm"",IF(REGEXMATCH(E226,""Canaday""),""Oak"",IF(REGEXMATCH(E226,""Thayer""),""Oak"")))))))))))))))))"),FALSE)</f>
        <v>0</v>
      </c>
      <c r="C226" s="4">
        <f>Form!F:F</f>
        <v>0</v>
      </c>
      <c r="D226" s="4">
        <f>Form!G:G</f>
        <v>0</v>
      </c>
      <c r="E226" s="4"/>
    </row>
    <row r="227" spans="1:5" ht="15">
      <c r="A227" s="4">
        <f>Form!C:C</f>
        <v>0</v>
      </c>
      <c r="B227" s="7" t="b">
        <f ca="1">IFERROR(__xludf.DUMMYFUNCTION("IF(REGEXMATCH(E227,""Apley""),""Ivy"",IF(REGEXMATCH(E227,""Hollis""),""Ivy"",IF(REGEXMATCH(E227,""Holworthy""),""Ivy"",IF(REGEXMATCH(E227,""Lionel""),""Ivy"",IF(REGEXMATCH(E227,""Mass Hall""),""Ivy"",IF(REGEXMATCH(E227,""Mower""),""Ivy"",IF(REGEXMATCH(E22"&amp;"7,""Stoughton""),""Ivy"",IF(REGEXMATCH(E227,""Straus""),""Ivy"",IF(REGEXMATCH(E227,""Greenough""),""Crimson"",IF(REGEXMATCH(E227,""Hurlbut""),""Crimson"",IF(REGEXMATCH(E227,""Pennypacker""),""Crimson"",IF(REGEXMATCH(E227,""Wigg""),""Crimson"",IF(REGEXMATC"&amp;"H(E227,""Grays""),""Elm"",IF(REGEXMATCH(E227,""Matthews""),""Elm"",IF(REGEXMATCH(E227,""Weld""),""Elm"",IF(REGEXMATCH(E227,""Canaday""),""Oak"",IF(REGEXMATCH(E227,""Thayer""),""Oak"")))))))))))))))))"),FALSE)</f>
        <v>0</v>
      </c>
      <c r="C227" s="4">
        <f>Form!F:F</f>
        <v>0</v>
      </c>
      <c r="D227" s="4">
        <f>Form!G:G</f>
        <v>0</v>
      </c>
      <c r="E227" s="4"/>
    </row>
    <row r="228" spans="1:5" ht="15">
      <c r="A228" s="4">
        <f>Form!C:C</f>
        <v>0</v>
      </c>
      <c r="B228" s="7" t="b">
        <f ca="1">IFERROR(__xludf.DUMMYFUNCTION("IF(REGEXMATCH(E228,""Apley""),""Ivy"",IF(REGEXMATCH(E228,""Hollis""),""Ivy"",IF(REGEXMATCH(E228,""Holworthy""),""Ivy"",IF(REGEXMATCH(E228,""Lionel""),""Ivy"",IF(REGEXMATCH(E228,""Mass Hall""),""Ivy"",IF(REGEXMATCH(E228,""Mower""),""Ivy"",IF(REGEXMATCH(E22"&amp;"8,""Stoughton""),""Ivy"",IF(REGEXMATCH(E228,""Straus""),""Ivy"",IF(REGEXMATCH(E228,""Greenough""),""Crimson"",IF(REGEXMATCH(E228,""Hurlbut""),""Crimson"",IF(REGEXMATCH(E228,""Pennypacker""),""Crimson"",IF(REGEXMATCH(E228,""Wigg""),""Crimson"",IF(REGEXMATC"&amp;"H(E228,""Grays""),""Elm"",IF(REGEXMATCH(E228,""Matthews""),""Elm"",IF(REGEXMATCH(E228,""Weld""),""Elm"",IF(REGEXMATCH(E228,""Canaday""),""Oak"",IF(REGEXMATCH(E228,""Thayer""),""Oak"")))))))))))))))))"),FALSE)</f>
        <v>0</v>
      </c>
      <c r="C228" s="4">
        <f>Form!F:F</f>
        <v>0</v>
      </c>
      <c r="D228" s="4">
        <f>Form!G:G</f>
        <v>0</v>
      </c>
      <c r="E228" s="4"/>
    </row>
    <row r="229" spans="1:5" ht="15">
      <c r="A229" s="4">
        <f>Form!C:C</f>
        <v>0</v>
      </c>
      <c r="B229" s="7" t="b">
        <f ca="1">IFERROR(__xludf.DUMMYFUNCTION("IF(REGEXMATCH(E229,""Apley""),""Ivy"",IF(REGEXMATCH(E229,""Hollis""),""Ivy"",IF(REGEXMATCH(E229,""Holworthy""),""Ivy"",IF(REGEXMATCH(E229,""Lionel""),""Ivy"",IF(REGEXMATCH(E229,""Mass Hall""),""Ivy"",IF(REGEXMATCH(E229,""Mower""),""Ivy"",IF(REGEXMATCH(E22"&amp;"9,""Stoughton""),""Ivy"",IF(REGEXMATCH(E229,""Straus""),""Ivy"",IF(REGEXMATCH(E229,""Greenough""),""Crimson"",IF(REGEXMATCH(E229,""Hurlbut""),""Crimson"",IF(REGEXMATCH(E229,""Pennypacker""),""Crimson"",IF(REGEXMATCH(E229,""Wigg""),""Crimson"",IF(REGEXMATC"&amp;"H(E229,""Grays""),""Elm"",IF(REGEXMATCH(E229,""Matthews""),""Elm"",IF(REGEXMATCH(E229,""Weld""),""Elm"",IF(REGEXMATCH(E229,""Canaday""),""Oak"",IF(REGEXMATCH(E229,""Thayer""),""Oak"")))))))))))))))))"),FALSE)</f>
        <v>0</v>
      </c>
      <c r="C229" s="4">
        <f>Form!F:F</f>
        <v>0</v>
      </c>
      <c r="D229" s="4">
        <f>Form!G:G</f>
        <v>0</v>
      </c>
      <c r="E229" s="4"/>
    </row>
    <row r="230" spans="1:5" ht="15">
      <c r="A230" s="4">
        <f>Form!C:C</f>
        <v>0</v>
      </c>
      <c r="B230" s="7" t="b">
        <f ca="1">IFERROR(__xludf.DUMMYFUNCTION("IF(REGEXMATCH(E230,""Apley""),""Ivy"",IF(REGEXMATCH(E230,""Hollis""),""Ivy"",IF(REGEXMATCH(E230,""Holworthy""),""Ivy"",IF(REGEXMATCH(E230,""Lionel""),""Ivy"",IF(REGEXMATCH(E230,""Mass Hall""),""Ivy"",IF(REGEXMATCH(E230,""Mower""),""Ivy"",IF(REGEXMATCH(E23"&amp;"0,""Stoughton""),""Ivy"",IF(REGEXMATCH(E230,""Straus""),""Ivy"",IF(REGEXMATCH(E230,""Greenough""),""Crimson"",IF(REGEXMATCH(E230,""Hurlbut""),""Crimson"",IF(REGEXMATCH(E230,""Pennypacker""),""Crimson"",IF(REGEXMATCH(E230,""Wigg""),""Crimson"",IF(REGEXMATC"&amp;"H(E230,""Grays""),""Elm"",IF(REGEXMATCH(E230,""Matthews""),""Elm"",IF(REGEXMATCH(E230,""Weld""),""Elm"",IF(REGEXMATCH(E230,""Canaday""),""Oak"",IF(REGEXMATCH(E230,""Thayer""),""Oak"")))))))))))))))))"),FALSE)</f>
        <v>0</v>
      </c>
      <c r="C230" s="4">
        <f>Form!F:F</f>
        <v>0</v>
      </c>
      <c r="D230" s="4">
        <f>Form!G:G</f>
        <v>0</v>
      </c>
      <c r="E230" s="4"/>
    </row>
    <row r="231" spans="1:5" ht="15">
      <c r="A231" s="4">
        <f>Form!C:C</f>
        <v>0</v>
      </c>
      <c r="B231" s="7" t="b">
        <f ca="1">IFERROR(__xludf.DUMMYFUNCTION("IF(REGEXMATCH(E231,""Apley""),""Ivy"",IF(REGEXMATCH(E231,""Hollis""),""Ivy"",IF(REGEXMATCH(E231,""Holworthy""),""Ivy"",IF(REGEXMATCH(E231,""Lionel""),""Ivy"",IF(REGEXMATCH(E231,""Mass Hall""),""Ivy"",IF(REGEXMATCH(E231,""Mower""),""Ivy"",IF(REGEXMATCH(E23"&amp;"1,""Stoughton""),""Ivy"",IF(REGEXMATCH(E231,""Straus""),""Ivy"",IF(REGEXMATCH(E231,""Greenough""),""Crimson"",IF(REGEXMATCH(E231,""Hurlbut""),""Crimson"",IF(REGEXMATCH(E231,""Pennypacker""),""Crimson"",IF(REGEXMATCH(E231,""Wigg""),""Crimson"",IF(REGEXMATC"&amp;"H(E231,""Grays""),""Elm"",IF(REGEXMATCH(E231,""Matthews""),""Elm"",IF(REGEXMATCH(E231,""Weld""),""Elm"",IF(REGEXMATCH(E231,""Canaday""),""Oak"",IF(REGEXMATCH(E231,""Thayer""),""Oak"")))))))))))))))))"),FALSE)</f>
        <v>0</v>
      </c>
      <c r="C231" s="4">
        <f>Form!F:F</f>
        <v>0</v>
      </c>
      <c r="D231" s="4">
        <f>Form!G:G</f>
        <v>0</v>
      </c>
      <c r="E231" s="4"/>
    </row>
    <row r="232" spans="1:5" ht="15">
      <c r="A232" s="4">
        <f>Form!C:C</f>
        <v>0</v>
      </c>
      <c r="B232" s="7" t="b">
        <f ca="1">IFERROR(__xludf.DUMMYFUNCTION("IF(REGEXMATCH(E232,""Apley""),""Ivy"",IF(REGEXMATCH(E232,""Hollis""),""Ivy"",IF(REGEXMATCH(E232,""Holworthy""),""Ivy"",IF(REGEXMATCH(E232,""Lionel""),""Ivy"",IF(REGEXMATCH(E232,""Mass Hall""),""Ivy"",IF(REGEXMATCH(E232,""Mower""),""Ivy"",IF(REGEXMATCH(E23"&amp;"2,""Stoughton""),""Ivy"",IF(REGEXMATCH(E232,""Straus""),""Ivy"",IF(REGEXMATCH(E232,""Greenough""),""Crimson"",IF(REGEXMATCH(E232,""Hurlbut""),""Crimson"",IF(REGEXMATCH(E232,""Pennypacker""),""Crimson"",IF(REGEXMATCH(E232,""Wigg""),""Crimson"",IF(REGEXMATC"&amp;"H(E232,""Grays""),""Elm"",IF(REGEXMATCH(E232,""Matthews""),""Elm"",IF(REGEXMATCH(E232,""Weld""),""Elm"",IF(REGEXMATCH(E232,""Canaday""),""Oak"",IF(REGEXMATCH(E232,""Thayer""),""Oak"")))))))))))))))))"),FALSE)</f>
        <v>0</v>
      </c>
      <c r="C232" s="4">
        <f>Form!F:F</f>
        <v>0</v>
      </c>
      <c r="D232" s="4">
        <f>Form!G:G</f>
        <v>0</v>
      </c>
      <c r="E232" s="4"/>
    </row>
    <row r="233" spans="1:5" ht="15">
      <c r="A233" s="4">
        <f>Form!C:C</f>
        <v>0</v>
      </c>
      <c r="B233" s="7" t="b">
        <f ca="1">IFERROR(__xludf.DUMMYFUNCTION("IF(REGEXMATCH(E233,""Apley""),""Ivy"",IF(REGEXMATCH(E233,""Hollis""),""Ivy"",IF(REGEXMATCH(E233,""Holworthy""),""Ivy"",IF(REGEXMATCH(E233,""Lionel""),""Ivy"",IF(REGEXMATCH(E233,""Mass Hall""),""Ivy"",IF(REGEXMATCH(E233,""Mower""),""Ivy"",IF(REGEXMATCH(E23"&amp;"3,""Stoughton""),""Ivy"",IF(REGEXMATCH(E233,""Straus""),""Ivy"",IF(REGEXMATCH(E233,""Greenough""),""Crimson"",IF(REGEXMATCH(E233,""Hurlbut""),""Crimson"",IF(REGEXMATCH(E233,""Pennypacker""),""Crimson"",IF(REGEXMATCH(E233,""Wigg""),""Crimson"",IF(REGEXMATC"&amp;"H(E233,""Grays""),""Elm"",IF(REGEXMATCH(E233,""Matthews""),""Elm"",IF(REGEXMATCH(E233,""Weld""),""Elm"",IF(REGEXMATCH(E233,""Canaday""),""Oak"",IF(REGEXMATCH(E233,""Thayer""),""Oak"")))))))))))))))))"),FALSE)</f>
        <v>0</v>
      </c>
      <c r="C233" s="4">
        <f>Form!F:F</f>
        <v>0</v>
      </c>
      <c r="D233" s="4">
        <f>Form!G:G</f>
        <v>0</v>
      </c>
      <c r="E233" s="4"/>
    </row>
    <row r="234" spans="1:5" ht="15">
      <c r="A234" s="4">
        <f>Form!C:C</f>
        <v>0</v>
      </c>
      <c r="B234" s="7" t="b">
        <f ca="1">IFERROR(__xludf.DUMMYFUNCTION("IF(REGEXMATCH(E234,""Apley""),""Ivy"",IF(REGEXMATCH(E234,""Hollis""),""Ivy"",IF(REGEXMATCH(E234,""Holworthy""),""Ivy"",IF(REGEXMATCH(E234,""Lionel""),""Ivy"",IF(REGEXMATCH(E234,""Mass Hall""),""Ivy"",IF(REGEXMATCH(E234,""Mower""),""Ivy"",IF(REGEXMATCH(E23"&amp;"4,""Stoughton""),""Ivy"",IF(REGEXMATCH(E234,""Straus""),""Ivy"",IF(REGEXMATCH(E234,""Greenough""),""Crimson"",IF(REGEXMATCH(E234,""Hurlbut""),""Crimson"",IF(REGEXMATCH(E234,""Pennypacker""),""Crimson"",IF(REGEXMATCH(E234,""Wigg""),""Crimson"",IF(REGEXMATC"&amp;"H(E234,""Grays""),""Elm"",IF(REGEXMATCH(E234,""Matthews""),""Elm"",IF(REGEXMATCH(E234,""Weld""),""Elm"",IF(REGEXMATCH(E234,""Canaday""),""Oak"",IF(REGEXMATCH(E234,""Thayer""),""Oak"")))))))))))))))))"),FALSE)</f>
        <v>0</v>
      </c>
      <c r="C234" s="4">
        <f>Form!F:F</f>
        <v>0</v>
      </c>
      <c r="D234" s="4">
        <f>Form!G:G</f>
        <v>0</v>
      </c>
      <c r="E234" s="4"/>
    </row>
    <row r="235" spans="1:5" ht="15">
      <c r="A235" s="4">
        <f>Form!C:C</f>
        <v>0</v>
      </c>
      <c r="B235" s="7" t="b">
        <f ca="1">IFERROR(__xludf.DUMMYFUNCTION("IF(REGEXMATCH(E235,""Apley""),""Ivy"",IF(REGEXMATCH(E235,""Hollis""),""Ivy"",IF(REGEXMATCH(E235,""Holworthy""),""Ivy"",IF(REGEXMATCH(E235,""Lionel""),""Ivy"",IF(REGEXMATCH(E235,""Mass Hall""),""Ivy"",IF(REGEXMATCH(E235,""Mower""),""Ivy"",IF(REGEXMATCH(E23"&amp;"5,""Stoughton""),""Ivy"",IF(REGEXMATCH(E235,""Straus""),""Ivy"",IF(REGEXMATCH(E235,""Greenough""),""Crimson"",IF(REGEXMATCH(E235,""Hurlbut""),""Crimson"",IF(REGEXMATCH(E235,""Pennypacker""),""Crimson"",IF(REGEXMATCH(E235,""Wigg""),""Crimson"",IF(REGEXMATC"&amp;"H(E235,""Grays""),""Elm"",IF(REGEXMATCH(E235,""Matthews""),""Elm"",IF(REGEXMATCH(E235,""Weld""),""Elm"",IF(REGEXMATCH(E235,""Canaday""),""Oak"",IF(REGEXMATCH(E235,""Thayer""),""Oak"")))))))))))))))))"),FALSE)</f>
        <v>0</v>
      </c>
      <c r="C235" s="4">
        <f>Form!F:F</f>
        <v>0</v>
      </c>
      <c r="D235" s="4">
        <f>Form!G:G</f>
        <v>0</v>
      </c>
      <c r="E235" s="4"/>
    </row>
    <row r="236" spans="1:5" ht="15">
      <c r="A236" s="4">
        <f>Form!C:C</f>
        <v>0</v>
      </c>
      <c r="B236" s="7" t="b">
        <f ca="1">IFERROR(__xludf.DUMMYFUNCTION("IF(REGEXMATCH(E236,""Apley""),""Ivy"",IF(REGEXMATCH(E236,""Hollis""),""Ivy"",IF(REGEXMATCH(E236,""Holworthy""),""Ivy"",IF(REGEXMATCH(E236,""Lionel""),""Ivy"",IF(REGEXMATCH(E236,""Mass Hall""),""Ivy"",IF(REGEXMATCH(E236,""Mower""),""Ivy"",IF(REGEXMATCH(E23"&amp;"6,""Stoughton""),""Ivy"",IF(REGEXMATCH(E236,""Straus""),""Ivy"",IF(REGEXMATCH(E236,""Greenough""),""Crimson"",IF(REGEXMATCH(E236,""Hurlbut""),""Crimson"",IF(REGEXMATCH(E236,""Pennypacker""),""Crimson"",IF(REGEXMATCH(E236,""Wigg""),""Crimson"",IF(REGEXMATC"&amp;"H(E236,""Grays""),""Elm"",IF(REGEXMATCH(E236,""Matthews""),""Elm"",IF(REGEXMATCH(E236,""Weld""),""Elm"",IF(REGEXMATCH(E236,""Canaday""),""Oak"",IF(REGEXMATCH(E236,""Thayer""),""Oak"")))))))))))))))))"),FALSE)</f>
        <v>0</v>
      </c>
      <c r="C236" s="4">
        <f>Form!F:F</f>
        <v>0</v>
      </c>
      <c r="D236" s="4">
        <f>Form!G:G</f>
        <v>0</v>
      </c>
      <c r="E236" s="4"/>
    </row>
    <row r="237" spans="1:5" ht="15">
      <c r="A237" s="4">
        <f>Form!C:C</f>
        <v>0</v>
      </c>
      <c r="B237" s="7" t="b">
        <f ca="1">IFERROR(__xludf.DUMMYFUNCTION("IF(REGEXMATCH(E237,""Apley""),""Ivy"",IF(REGEXMATCH(E237,""Hollis""),""Ivy"",IF(REGEXMATCH(E237,""Holworthy""),""Ivy"",IF(REGEXMATCH(E237,""Lionel""),""Ivy"",IF(REGEXMATCH(E237,""Mass Hall""),""Ivy"",IF(REGEXMATCH(E237,""Mower""),""Ivy"",IF(REGEXMATCH(E23"&amp;"7,""Stoughton""),""Ivy"",IF(REGEXMATCH(E237,""Straus""),""Ivy"",IF(REGEXMATCH(E237,""Greenough""),""Crimson"",IF(REGEXMATCH(E237,""Hurlbut""),""Crimson"",IF(REGEXMATCH(E237,""Pennypacker""),""Crimson"",IF(REGEXMATCH(E237,""Wigg""),""Crimson"",IF(REGEXMATC"&amp;"H(E237,""Grays""),""Elm"",IF(REGEXMATCH(E237,""Matthews""),""Elm"",IF(REGEXMATCH(E237,""Weld""),""Elm"",IF(REGEXMATCH(E237,""Canaday""),""Oak"",IF(REGEXMATCH(E237,""Thayer""),""Oak"")))))))))))))))))"),FALSE)</f>
        <v>0</v>
      </c>
      <c r="C237" s="4">
        <f>Form!F:F</f>
        <v>0</v>
      </c>
      <c r="D237" s="4">
        <f>Form!G:G</f>
        <v>0</v>
      </c>
      <c r="E237" s="4"/>
    </row>
    <row r="238" spans="1:5" ht="15">
      <c r="A238" s="4">
        <f>Form!C:C</f>
        <v>0</v>
      </c>
      <c r="B238" s="7" t="b">
        <f ca="1">IFERROR(__xludf.DUMMYFUNCTION("IF(REGEXMATCH(E238,""Apley""),""Ivy"",IF(REGEXMATCH(E238,""Hollis""),""Ivy"",IF(REGEXMATCH(E238,""Holworthy""),""Ivy"",IF(REGEXMATCH(E238,""Lionel""),""Ivy"",IF(REGEXMATCH(E238,""Mass Hall""),""Ivy"",IF(REGEXMATCH(E238,""Mower""),""Ivy"",IF(REGEXMATCH(E23"&amp;"8,""Stoughton""),""Ivy"",IF(REGEXMATCH(E238,""Straus""),""Ivy"",IF(REGEXMATCH(E238,""Greenough""),""Crimson"",IF(REGEXMATCH(E238,""Hurlbut""),""Crimson"",IF(REGEXMATCH(E238,""Pennypacker""),""Crimson"",IF(REGEXMATCH(E238,""Wigg""),""Crimson"",IF(REGEXMATC"&amp;"H(E238,""Grays""),""Elm"",IF(REGEXMATCH(E238,""Matthews""),""Elm"",IF(REGEXMATCH(E238,""Weld""),""Elm"",IF(REGEXMATCH(E238,""Canaday""),""Oak"",IF(REGEXMATCH(E238,""Thayer""),""Oak"")))))))))))))))))"),FALSE)</f>
        <v>0</v>
      </c>
      <c r="C238" s="4">
        <f>Form!F:F</f>
        <v>0</v>
      </c>
      <c r="D238" s="4">
        <f>Form!G:G</f>
        <v>0</v>
      </c>
      <c r="E238" s="4"/>
    </row>
    <row r="239" spans="1:5" ht="15">
      <c r="A239" s="4">
        <f>Form!C:C</f>
        <v>0</v>
      </c>
      <c r="B239" s="7" t="b">
        <f ca="1">IFERROR(__xludf.DUMMYFUNCTION("IF(REGEXMATCH(E239,""Apley""),""Ivy"",IF(REGEXMATCH(E239,""Hollis""),""Ivy"",IF(REGEXMATCH(E239,""Holworthy""),""Ivy"",IF(REGEXMATCH(E239,""Lionel""),""Ivy"",IF(REGEXMATCH(E239,""Mass Hall""),""Ivy"",IF(REGEXMATCH(E239,""Mower""),""Ivy"",IF(REGEXMATCH(E23"&amp;"9,""Stoughton""),""Ivy"",IF(REGEXMATCH(E239,""Straus""),""Ivy"",IF(REGEXMATCH(E239,""Greenough""),""Crimson"",IF(REGEXMATCH(E239,""Hurlbut""),""Crimson"",IF(REGEXMATCH(E239,""Pennypacker""),""Crimson"",IF(REGEXMATCH(E239,""Wigg""),""Crimson"",IF(REGEXMATC"&amp;"H(E239,""Grays""),""Elm"",IF(REGEXMATCH(E239,""Matthews""),""Elm"",IF(REGEXMATCH(E239,""Weld""),""Elm"",IF(REGEXMATCH(E239,""Canaday""),""Oak"",IF(REGEXMATCH(E239,""Thayer""),""Oak"")))))))))))))))))"),FALSE)</f>
        <v>0</v>
      </c>
      <c r="C239" s="4">
        <f>Form!F:F</f>
        <v>0</v>
      </c>
      <c r="D239" s="4">
        <f>Form!G:G</f>
        <v>0</v>
      </c>
      <c r="E239" s="4"/>
    </row>
    <row r="240" spans="1:5" ht="15">
      <c r="A240" s="4">
        <f>Form!C:C</f>
        <v>0</v>
      </c>
      <c r="B240" s="7" t="b">
        <f ca="1">IFERROR(__xludf.DUMMYFUNCTION("IF(REGEXMATCH(E240,""Apley""),""Ivy"",IF(REGEXMATCH(E240,""Hollis""),""Ivy"",IF(REGEXMATCH(E240,""Holworthy""),""Ivy"",IF(REGEXMATCH(E240,""Lionel""),""Ivy"",IF(REGEXMATCH(E240,""Mass Hall""),""Ivy"",IF(REGEXMATCH(E240,""Mower""),""Ivy"",IF(REGEXMATCH(E24"&amp;"0,""Stoughton""),""Ivy"",IF(REGEXMATCH(E240,""Straus""),""Ivy"",IF(REGEXMATCH(E240,""Greenough""),""Crimson"",IF(REGEXMATCH(E240,""Hurlbut""),""Crimson"",IF(REGEXMATCH(E240,""Pennypacker""),""Crimson"",IF(REGEXMATCH(E240,""Wigg""),""Crimson"",IF(REGEXMATC"&amp;"H(E240,""Grays""),""Elm"",IF(REGEXMATCH(E240,""Matthews""),""Elm"",IF(REGEXMATCH(E240,""Weld""),""Elm"",IF(REGEXMATCH(E240,""Canaday""),""Oak"",IF(REGEXMATCH(E240,""Thayer""),""Oak"")))))))))))))))))"),FALSE)</f>
        <v>0</v>
      </c>
      <c r="C240" s="4">
        <f>Form!F:F</f>
        <v>0</v>
      </c>
      <c r="D240" s="4">
        <f>Form!G:G</f>
        <v>0</v>
      </c>
      <c r="E240" s="4"/>
    </row>
    <row r="241" spans="1:5" ht="15">
      <c r="A241" s="4">
        <f>Form!C:C</f>
        <v>0</v>
      </c>
      <c r="B241" s="7" t="b">
        <f ca="1">IFERROR(__xludf.DUMMYFUNCTION("IF(REGEXMATCH(E241,""Apley""),""Ivy"",IF(REGEXMATCH(E241,""Hollis""),""Ivy"",IF(REGEXMATCH(E241,""Holworthy""),""Ivy"",IF(REGEXMATCH(E241,""Lionel""),""Ivy"",IF(REGEXMATCH(E241,""Mass Hall""),""Ivy"",IF(REGEXMATCH(E241,""Mower""),""Ivy"",IF(REGEXMATCH(E24"&amp;"1,""Stoughton""),""Ivy"",IF(REGEXMATCH(E241,""Straus""),""Ivy"",IF(REGEXMATCH(E241,""Greenough""),""Crimson"",IF(REGEXMATCH(E241,""Hurlbut""),""Crimson"",IF(REGEXMATCH(E241,""Pennypacker""),""Crimson"",IF(REGEXMATCH(E241,""Wigg""),""Crimson"",IF(REGEXMATC"&amp;"H(E241,""Grays""),""Elm"",IF(REGEXMATCH(E241,""Matthews""),""Elm"",IF(REGEXMATCH(E241,""Weld""),""Elm"",IF(REGEXMATCH(E241,""Canaday""),""Oak"",IF(REGEXMATCH(E241,""Thayer""),""Oak"")))))))))))))))))"),FALSE)</f>
        <v>0</v>
      </c>
      <c r="C241" s="4">
        <f>Form!F:F</f>
        <v>0</v>
      </c>
      <c r="D241" s="4">
        <f>Form!G:G</f>
        <v>0</v>
      </c>
      <c r="E241" s="4"/>
    </row>
    <row r="242" spans="1:5" ht="15">
      <c r="A242" s="4">
        <f>Form!C:C</f>
        <v>0</v>
      </c>
      <c r="B242" s="7" t="b">
        <f ca="1">IFERROR(__xludf.DUMMYFUNCTION("IF(REGEXMATCH(E242,""Apley""),""Ivy"",IF(REGEXMATCH(E242,""Hollis""),""Ivy"",IF(REGEXMATCH(E242,""Holworthy""),""Ivy"",IF(REGEXMATCH(E242,""Lionel""),""Ivy"",IF(REGEXMATCH(E242,""Mass Hall""),""Ivy"",IF(REGEXMATCH(E242,""Mower""),""Ivy"",IF(REGEXMATCH(E24"&amp;"2,""Stoughton""),""Ivy"",IF(REGEXMATCH(E242,""Straus""),""Ivy"",IF(REGEXMATCH(E242,""Greenough""),""Crimson"",IF(REGEXMATCH(E242,""Hurlbut""),""Crimson"",IF(REGEXMATCH(E242,""Pennypacker""),""Crimson"",IF(REGEXMATCH(E242,""Wigg""),""Crimson"",IF(REGEXMATC"&amp;"H(E242,""Grays""),""Elm"",IF(REGEXMATCH(E242,""Matthews""),""Elm"",IF(REGEXMATCH(E242,""Weld""),""Elm"",IF(REGEXMATCH(E242,""Canaday""),""Oak"",IF(REGEXMATCH(E242,""Thayer""),""Oak"")))))))))))))))))"),FALSE)</f>
        <v>0</v>
      </c>
      <c r="C242" s="4">
        <f>Form!F:F</f>
        <v>0</v>
      </c>
      <c r="D242" s="4">
        <f>Form!G:G</f>
        <v>0</v>
      </c>
      <c r="E242" s="4"/>
    </row>
    <row r="243" spans="1:5" ht="15">
      <c r="A243" s="4">
        <f>Form!C:C</f>
        <v>0</v>
      </c>
      <c r="B243" s="7" t="b">
        <f ca="1">IFERROR(__xludf.DUMMYFUNCTION("IF(REGEXMATCH(E243,""Apley""),""Ivy"",IF(REGEXMATCH(E243,""Hollis""),""Ivy"",IF(REGEXMATCH(E243,""Holworthy""),""Ivy"",IF(REGEXMATCH(E243,""Lionel""),""Ivy"",IF(REGEXMATCH(E243,""Mass Hall""),""Ivy"",IF(REGEXMATCH(E243,""Mower""),""Ivy"",IF(REGEXMATCH(E24"&amp;"3,""Stoughton""),""Ivy"",IF(REGEXMATCH(E243,""Straus""),""Ivy"",IF(REGEXMATCH(E243,""Greenough""),""Crimson"",IF(REGEXMATCH(E243,""Hurlbut""),""Crimson"",IF(REGEXMATCH(E243,""Pennypacker""),""Crimson"",IF(REGEXMATCH(E243,""Wigg""),""Crimson"",IF(REGEXMATC"&amp;"H(E243,""Grays""),""Elm"",IF(REGEXMATCH(E243,""Matthews""),""Elm"",IF(REGEXMATCH(E243,""Weld""),""Elm"",IF(REGEXMATCH(E243,""Canaday""),""Oak"",IF(REGEXMATCH(E243,""Thayer""),""Oak"")))))))))))))))))"),FALSE)</f>
        <v>0</v>
      </c>
      <c r="C243" s="4">
        <f>Form!F:F</f>
        <v>0</v>
      </c>
      <c r="D243" s="4">
        <f>Form!G:G</f>
        <v>0</v>
      </c>
      <c r="E243" s="4"/>
    </row>
    <row r="244" spans="1:5" ht="15">
      <c r="A244" s="4">
        <f>Form!C:C</f>
        <v>0</v>
      </c>
      <c r="B244" s="7" t="b">
        <f ca="1">IFERROR(__xludf.DUMMYFUNCTION("IF(REGEXMATCH(E244,""Apley""),""Ivy"",IF(REGEXMATCH(E244,""Hollis""),""Ivy"",IF(REGEXMATCH(E244,""Holworthy""),""Ivy"",IF(REGEXMATCH(E244,""Lionel""),""Ivy"",IF(REGEXMATCH(E244,""Mass Hall""),""Ivy"",IF(REGEXMATCH(E244,""Mower""),""Ivy"",IF(REGEXMATCH(E24"&amp;"4,""Stoughton""),""Ivy"",IF(REGEXMATCH(E244,""Straus""),""Ivy"",IF(REGEXMATCH(E244,""Greenough""),""Crimson"",IF(REGEXMATCH(E244,""Hurlbut""),""Crimson"",IF(REGEXMATCH(E244,""Pennypacker""),""Crimson"",IF(REGEXMATCH(E244,""Wigg""),""Crimson"",IF(REGEXMATC"&amp;"H(E244,""Grays""),""Elm"",IF(REGEXMATCH(E244,""Matthews""),""Elm"",IF(REGEXMATCH(E244,""Weld""),""Elm"",IF(REGEXMATCH(E244,""Canaday""),""Oak"",IF(REGEXMATCH(E244,""Thayer""),""Oak"")))))))))))))))))"),FALSE)</f>
        <v>0</v>
      </c>
      <c r="C244" s="4">
        <f>Form!F:F</f>
        <v>0</v>
      </c>
      <c r="D244" s="4">
        <f>Form!G:G</f>
        <v>0</v>
      </c>
      <c r="E244" s="4"/>
    </row>
    <row r="245" spans="1:5" ht="15">
      <c r="A245" s="4">
        <f>Form!C:C</f>
        <v>0</v>
      </c>
      <c r="B245" s="7" t="b">
        <f ca="1">IFERROR(__xludf.DUMMYFUNCTION("IF(REGEXMATCH(E245,""Apley""),""Ivy"",IF(REGEXMATCH(E245,""Hollis""),""Ivy"",IF(REGEXMATCH(E245,""Holworthy""),""Ivy"",IF(REGEXMATCH(E245,""Lionel""),""Ivy"",IF(REGEXMATCH(E245,""Mass Hall""),""Ivy"",IF(REGEXMATCH(E245,""Mower""),""Ivy"",IF(REGEXMATCH(E24"&amp;"5,""Stoughton""),""Ivy"",IF(REGEXMATCH(E245,""Straus""),""Ivy"",IF(REGEXMATCH(E245,""Greenough""),""Crimson"",IF(REGEXMATCH(E245,""Hurlbut""),""Crimson"",IF(REGEXMATCH(E245,""Pennypacker""),""Crimson"",IF(REGEXMATCH(E245,""Wigg""),""Crimson"",IF(REGEXMATC"&amp;"H(E245,""Grays""),""Elm"",IF(REGEXMATCH(E245,""Matthews""),""Elm"",IF(REGEXMATCH(E245,""Weld""),""Elm"",IF(REGEXMATCH(E245,""Canaday""),""Oak"",IF(REGEXMATCH(E245,""Thayer""),""Oak"")))))))))))))))))"),FALSE)</f>
        <v>0</v>
      </c>
      <c r="C245" s="4">
        <f>Form!F:F</f>
        <v>0</v>
      </c>
      <c r="D245" s="4">
        <f>Form!G:G</f>
        <v>0</v>
      </c>
      <c r="E245" s="4"/>
    </row>
    <row r="246" spans="1:5" ht="15">
      <c r="A246" s="4">
        <f>Form!C:C</f>
        <v>0</v>
      </c>
      <c r="B246" s="7" t="b">
        <f ca="1">IFERROR(__xludf.DUMMYFUNCTION("IF(REGEXMATCH(E246,""Apley""),""Ivy"",IF(REGEXMATCH(E246,""Hollis""),""Ivy"",IF(REGEXMATCH(E246,""Holworthy""),""Ivy"",IF(REGEXMATCH(E246,""Lionel""),""Ivy"",IF(REGEXMATCH(E246,""Mass Hall""),""Ivy"",IF(REGEXMATCH(E246,""Mower""),""Ivy"",IF(REGEXMATCH(E24"&amp;"6,""Stoughton""),""Ivy"",IF(REGEXMATCH(E246,""Straus""),""Ivy"",IF(REGEXMATCH(E246,""Greenough""),""Crimson"",IF(REGEXMATCH(E246,""Hurlbut""),""Crimson"",IF(REGEXMATCH(E246,""Pennypacker""),""Crimson"",IF(REGEXMATCH(E246,""Wigg""),""Crimson"",IF(REGEXMATC"&amp;"H(E246,""Grays""),""Elm"",IF(REGEXMATCH(E246,""Matthews""),""Elm"",IF(REGEXMATCH(E246,""Weld""),""Elm"",IF(REGEXMATCH(E246,""Canaday""),""Oak"",IF(REGEXMATCH(E246,""Thayer""),""Oak"")))))))))))))))))"),FALSE)</f>
        <v>0</v>
      </c>
      <c r="C246" s="4">
        <f>Form!F:F</f>
        <v>0</v>
      </c>
      <c r="D246" s="4">
        <f>Form!G:G</f>
        <v>0</v>
      </c>
      <c r="E246" s="4"/>
    </row>
    <row r="247" spans="1:5" ht="15">
      <c r="A247" s="4">
        <f>Form!C:C</f>
        <v>0</v>
      </c>
      <c r="B247" s="7" t="b">
        <f ca="1">IFERROR(__xludf.DUMMYFUNCTION("IF(REGEXMATCH(E247,""Apley""),""Ivy"",IF(REGEXMATCH(E247,""Hollis""),""Ivy"",IF(REGEXMATCH(E247,""Holworthy""),""Ivy"",IF(REGEXMATCH(E247,""Lionel""),""Ivy"",IF(REGEXMATCH(E247,""Mass Hall""),""Ivy"",IF(REGEXMATCH(E247,""Mower""),""Ivy"",IF(REGEXMATCH(E24"&amp;"7,""Stoughton""),""Ivy"",IF(REGEXMATCH(E247,""Straus""),""Ivy"",IF(REGEXMATCH(E247,""Greenough""),""Crimson"",IF(REGEXMATCH(E247,""Hurlbut""),""Crimson"",IF(REGEXMATCH(E247,""Pennypacker""),""Crimson"",IF(REGEXMATCH(E247,""Wigg""),""Crimson"",IF(REGEXMATC"&amp;"H(E247,""Grays""),""Elm"",IF(REGEXMATCH(E247,""Matthews""),""Elm"",IF(REGEXMATCH(E247,""Weld""),""Elm"",IF(REGEXMATCH(E247,""Canaday""),""Oak"",IF(REGEXMATCH(E247,""Thayer""),""Oak"")))))))))))))))))"),FALSE)</f>
        <v>0</v>
      </c>
      <c r="C247" s="4">
        <f>Form!F:F</f>
        <v>0</v>
      </c>
      <c r="D247" s="4">
        <f>Form!G:G</f>
        <v>0</v>
      </c>
      <c r="E247" s="4"/>
    </row>
    <row r="248" spans="1:5" ht="15">
      <c r="A248" s="4">
        <f>Form!C:C</f>
        <v>0</v>
      </c>
      <c r="B248" s="7" t="b">
        <f ca="1">IFERROR(__xludf.DUMMYFUNCTION("IF(REGEXMATCH(E248,""Apley""),""Ivy"",IF(REGEXMATCH(E248,""Hollis""),""Ivy"",IF(REGEXMATCH(E248,""Holworthy""),""Ivy"",IF(REGEXMATCH(E248,""Lionel""),""Ivy"",IF(REGEXMATCH(E248,""Mass Hall""),""Ivy"",IF(REGEXMATCH(E248,""Mower""),""Ivy"",IF(REGEXMATCH(E24"&amp;"8,""Stoughton""),""Ivy"",IF(REGEXMATCH(E248,""Straus""),""Ivy"",IF(REGEXMATCH(E248,""Greenough""),""Crimson"",IF(REGEXMATCH(E248,""Hurlbut""),""Crimson"",IF(REGEXMATCH(E248,""Pennypacker""),""Crimson"",IF(REGEXMATCH(E248,""Wigg""),""Crimson"",IF(REGEXMATC"&amp;"H(E248,""Grays""),""Elm"",IF(REGEXMATCH(E248,""Matthews""),""Elm"",IF(REGEXMATCH(E248,""Weld""),""Elm"",IF(REGEXMATCH(E248,""Canaday""),""Oak"",IF(REGEXMATCH(E248,""Thayer""),""Oak"")))))))))))))))))"),FALSE)</f>
        <v>0</v>
      </c>
      <c r="C248" s="4">
        <f>Form!F:F</f>
        <v>0</v>
      </c>
      <c r="D248" s="4">
        <f>Form!G:G</f>
        <v>0</v>
      </c>
      <c r="E248" s="4"/>
    </row>
    <row r="249" spans="1:5" ht="15">
      <c r="A249" s="4">
        <f>Form!C:C</f>
        <v>0</v>
      </c>
      <c r="B249" s="7" t="b">
        <f ca="1">IFERROR(__xludf.DUMMYFUNCTION("IF(REGEXMATCH(E249,""Apley""),""Ivy"",IF(REGEXMATCH(E249,""Hollis""),""Ivy"",IF(REGEXMATCH(E249,""Holworthy""),""Ivy"",IF(REGEXMATCH(E249,""Lionel""),""Ivy"",IF(REGEXMATCH(E249,""Mass Hall""),""Ivy"",IF(REGEXMATCH(E249,""Mower""),""Ivy"",IF(REGEXMATCH(E24"&amp;"9,""Stoughton""),""Ivy"",IF(REGEXMATCH(E249,""Straus""),""Ivy"",IF(REGEXMATCH(E249,""Greenough""),""Crimson"",IF(REGEXMATCH(E249,""Hurlbut""),""Crimson"",IF(REGEXMATCH(E249,""Pennypacker""),""Crimson"",IF(REGEXMATCH(E249,""Wigg""),""Crimson"",IF(REGEXMATC"&amp;"H(E249,""Grays""),""Elm"",IF(REGEXMATCH(E249,""Matthews""),""Elm"",IF(REGEXMATCH(E249,""Weld""),""Elm"",IF(REGEXMATCH(E249,""Canaday""),""Oak"",IF(REGEXMATCH(E249,""Thayer""),""Oak"")))))))))))))))))"),FALSE)</f>
        <v>0</v>
      </c>
      <c r="C249" s="4">
        <f>Form!F:F</f>
        <v>0</v>
      </c>
      <c r="D249" s="4">
        <f>Form!G:G</f>
        <v>0</v>
      </c>
      <c r="E249" s="4"/>
    </row>
    <row r="250" spans="1:5" ht="15">
      <c r="A250" s="4">
        <f>Form!C:C</f>
        <v>0</v>
      </c>
      <c r="B250" s="7" t="b">
        <f ca="1">IFERROR(__xludf.DUMMYFUNCTION("IF(REGEXMATCH(E250,""Apley""),""Ivy"",IF(REGEXMATCH(E250,""Hollis""),""Ivy"",IF(REGEXMATCH(E250,""Holworthy""),""Ivy"",IF(REGEXMATCH(E250,""Lionel""),""Ivy"",IF(REGEXMATCH(E250,""Mass Hall""),""Ivy"",IF(REGEXMATCH(E250,""Mower""),""Ivy"",IF(REGEXMATCH(E25"&amp;"0,""Stoughton""),""Ivy"",IF(REGEXMATCH(E250,""Straus""),""Ivy"",IF(REGEXMATCH(E250,""Greenough""),""Crimson"",IF(REGEXMATCH(E250,""Hurlbut""),""Crimson"",IF(REGEXMATCH(E250,""Pennypacker""),""Crimson"",IF(REGEXMATCH(E250,""Wigg""),""Crimson"",IF(REGEXMATC"&amp;"H(E250,""Grays""),""Elm"",IF(REGEXMATCH(E250,""Matthews""),""Elm"",IF(REGEXMATCH(E250,""Weld""),""Elm"",IF(REGEXMATCH(E250,""Canaday""),""Oak"",IF(REGEXMATCH(E250,""Thayer""),""Oak"")))))))))))))))))"),FALSE)</f>
        <v>0</v>
      </c>
      <c r="C250" s="4">
        <f>Form!F:F</f>
        <v>0</v>
      </c>
      <c r="D250" s="4">
        <f>Form!G:G</f>
        <v>0</v>
      </c>
      <c r="E250" s="4"/>
    </row>
    <row r="251" spans="1:5" ht="15">
      <c r="A251" s="4">
        <f>Form!C:C</f>
        <v>0</v>
      </c>
      <c r="B251" s="7" t="b">
        <f ca="1">IFERROR(__xludf.DUMMYFUNCTION("IF(REGEXMATCH(E251,""Apley""),""Ivy"",IF(REGEXMATCH(E251,""Hollis""),""Ivy"",IF(REGEXMATCH(E251,""Holworthy""),""Ivy"",IF(REGEXMATCH(E251,""Lionel""),""Ivy"",IF(REGEXMATCH(E251,""Mass Hall""),""Ivy"",IF(REGEXMATCH(E251,""Mower""),""Ivy"",IF(REGEXMATCH(E25"&amp;"1,""Stoughton""),""Ivy"",IF(REGEXMATCH(E251,""Straus""),""Ivy"",IF(REGEXMATCH(E251,""Greenough""),""Crimson"",IF(REGEXMATCH(E251,""Hurlbut""),""Crimson"",IF(REGEXMATCH(E251,""Pennypacker""),""Crimson"",IF(REGEXMATCH(E251,""Wigg""),""Crimson"",IF(REGEXMATC"&amp;"H(E251,""Grays""),""Elm"",IF(REGEXMATCH(E251,""Matthews""),""Elm"",IF(REGEXMATCH(E251,""Weld""),""Elm"",IF(REGEXMATCH(E251,""Canaday""),""Oak"",IF(REGEXMATCH(E251,""Thayer""),""Oak"")))))))))))))))))"),FALSE)</f>
        <v>0</v>
      </c>
      <c r="C251" s="4">
        <f>Form!F:F</f>
        <v>0</v>
      </c>
      <c r="D251" s="4">
        <f>Form!G:G</f>
        <v>0</v>
      </c>
      <c r="E251" s="4"/>
    </row>
    <row r="252" spans="1:5" ht="15">
      <c r="A252" s="4">
        <f>Form!C:C</f>
        <v>0</v>
      </c>
      <c r="B252" s="7" t="b">
        <f ca="1">IFERROR(__xludf.DUMMYFUNCTION("IF(REGEXMATCH(E252,""Apley""),""Ivy"",IF(REGEXMATCH(E252,""Hollis""),""Ivy"",IF(REGEXMATCH(E252,""Holworthy""),""Ivy"",IF(REGEXMATCH(E252,""Lionel""),""Ivy"",IF(REGEXMATCH(E252,""Mass Hall""),""Ivy"",IF(REGEXMATCH(E252,""Mower""),""Ivy"",IF(REGEXMATCH(E25"&amp;"2,""Stoughton""),""Ivy"",IF(REGEXMATCH(E252,""Straus""),""Ivy"",IF(REGEXMATCH(E252,""Greenough""),""Crimson"",IF(REGEXMATCH(E252,""Hurlbut""),""Crimson"",IF(REGEXMATCH(E252,""Pennypacker""),""Crimson"",IF(REGEXMATCH(E252,""Wigg""),""Crimson"",IF(REGEXMATC"&amp;"H(E252,""Grays""),""Elm"",IF(REGEXMATCH(E252,""Matthews""),""Elm"",IF(REGEXMATCH(E252,""Weld""),""Elm"",IF(REGEXMATCH(E252,""Canaday""),""Oak"",IF(REGEXMATCH(E252,""Thayer""),""Oak"")))))))))))))))))"),FALSE)</f>
        <v>0</v>
      </c>
      <c r="C252" s="4">
        <f>Form!F:F</f>
        <v>0</v>
      </c>
      <c r="D252" s="4">
        <f>Form!G:G</f>
        <v>0</v>
      </c>
      <c r="E252" s="4"/>
    </row>
    <row r="253" spans="1:5" ht="15">
      <c r="A253" s="4">
        <f>Form!C:C</f>
        <v>0</v>
      </c>
      <c r="B253" s="7" t="b">
        <f ca="1">IFERROR(__xludf.DUMMYFUNCTION("IF(REGEXMATCH(E253,""Apley""),""Ivy"",IF(REGEXMATCH(E253,""Hollis""),""Ivy"",IF(REGEXMATCH(E253,""Holworthy""),""Ivy"",IF(REGEXMATCH(E253,""Lionel""),""Ivy"",IF(REGEXMATCH(E253,""Mass Hall""),""Ivy"",IF(REGEXMATCH(E253,""Mower""),""Ivy"",IF(REGEXMATCH(E25"&amp;"3,""Stoughton""),""Ivy"",IF(REGEXMATCH(E253,""Straus""),""Ivy"",IF(REGEXMATCH(E253,""Greenough""),""Crimson"",IF(REGEXMATCH(E253,""Hurlbut""),""Crimson"",IF(REGEXMATCH(E253,""Pennypacker""),""Crimson"",IF(REGEXMATCH(E253,""Wigg""),""Crimson"",IF(REGEXMATC"&amp;"H(E253,""Grays""),""Elm"",IF(REGEXMATCH(E253,""Matthews""),""Elm"",IF(REGEXMATCH(E253,""Weld""),""Elm"",IF(REGEXMATCH(E253,""Canaday""),""Oak"",IF(REGEXMATCH(E253,""Thayer""),""Oak"")))))))))))))))))"),FALSE)</f>
        <v>0</v>
      </c>
      <c r="C253" s="4">
        <f>Form!F:F</f>
        <v>0</v>
      </c>
      <c r="D253" s="4">
        <f>Form!G:G</f>
        <v>0</v>
      </c>
      <c r="E253" s="4"/>
    </row>
    <row r="254" spans="1:5" ht="15">
      <c r="A254" s="4">
        <f>Form!C:C</f>
        <v>0</v>
      </c>
      <c r="B254" s="7" t="b">
        <f ca="1">IFERROR(__xludf.DUMMYFUNCTION("IF(REGEXMATCH(E254,""Apley""),""Ivy"",IF(REGEXMATCH(E254,""Hollis""),""Ivy"",IF(REGEXMATCH(E254,""Holworthy""),""Ivy"",IF(REGEXMATCH(E254,""Lionel""),""Ivy"",IF(REGEXMATCH(E254,""Mass Hall""),""Ivy"",IF(REGEXMATCH(E254,""Mower""),""Ivy"",IF(REGEXMATCH(E25"&amp;"4,""Stoughton""),""Ivy"",IF(REGEXMATCH(E254,""Straus""),""Ivy"",IF(REGEXMATCH(E254,""Greenough""),""Crimson"",IF(REGEXMATCH(E254,""Hurlbut""),""Crimson"",IF(REGEXMATCH(E254,""Pennypacker""),""Crimson"",IF(REGEXMATCH(E254,""Wigg""),""Crimson"",IF(REGEXMATC"&amp;"H(E254,""Grays""),""Elm"",IF(REGEXMATCH(E254,""Matthews""),""Elm"",IF(REGEXMATCH(E254,""Weld""),""Elm"",IF(REGEXMATCH(E254,""Canaday""),""Oak"",IF(REGEXMATCH(E254,""Thayer""),""Oak"")))))))))))))))))"),FALSE)</f>
        <v>0</v>
      </c>
      <c r="C254" s="4">
        <f>Form!F:F</f>
        <v>0</v>
      </c>
      <c r="D254" s="4">
        <f>Form!G:G</f>
        <v>0</v>
      </c>
      <c r="E254" s="4"/>
    </row>
    <row r="255" spans="1:5" ht="15">
      <c r="A255" s="4">
        <f>Form!C:C</f>
        <v>0</v>
      </c>
      <c r="B255" s="7" t="b">
        <f ca="1">IFERROR(__xludf.DUMMYFUNCTION("IF(REGEXMATCH(E255,""Apley""),""Ivy"",IF(REGEXMATCH(E255,""Hollis""),""Ivy"",IF(REGEXMATCH(E255,""Holworthy""),""Ivy"",IF(REGEXMATCH(E255,""Lionel""),""Ivy"",IF(REGEXMATCH(E255,""Mass Hall""),""Ivy"",IF(REGEXMATCH(E255,""Mower""),""Ivy"",IF(REGEXMATCH(E25"&amp;"5,""Stoughton""),""Ivy"",IF(REGEXMATCH(E255,""Straus""),""Ivy"",IF(REGEXMATCH(E255,""Greenough""),""Crimson"",IF(REGEXMATCH(E255,""Hurlbut""),""Crimson"",IF(REGEXMATCH(E255,""Pennypacker""),""Crimson"",IF(REGEXMATCH(E255,""Wigg""),""Crimson"",IF(REGEXMATC"&amp;"H(E255,""Grays""),""Elm"",IF(REGEXMATCH(E255,""Matthews""),""Elm"",IF(REGEXMATCH(E255,""Weld""),""Elm"",IF(REGEXMATCH(E255,""Canaday""),""Oak"",IF(REGEXMATCH(E255,""Thayer""),""Oak"")))))))))))))))))"),FALSE)</f>
        <v>0</v>
      </c>
      <c r="C255" s="4">
        <f>Form!F:F</f>
        <v>0</v>
      </c>
      <c r="D255" s="4">
        <f>Form!G:G</f>
        <v>0</v>
      </c>
      <c r="E255" s="4"/>
    </row>
    <row r="256" spans="1:5" ht="15">
      <c r="A256" s="4">
        <f>Form!C:C</f>
        <v>0</v>
      </c>
      <c r="B256" s="7" t="b">
        <f ca="1">IFERROR(__xludf.DUMMYFUNCTION("IF(REGEXMATCH(E256,""Apley""),""Ivy"",IF(REGEXMATCH(E256,""Hollis""),""Ivy"",IF(REGEXMATCH(E256,""Holworthy""),""Ivy"",IF(REGEXMATCH(E256,""Lionel""),""Ivy"",IF(REGEXMATCH(E256,""Mass Hall""),""Ivy"",IF(REGEXMATCH(E256,""Mower""),""Ivy"",IF(REGEXMATCH(E25"&amp;"6,""Stoughton""),""Ivy"",IF(REGEXMATCH(E256,""Straus""),""Ivy"",IF(REGEXMATCH(E256,""Greenough""),""Crimson"",IF(REGEXMATCH(E256,""Hurlbut""),""Crimson"",IF(REGEXMATCH(E256,""Pennypacker""),""Crimson"",IF(REGEXMATCH(E256,""Wigg""),""Crimson"",IF(REGEXMATC"&amp;"H(E256,""Grays""),""Elm"",IF(REGEXMATCH(E256,""Matthews""),""Elm"",IF(REGEXMATCH(E256,""Weld""),""Elm"",IF(REGEXMATCH(E256,""Canaday""),""Oak"",IF(REGEXMATCH(E256,""Thayer""),""Oak"")))))))))))))))))"),FALSE)</f>
        <v>0</v>
      </c>
      <c r="C256" s="4">
        <f>Form!F:F</f>
        <v>0</v>
      </c>
      <c r="D256" s="4">
        <f>Form!G:G</f>
        <v>0</v>
      </c>
      <c r="E256" s="4"/>
    </row>
    <row r="257" spans="1:5" ht="15">
      <c r="A257" s="4">
        <f>Form!C:C</f>
        <v>0</v>
      </c>
      <c r="B257" s="7" t="b">
        <f ca="1">IFERROR(__xludf.DUMMYFUNCTION("IF(REGEXMATCH(E257,""Apley""),""Ivy"",IF(REGEXMATCH(E257,""Hollis""),""Ivy"",IF(REGEXMATCH(E257,""Holworthy""),""Ivy"",IF(REGEXMATCH(E257,""Lionel""),""Ivy"",IF(REGEXMATCH(E257,""Mass Hall""),""Ivy"",IF(REGEXMATCH(E257,""Mower""),""Ivy"",IF(REGEXMATCH(E25"&amp;"7,""Stoughton""),""Ivy"",IF(REGEXMATCH(E257,""Straus""),""Ivy"",IF(REGEXMATCH(E257,""Greenough""),""Crimson"",IF(REGEXMATCH(E257,""Hurlbut""),""Crimson"",IF(REGEXMATCH(E257,""Pennypacker""),""Crimson"",IF(REGEXMATCH(E257,""Wigg""),""Crimson"",IF(REGEXMATC"&amp;"H(E257,""Grays""),""Elm"",IF(REGEXMATCH(E257,""Matthews""),""Elm"",IF(REGEXMATCH(E257,""Weld""),""Elm"",IF(REGEXMATCH(E257,""Canaday""),""Oak"",IF(REGEXMATCH(E257,""Thayer""),""Oak"")))))))))))))))))"),FALSE)</f>
        <v>0</v>
      </c>
      <c r="C257" s="4">
        <f>Form!F:F</f>
        <v>0</v>
      </c>
      <c r="D257" s="4">
        <f>Form!G:G</f>
        <v>0</v>
      </c>
      <c r="E257" s="4"/>
    </row>
    <row r="258" spans="1:5" ht="15">
      <c r="A258" s="4">
        <f>Form!C:C</f>
        <v>0</v>
      </c>
      <c r="B258" s="7" t="b">
        <f ca="1">IFERROR(__xludf.DUMMYFUNCTION("IF(REGEXMATCH(E258,""Apley""),""Ivy"",IF(REGEXMATCH(E258,""Hollis""),""Ivy"",IF(REGEXMATCH(E258,""Holworthy""),""Ivy"",IF(REGEXMATCH(E258,""Lionel""),""Ivy"",IF(REGEXMATCH(E258,""Mass Hall""),""Ivy"",IF(REGEXMATCH(E258,""Mower""),""Ivy"",IF(REGEXMATCH(E25"&amp;"8,""Stoughton""),""Ivy"",IF(REGEXMATCH(E258,""Straus""),""Ivy"",IF(REGEXMATCH(E258,""Greenough""),""Crimson"",IF(REGEXMATCH(E258,""Hurlbut""),""Crimson"",IF(REGEXMATCH(E258,""Pennypacker""),""Crimson"",IF(REGEXMATCH(E258,""Wigg""),""Crimson"",IF(REGEXMATC"&amp;"H(E258,""Grays""),""Elm"",IF(REGEXMATCH(E258,""Matthews""),""Elm"",IF(REGEXMATCH(E258,""Weld""),""Elm"",IF(REGEXMATCH(E258,""Canaday""),""Oak"",IF(REGEXMATCH(E258,""Thayer""),""Oak"")))))))))))))))))"),FALSE)</f>
        <v>0</v>
      </c>
      <c r="C258" s="4">
        <f>Form!F:F</f>
        <v>0</v>
      </c>
      <c r="D258" s="4">
        <f>Form!G:G</f>
        <v>0</v>
      </c>
      <c r="E258" s="4"/>
    </row>
    <row r="259" spans="1:5" ht="15">
      <c r="A259" s="4">
        <f>Form!C:C</f>
        <v>0</v>
      </c>
      <c r="B259" s="7" t="b">
        <f ca="1">IFERROR(__xludf.DUMMYFUNCTION("IF(REGEXMATCH(E259,""Apley""),""Ivy"",IF(REGEXMATCH(E259,""Hollis""),""Ivy"",IF(REGEXMATCH(E259,""Holworthy""),""Ivy"",IF(REGEXMATCH(E259,""Lionel""),""Ivy"",IF(REGEXMATCH(E259,""Mass Hall""),""Ivy"",IF(REGEXMATCH(E259,""Mower""),""Ivy"",IF(REGEXMATCH(E25"&amp;"9,""Stoughton""),""Ivy"",IF(REGEXMATCH(E259,""Straus""),""Ivy"",IF(REGEXMATCH(E259,""Greenough""),""Crimson"",IF(REGEXMATCH(E259,""Hurlbut""),""Crimson"",IF(REGEXMATCH(E259,""Pennypacker""),""Crimson"",IF(REGEXMATCH(E259,""Wigg""),""Crimson"",IF(REGEXMATC"&amp;"H(E259,""Grays""),""Elm"",IF(REGEXMATCH(E259,""Matthews""),""Elm"",IF(REGEXMATCH(E259,""Weld""),""Elm"",IF(REGEXMATCH(E259,""Canaday""),""Oak"",IF(REGEXMATCH(E259,""Thayer""),""Oak"")))))))))))))))))"),FALSE)</f>
        <v>0</v>
      </c>
      <c r="C259" s="4">
        <f>Form!F:F</f>
        <v>0</v>
      </c>
      <c r="D259" s="4">
        <f>Form!G:G</f>
        <v>0</v>
      </c>
      <c r="E259" s="4"/>
    </row>
    <row r="260" spans="1:5" ht="15">
      <c r="A260" s="4">
        <f>Form!C:C</f>
        <v>0</v>
      </c>
      <c r="B260" s="7" t="b">
        <f ca="1">IFERROR(__xludf.DUMMYFUNCTION("IF(REGEXMATCH(E260,""Apley""),""Ivy"",IF(REGEXMATCH(E260,""Hollis""),""Ivy"",IF(REGEXMATCH(E260,""Holworthy""),""Ivy"",IF(REGEXMATCH(E260,""Lionel""),""Ivy"",IF(REGEXMATCH(E260,""Mass Hall""),""Ivy"",IF(REGEXMATCH(E260,""Mower""),""Ivy"",IF(REGEXMATCH(E26"&amp;"0,""Stoughton""),""Ivy"",IF(REGEXMATCH(E260,""Straus""),""Ivy"",IF(REGEXMATCH(E260,""Greenough""),""Crimson"",IF(REGEXMATCH(E260,""Hurlbut""),""Crimson"",IF(REGEXMATCH(E260,""Pennypacker""),""Crimson"",IF(REGEXMATCH(E260,""Wigg""),""Crimson"",IF(REGEXMATC"&amp;"H(E260,""Grays""),""Elm"",IF(REGEXMATCH(E260,""Matthews""),""Elm"",IF(REGEXMATCH(E260,""Weld""),""Elm"",IF(REGEXMATCH(E260,""Canaday""),""Oak"",IF(REGEXMATCH(E260,""Thayer""),""Oak"")))))))))))))))))"),FALSE)</f>
        <v>0</v>
      </c>
      <c r="C260" s="4">
        <f>Form!F:F</f>
        <v>0</v>
      </c>
      <c r="D260" s="4">
        <f>Form!G:G</f>
        <v>0</v>
      </c>
      <c r="E260" s="4"/>
    </row>
    <row r="261" spans="1:5" ht="15">
      <c r="A261" s="4">
        <f>Form!C:C</f>
        <v>0</v>
      </c>
      <c r="B261" s="7" t="b">
        <f ca="1">IFERROR(__xludf.DUMMYFUNCTION("IF(REGEXMATCH(E261,""Apley""),""Ivy"",IF(REGEXMATCH(E261,""Hollis""),""Ivy"",IF(REGEXMATCH(E261,""Holworthy""),""Ivy"",IF(REGEXMATCH(E261,""Lionel""),""Ivy"",IF(REGEXMATCH(E261,""Mass Hall""),""Ivy"",IF(REGEXMATCH(E261,""Mower""),""Ivy"",IF(REGEXMATCH(E26"&amp;"1,""Stoughton""),""Ivy"",IF(REGEXMATCH(E261,""Straus""),""Ivy"",IF(REGEXMATCH(E261,""Greenough""),""Crimson"",IF(REGEXMATCH(E261,""Hurlbut""),""Crimson"",IF(REGEXMATCH(E261,""Pennypacker""),""Crimson"",IF(REGEXMATCH(E261,""Wigg""),""Crimson"",IF(REGEXMATC"&amp;"H(E261,""Grays""),""Elm"",IF(REGEXMATCH(E261,""Matthews""),""Elm"",IF(REGEXMATCH(E261,""Weld""),""Elm"",IF(REGEXMATCH(E261,""Canaday""),""Oak"",IF(REGEXMATCH(E261,""Thayer""),""Oak"")))))))))))))))))"),FALSE)</f>
        <v>0</v>
      </c>
      <c r="C261" s="4">
        <f>Form!F:F</f>
        <v>0</v>
      </c>
      <c r="D261" s="4">
        <f>Form!G:G</f>
        <v>0</v>
      </c>
      <c r="E261" s="4"/>
    </row>
    <row r="262" spans="1:5" ht="15">
      <c r="A262" s="4">
        <f>Form!C:C</f>
        <v>0</v>
      </c>
      <c r="B262" s="7" t="b">
        <f ca="1">IFERROR(__xludf.DUMMYFUNCTION("IF(REGEXMATCH(E262,""Apley""),""Ivy"",IF(REGEXMATCH(E262,""Hollis""),""Ivy"",IF(REGEXMATCH(E262,""Holworthy""),""Ivy"",IF(REGEXMATCH(E262,""Lionel""),""Ivy"",IF(REGEXMATCH(E262,""Mass Hall""),""Ivy"",IF(REGEXMATCH(E262,""Mower""),""Ivy"",IF(REGEXMATCH(E26"&amp;"2,""Stoughton""),""Ivy"",IF(REGEXMATCH(E262,""Straus""),""Ivy"",IF(REGEXMATCH(E262,""Greenough""),""Crimson"",IF(REGEXMATCH(E262,""Hurlbut""),""Crimson"",IF(REGEXMATCH(E262,""Pennypacker""),""Crimson"",IF(REGEXMATCH(E262,""Wigg""),""Crimson"",IF(REGEXMATC"&amp;"H(E262,""Grays""),""Elm"",IF(REGEXMATCH(E262,""Matthews""),""Elm"",IF(REGEXMATCH(E262,""Weld""),""Elm"",IF(REGEXMATCH(E262,""Canaday""),""Oak"",IF(REGEXMATCH(E262,""Thayer""),""Oak"")))))))))))))))))"),FALSE)</f>
        <v>0</v>
      </c>
      <c r="C262" s="4">
        <f>Form!F:F</f>
        <v>0</v>
      </c>
      <c r="D262" s="4">
        <f>Form!G:G</f>
        <v>0</v>
      </c>
      <c r="E262" s="4"/>
    </row>
    <row r="263" spans="1:5" ht="15">
      <c r="A263" s="4">
        <f>Form!C:C</f>
        <v>0</v>
      </c>
      <c r="B263" s="7" t="b">
        <f ca="1">IFERROR(__xludf.DUMMYFUNCTION("IF(REGEXMATCH(E263,""Apley""),""Ivy"",IF(REGEXMATCH(E263,""Hollis""),""Ivy"",IF(REGEXMATCH(E263,""Holworthy""),""Ivy"",IF(REGEXMATCH(E263,""Lionel""),""Ivy"",IF(REGEXMATCH(E263,""Mass Hall""),""Ivy"",IF(REGEXMATCH(E263,""Mower""),""Ivy"",IF(REGEXMATCH(E26"&amp;"3,""Stoughton""),""Ivy"",IF(REGEXMATCH(E263,""Straus""),""Ivy"",IF(REGEXMATCH(E263,""Greenough""),""Crimson"",IF(REGEXMATCH(E263,""Hurlbut""),""Crimson"",IF(REGEXMATCH(E263,""Pennypacker""),""Crimson"",IF(REGEXMATCH(E263,""Wigg""),""Crimson"",IF(REGEXMATC"&amp;"H(E263,""Grays""),""Elm"",IF(REGEXMATCH(E263,""Matthews""),""Elm"",IF(REGEXMATCH(E263,""Weld""),""Elm"",IF(REGEXMATCH(E263,""Canaday""),""Oak"",IF(REGEXMATCH(E263,""Thayer""),""Oak"")))))))))))))))))"),FALSE)</f>
        <v>0</v>
      </c>
      <c r="C263" s="4">
        <f>Form!F:F</f>
        <v>0</v>
      </c>
      <c r="D263" s="4">
        <f>Form!G:G</f>
        <v>0</v>
      </c>
      <c r="E263" s="4"/>
    </row>
    <row r="264" spans="1:5" ht="15">
      <c r="A264" s="4">
        <f>Form!C:C</f>
        <v>0</v>
      </c>
      <c r="B264" s="7" t="b">
        <f ca="1">IFERROR(__xludf.DUMMYFUNCTION("IF(REGEXMATCH(E264,""Apley""),""Ivy"",IF(REGEXMATCH(E264,""Hollis""),""Ivy"",IF(REGEXMATCH(E264,""Holworthy""),""Ivy"",IF(REGEXMATCH(E264,""Lionel""),""Ivy"",IF(REGEXMATCH(E264,""Mass Hall""),""Ivy"",IF(REGEXMATCH(E264,""Mower""),""Ivy"",IF(REGEXMATCH(E26"&amp;"4,""Stoughton""),""Ivy"",IF(REGEXMATCH(E264,""Straus""),""Ivy"",IF(REGEXMATCH(E264,""Greenough""),""Crimson"",IF(REGEXMATCH(E264,""Hurlbut""),""Crimson"",IF(REGEXMATCH(E264,""Pennypacker""),""Crimson"",IF(REGEXMATCH(E264,""Wigg""),""Crimson"",IF(REGEXMATC"&amp;"H(E264,""Grays""),""Elm"",IF(REGEXMATCH(E264,""Matthews""),""Elm"",IF(REGEXMATCH(E264,""Weld""),""Elm"",IF(REGEXMATCH(E264,""Canaday""),""Oak"",IF(REGEXMATCH(E264,""Thayer""),""Oak"")))))))))))))))))"),FALSE)</f>
        <v>0</v>
      </c>
      <c r="C264" s="4">
        <f>Form!F:F</f>
        <v>0</v>
      </c>
      <c r="D264" s="4">
        <f>Form!G:G</f>
        <v>0</v>
      </c>
      <c r="E264" s="4"/>
    </row>
    <row r="265" spans="1:5" ht="15">
      <c r="A265" s="4">
        <f>Form!C:C</f>
        <v>0</v>
      </c>
      <c r="B265" s="7" t="b">
        <f ca="1">IFERROR(__xludf.DUMMYFUNCTION("IF(REGEXMATCH(E265,""Apley""),""Ivy"",IF(REGEXMATCH(E265,""Hollis""),""Ivy"",IF(REGEXMATCH(E265,""Holworthy""),""Ivy"",IF(REGEXMATCH(E265,""Lionel""),""Ivy"",IF(REGEXMATCH(E265,""Mass Hall""),""Ivy"",IF(REGEXMATCH(E265,""Mower""),""Ivy"",IF(REGEXMATCH(E26"&amp;"5,""Stoughton""),""Ivy"",IF(REGEXMATCH(E265,""Straus""),""Ivy"",IF(REGEXMATCH(E265,""Greenough""),""Crimson"",IF(REGEXMATCH(E265,""Hurlbut""),""Crimson"",IF(REGEXMATCH(E265,""Pennypacker""),""Crimson"",IF(REGEXMATCH(E265,""Wigg""),""Crimson"",IF(REGEXMATC"&amp;"H(E265,""Grays""),""Elm"",IF(REGEXMATCH(E265,""Matthews""),""Elm"",IF(REGEXMATCH(E265,""Weld""),""Elm"",IF(REGEXMATCH(E265,""Canaday""),""Oak"",IF(REGEXMATCH(E265,""Thayer""),""Oak"")))))))))))))))))"),FALSE)</f>
        <v>0</v>
      </c>
      <c r="C265" s="4">
        <f>Form!F:F</f>
        <v>0</v>
      </c>
      <c r="D265" s="4">
        <f>Form!G:G</f>
        <v>0</v>
      </c>
      <c r="E265" s="4"/>
    </row>
    <row r="266" spans="1:5" ht="15">
      <c r="A266" s="4">
        <f>Form!C:C</f>
        <v>0</v>
      </c>
      <c r="B266" s="7" t="b">
        <f ca="1">IFERROR(__xludf.DUMMYFUNCTION("IF(REGEXMATCH(E266,""Apley""),""Ivy"",IF(REGEXMATCH(E266,""Hollis""),""Ivy"",IF(REGEXMATCH(E266,""Holworthy""),""Ivy"",IF(REGEXMATCH(E266,""Lionel""),""Ivy"",IF(REGEXMATCH(E266,""Mass Hall""),""Ivy"",IF(REGEXMATCH(E266,""Mower""),""Ivy"",IF(REGEXMATCH(E26"&amp;"6,""Stoughton""),""Ivy"",IF(REGEXMATCH(E266,""Straus""),""Ivy"",IF(REGEXMATCH(E266,""Greenough""),""Crimson"",IF(REGEXMATCH(E266,""Hurlbut""),""Crimson"",IF(REGEXMATCH(E266,""Pennypacker""),""Crimson"",IF(REGEXMATCH(E266,""Wigg""),""Crimson"",IF(REGEXMATC"&amp;"H(E266,""Grays""),""Elm"",IF(REGEXMATCH(E266,""Matthews""),""Elm"",IF(REGEXMATCH(E266,""Weld""),""Elm"",IF(REGEXMATCH(E266,""Canaday""),""Oak"",IF(REGEXMATCH(E266,""Thayer""),""Oak"")))))))))))))))))"),FALSE)</f>
        <v>0</v>
      </c>
      <c r="C266" s="4">
        <f>Form!F:F</f>
        <v>0</v>
      </c>
      <c r="D266" s="4">
        <f>Form!G:G</f>
        <v>0</v>
      </c>
      <c r="E266" s="4"/>
    </row>
    <row r="267" spans="1:5" ht="15">
      <c r="A267" s="4">
        <f>Form!C:C</f>
        <v>0</v>
      </c>
      <c r="B267" s="7" t="b">
        <f ca="1">IFERROR(__xludf.DUMMYFUNCTION("IF(REGEXMATCH(E267,""Apley""),""Ivy"",IF(REGEXMATCH(E267,""Hollis""),""Ivy"",IF(REGEXMATCH(E267,""Holworthy""),""Ivy"",IF(REGEXMATCH(E267,""Lionel""),""Ivy"",IF(REGEXMATCH(E267,""Mass Hall""),""Ivy"",IF(REGEXMATCH(E267,""Mower""),""Ivy"",IF(REGEXMATCH(E26"&amp;"7,""Stoughton""),""Ivy"",IF(REGEXMATCH(E267,""Straus""),""Ivy"",IF(REGEXMATCH(E267,""Greenough""),""Crimson"",IF(REGEXMATCH(E267,""Hurlbut""),""Crimson"",IF(REGEXMATCH(E267,""Pennypacker""),""Crimson"",IF(REGEXMATCH(E267,""Wigg""),""Crimson"",IF(REGEXMATC"&amp;"H(E267,""Grays""),""Elm"",IF(REGEXMATCH(E267,""Matthews""),""Elm"",IF(REGEXMATCH(E267,""Weld""),""Elm"",IF(REGEXMATCH(E267,""Canaday""),""Oak"",IF(REGEXMATCH(E267,""Thayer""),""Oak"")))))))))))))))))"),FALSE)</f>
        <v>0</v>
      </c>
      <c r="C267" s="4">
        <f>Form!F:F</f>
        <v>0</v>
      </c>
      <c r="D267" s="4">
        <f>Form!G:G</f>
        <v>0</v>
      </c>
      <c r="E267" s="4"/>
    </row>
    <row r="268" spans="1:5" ht="15">
      <c r="A268" s="4">
        <f>Form!C:C</f>
        <v>0</v>
      </c>
      <c r="B268" s="7" t="b">
        <f ca="1">IFERROR(__xludf.DUMMYFUNCTION("IF(REGEXMATCH(E268,""Apley""),""Ivy"",IF(REGEXMATCH(E268,""Hollis""),""Ivy"",IF(REGEXMATCH(E268,""Holworthy""),""Ivy"",IF(REGEXMATCH(E268,""Lionel""),""Ivy"",IF(REGEXMATCH(E268,""Mass Hall""),""Ivy"",IF(REGEXMATCH(E268,""Mower""),""Ivy"",IF(REGEXMATCH(E26"&amp;"8,""Stoughton""),""Ivy"",IF(REGEXMATCH(E268,""Straus""),""Ivy"",IF(REGEXMATCH(E268,""Greenough""),""Crimson"",IF(REGEXMATCH(E268,""Hurlbut""),""Crimson"",IF(REGEXMATCH(E268,""Pennypacker""),""Crimson"",IF(REGEXMATCH(E268,""Wigg""),""Crimson"",IF(REGEXMATC"&amp;"H(E268,""Grays""),""Elm"",IF(REGEXMATCH(E268,""Matthews""),""Elm"",IF(REGEXMATCH(E268,""Weld""),""Elm"",IF(REGEXMATCH(E268,""Canaday""),""Oak"",IF(REGEXMATCH(E268,""Thayer""),""Oak"")))))))))))))))))"),FALSE)</f>
        <v>0</v>
      </c>
      <c r="C268" s="4">
        <f>Form!F:F</f>
        <v>0</v>
      </c>
      <c r="D268" s="4">
        <f>Form!G:G</f>
        <v>0</v>
      </c>
      <c r="E268" s="4"/>
    </row>
    <row r="269" spans="1:5" ht="15">
      <c r="A269" s="4">
        <f>Form!C:C</f>
        <v>0</v>
      </c>
      <c r="B269" s="7" t="b">
        <f ca="1">IFERROR(__xludf.DUMMYFUNCTION("IF(REGEXMATCH(E269,""Apley""),""Ivy"",IF(REGEXMATCH(E269,""Hollis""),""Ivy"",IF(REGEXMATCH(E269,""Holworthy""),""Ivy"",IF(REGEXMATCH(E269,""Lionel""),""Ivy"",IF(REGEXMATCH(E269,""Mass Hall""),""Ivy"",IF(REGEXMATCH(E269,""Mower""),""Ivy"",IF(REGEXMATCH(E26"&amp;"9,""Stoughton""),""Ivy"",IF(REGEXMATCH(E269,""Straus""),""Ivy"",IF(REGEXMATCH(E269,""Greenough""),""Crimson"",IF(REGEXMATCH(E269,""Hurlbut""),""Crimson"",IF(REGEXMATCH(E269,""Pennypacker""),""Crimson"",IF(REGEXMATCH(E269,""Wigg""),""Crimson"",IF(REGEXMATC"&amp;"H(E269,""Grays""),""Elm"",IF(REGEXMATCH(E269,""Matthews""),""Elm"",IF(REGEXMATCH(E269,""Weld""),""Elm"",IF(REGEXMATCH(E269,""Canaday""),""Oak"",IF(REGEXMATCH(E269,""Thayer""),""Oak"")))))))))))))))))"),FALSE)</f>
        <v>0</v>
      </c>
      <c r="C269" s="4">
        <f>Form!F:F</f>
        <v>0</v>
      </c>
      <c r="D269" s="4">
        <f>Form!G:G</f>
        <v>0</v>
      </c>
      <c r="E269" s="4"/>
    </row>
    <row r="270" spans="1:5" ht="15">
      <c r="A270" s="4">
        <f>Form!C:C</f>
        <v>0</v>
      </c>
      <c r="B270" s="7" t="b">
        <f ca="1">IFERROR(__xludf.DUMMYFUNCTION("IF(REGEXMATCH(E270,""Apley""),""Ivy"",IF(REGEXMATCH(E270,""Hollis""),""Ivy"",IF(REGEXMATCH(E270,""Holworthy""),""Ivy"",IF(REGEXMATCH(E270,""Lionel""),""Ivy"",IF(REGEXMATCH(E270,""Mass Hall""),""Ivy"",IF(REGEXMATCH(E270,""Mower""),""Ivy"",IF(REGEXMATCH(E27"&amp;"0,""Stoughton""),""Ivy"",IF(REGEXMATCH(E270,""Straus""),""Ivy"",IF(REGEXMATCH(E270,""Greenough""),""Crimson"",IF(REGEXMATCH(E270,""Hurlbut""),""Crimson"",IF(REGEXMATCH(E270,""Pennypacker""),""Crimson"",IF(REGEXMATCH(E270,""Wigg""),""Crimson"",IF(REGEXMATC"&amp;"H(E270,""Grays""),""Elm"",IF(REGEXMATCH(E270,""Matthews""),""Elm"",IF(REGEXMATCH(E270,""Weld""),""Elm"",IF(REGEXMATCH(E270,""Canaday""),""Oak"",IF(REGEXMATCH(E270,""Thayer""),""Oak"")))))))))))))))))"),FALSE)</f>
        <v>0</v>
      </c>
      <c r="C270" s="4">
        <f>Form!F:F</f>
        <v>0</v>
      </c>
      <c r="D270" s="4">
        <f>Form!G:G</f>
        <v>0</v>
      </c>
      <c r="E270" s="4"/>
    </row>
    <row r="271" spans="1:5" ht="15">
      <c r="A271" s="4">
        <f>Form!C:C</f>
        <v>0</v>
      </c>
      <c r="B271" s="7" t="b">
        <f ca="1">IFERROR(__xludf.DUMMYFUNCTION("IF(REGEXMATCH(E271,""Apley""),""Ivy"",IF(REGEXMATCH(E271,""Hollis""),""Ivy"",IF(REGEXMATCH(E271,""Holworthy""),""Ivy"",IF(REGEXMATCH(E271,""Lionel""),""Ivy"",IF(REGEXMATCH(E271,""Mass Hall""),""Ivy"",IF(REGEXMATCH(E271,""Mower""),""Ivy"",IF(REGEXMATCH(E27"&amp;"1,""Stoughton""),""Ivy"",IF(REGEXMATCH(E271,""Straus""),""Ivy"",IF(REGEXMATCH(E271,""Greenough""),""Crimson"",IF(REGEXMATCH(E271,""Hurlbut""),""Crimson"",IF(REGEXMATCH(E271,""Pennypacker""),""Crimson"",IF(REGEXMATCH(E271,""Wigg""),""Crimson"",IF(REGEXMATC"&amp;"H(E271,""Grays""),""Elm"",IF(REGEXMATCH(E271,""Matthews""),""Elm"",IF(REGEXMATCH(E271,""Weld""),""Elm"",IF(REGEXMATCH(E271,""Canaday""),""Oak"",IF(REGEXMATCH(E271,""Thayer""),""Oak"")))))))))))))))))"),FALSE)</f>
        <v>0</v>
      </c>
      <c r="C271" s="4">
        <f>Form!F:F</f>
        <v>0</v>
      </c>
      <c r="D271" s="4">
        <f>Form!G:G</f>
        <v>0</v>
      </c>
      <c r="E271" s="4"/>
    </row>
    <row r="272" spans="1:5" ht="15">
      <c r="A272" s="4">
        <f>Form!C:C</f>
        <v>0</v>
      </c>
      <c r="B272" s="7" t="b">
        <f ca="1">IFERROR(__xludf.DUMMYFUNCTION("IF(REGEXMATCH(E272,""Apley""),""Ivy"",IF(REGEXMATCH(E272,""Hollis""),""Ivy"",IF(REGEXMATCH(E272,""Holworthy""),""Ivy"",IF(REGEXMATCH(E272,""Lionel""),""Ivy"",IF(REGEXMATCH(E272,""Mass Hall""),""Ivy"",IF(REGEXMATCH(E272,""Mower""),""Ivy"",IF(REGEXMATCH(E27"&amp;"2,""Stoughton""),""Ivy"",IF(REGEXMATCH(E272,""Straus""),""Ivy"",IF(REGEXMATCH(E272,""Greenough""),""Crimson"",IF(REGEXMATCH(E272,""Hurlbut""),""Crimson"",IF(REGEXMATCH(E272,""Pennypacker""),""Crimson"",IF(REGEXMATCH(E272,""Wigg""),""Crimson"",IF(REGEXMATC"&amp;"H(E272,""Grays""),""Elm"",IF(REGEXMATCH(E272,""Matthews""),""Elm"",IF(REGEXMATCH(E272,""Weld""),""Elm"",IF(REGEXMATCH(E272,""Canaday""),""Oak"",IF(REGEXMATCH(E272,""Thayer""),""Oak"")))))))))))))))))"),FALSE)</f>
        <v>0</v>
      </c>
      <c r="C272" s="4">
        <f>Form!F:F</f>
        <v>0</v>
      </c>
      <c r="D272" s="4">
        <f>Form!G:G</f>
        <v>0</v>
      </c>
      <c r="E272" s="4"/>
    </row>
    <row r="273" spans="1:5" ht="15">
      <c r="A273" s="4">
        <f>Form!C:C</f>
        <v>0</v>
      </c>
      <c r="B273" s="7" t="b">
        <f ca="1">IFERROR(__xludf.DUMMYFUNCTION("IF(REGEXMATCH(E273,""Apley""),""Ivy"",IF(REGEXMATCH(E273,""Hollis""),""Ivy"",IF(REGEXMATCH(E273,""Holworthy""),""Ivy"",IF(REGEXMATCH(E273,""Lionel""),""Ivy"",IF(REGEXMATCH(E273,""Mass Hall""),""Ivy"",IF(REGEXMATCH(E273,""Mower""),""Ivy"",IF(REGEXMATCH(E27"&amp;"3,""Stoughton""),""Ivy"",IF(REGEXMATCH(E273,""Straus""),""Ivy"",IF(REGEXMATCH(E273,""Greenough""),""Crimson"",IF(REGEXMATCH(E273,""Hurlbut""),""Crimson"",IF(REGEXMATCH(E273,""Pennypacker""),""Crimson"",IF(REGEXMATCH(E273,""Wigg""),""Crimson"",IF(REGEXMATC"&amp;"H(E273,""Grays""),""Elm"",IF(REGEXMATCH(E273,""Matthews""),""Elm"",IF(REGEXMATCH(E273,""Weld""),""Elm"",IF(REGEXMATCH(E273,""Canaday""),""Oak"",IF(REGEXMATCH(E273,""Thayer""),""Oak"")))))))))))))))))"),FALSE)</f>
        <v>0</v>
      </c>
      <c r="C273" s="4">
        <f>Form!F:F</f>
        <v>0</v>
      </c>
      <c r="D273" s="4">
        <f>Form!G:G</f>
        <v>0</v>
      </c>
      <c r="E273" s="4"/>
    </row>
    <row r="274" spans="1:5" ht="15">
      <c r="A274" s="4">
        <f>Form!C:C</f>
        <v>0</v>
      </c>
      <c r="B274" s="7" t="b">
        <f ca="1">IFERROR(__xludf.DUMMYFUNCTION("IF(REGEXMATCH(E274,""Apley""),""Ivy"",IF(REGEXMATCH(E274,""Hollis""),""Ivy"",IF(REGEXMATCH(E274,""Holworthy""),""Ivy"",IF(REGEXMATCH(E274,""Lionel""),""Ivy"",IF(REGEXMATCH(E274,""Mass Hall""),""Ivy"",IF(REGEXMATCH(E274,""Mower""),""Ivy"",IF(REGEXMATCH(E27"&amp;"4,""Stoughton""),""Ivy"",IF(REGEXMATCH(E274,""Straus""),""Ivy"",IF(REGEXMATCH(E274,""Greenough""),""Crimson"",IF(REGEXMATCH(E274,""Hurlbut""),""Crimson"",IF(REGEXMATCH(E274,""Pennypacker""),""Crimson"",IF(REGEXMATCH(E274,""Wigg""),""Crimson"",IF(REGEXMATC"&amp;"H(E274,""Grays""),""Elm"",IF(REGEXMATCH(E274,""Matthews""),""Elm"",IF(REGEXMATCH(E274,""Weld""),""Elm"",IF(REGEXMATCH(E274,""Canaday""),""Oak"",IF(REGEXMATCH(E274,""Thayer""),""Oak"")))))))))))))))))"),FALSE)</f>
        <v>0</v>
      </c>
      <c r="C274" s="4">
        <f>Form!F:F</f>
        <v>0</v>
      </c>
      <c r="D274" s="4">
        <f>Form!G:G</f>
        <v>0</v>
      </c>
      <c r="E274" s="4"/>
    </row>
    <row r="275" spans="1:5" ht="15">
      <c r="A275" s="4">
        <f>Form!C:C</f>
        <v>0</v>
      </c>
      <c r="B275" s="7" t="b">
        <f ca="1">IFERROR(__xludf.DUMMYFUNCTION("IF(REGEXMATCH(E275,""Apley""),""Ivy"",IF(REGEXMATCH(E275,""Hollis""),""Ivy"",IF(REGEXMATCH(E275,""Holworthy""),""Ivy"",IF(REGEXMATCH(E275,""Lionel""),""Ivy"",IF(REGEXMATCH(E275,""Mass Hall""),""Ivy"",IF(REGEXMATCH(E275,""Mower""),""Ivy"",IF(REGEXMATCH(E27"&amp;"5,""Stoughton""),""Ivy"",IF(REGEXMATCH(E275,""Straus""),""Ivy"",IF(REGEXMATCH(E275,""Greenough""),""Crimson"",IF(REGEXMATCH(E275,""Hurlbut""),""Crimson"",IF(REGEXMATCH(E275,""Pennypacker""),""Crimson"",IF(REGEXMATCH(E275,""Wigg""),""Crimson"",IF(REGEXMATC"&amp;"H(E275,""Grays""),""Elm"",IF(REGEXMATCH(E275,""Matthews""),""Elm"",IF(REGEXMATCH(E275,""Weld""),""Elm"",IF(REGEXMATCH(E275,""Canaday""),""Oak"",IF(REGEXMATCH(E275,""Thayer""),""Oak"")))))))))))))))))"),FALSE)</f>
        <v>0</v>
      </c>
      <c r="C275" s="4">
        <f>Form!F:F</f>
        <v>0</v>
      </c>
      <c r="D275" s="4">
        <f>Form!G:G</f>
        <v>0</v>
      </c>
      <c r="E275" s="4"/>
    </row>
    <row r="276" spans="1:5" ht="15">
      <c r="A276" s="4">
        <f>Form!C:C</f>
        <v>0</v>
      </c>
      <c r="B276" s="7" t="b">
        <f ca="1">IFERROR(__xludf.DUMMYFUNCTION("IF(REGEXMATCH(E276,""Apley""),""Ivy"",IF(REGEXMATCH(E276,""Hollis""),""Ivy"",IF(REGEXMATCH(E276,""Holworthy""),""Ivy"",IF(REGEXMATCH(E276,""Lionel""),""Ivy"",IF(REGEXMATCH(E276,""Mass Hall""),""Ivy"",IF(REGEXMATCH(E276,""Mower""),""Ivy"",IF(REGEXMATCH(E27"&amp;"6,""Stoughton""),""Ivy"",IF(REGEXMATCH(E276,""Straus""),""Ivy"",IF(REGEXMATCH(E276,""Greenough""),""Crimson"",IF(REGEXMATCH(E276,""Hurlbut""),""Crimson"",IF(REGEXMATCH(E276,""Pennypacker""),""Crimson"",IF(REGEXMATCH(E276,""Wigg""),""Crimson"",IF(REGEXMATC"&amp;"H(E276,""Grays""),""Elm"",IF(REGEXMATCH(E276,""Matthews""),""Elm"",IF(REGEXMATCH(E276,""Weld""),""Elm"",IF(REGEXMATCH(E276,""Canaday""),""Oak"",IF(REGEXMATCH(E276,""Thayer""),""Oak"")))))))))))))))))"),FALSE)</f>
        <v>0</v>
      </c>
      <c r="C276" s="4">
        <f>Form!F:F</f>
        <v>0</v>
      </c>
      <c r="D276" s="4">
        <f>Form!G:G</f>
        <v>0</v>
      </c>
      <c r="E276" s="4"/>
    </row>
    <row r="277" spans="1:5" ht="15">
      <c r="A277" s="4">
        <f>Form!C:C</f>
        <v>0</v>
      </c>
      <c r="B277" s="7" t="b">
        <f ca="1">IFERROR(__xludf.DUMMYFUNCTION("IF(REGEXMATCH(E277,""Apley""),""Ivy"",IF(REGEXMATCH(E277,""Hollis""),""Ivy"",IF(REGEXMATCH(E277,""Holworthy""),""Ivy"",IF(REGEXMATCH(E277,""Lionel""),""Ivy"",IF(REGEXMATCH(E277,""Mass Hall""),""Ivy"",IF(REGEXMATCH(E277,""Mower""),""Ivy"",IF(REGEXMATCH(E27"&amp;"7,""Stoughton""),""Ivy"",IF(REGEXMATCH(E277,""Straus""),""Ivy"",IF(REGEXMATCH(E277,""Greenough""),""Crimson"",IF(REGEXMATCH(E277,""Hurlbut""),""Crimson"",IF(REGEXMATCH(E277,""Pennypacker""),""Crimson"",IF(REGEXMATCH(E277,""Wigg""),""Crimson"",IF(REGEXMATC"&amp;"H(E277,""Grays""),""Elm"",IF(REGEXMATCH(E277,""Matthews""),""Elm"",IF(REGEXMATCH(E277,""Weld""),""Elm"",IF(REGEXMATCH(E277,""Canaday""),""Oak"",IF(REGEXMATCH(E277,""Thayer""),""Oak"")))))))))))))))))"),FALSE)</f>
        <v>0</v>
      </c>
      <c r="C277" s="4">
        <f>Form!F:F</f>
        <v>0</v>
      </c>
      <c r="D277" s="4">
        <f>Form!G:G</f>
        <v>0</v>
      </c>
      <c r="E277" s="4"/>
    </row>
    <row r="278" spans="1:5" ht="15">
      <c r="A278" s="4">
        <f>Form!C:C</f>
        <v>0</v>
      </c>
      <c r="B278" s="7" t="b">
        <f ca="1">IFERROR(__xludf.DUMMYFUNCTION("IF(REGEXMATCH(E278,""Apley""),""Ivy"",IF(REGEXMATCH(E278,""Hollis""),""Ivy"",IF(REGEXMATCH(E278,""Holworthy""),""Ivy"",IF(REGEXMATCH(E278,""Lionel""),""Ivy"",IF(REGEXMATCH(E278,""Mass Hall""),""Ivy"",IF(REGEXMATCH(E278,""Mower""),""Ivy"",IF(REGEXMATCH(E27"&amp;"8,""Stoughton""),""Ivy"",IF(REGEXMATCH(E278,""Straus""),""Ivy"",IF(REGEXMATCH(E278,""Greenough""),""Crimson"",IF(REGEXMATCH(E278,""Hurlbut""),""Crimson"",IF(REGEXMATCH(E278,""Pennypacker""),""Crimson"",IF(REGEXMATCH(E278,""Wigg""),""Crimson"",IF(REGEXMATC"&amp;"H(E278,""Grays""),""Elm"",IF(REGEXMATCH(E278,""Matthews""),""Elm"",IF(REGEXMATCH(E278,""Weld""),""Elm"",IF(REGEXMATCH(E278,""Canaday""),""Oak"",IF(REGEXMATCH(E278,""Thayer""),""Oak"")))))))))))))))))"),FALSE)</f>
        <v>0</v>
      </c>
      <c r="C278" s="4">
        <f>Form!F:F</f>
        <v>0</v>
      </c>
      <c r="D278" s="4">
        <f>Form!G:G</f>
        <v>0</v>
      </c>
      <c r="E278" s="4"/>
    </row>
    <row r="279" spans="1:5" ht="15">
      <c r="A279" s="4">
        <f>Form!C:C</f>
        <v>0</v>
      </c>
      <c r="B279" s="7" t="b">
        <f ca="1">IFERROR(__xludf.DUMMYFUNCTION("IF(REGEXMATCH(E279,""Apley""),""Ivy"",IF(REGEXMATCH(E279,""Hollis""),""Ivy"",IF(REGEXMATCH(E279,""Holworthy""),""Ivy"",IF(REGEXMATCH(E279,""Lionel""),""Ivy"",IF(REGEXMATCH(E279,""Mass Hall""),""Ivy"",IF(REGEXMATCH(E279,""Mower""),""Ivy"",IF(REGEXMATCH(E27"&amp;"9,""Stoughton""),""Ivy"",IF(REGEXMATCH(E279,""Straus""),""Ivy"",IF(REGEXMATCH(E279,""Greenough""),""Crimson"",IF(REGEXMATCH(E279,""Hurlbut""),""Crimson"",IF(REGEXMATCH(E279,""Pennypacker""),""Crimson"",IF(REGEXMATCH(E279,""Wigg""),""Crimson"",IF(REGEXMATC"&amp;"H(E279,""Grays""),""Elm"",IF(REGEXMATCH(E279,""Matthews""),""Elm"",IF(REGEXMATCH(E279,""Weld""),""Elm"",IF(REGEXMATCH(E279,""Canaday""),""Oak"",IF(REGEXMATCH(E279,""Thayer""),""Oak"")))))))))))))))))"),FALSE)</f>
        <v>0</v>
      </c>
      <c r="C279" s="4">
        <f>Form!F:F</f>
        <v>0</v>
      </c>
      <c r="D279" s="4">
        <f>Form!G:G</f>
        <v>0</v>
      </c>
      <c r="E279" s="4"/>
    </row>
    <row r="280" spans="1:5" ht="15">
      <c r="A280" s="4">
        <f>Form!C:C</f>
        <v>0</v>
      </c>
      <c r="B280" s="7" t="b">
        <f ca="1">IFERROR(__xludf.DUMMYFUNCTION("IF(REGEXMATCH(E280,""Apley""),""Ivy"",IF(REGEXMATCH(E280,""Hollis""),""Ivy"",IF(REGEXMATCH(E280,""Holworthy""),""Ivy"",IF(REGEXMATCH(E280,""Lionel""),""Ivy"",IF(REGEXMATCH(E280,""Mass Hall""),""Ivy"",IF(REGEXMATCH(E280,""Mower""),""Ivy"",IF(REGEXMATCH(E28"&amp;"0,""Stoughton""),""Ivy"",IF(REGEXMATCH(E280,""Straus""),""Ivy"",IF(REGEXMATCH(E280,""Greenough""),""Crimson"",IF(REGEXMATCH(E280,""Hurlbut""),""Crimson"",IF(REGEXMATCH(E280,""Pennypacker""),""Crimson"",IF(REGEXMATCH(E280,""Wigg""),""Crimson"",IF(REGEXMATC"&amp;"H(E280,""Grays""),""Elm"",IF(REGEXMATCH(E280,""Matthews""),""Elm"",IF(REGEXMATCH(E280,""Weld""),""Elm"",IF(REGEXMATCH(E280,""Canaday""),""Oak"",IF(REGEXMATCH(E280,""Thayer""),""Oak"")))))))))))))))))"),FALSE)</f>
        <v>0</v>
      </c>
      <c r="C280" s="4">
        <f>Form!F:F</f>
        <v>0</v>
      </c>
      <c r="D280" s="4">
        <f>Form!G:G</f>
        <v>0</v>
      </c>
      <c r="E280" s="4"/>
    </row>
    <row r="281" spans="1:5" ht="15">
      <c r="A281" s="4">
        <f>Form!C:C</f>
        <v>0</v>
      </c>
      <c r="B281" s="7" t="b">
        <f ca="1">IFERROR(__xludf.DUMMYFUNCTION("IF(REGEXMATCH(E281,""Apley""),""Ivy"",IF(REGEXMATCH(E281,""Hollis""),""Ivy"",IF(REGEXMATCH(E281,""Holworthy""),""Ivy"",IF(REGEXMATCH(E281,""Lionel""),""Ivy"",IF(REGEXMATCH(E281,""Mass Hall""),""Ivy"",IF(REGEXMATCH(E281,""Mower""),""Ivy"",IF(REGEXMATCH(E28"&amp;"1,""Stoughton""),""Ivy"",IF(REGEXMATCH(E281,""Straus""),""Ivy"",IF(REGEXMATCH(E281,""Greenough""),""Crimson"",IF(REGEXMATCH(E281,""Hurlbut""),""Crimson"",IF(REGEXMATCH(E281,""Pennypacker""),""Crimson"",IF(REGEXMATCH(E281,""Wigg""),""Crimson"",IF(REGEXMATC"&amp;"H(E281,""Grays""),""Elm"",IF(REGEXMATCH(E281,""Matthews""),""Elm"",IF(REGEXMATCH(E281,""Weld""),""Elm"",IF(REGEXMATCH(E281,""Canaday""),""Oak"",IF(REGEXMATCH(E281,""Thayer""),""Oak"")))))))))))))))))"),FALSE)</f>
        <v>0</v>
      </c>
      <c r="C281" s="4">
        <f>Form!F:F</f>
        <v>0</v>
      </c>
      <c r="D281" s="4">
        <f>Form!G:G</f>
        <v>0</v>
      </c>
      <c r="E281" s="4"/>
    </row>
    <row r="282" spans="1:5" ht="15">
      <c r="A282" s="4">
        <f>Form!C:C</f>
        <v>0</v>
      </c>
      <c r="B282" s="7" t="b">
        <f ca="1">IFERROR(__xludf.DUMMYFUNCTION("IF(REGEXMATCH(E282,""Apley""),""Ivy"",IF(REGEXMATCH(E282,""Hollis""),""Ivy"",IF(REGEXMATCH(E282,""Holworthy""),""Ivy"",IF(REGEXMATCH(E282,""Lionel""),""Ivy"",IF(REGEXMATCH(E282,""Mass Hall""),""Ivy"",IF(REGEXMATCH(E282,""Mower""),""Ivy"",IF(REGEXMATCH(E28"&amp;"2,""Stoughton""),""Ivy"",IF(REGEXMATCH(E282,""Straus""),""Ivy"",IF(REGEXMATCH(E282,""Greenough""),""Crimson"",IF(REGEXMATCH(E282,""Hurlbut""),""Crimson"",IF(REGEXMATCH(E282,""Pennypacker""),""Crimson"",IF(REGEXMATCH(E282,""Wigg""),""Crimson"",IF(REGEXMATC"&amp;"H(E282,""Grays""),""Elm"",IF(REGEXMATCH(E282,""Matthews""),""Elm"",IF(REGEXMATCH(E282,""Weld""),""Elm"",IF(REGEXMATCH(E282,""Canaday""),""Oak"",IF(REGEXMATCH(E282,""Thayer""),""Oak"")))))))))))))))))"),FALSE)</f>
        <v>0</v>
      </c>
      <c r="C282" s="4">
        <f>Form!F:F</f>
        <v>0</v>
      </c>
      <c r="D282" s="4">
        <f>Form!G:G</f>
        <v>0</v>
      </c>
      <c r="E282" s="4"/>
    </row>
    <row r="283" spans="1:5" ht="15">
      <c r="A283" s="4">
        <f>Form!C:C</f>
        <v>0</v>
      </c>
      <c r="B283" s="7" t="b">
        <f ca="1">IFERROR(__xludf.DUMMYFUNCTION("IF(REGEXMATCH(E283,""Apley""),""Ivy"",IF(REGEXMATCH(E283,""Hollis""),""Ivy"",IF(REGEXMATCH(E283,""Holworthy""),""Ivy"",IF(REGEXMATCH(E283,""Lionel""),""Ivy"",IF(REGEXMATCH(E283,""Mass Hall""),""Ivy"",IF(REGEXMATCH(E283,""Mower""),""Ivy"",IF(REGEXMATCH(E28"&amp;"3,""Stoughton""),""Ivy"",IF(REGEXMATCH(E283,""Straus""),""Ivy"",IF(REGEXMATCH(E283,""Greenough""),""Crimson"",IF(REGEXMATCH(E283,""Hurlbut""),""Crimson"",IF(REGEXMATCH(E283,""Pennypacker""),""Crimson"",IF(REGEXMATCH(E283,""Wigg""),""Crimson"",IF(REGEXMATC"&amp;"H(E283,""Grays""),""Elm"",IF(REGEXMATCH(E283,""Matthews""),""Elm"",IF(REGEXMATCH(E283,""Weld""),""Elm"",IF(REGEXMATCH(E283,""Canaday""),""Oak"",IF(REGEXMATCH(E283,""Thayer""),""Oak"")))))))))))))))))"),FALSE)</f>
        <v>0</v>
      </c>
      <c r="C283" s="4">
        <f>Form!F:F</f>
        <v>0</v>
      </c>
      <c r="D283" s="4">
        <f>Form!G:G</f>
        <v>0</v>
      </c>
      <c r="E283" s="4"/>
    </row>
    <row r="284" spans="1:5" ht="15">
      <c r="A284" s="4">
        <f>Form!C:C</f>
        <v>0</v>
      </c>
      <c r="B284" s="7" t="b">
        <f ca="1">IFERROR(__xludf.DUMMYFUNCTION("IF(REGEXMATCH(E284,""Apley""),""Ivy"",IF(REGEXMATCH(E284,""Hollis""),""Ivy"",IF(REGEXMATCH(E284,""Holworthy""),""Ivy"",IF(REGEXMATCH(E284,""Lionel""),""Ivy"",IF(REGEXMATCH(E284,""Mass Hall""),""Ivy"",IF(REGEXMATCH(E284,""Mower""),""Ivy"",IF(REGEXMATCH(E28"&amp;"4,""Stoughton""),""Ivy"",IF(REGEXMATCH(E284,""Straus""),""Ivy"",IF(REGEXMATCH(E284,""Greenough""),""Crimson"",IF(REGEXMATCH(E284,""Hurlbut""),""Crimson"",IF(REGEXMATCH(E284,""Pennypacker""),""Crimson"",IF(REGEXMATCH(E284,""Wigg""),""Crimson"",IF(REGEXMATC"&amp;"H(E284,""Grays""),""Elm"",IF(REGEXMATCH(E284,""Matthews""),""Elm"",IF(REGEXMATCH(E284,""Weld""),""Elm"",IF(REGEXMATCH(E284,""Canaday""),""Oak"",IF(REGEXMATCH(E284,""Thayer""),""Oak"")))))))))))))))))"),FALSE)</f>
        <v>0</v>
      </c>
      <c r="C284" s="4">
        <f>Form!F:F</f>
        <v>0</v>
      </c>
      <c r="D284" s="4">
        <f>Form!G:G</f>
        <v>0</v>
      </c>
      <c r="E284" s="4"/>
    </row>
    <row r="285" spans="1:5" ht="15">
      <c r="A285" s="4">
        <f>Form!C:C</f>
        <v>0</v>
      </c>
      <c r="B285" s="7" t="b">
        <f ca="1">IFERROR(__xludf.DUMMYFUNCTION("IF(REGEXMATCH(E285,""Apley""),""Ivy"",IF(REGEXMATCH(E285,""Hollis""),""Ivy"",IF(REGEXMATCH(E285,""Holworthy""),""Ivy"",IF(REGEXMATCH(E285,""Lionel""),""Ivy"",IF(REGEXMATCH(E285,""Mass Hall""),""Ivy"",IF(REGEXMATCH(E285,""Mower""),""Ivy"",IF(REGEXMATCH(E28"&amp;"5,""Stoughton""),""Ivy"",IF(REGEXMATCH(E285,""Straus""),""Ivy"",IF(REGEXMATCH(E285,""Greenough""),""Crimson"",IF(REGEXMATCH(E285,""Hurlbut""),""Crimson"",IF(REGEXMATCH(E285,""Pennypacker""),""Crimson"",IF(REGEXMATCH(E285,""Wigg""),""Crimson"",IF(REGEXMATC"&amp;"H(E285,""Grays""),""Elm"",IF(REGEXMATCH(E285,""Matthews""),""Elm"",IF(REGEXMATCH(E285,""Weld""),""Elm"",IF(REGEXMATCH(E285,""Canaday""),""Oak"",IF(REGEXMATCH(E285,""Thayer""),""Oak"")))))))))))))))))"),FALSE)</f>
        <v>0</v>
      </c>
      <c r="C285" s="4">
        <f>Form!F:F</f>
        <v>0</v>
      </c>
      <c r="D285" s="4">
        <f>Form!G:G</f>
        <v>0</v>
      </c>
      <c r="E285" s="4"/>
    </row>
    <row r="286" spans="1:5" ht="15">
      <c r="A286" s="4">
        <f>Form!C:C</f>
        <v>0</v>
      </c>
      <c r="B286" s="7" t="b">
        <f ca="1">IFERROR(__xludf.DUMMYFUNCTION("IF(REGEXMATCH(E286,""Apley""),""Ivy"",IF(REGEXMATCH(E286,""Hollis""),""Ivy"",IF(REGEXMATCH(E286,""Holworthy""),""Ivy"",IF(REGEXMATCH(E286,""Lionel""),""Ivy"",IF(REGEXMATCH(E286,""Mass Hall""),""Ivy"",IF(REGEXMATCH(E286,""Mower""),""Ivy"",IF(REGEXMATCH(E28"&amp;"6,""Stoughton""),""Ivy"",IF(REGEXMATCH(E286,""Straus""),""Ivy"",IF(REGEXMATCH(E286,""Greenough""),""Crimson"",IF(REGEXMATCH(E286,""Hurlbut""),""Crimson"",IF(REGEXMATCH(E286,""Pennypacker""),""Crimson"",IF(REGEXMATCH(E286,""Wigg""),""Crimson"",IF(REGEXMATC"&amp;"H(E286,""Grays""),""Elm"",IF(REGEXMATCH(E286,""Matthews""),""Elm"",IF(REGEXMATCH(E286,""Weld""),""Elm"",IF(REGEXMATCH(E286,""Canaday""),""Oak"",IF(REGEXMATCH(E286,""Thayer""),""Oak"")))))))))))))))))"),FALSE)</f>
        <v>0</v>
      </c>
      <c r="C286" s="4">
        <f>Form!F:F</f>
        <v>0</v>
      </c>
      <c r="D286" s="4">
        <f>Form!G:G</f>
        <v>0</v>
      </c>
      <c r="E286" s="4"/>
    </row>
    <row r="287" spans="1:5" ht="15">
      <c r="A287" s="4">
        <f>Form!C:C</f>
        <v>0</v>
      </c>
      <c r="B287" s="7" t="b">
        <f ca="1">IFERROR(__xludf.DUMMYFUNCTION("IF(REGEXMATCH(E287,""Apley""),""Ivy"",IF(REGEXMATCH(E287,""Hollis""),""Ivy"",IF(REGEXMATCH(E287,""Holworthy""),""Ivy"",IF(REGEXMATCH(E287,""Lionel""),""Ivy"",IF(REGEXMATCH(E287,""Mass Hall""),""Ivy"",IF(REGEXMATCH(E287,""Mower""),""Ivy"",IF(REGEXMATCH(E28"&amp;"7,""Stoughton""),""Ivy"",IF(REGEXMATCH(E287,""Straus""),""Ivy"",IF(REGEXMATCH(E287,""Greenough""),""Crimson"",IF(REGEXMATCH(E287,""Hurlbut""),""Crimson"",IF(REGEXMATCH(E287,""Pennypacker""),""Crimson"",IF(REGEXMATCH(E287,""Wigg""),""Crimson"",IF(REGEXMATC"&amp;"H(E287,""Grays""),""Elm"",IF(REGEXMATCH(E287,""Matthews""),""Elm"",IF(REGEXMATCH(E287,""Weld""),""Elm"",IF(REGEXMATCH(E287,""Canaday""),""Oak"",IF(REGEXMATCH(E287,""Thayer""),""Oak"")))))))))))))))))"),FALSE)</f>
        <v>0</v>
      </c>
      <c r="C287" s="4">
        <f>Form!F:F</f>
        <v>0</v>
      </c>
      <c r="D287" s="4">
        <f>Form!G:G</f>
        <v>0</v>
      </c>
      <c r="E287" s="4"/>
    </row>
    <row r="288" spans="1:5" ht="15">
      <c r="A288" s="4">
        <f>Form!C:C</f>
        <v>0</v>
      </c>
      <c r="B288" s="7" t="b">
        <f ca="1">IFERROR(__xludf.DUMMYFUNCTION("IF(REGEXMATCH(E288,""Apley""),""Ivy"",IF(REGEXMATCH(E288,""Hollis""),""Ivy"",IF(REGEXMATCH(E288,""Holworthy""),""Ivy"",IF(REGEXMATCH(E288,""Lionel""),""Ivy"",IF(REGEXMATCH(E288,""Mass Hall""),""Ivy"",IF(REGEXMATCH(E288,""Mower""),""Ivy"",IF(REGEXMATCH(E28"&amp;"8,""Stoughton""),""Ivy"",IF(REGEXMATCH(E288,""Straus""),""Ivy"",IF(REGEXMATCH(E288,""Greenough""),""Crimson"",IF(REGEXMATCH(E288,""Hurlbut""),""Crimson"",IF(REGEXMATCH(E288,""Pennypacker""),""Crimson"",IF(REGEXMATCH(E288,""Wigg""),""Crimson"",IF(REGEXMATC"&amp;"H(E288,""Grays""),""Elm"",IF(REGEXMATCH(E288,""Matthews""),""Elm"",IF(REGEXMATCH(E288,""Weld""),""Elm"",IF(REGEXMATCH(E288,""Canaday""),""Oak"",IF(REGEXMATCH(E288,""Thayer""),""Oak"")))))))))))))))))"),FALSE)</f>
        <v>0</v>
      </c>
      <c r="C288" s="4">
        <f>Form!F:F</f>
        <v>0</v>
      </c>
      <c r="D288" s="4">
        <f>Form!G:G</f>
        <v>0</v>
      </c>
      <c r="E288" s="4"/>
    </row>
    <row r="289" spans="1:5" ht="15">
      <c r="A289" s="4">
        <f>Form!C:C</f>
        <v>0</v>
      </c>
      <c r="B289" s="7" t="b">
        <f ca="1">IFERROR(__xludf.DUMMYFUNCTION("IF(REGEXMATCH(E289,""Apley""),""Ivy"",IF(REGEXMATCH(E289,""Hollis""),""Ivy"",IF(REGEXMATCH(E289,""Holworthy""),""Ivy"",IF(REGEXMATCH(E289,""Lionel""),""Ivy"",IF(REGEXMATCH(E289,""Mass Hall""),""Ivy"",IF(REGEXMATCH(E289,""Mower""),""Ivy"",IF(REGEXMATCH(E28"&amp;"9,""Stoughton""),""Ivy"",IF(REGEXMATCH(E289,""Straus""),""Ivy"",IF(REGEXMATCH(E289,""Greenough""),""Crimson"",IF(REGEXMATCH(E289,""Hurlbut""),""Crimson"",IF(REGEXMATCH(E289,""Pennypacker""),""Crimson"",IF(REGEXMATCH(E289,""Wigg""),""Crimson"",IF(REGEXMATC"&amp;"H(E289,""Grays""),""Elm"",IF(REGEXMATCH(E289,""Matthews""),""Elm"",IF(REGEXMATCH(E289,""Weld""),""Elm"",IF(REGEXMATCH(E289,""Canaday""),""Oak"",IF(REGEXMATCH(E289,""Thayer""),""Oak"")))))))))))))))))"),FALSE)</f>
        <v>0</v>
      </c>
      <c r="C289" s="4">
        <f>Form!F:F</f>
        <v>0</v>
      </c>
      <c r="D289" s="4">
        <f>Form!G:G</f>
        <v>0</v>
      </c>
      <c r="E289" s="4"/>
    </row>
    <row r="290" spans="1:5" ht="15">
      <c r="A290" s="4">
        <f>Form!C:C</f>
        <v>0</v>
      </c>
      <c r="B290" s="7" t="b">
        <f ca="1">IFERROR(__xludf.DUMMYFUNCTION("IF(REGEXMATCH(E290,""Apley""),""Ivy"",IF(REGEXMATCH(E290,""Hollis""),""Ivy"",IF(REGEXMATCH(E290,""Holworthy""),""Ivy"",IF(REGEXMATCH(E290,""Lionel""),""Ivy"",IF(REGEXMATCH(E290,""Mass Hall""),""Ivy"",IF(REGEXMATCH(E290,""Mower""),""Ivy"",IF(REGEXMATCH(E29"&amp;"0,""Stoughton""),""Ivy"",IF(REGEXMATCH(E290,""Straus""),""Ivy"",IF(REGEXMATCH(E290,""Greenough""),""Crimson"",IF(REGEXMATCH(E290,""Hurlbut""),""Crimson"",IF(REGEXMATCH(E290,""Pennypacker""),""Crimson"",IF(REGEXMATCH(E290,""Wigg""),""Crimson"",IF(REGEXMATC"&amp;"H(E290,""Grays""),""Elm"",IF(REGEXMATCH(E290,""Matthews""),""Elm"",IF(REGEXMATCH(E290,""Weld""),""Elm"",IF(REGEXMATCH(E290,""Canaday""),""Oak"",IF(REGEXMATCH(E290,""Thayer""),""Oak"")))))))))))))))))"),FALSE)</f>
        <v>0</v>
      </c>
      <c r="C290" s="4">
        <f>Form!F:F</f>
        <v>0</v>
      </c>
      <c r="D290" s="4">
        <f>Form!G:G</f>
        <v>0</v>
      </c>
      <c r="E290" s="4"/>
    </row>
    <row r="291" spans="1:5" ht="15">
      <c r="A291" s="4">
        <f>Form!C:C</f>
        <v>0</v>
      </c>
      <c r="B291" s="7" t="b">
        <f ca="1">IFERROR(__xludf.DUMMYFUNCTION("IF(REGEXMATCH(E291,""Apley""),""Ivy"",IF(REGEXMATCH(E291,""Hollis""),""Ivy"",IF(REGEXMATCH(E291,""Holworthy""),""Ivy"",IF(REGEXMATCH(E291,""Lionel""),""Ivy"",IF(REGEXMATCH(E291,""Mass Hall""),""Ivy"",IF(REGEXMATCH(E291,""Mower""),""Ivy"",IF(REGEXMATCH(E29"&amp;"1,""Stoughton""),""Ivy"",IF(REGEXMATCH(E291,""Straus""),""Ivy"",IF(REGEXMATCH(E291,""Greenough""),""Crimson"",IF(REGEXMATCH(E291,""Hurlbut""),""Crimson"",IF(REGEXMATCH(E291,""Pennypacker""),""Crimson"",IF(REGEXMATCH(E291,""Wigg""),""Crimson"",IF(REGEXMATC"&amp;"H(E291,""Grays""),""Elm"",IF(REGEXMATCH(E291,""Matthews""),""Elm"",IF(REGEXMATCH(E291,""Weld""),""Elm"",IF(REGEXMATCH(E291,""Canaday""),""Oak"",IF(REGEXMATCH(E291,""Thayer""),""Oak"")))))))))))))))))"),FALSE)</f>
        <v>0</v>
      </c>
      <c r="C291" s="4">
        <f>Form!F:F</f>
        <v>0</v>
      </c>
      <c r="D291" s="4">
        <f>Form!G:G</f>
        <v>0</v>
      </c>
      <c r="E291" s="4"/>
    </row>
    <row r="292" spans="1:5" ht="15">
      <c r="A292" s="4">
        <f>Form!C:C</f>
        <v>0</v>
      </c>
      <c r="B292" s="7" t="b">
        <f ca="1">IFERROR(__xludf.DUMMYFUNCTION("IF(REGEXMATCH(E292,""Apley""),""Ivy"",IF(REGEXMATCH(E292,""Hollis""),""Ivy"",IF(REGEXMATCH(E292,""Holworthy""),""Ivy"",IF(REGEXMATCH(E292,""Lionel""),""Ivy"",IF(REGEXMATCH(E292,""Mass Hall""),""Ivy"",IF(REGEXMATCH(E292,""Mower""),""Ivy"",IF(REGEXMATCH(E29"&amp;"2,""Stoughton""),""Ivy"",IF(REGEXMATCH(E292,""Straus""),""Ivy"",IF(REGEXMATCH(E292,""Greenough""),""Crimson"",IF(REGEXMATCH(E292,""Hurlbut""),""Crimson"",IF(REGEXMATCH(E292,""Pennypacker""),""Crimson"",IF(REGEXMATCH(E292,""Wigg""),""Crimson"",IF(REGEXMATC"&amp;"H(E292,""Grays""),""Elm"",IF(REGEXMATCH(E292,""Matthews""),""Elm"",IF(REGEXMATCH(E292,""Weld""),""Elm"",IF(REGEXMATCH(E292,""Canaday""),""Oak"",IF(REGEXMATCH(E292,""Thayer""),""Oak"")))))))))))))))))"),FALSE)</f>
        <v>0</v>
      </c>
      <c r="C292" s="4">
        <f>Form!F:F</f>
        <v>0</v>
      </c>
      <c r="D292" s="4">
        <f>Form!G:G</f>
        <v>0</v>
      </c>
      <c r="E292" s="4"/>
    </row>
    <row r="293" spans="1:5" ht="15">
      <c r="A293" s="4">
        <f>Form!C:C</f>
        <v>0</v>
      </c>
      <c r="B293" s="7" t="b">
        <f ca="1">IFERROR(__xludf.DUMMYFUNCTION("IF(REGEXMATCH(E293,""Apley""),""Ivy"",IF(REGEXMATCH(E293,""Hollis""),""Ivy"",IF(REGEXMATCH(E293,""Holworthy""),""Ivy"",IF(REGEXMATCH(E293,""Lionel""),""Ivy"",IF(REGEXMATCH(E293,""Mass Hall""),""Ivy"",IF(REGEXMATCH(E293,""Mower""),""Ivy"",IF(REGEXMATCH(E29"&amp;"3,""Stoughton""),""Ivy"",IF(REGEXMATCH(E293,""Straus""),""Ivy"",IF(REGEXMATCH(E293,""Greenough""),""Crimson"",IF(REGEXMATCH(E293,""Hurlbut""),""Crimson"",IF(REGEXMATCH(E293,""Pennypacker""),""Crimson"",IF(REGEXMATCH(E293,""Wigg""),""Crimson"",IF(REGEXMATC"&amp;"H(E293,""Grays""),""Elm"",IF(REGEXMATCH(E293,""Matthews""),""Elm"",IF(REGEXMATCH(E293,""Weld""),""Elm"",IF(REGEXMATCH(E293,""Canaday""),""Oak"",IF(REGEXMATCH(E293,""Thayer""),""Oak"")))))))))))))))))"),FALSE)</f>
        <v>0</v>
      </c>
      <c r="C293" s="4">
        <f>Form!F:F</f>
        <v>0</v>
      </c>
      <c r="D293" s="4">
        <f>Form!G:G</f>
        <v>0</v>
      </c>
      <c r="E293" s="4"/>
    </row>
    <row r="294" spans="1:5" ht="15">
      <c r="A294" s="4">
        <f>Form!C:C</f>
        <v>0</v>
      </c>
      <c r="B294" s="7" t="b">
        <f ca="1">IFERROR(__xludf.DUMMYFUNCTION("IF(REGEXMATCH(E294,""Apley""),""Ivy"",IF(REGEXMATCH(E294,""Hollis""),""Ivy"",IF(REGEXMATCH(E294,""Holworthy""),""Ivy"",IF(REGEXMATCH(E294,""Lionel""),""Ivy"",IF(REGEXMATCH(E294,""Mass Hall""),""Ivy"",IF(REGEXMATCH(E294,""Mower""),""Ivy"",IF(REGEXMATCH(E29"&amp;"4,""Stoughton""),""Ivy"",IF(REGEXMATCH(E294,""Straus""),""Ivy"",IF(REGEXMATCH(E294,""Greenough""),""Crimson"",IF(REGEXMATCH(E294,""Hurlbut""),""Crimson"",IF(REGEXMATCH(E294,""Pennypacker""),""Crimson"",IF(REGEXMATCH(E294,""Wigg""),""Crimson"",IF(REGEXMATC"&amp;"H(E294,""Grays""),""Elm"",IF(REGEXMATCH(E294,""Matthews""),""Elm"",IF(REGEXMATCH(E294,""Weld""),""Elm"",IF(REGEXMATCH(E294,""Canaday""),""Oak"",IF(REGEXMATCH(E294,""Thayer""),""Oak"")))))))))))))))))"),FALSE)</f>
        <v>0</v>
      </c>
      <c r="C294" s="4">
        <f>Form!F:F</f>
        <v>0</v>
      </c>
      <c r="D294" s="4">
        <f>Form!G:G</f>
        <v>0</v>
      </c>
      <c r="E294" s="4"/>
    </row>
    <row r="295" spans="1:5" ht="15">
      <c r="A295" s="4">
        <f>Form!C:C</f>
        <v>0</v>
      </c>
      <c r="B295" s="7" t="b">
        <f ca="1">IFERROR(__xludf.DUMMYFUNCTION("IF(REGEXMATCH(E295,""Apley""),""Ivy"",IF(REGEXMATCH(E295,""Hollis""),""Ivy"",IF(REGEXMATCH(E295,""Holworthy""),""Ivy"",IF(REGEXMATCH(E295,""Lionel""),""Ivy"",IF(REGEXMATCH(E295,""Mass Hall""),""Ivy"",IF(REGEXMATCH(E295,""Mower""),""Ivy"",IF(REGEXMATCH(E29"&amp;"5,""Stoughton""),""Ivy"",IF(REGEXMATCH(E295,""Straus""),""Ivy"",IF(REGEXMATCH(E295,""Greenough""),""Crimson"",IF(REGEXMATCH(E295,""Hurlbut""),""Crimson"",IF(REGEXMATCH(E295,""Pennypacker""),""Crimson"",IF(REGEXMATCH(E295,""Wigg""),""Crimson"",IF(REGEXMATC"&amp;"H(E295,""Grays""),""Elm"",IF(REGEXMATCH(E295,""Matthews""),""Elm"",IF(REGEXMATCH(E295,""Weld""),""Elm"",IF(REGEXMATCH(E295,""Canaday""),""Oak"",IF(REGEXMATCH(E295,""Thayer""),""Oak"")))))))))))))))))"),FALSE)</f>
        <v>0</v>
      </c>
      <c r="C295" s="4">
        <f>Form!F:F</f>
        <v>0</v>
      </c>
      <c r="D295" s="4">
        <f>Form!G:G</f>
        <v>0</v>
      </c>
      <c r="E295" s="4"/>
    </row>
    <row r="296" spans="1:5" ht="15">
      <c r="A296" s="4">
        <f>Form!C:C</f>
        <v>0</v>
      </c>
      <c r="B296" s="7" t="b">
        <f ca="1">IFERROR(__xludf.DUMMYFUNCTION("IF(REGEXMATCH(E296,""Apley""),""Ivy"",IF(REGEXMATCH(E296,""Hollis""),""Ivy"",IF(REGEXMATCH(E296,""Holworthy""),""Ivy"",IF(REGEXMATCH(E296,""Lionel""),""Ivy"",IF(REGEXMATCH(E296,""Mass Hall""),""Ivy"",IF(REGEXMATCH(E296,""Mower""),""Ivy"",IF(REGEXMATCH(E29"&amp;"6,""Stoughton""),""Ivy"",IF(REGEXMATCH(E296,""Straus""),""Ivy"",IF(REGEXMATCH(E296,""Greenough""),""Crimson"",IF(REGEXMATCH(E296,""Hurlbut""),""Crimson"",IF(REGEXMATCH(E296,""Pennypacker""),""Crimson"",IF(REGEXMATCH(E296,""Wigg""),""Crimson"",IF(REGEXMATC"&amp;"H(E296,""Grays""),""Elm"",IF(REGEXMATCH(E296,""Matthews""),""Elm"",IF(REGEXMATCH(E296,""Weld""),""Elm"",IF(REGEXMATCH(E296,""Canaday""),""Oak"",IF(REGEXMATCH(E296,""Thayer""),""Oak"")))))))))))))))))"),FALSE)</f>
        <v>0</v>
      </c>
      <c r="C296" s="4">
        <f>Form!F:F</f>
        <v>0</v>
      </c>
      <c r="D296" s="4">
        <f>Form!G:G</f>
        <v>0</v>
      </c>
      <c r="E296" s="4"/>
    </row>
    <row r="297" spans="1:5" ht="15">
      <c r="A297" s="4">
        <f>Form!C:C</f>
        <v>0</v>
      </c>
      <c r="B297" s="7" t="b">
        <f ca="1">IFERROR(__xludf.DUMMYFUNCTION("IF(REGEXMATCH(E297,""Apley""),""Ivy"",IF(REGEXMATCH(E297,""Hollis""),""Ivy"",IF(REGEXMATCH(E297,""Holworthy""),""Ivy"",IF(REGEXMATCH(E297,""Lionel""),""Ivy"",IF(REGEXMATCH(E297,""Mass Hall""),""Ivy"",IF(REGEXMATCH(E297,""Mower""),""Ivy"",IF(REGEXMATCH(E29"&amp;"7,""Stoughton""),""Ivy"",IF(REGEXMATCH(E297,""Straus""),""Ivy"",IF(REGEXMATCH(E297,""Greenough""),""Crimson"",IF(REGEXMATCH(E297,""Hurlbut""),""Crimson"",IF(REGEXMATCH(E297,""Pennypacker""),""Crimson"",IF(REGEXMATCH(E297,""Wigg""),""Crimson"",IF(REGEXMATC"&amp;"H(E297,""Grays""),""Elm"",IF(REGEXMATCH(E297,""Matthews""),""Elm"",IF(REGEXMATCH(E297,""Weld""),""Elm"",IF(REGEXMATCH(E297,""Canaday""),""Oak"",IF(REGEXMATCH(E297,""Thayer""),""Oak"")))))))))))))))))"),FALSE)</f>
        <v>0</v>
      </c>
      <c r="C297" s="4">
        <f>Form!F:F</f>
        <v>0</v>
      </c>
      <c r="D297" s="4">
        <f>Form!G:G</f>
        <v>0</v>
      </c>
      <c r="E297" s="4"/>
    </row>
    <row r="298" spans="1:5" ht="15">
      <c r="A298" s="4">
        <f>Form!C:C</f>
        <v>0</v>
      </c>
      <c r="B298" s="7" t="b">
        <f ca="1">IFERROR(__xludf.DUMMYFUNCTION("IF(REGEXMATCH(E298,""Apley""),""Ivy"",IF(REGEXMATCH(E298,""Hollis""),""Ivy"",IF(REGEXMATCH(E298,""Holworthy""),""Ivy"",IF(REGEXMATCH(E298,""Lionel""),""Ivy"",IF(REGEXMATCH(E298,""Mass Hall""),""Ivy"",IF(REGEXMATCH(E298,""Mower""),""Ivy"",IF(REGEXMATCH(E29"&amp;"8,""Stoughton""),""Ivy"",IF(REGEXMATCH(E298,""Straus""),""Ivy"",IF(REGEXMATCH(E298,""Greenough""),""Crimson"",IF(REGEXMATCH(E298,""Hurlbut""),""Crimson"",IF(REGEXMATCH(E298,""Pennypacker""),""Crimson"",IF(REGEXMATCH(E298,""Wigg""),""Crimson"",IF(REGEXMATC"&amp;"H(E298,""Grays""),""Elm"",IF(REGEXMATCH(E298,""Matthews""),""Elm"",IF(REGEXMATCH(E298,""Weld""),""Elm"",IF(REGEXMATCH(E298,""Canaday""),""Oak"",IF(REGEXMATCH(E298,""Thayer""),""Oak"")))))))))))))))))"),FALSE)</f>
        <v>0</v>
      </c>
      <c r="C298" s="4">
        <f>Form!F:F</f>
        <v>0</v>
      </c>
      <c r="D298" s="4">
        <f>Form!G:G</f>
        <v>0</v>
      </c>
      <c r="E298" s="4"/>
    </row>
    <row r="299" spans="1:5" ht="15">
      <c r="A299" s="4">
        <f>Form!C:C</f>
        <v>0</v>
      </c>
      <c r="B299" s="7" t="b">
        <f ca="1">IFERROR(__xludf.DUMMYFUNCTION("IF(REGEXMATCH(E299,""Apley""),""Ivy"",IF(REGEXMATCH(E299,""Hollis""),""Ivy"",IF(REGEXMATCH(E299,""Holworthy""),""Ivy"",IF(REGEXMATCH(E299,""Lionel""),""Ivy"",IF(REGEXMATCH(E299,""Mass Hall""),""Ivy"",IF(REGEXMATCH(E299,""Mower""),""Ivy"",IF(REGEXMATCH(E29"&amp;"9,""Stoughton""),""Ivy"",IF(REGEXMATCH(E299,""Straus""),""Ivy"",IF(REGEXMATCH(E299,""Greenough""),""Crimson"",IF(REGEXMATCH(E299,""Hurlbut""),""Crimson"",IF(REGEXMATCH(E299,""Pennypacker""),""Crimson"",IF(REGEXMATCH(E299,""Wigg""),""Crimson"",IF(REGEXMATC"&amp;"H(E299,""Grays""),""Elm"",IF(REGEXMATCH(E299,""Matthews""),""Elm"",IF(REGEXMATCH(E299,""Weld""),""Elm"",IF(REGEXMATCH(E299,""Canaday""),""Oak"",IF(REGEXMATCH(E299,""Thayer""),""Oak"")))))))))))))))))"),FALSE)</f>
        <v>0</v>
      </c>
      <c r="C299" s="4">
        <f>Form!F:F</f>
        <v>0</v>
      </c>
      <c r="D299" s="4">
        <f>Form!G:G</f>
        <v>0</v>
      </c>
      <c r="E299" s="4"/>
    </row>
    <row r="300" spans="1:5" ht="15">
      <c r="A300" s="4">
        <f>Form!C:C</f>
        <v>0</v>
      </c>
      <c r="B300" s="7" t="b">
        <f ca="1">IFERROR(__xludf.DUMMYFUNCTION("IF(REGEXMATCH(E300,""Apley""),""Ivy"",IF(REGEXMATCH(E300,""Hollis""),""Ivy"",IF(REGEXMATCH(E300,""Holworthy""),""Ivy"",IF(REGEXMATCH(E300,""Lionel""),""Ivy"",IF(REGEXMATCH(E300,""Mass Hall""),""Ivy"",IF(REGEXMATCH(E300,""Mower""),""Ivy"",IF(REGEXMATCH(E30"&amp;"0,""Stoughton""),""Ivy"",IF(REGEXMATCH(E300,""Straus""),""Ivy"",IF(REGEXMATCH(E300,""Greenough""),""Crimson"",IF(REGEXMATCH(E300,""Hurlbut""),""Crimson"",IF(REGEXMATCH(E300,""Pennypacker""),""Crimson"",IF(REGEXMATCH(E300,""Wigg""),""Crimson"",IF(REGEXMATC"&amp;"H(E300,""Grays""),""Elm"",IF(REGEXMATCH(E300,""Matthews""),""Elm"",IF(REGEXMATCH(E300,""Weld""),""Elm"",IF(REGEXMATCH(E300,""Canaday""),""Oak"",IF(REGEXMATCH(E300,""Thayer""),""Oak"")))))))))))))))))"),FALSE)</f>
        <v>0</v>
      </c>
      <c r="C300" s="4">
        <f>Form!F:F</f>
        <v>0</v>
      </c>
      <c r="D300" s="4">
        <f>Form!G:G</f>
        <v>0</v>
      </c>
      <c r="E300" s="4"/>
    </row>
    <row r="301" spans="1:5" ht="15">
      <c r="A301" s="4">
        <f>Form!C:C</f>
        <v>0</v>
      </c>
      <c r="B301" s="7" t="b">
        <f ca="1">IFERROR(__xludf.DUMMYFUNCTION("IF(REGEXMATCH(E301,""Apley""),""Ivy"",IF(REGEXMATCH(E301,""Hollis""),""Ivy"",IF(REGEXMATCH(E301,""Holworthy""),""Ivy"",IF(REGEXMATCH(E301,""Lionel""),""Ivy"",IF(REGEXMATCH(E301,""Mass Hall""),""Ivy"",IF(REGEXMATCH(E301,""Mower""),""Ivy"",IF(REGEXMATCH(E30"&amp;"1,""Stoughton""),""Ivy"",IF(REGEXMATCH(E301,""Straus""),""Ivy"",IF(REGEXMATCH(E301,""Greenough""),""Crimson"",IF(REGEXMATCH(E301,""Hurlbut""),""Crimson"",IF(REGEXMATCH(E301,""Pennypacker""),""Crimson"",IF(REGEXMATCH(E301,""Wigg""),""Crimson"",IF(REGEXMATC"&amp;"H(E301,""Grays""),""Elm"",IF(REGEXMATCH(E301,""Matthews""),""Elm"",IF(REGEXMATCH(E301,""Weld""),""Elm"",IF(REGEXMATCH(E301,""Canaday""),""Oak"",IF(REGEXMATCH(E301,""Thayer""),""Oak"")))))))))))))))))"),FALSE)</f>
        <v>0</v>
      </c>
      <c r="C301" s="4">
        <f>Form!F:F</f>
        <v>0</v>
      </c>
      <c r="D301" s="4">
        <f>Form!G:G</f>
        <v>0</v>
      </c>
      <c r="E301" s="4"/>
    </row>
    <row r="302" spans="1:5" ht="15">
      <c r="A302" s="4">
        <f>Form!C:C</f>
        <v>0</v>
      </c>
      <c r="B302" s="7" t="b">
        <f ca="1">IFERROR(__xludf.DUMMYFUNCTION("IF(REGEXMATCH(E302,""Apley""),""Ivy"",IF(REGEXMATCH(E302,""Hollis""),""Ivy"",IF(REGEXMATCH(E302,""Holworthy""),""Ivy"",IF(REGEXMATCH(E302,""Lionel""),""Ivy"",IF(REGEXMATCH(E302,""Mass Hall""),""Ivy"",IF(REGEXMATCH(E302,""Mower""),""Ivy"",IF(REGEXMATCH(E30"&amp;"2,""Stoughton""),""Ivy"",IF(REGEXMATCH(E302,""Straus""),""Ivy"",IF(REGEXMATCH(E302,""Greenough""),""Crimson"",IF(REGEXMATCH(E302,""Hurlbut""),""Crimson"",IF(REGEXMATCH(E302,""Pennypacker""),""Crimson"",IF(REGEXMATCH(E302,""Wigg""),""Crimson"",IF(REGEXMATC"&amp;"H(E302,""Grays""),""Elm"",IF(REGEXMATCH(E302,""Matthews""),""Elm"",IF(REGEXMATCH(E302,""Weld""),""Elm"",IF(REGEXMATCH(E302,""Canaday""),""Oak"",IF(REGEXMATCH(E302,""Thayer""),""Oak"")))))))))))))))))"),FALSE)</f>
        <v>0</v>
      </c>
      <c r="C302" s="4">
        <f>Form!F:F</f>
        <v>0</v>
      </c>
      <c r="D302" s="4">
        <f>Form!G:G</f>
        <v>0</v>
      </c>
      <c r="E302" s="4"/>
    </row>
    <row r="303" spans="1:5" ht="15">
      <c r="A303" s="4">
        <f>Form!C:C</f>
        <v>0</v>
      </c>
      <c r="B303" s="7" t="b">
        <f ca="1">IFERROR(__xludf.DUMMYFUNCTION("IF(REGEXMATCH(E303,""Apley""),""Ivy"",IF(REGEXMATCH(E303,""Hollis""),""Ivy"",IF(REGEXMATCH(E303,""Holworthy""),""Ivy"",IF(REGEXMATCH(E303,""Lionel""),""Ivy"",IF(REGEXMATCH(E303,""Mass Hall""),""Ivy"",IF(REGEXMATCH(E303,""Mower""),""Ivy"",IF(REGEXMATCH(E30"&amp;"3,""Stoughton""),""Ivy"",IF(REGEXMATCH(E303,""Straus""),""Ivy"",IF(REGEXMATCH(E303,""Greenough""),""Crimson"",IF(REGEXMATCH(E303,""Hurlbut""),""Crimson"",IF(REGEXMATCH(E303,""Pennypacker""),""Crimson"",IF(REGEXMATCH(E303,""Wigg""),""Crimson"",IF(REGEXMATC"&amp;"H(E303,""Grays""),""Elm"",IF(REGEXMATCH(E303,""Matthews""),""Elm"",IF(REGEXMATCH(E303,""Weld""),""Elm"",IF(REGEXMATCH(E303,""Canaday""),""Oak"",IF(REGEXMATCH(E303,""Thayer""),""Oak"")))))))))))))))))"),FALSE)</f>
        <v>0</v>
      </c>
      <c r="C303" s="4">
        <f>Form!F:F</f>
        <v>0</v>
      </c>
      <c r="D303" s="4">
        <f>Form!G:G</f>
        <v>0</v>
      </c>
      <c r="E303" s="4"/>
    </row>
    <row r="304" spans="1:5" ht="15">
      <c r="A304" s="4">
        <f>Form!C:C</f>
        <v>0</v>
      </c>
      <c r="B304" s="7" t="b">
        <f ca="1">IFERROR(__xludf.DUMMYFUNCTION("IF(REGEXMATCH(E304,""Apley""),""Ivy"",IF(REGEXMATCH(E304,""Hollis""),""Ivy"",IF(REGEXMATCH(E304,""Holworthy""),""Ivy"",IF(REGEXMATCH(E304,""Lionel""),""Ivy"",IF(REGEXMATCH(E304,""Mass Hall""),""Ivy"",IF(REGEXMATCH(E304,""Mower""),""Ivy"",IF(REGEXMATCH(E30"&amp;"4,""Stoughton""),""Ivy"",IF(REGEXMATCH(E304,""Straus""),""Ivy"",IF(REGEXMATCH(E304,""Greenough""),""Crimson"",IF(REGEXMATCH(E304,""Hurlbut""),""Crimson"",IF(REGEXMATCH(E304,""Pennypacker""),""Crimson"",IF(REGEXMATCH(E304,""Wigg""),""Crimson"",IF(REGEXMATC"&amp;"H(E304,""Grays""),""Elm"",IF(REGEXMATCH(E304,""Matthews""),""Elm"",IF(REGEXMATCH(E304,""Weld""),""Elm"",IF(REGEXMATCH(E304,""Canaday""),""Oak"",IF(REGEXMATCH(E304,""Thayer""),""Oak"")))))))))))))))))"),FALSE)</f>
        <v>0</v>
      </c>
      <c r="C304" s="4">
        <f>Form!F:F</f>
        <v>0</v>
      </c>
      <c r="D304" s="4">
        <f>Form!G:G</f>
        <v>0</v>
      </c>
      <c r="E304" s="4"/>
    </row>
    <row r="305" spans="1:5" ht="15">
      <c r="A305" s="4">
        <f>Form!C:C</f>
        <v>0</v>
      </c>
      <c r="B305" s="7" t="b">
        <f ca="1">IFERROR(__xludf.DUMMYFUNCTION("IF(REGEXMATCH(E305,""Apley""),""Ivy"",IF(REGEXMATCH(E305,""Hollis""),""Ivy"",IF(REGEXMATCH(E305,""Holworthy""),""Ivy"",IF(REGEXMATCH(E305,""Lionel""),""Ivy"",IF(REGEXMATCH(E305,""Mass Hall""),""Ivy"",IF(REGEXMATCH(E305,""Mower""),""Ivy"",IF(REGEXMATCH(E30"&amp;"5,""Stoughton""),""Ivy"",IF(REGEXMATCH(E305,""Straus""),""Ivy"",IF(REGEXMATCH(E305,""Greenough""),""Crimson"",IF(REGEXMATCH(E305,""Hurlbut""),""Crimson"",IF(REGEXMATCH(E305,""Pennypacker""),""Crimson"",IF(REGEXMATCH(E305,""Wigg""),""Crimson"",IF(REGEXMATC"&amp;"H(E305,""Grays""),""Elm"",IF(REGEXMATCH(E305,""Matthews""),""Elm"",IF(REGEXMATCH(E305,""Weld""),""Elm"",IF(REGEXMATCH(E305,""Canaday""),""Oak"",IF(REGEXMATCH(E305,""Thayer""),""Oak"")))))))))))))))))"),FALSE)</f>
        <v>0</v>
      </c>
      <c r="C305" s="4">
        <f>Form!F:F</f>
        <v>0</v>
      </c>
      <c r="D305" s="4">
        <f>Form!G:G</f>
        <v>0</v>
      </c>
      <c r="E305" s="4"/>
    </row>
    <row r="306" spans="1:5" ht="15">
      <c r="A306" s="4">
        <f>Form!C:C</f>
        <v>0</v>
      </c>
      <c r="B306" s="7" t="b">
        <f ca="1">IFERROR(__xludf.DUMMYFUNCTION("IF(REGEXMATCH(E306,""Apley""),""Ivy"",IF(REGEXMATCH(E306,""Hollis""),""Ivy"",IF(REGEXMATCH(E306,""Holworthy""),""Ivy"",IF(REGEXMATCH(E306,""Lionel""),""Ivy"",IF(REGEXMATCH(E306,""Mass Hall""),""Ivy"",IF(REGEXMATCH(E306,""Mower""),""Ivy"",IF(REGEXMATCH(E30"&amp;"6,""Stoughton""),""Ivy"",IF(REGEXMATCH(E306,""Straus""),""Ivy"",IF(REGEXMATCH(E306,""Greenough""),""Crimson"",IF(REGEXMATCH(E306,""Hurlbut""),""Crimson"",IF(REGEXMATCH(E306,""Pennypacker""),""Crimson"",IF(REGEXMATCH(E306,""Wigg""),""Crimson"",IF(REGEXMATC"&amp;"H(E306,""Grays""),""Elm"",IF(REGEXMATCH(E306,""Matthews""),""Elm"",IF(REGEXMATCH(E306,""Weld""),""Elm"",IF(REGEXMATCH(E306,""Canaday""),""Oak"",IF(REGEXMATCH(E306,""Thayer""),""Oak"")))))))))))))))))"),FALSE)</f>
        <v>0</v>
      </c>
      <c r="C306" s="4">
        <f>Form!F:F</f>
        <v>0</v>
      </c>
      <c r="D306" s="4">
        <f>Form!G:G</f>
        <v>0</v>
      </c>
      <c r="E306" s="4"/>
    </row>
    <row r="307" spans="1:5" ht="15">
      <c r="A307" s="4">
        <f>Form!C:C</f>
        <v>0</v>
      </c>
      <c r="B307" s="7" t="b">
        <f ca="1">IFERROR(__xludf.DUMMYFUNCTION("IF(REGEXMATCH(E307,""Apley""),""Ivy"",IF(REGEXMATCH(E307,""Hollis""),""Ivy"",IF(REGEXMATCH(E307,""Holworthy""),""Ivy"",IF(REGEXMATCH(E307,""Lionel""),""Ivy"",IF(REGEXMATCH(E307,""Mass Hall""),""Ivy"",IF(REGEXMATCH(E307,""Mower""),""Ivy"",IF(REGEXMATCH(E30"&amp;"7,""Stoughton""),""Ivy"",IF(REGEXMATCH(E307,""Straus""),""Ivy"",IF(REGEXMATCH(E307,""Greenough""),""Crimson"",IF(REGEXMATCH(E307,""Hurlbut""),""Crimson"",IF(REGEXMATCH(E307,""Pennypacker""),""Crimson"",IF(REGEXMATCH(E307,""Wigg""),""Crimson"",IF(REGEXMATC"&amp;"H(E307,""Grays""),""Elm"",IF(REGEXMATCH(E307,""Matthews""),""Elm"",IF(REGEXMATCH(E307,""Weld""),""Elm"",IF(REGEXMATCH(E307,""Canaday""),""Oak"",IF(REGEXMATCH(E307,""Thayer""),""Oak"")))))))))))))))))"),FALSE)</f>
        <v>0</v>
      </c>
      <c r="C307" s="4">
        <f>Form!F:F</f>
        <v>0</v>
      </c>
      <c r="D307" s="4">
        <f>Form!G:G</f>
        <v>0</v>
      </c>
      <c r="E307" s="4"/>
    </row>
    <row r="308" spans="1:5" ht="15">
      <c r="A308" s="4">
        <f>Form!C:C</f>
        <v>0</v>
      </c>
      <c r="B308" s="7" t="b">
        <f ca="1">IFERROR(__xludf.DUMMYFUNCTION("IF(REGEXMATCH(E308,""Apley""),""Ivy"",IF(REGEXMATCH(E308,""Hollis""),""Ivy"",IF(REGEXMATCH(E308,""Holworthy""),""Ivy"",IF(REGEXMATCH(E308,""Lionel""),""Ivy"",IF(REGEXMATCH(E308,""Mass Hall""),""Ivy"",IF(REGEXMATCH(E308,""Mower""),""Ivy"",IF(REGEXMATCH(E30"&amp;"8,""Stoughton""),""Ivy"",IF(REGEXMATCH(E308,""Straus""),""Ivy"",IF(REGEXMATCH(E308,""Greenough""),""Crimson"",IF(REGEXMATCH(E308,""Hurlbut""),""Crimson"",IF(REGEXMATCH(E308,""Pennypacker""),""Crimson"",IF(REGEXMATCH(E308,""Wigg""),""Crimson"",IF(REGEXMATC"&amp;"H(E308,""Grays""),""Elm"",IF(REGEXMATCH(E308,""Matthews""),""Elm"",IF(REGEXMATCH(E308,""Weld""),""Elm"",IF(REGEXMATCH(E308,""Canaday""),""Oak"",IF(REGEXMATCH(E308,""Thayer""),""Oak"")))))))))))))))))"),FALSE)</f>
        <v>0</v>
      </c>
      <c r="C308" s="4">
        <f>Form!F:F</f>
        <v>0</v>
      </c>
      <c r="D308" s="4">
        <f>Form!G:G</f>
        <v>0</v>
      </c>
      <c r="E308" s="4"/>
    </row>
    <row r="309" spans="1:5" ht="15">
      <c r="A309" s="4">
        <f>Form!C:C</f>
        <v>0</v>
      </c>
      <c r="B309" s="7" t="b">
        <f ca="1">IFERROR(__xludf.DUMMYFUNCTION("IF(REGEXMATCH(E309,""Apley""),""Ivy"",IF(REGEXMATCH(E309,""Hollis""),""Ivy"",IF(REGEXMATCH(E309,""Holworthy""),""Ivy"",IF(REGEXMATCH(E309,""Lionel""),""Ivy"",IF(REGEXMATCH(E309,""Mass Hall""),""Ivy"",IF(REGEXMATCH(E309,""Mower""),""Ivy"",IF(REGEXMATCH(E30"&amp;"9,""Stoughton""),""Ivy"",IF(REGEXMATCH(E309,""Straus""),""Ivy"",IF(REGEXMATCH(E309,""Greenough""),""Crimson"",IF(REGEXMATCH(E309,""Hurlbut""),""Crimson"",IF(REGEXMATCH(E309,""Pennypacker""),""Crimson"",IF(REGEXMATCH(E309,""Wigg""),""Crimson"",IF(REGEXMATC"&amp;"H(E309,""Grays""),""Elm"",IF(REGEXMATCH(E309,""Matthews""),""Elm"",IF(REGEXMATCH(E309,""Weld""),""Elm"",IF(REGEXMATCH(E309,""Canaday""),""Oak"",IF(REGEXMATCH(E309,""Thayer""),""Oak"")))))))))))))))))"),FALSE)</f>
        <v>0</v>
      </c>
      <c r="C309" s="4">
        <f>Form!F:F</f>
        <v>0</v>
      </c>
      <c r="D309" s="4">
        <f>Form!G:G</f>
        <v>0</v>
      </c>
      <c r="E309" s="4"/>
    </row>
    <row r="310" spans="1:5" ht="15">
      <c r="A310" s="4">
        <f>Form!C:C</f>
        <v>0</v>
      </c>
      <c r="B310" s="7" t="b">
        <f ca="1">IFERROR(__xludf.DUMMYFUNCTION("IF(REGEXMATCH(E310,""Apley""),""Ivy"",IF(REGEXMATCH(E310,""Hollis""),""Ivy"",IF(REGEXMATCH(E310,""Holworthy""),""Ivy"",IF(REGEXMATCH(E310,""Lionel""),""Ivy"",IF(REGEXMATCH(E310,""Mass Hall""),""Ivy"",IF(REGEXMATCH(E310,""Mower""),""Ivy"",IF(REGEXMATCH(E31"&amp;"0,""Stoughton""),""Ivy"",IF(REGEXMATCH(E310,""Straus""),""Ivy"",IF(REGEXMATCH(E310,""Greenough""),""Crimson"",IF(REGEXMATCH(E310,""Hurlbut""),""Crimson"",IF(REGEXMATCH(E310,""Pennypacker""),""Crimson"",IF(REGEXMATCH(E310,""Wigg""),""Crimson"",IF(REGEXMATC"&amp;"H(E310,""Grays""),""Elm"",IF(REGEXMATCH(E310,""Matthews""),""Elm"",IF(REGEXMATCH(E310,""Weld""),""Elm"",IF(REGEXMATCH(E310,""Canaday""),""Oak"",IF(REGEXMATCH(E310,""Thayer""),""Oak"")))))))))))))))))"),FALSE)</f>
        <v>0</v>
      </c>
      <c r="C310" s="4">
        <f>Form!F:F</f>
        <v>0</v>
      </c>
      <c r="D310" s="4">
        <f>Form!G:G</f>
        <v>0</v>
      </c>
      <c r="E310" s="4"/>
    </row>
    <row r="311" spans="1:5" ht="15">
      <c r="A311" s="4">
        <f>Form!C:C</f>
        <v>0</v>
      </c>
      <c r="B311" s="7" t="b">
        <f ca="1">IFERROR(__xludf.DUMMYFUNCTION("IF(REGEXMATCH(E311,""Apley""),""Ivy"",IF(REGEXMATCH(E311,""Hollis""),""Ivy"",IF(REGEXMATCH(E311,""Holworthy""),""Ivy"",IF(REGEXMATCH(E311,""Lionel""),""Ivy"",IF(REGEXMATCH(E311,""Mass Hall""),""Ivy"",IF(REGEXMATCH(E311,""Mower""),""Ivy"",IF(REGEXMATCH(E31"&amp;"1,""Stoughton""),""Ivy"",IF(REGEXMATCH(E311,""Straus""),""Ivy"",IF(REGEXMATCH(E311,""Greenough""),""Crimson"",IF(REGEXMATCH(E311,""Hurlbut""),""Crimson"",IF(REGEXMATCH(E311,""Pennypacker""),""Crimson"",IF(REGEXMATCH(E311,""Wigg""),""Crimson"",IF(REGEXMATC"&amp;"H(E311,""Grays""),""Elm"",IF(REGEXMATCH(E311,""Matthews""),""Elm"",IF(REGEXMATCH(E311,""Weld""),""Elm"",IF(REGEXMATCH(E311,""Canaday""),""Oak"",IF(REGEXMATCH(E311,""Thayer""),""Oak"")))))))))))))))))"),FALSE)</f>
        <v>0</v>
      </c>
      <c r="C311" s="4">
        <f>Form!F:F</f>
        <v>0</v>
      </c>
      <c r="D311" s="4">
        <f>Form!G:G</f>
        <v>0</v>
      </c>
      <c r="E311" s="4"/>
    </row>
    <row r="312" spans="1:5" ht="15">
      <c r="A312" s="4">
        <f>Form!C:C</f>
        <v>0</v>
      </c>
      <c r="B312" s="7" t="b">
        <f ca="1">IFERROR(__xludf.DUMMYFUNCTION("IF(REGEXMATCH(E312,""Apley""),""Ivy"",IF(REGEXMATCH(E312,""Hollis""),""Ivy"",IF(REGEXMATCH(E312,""Holworthy""),""Ivy"",IF(REGEXMATCH(E312,""Lionel""),""Ivy"",IF(REGEXMATCH(E312,""Mass Hall""),""Ivy"",IF(REGEXMATCH(E312,""Mower""),""Ivy"",IF(REGEXMATCH(E31"&amp;"2,""Stoughton""),""Ivy"",IF(REGEXMATCH(E312,""Straus""),""Ivy"",IF(REGEXMATCH(E312,""Greenough""),""Crimson"",IF(REGEXMATCH(E312,""Hurlbut""),""Crimson"",IF(REGEXMATCH(E312,""Pennypacker""),""Crimson"",IF(REGEXMATCH(E312,""Wigg""),""Crimson"",IF(REGEXMATC"&amp;"H(E312,""Grays""),""Elm"",IF(REGEXMATCH(E312,""Matthews""),""Elm"",IF(REGEXMATCH(E312,""Weld""),""Elm"",IF(REGEXMATCH(E312,""Canaday""),""Oak"",IF(REGEXMATCH(E312,""Thayer""),""Oak"")))))))))))))))))"),FALSE)</f>
        <v>0</v>
      </c>
      <c r="C312" s="4">
        <f>Form!F:F</f>
        <v>0</v>
      </c>
      <c r="D312" s="4">
        <f>Form!G:G</f>
        <v>0</v>
      </c>
      <c r="E312" s="4"/>
    </row>
    <row r="313" spans="1:5" ht="15">
      <c r="A313" s="4">
        <f>Form!C:C</f>
        <v>0</v>
      </c>
      <c r="B313" s="7" t="b">
        <f ca="1">IFERROR(__xludf.DUMMYFUNCTION("IF(REGEXMATCH(E313,""Apley""),""Ivy"",IF(REGEXMATCH(E313,""Hollis""),""Ivy"",IF(REGEXMATCH(E313,""Holworthy""),""Ivy"",IF(REGEXMATCH(E313,""Lionel""),""Ivy"",IF(REGEXMATCH(E313,""Mass Hall""),""Ivy"",IF(REGEXMATCH(E313,""Mower""),""Ivy"",IF(REGEXMATCH(E31"&amp;"3,""Stoughton""),""Ivy"",IF(REGEXMATCH(E313,""Straus""),""Ivy"",IF(REGEXMATCH(E313,""Greenough""),""Crimson"",IF(REGEXMATCH(E313,""Hurlbut""),""Crimson"",IF(REGEXMATCH(E313,""Pennypacker""),""Crimson"",IF(REGEXMATCH(E313,""Wigg""),""Crimson"",IF(REGEXMATC"&amp;"H(E313,""Grays""),""Elm"",IF(REGEXMATCH(E313,""Matthews""),""Elm"",IF(REGEXMATCH(E313,""Weld""),""Elm"",IF(REGEXMATCH(E313,""Canaday""),""Oak"",IF(REGEXMATCH(E313,""Thayer""),""Oak"")))))))))))))))))"),FALSE)</f>
        <v>0</v>
      </c>
      <c r="C313" s="4">
        <f>Form!F:F</f>
        <v>0</v>
      </c>
      <c r="D313" s="4">
        <f>Form!G:G</f>
        <v>0</v>
      </c>
      <c r="E313" s="4"/>
    </row>
    <row r="314" spans="1:5" ht="15">
      <c r="A314" s="4">
        <f>Form!C:C</f>
        <v>0</v>
      </c>
      <c r="B314" s="7" t="b">
        <f ca="1">IFERROR(__xludf.DUMMYFUNCTION("IF(REGEXMATCH(E314,""Apley""),""Ivy"",IF(REGEXMATCH(E314,""Hollis""),""Ivy"",IF(REGEXMATCH(E314,""Holworthy""),""Ivy"",IF(REGEXMATCH(E314,""Lionel""),""Ivy"",IF(REGEXMATCH(E314,""Mass Hall""),""Ivy"",IF(REGEXMATCH(E314,""Mower""),""Ivy"",IF(REGEXMATCH(E31"&amp;"4,""Stoughton""),""Ivy"",IF(REGEXMATCH(E314,""Straus""),""Ivy"",IF(REGEXMATCH(E314,""Greenough""),""Crimson"",IF(REGEXMATCH(E314,""Hurlbut""),""Crimson"",IF(REGEXMATCH(E314,""Pennypacker""),""Crimson"",IF(REGEXMATCH(E314,""Wigg""),""Crimson"",IF(REGEXMATC"&amp;"H(E314,""Grays""),""Elm"",IF(REGEXMATCH(E314,""Matthews""),""Elm"",IF(REGEXMATCH(E314,""Weld""),""Elm"",IF(REGEXMATCH(E314,""Canaday""),""Oak"",IF(REGEXMATCH(E314,""Thayer""),""Oak"")))))))))))))))))"),FALSE)</f>
        <v>0</v>
      </c>
      <c r="C314" s="4">
        <f>Form!F:F</f>
        <v>0</v>
      </c>
      <c r="D314" s="4">
        <f>Form!G:G</f>
        <v>0</v>
      </c>
      <c r="E314" s="4"/>
    </row>
    <row r="315" spans="1:5" ht="15">
      <c r="A315" s="4">
        <f>Form!C:C</f>
        <v>0</v>
      </c>
      <c r="B315" s="7" t="b">
        <f ca="1">IFERROR(__xludf.DUMMYFUNCTION("IF(REGEXMATCH(E315,""Apley""),""Ivy"",IF(REGEXMATCH(E315,""Hollis""),""Ivy"",IF(REGEXMATCH(E315,""Holworthy""),""Ivy"",IF(REGEXMATCH(E315,""Lionel""),""Ivy"",IF(REGEXMATCH(E315,""Mass Hall""),""Ivy"",IF(REGEXMATCH(E315,""Mower""),""Ivy"",IF(REGEXMATCH(E31"&amp;"5,""Stoughton""),""Ivy"",IF(REGEXMATCH(E315,""Straus""),""Ivy"",IF(REGEXMATCH(E315,""Greenough""),""Crimson"",IF(REGEXMATCH(E315,""Hurlbut""),""Crimson"",IF(REGEXMATCH(E315,""Pennypacker""),""Crimson"",IF(REGEXMATCH(E315,""Wigg""),""Crimson"",IF(REGEXMATC"&amp;"H(E315,""Grays""),""Elm"",IF(REGEXMATCH(E315,""Matthews""),""Elm"",IF(REGEXMATCH(E315,""Weld""),""Elm"",IF(REGEXMATCH(E315,""Canaday""),""Oak"",IF(REGEXMATCH(E315,""Thayer""),""Oak"")))))))))))))))))"),FALSE)</f>
        <v>0</v>
      </c>
      <c r="C315" s="4">
        <f>Form!F:F</f>
        <v>0</v>
      </c>
      <c r="D315" s="4">
        <f>Form!G:G</f>
        <v>0</v>
      </c>
      <c r="E315" s="4"/>
    </row>
    <row r="316" spans="1:5" ht="15">
      <c r="A316" s="4">
        <f>Form!C:C</f>
        <v>0</v>
      </c>
      <c r="B316" s="7" t="b">
        <f ca="1">IFERROR(__xludf.DUMMYFUNCTION("IF(REGEXMATCH(E316,""Apley""),""Ivy"",IF(REGEXMATCH(E316,""Hollis""),""Ivy"",IF(REGEXMATCH(E316,""Holworthy""),""Ivy"",IF(REGEXMATCH(E316,""Lionel""),""Ivy"",IF(REGEXMATCH(E316,""Mass Hall""),""Ivy"",IF(REGEXMATCH(E316,""Mower""),""Ivy"",IF(REGEXMATCH(E31"&amp;"6,""Stoughton""),""Ivy"",IF(REGEXMATCH(E316,""Straus""),""Ivy"",IF(REGEXMATCH(E316,""Greenough""),""Crimson"",IF(REGEXMATCH(E316,""Hurlbut""),""Crimson"",IF(REGEXMATCH(E316,""Pennypacker""),""Crimson"",IF(REGEXMATCH(E316,""Wigg""),""Crimson"",IF(REGEXMATC"&amp;"H(E316,""Grays""),""Elm"",IF(REGEXMATCH(E316,""Matthews""),""Elm"",IF(REGEXMATCH(E316,""Weld""),""Elm"",IF(REGEXMATCH(E316,""Canaday""),""Oak"",IF(REGEXMATCH(E316,""Thayer""),""Oak"")))))))))))))))))"),FALSE)</f>
        <v>0</v>
      </c>
      <c r="C316" s="4">
        <f>Form!F:F</f>
        <v>0</v>
      </c>
      <c r="D316" s="4">
        <f>Form!G:G</f>
        <v>0</v>
      </c>
      <c r="E316" s="4"/>
    </row>
    <row r="317" spans="1:5" ht="15">
      <c r="A317" s="4">
        <f>Form!C:C</f>
        <v>0</v>
      </c>
      <c r="B317" s="7" t="b">
        <f ca="1">IFERROR(__xludf.DUMMYFUNCTION("IF(REGEXMATCH(E317,""Apley""),""Ivy"",IF(REGEXMATCH(E317,""Hollis""),""Ivy"",IF(REGEXMATCH(E317,""Holworthy""),""Ivy"",IF(REGEXMATCH(E317,""Lionel""),""Ivy"",IF(REGEXMATCH(E317,""Mass Hall""),""Ivy"",IF(REGEXMATCH(E317,""Mower""),""Ivy"",IF(REGEXMATCH(E31"&amp;"7,""Stoughton""),""Ivy"",IF(REGEXMATCH(E317,""Straus""),""Ivy"",IF(REGEXMATCH(E317,""Greenough""),""Crimson"",IF(REGEXMATCH(E317,""Hurlbut""),""Crimson"",IF(REGEXMATCH(E317,""Pennypacker""),""Crimson"",IF(REGEXMATCH(E317,""Wigg""),""Crimson"",IF(REGEXMATC"&amp;"H(E317,""Grays""),""Elm"",IF(REGEXMATCH(E317,""Matthews""),""Elm"",IF(REGEXMATCH(E317,""Weld""),""Elm"",IF(REGEXMATCH(E317,""Canaday""),""Oak"",IF(REGEXMATCH(E317,""Thayer""),""Oak"")))))))))))))))))"),FALSE)</f>
        <v>0</v>
      </c>
      <c r="C317" s="4">
        <f>Form!F:F</f>
        <v>0</v>
      </c>
      <c r="D317" s="4">
        <f>Form!G:G</f>
        <v>0</v>
      </c>
      <c r="E317" s="4"/>
    </row>
    <row r="318" spans="1:5" ht="15">
      <c r="A318" s="4">
        <f>Form!C:C</f>
        <v>0</v>
      </c>
      <c r="B318" s="7" t="b">
        <f ca="1">IFERROR(__xludf.DUMMYFUNCTION("IF(REGEXMATCH(E318,""Apley""),""Ivy"",IF(REGEXMATCH(E318,""Hollis""),""Ivy"",IF(REGEXMATCH(E318,""Holworthy""),""Ivy"",IF(REGEXMATCH(E318,""Lionel""),""Ivy"",IF(REGEXMATCH(E318,""Mass Hall""),""Ivy"",IF(REGEXMATCH(E318,""Mower""),""Ivy"",IF(REGEXMATCH(E31"&amp;"8,""Stoughton""),""Ivy"",IF(REGEXMATCH(E318,""Straus""),""Ivy"",IF(REGEXMATCH(E318,""Greenough""),""Crimson"",IF(REGEXMATCH(E318,""Hurlbut""),""Crimson"",IF(REGEXMATCH(E318,""Pennypacker""),""Crimson"",IF(REGEXMATCH(E318,""Wigg""),""Crimson"",IF(REGEXMATC"&amp;"H(E318,""Grays""),""Elm"",IF(REGEXMATCH(E318,""Matthews""),""Elm"",IF(REGEXMATCH(E318,""Weld""),""Elm"",IF(REGEXMATCH(E318,""Canaday""),""Oak"",IF(REGEXMATCH(E318,""Thayer""),""Oak"")))))))))))))))))"),FALSE)</f>
        <v>0</v>
      </c>
      <c r="C318" s="4">
        <f>Form!F:F</f>
        <v>0</v>
      </c>
      <c r="D318" s="4">
        <f>Form!G:G</f>
        <v>0</v>
      </c>
      <c r="E318" s="4"/>
    </row>
    <row r="319" spans="1:5" ht="15">
      <c r="A319" s="4">
        <f>Form!C:C</f>
        <v>0</v>
      </c>
      <c r="B319" s="7" t="b">
        <f ca="1">IFERROR(__xludf.DUMMYFUNCTION("IF(REGEXMATCH(E319,""Apley""),""Ivy"",IF(REGEXMATCH(E319,""Hollis""),""Ivy"",IF(REGEXMATCH(E319,""Holworthy""),""Ivy"",IF(REGEXMATCH(E319,""Lionel""),""Ivy"",IF(REGEXMATCH(E319,""Mass Hall""),""Ivy"",IF(REGEXMATCH(E319,""Mower""),""Ivy"",IF(REGEXMATCH(E31"&amp;"9,""Stoughton""),""Ivy"",IF(REGEXMATCH(E319,""Straus""),""Ivy"",IF(REGEXMATCH(E319,""Greenough""),""Crimson"",IF(REGEXMATCH(E319,""Hurlbut""),""Crimson"",IF(REGEXMATCH(E319,""Pennypacker""),""Crimson"",IF(REGEXMATCH(E319,""Wigg""),""Crimson"",IF(REGEXMATC"&amp;"H(E319,""Grays""),""Elm"",IF(REGEXMATCH(E319,""Matthews""),""Elm"",IF(REGEXMATCH(E319,""Weld""),""Elm"",IF(REGEXMATCH(E319,""Canaday""),""Oak"",IF(REGEXMATCH(E319,""Thayer""),""Oak"")))))))))))))))))"),FALSE)</f>
        <v>0</v>
      </c>
      <c r="C319" s="4">
        <f>Form!F:F</f>
        <v>0</v>
      </c>
      <c r="D319" s="4">
        <f>Form!G:G</f>
        <v>0</v>
      </c>
      <c r="E319" s="4"/>
    </row>
    <row r="320" spans="1:5" ht="15">
      <c r="A320" s="4">
        <f>Form!C:C</f>
        <v>0</v>
      </c>
      <c r="B320" s="7" t="b">
        <f ca="1">IFERROR(__xludf.DUMMYFUNCTION("IF(REGEXMATCH(E320,""Apley""),""Ivy"",IF(REGEXMATCH(E320,""Hollis""),""Ivy"",IF(REGEXMATCH(E320,""Holworthy""),""Ivy"",IF(REGEXMATCH(E320,""Lionel""),""Ivy"",IF(REGEXMATCH(E320,""Mass Hall""),""Ivy"",IF(REGEXMATCH(E320,""Mower""),""Ivy"",IF(REGEXMATCH(E32"&amp;"0,""Stoughton""),""Ivy"",IF(REGEXMATCH(E320,""Straus""),""Ivy"",IF(REGEXMATCH(E320,""Greenough""),""Crimson"",IF(REGEXMATCH(E320,""Hurlbut""),""Crimson"",IF(REGEXMATCH(E320,""Pennypacker""),""Crimson"",IF(REGEXMATCH(E320,""Wigg""),""Crimson"",IF(REGEXMATC"&amp;"H(E320,""Grays""),""Elm"",IF(REGEXMATCH(E320,""Matthews""),""Elm"",IF(REGEXMATCH(E320,""Weld""),""Elm"",IF(REGEXMATCH(E320,""Canaday""),""Oak"",IF(REGEXMATCH(E320,""Thayer""),""Oak"")))))))))))))))))"),FALSE)</f>
        <v>0</v>
      </c>
      <c r="C320" s="4">
        <f>Form!F:F</f>
        <v>0</v>
      </c>
      <c r="D320" s="4">
        <f>Form!G:G</f>
        <v>0</v>
      </c>
      <c r="E320" s="4"/>
    </row>
    <row r="321" spans="1:5" ht="15">
      <c r="A321" s="4">
        <f>Form!C:C</f>
        <v>0</v>
      </c>
      <c r="B321" s="7" t="b">
        <f ca="1">IFERROR(__xludf.DUMMYFUNCTION("IF(REGEXMATCH(E321,""Apley""),""Ivy"",IF(REGEXMATCH(E321,""Hollis""),""Ivy"",IF(REGEXMATCH(E321,""Holworthy""),""Ivy"",IF(REGEXMATCH(E321,""Lionel""),""Ivy"",IF(REGEXMATCH(E321,""Mass Hall""),""Ivy"",IF(REGEXMATCH(E321,""Mower""),""Ivy"",IF(REGEXMATCH(E32"&amp;"1,""Stoughton""),""Ivy"",IF(REGEXMATCH(E321,""Straus""),""Ivy"",IF(REGEXMATCH(E321,""Greenough""),""Crimson"",IF(REGEXMATCH(E321,""Hurlbut""),""Crimson"",IF(REGEXMATCH(E321,""Pennypacker""),""Crimson"",IF(REGEXMATCH(E321,""Wigg""),""Crimson"",IF(REGEXMATC"&amp;"H(E321,""Grays""),""Elm"",IF(REGEXMATCH(E321,""Matthews""),""Elm"",IF(REGEXMATCH(E321,""Weld""),""Elm"",IF(REGEXMATCH(E321,""Canaday""),""Oak"",IF(REGEXMATCH(E321,""Thayer""),""Oak"")))))))))))))))))"),FALSE)</f>
        <v>0</v>
      </c>
      <c r="C321" s="4">
        <f>Form!F:F</f>
        <v>0</v>
      </c>
      <c r="D321" s="4">
        <f>Form!G:G</f>
        <v>0</v>
      </c>
      <c r="E321" s="4"/>
    </row>
    <row r="322" spans="1:5" ht="15">
      <c r="A322" s="4">
        <f>Form!C:C</f>
        <v>0</v>
      </c>
      <c r="B322" s="7" t="b">
        <f ca="1">IFERROR(__xludf.DUMMYFUNCTION("IF(REGEXMATCH(E322,""Apley""),""Ivy"",IF(REGEXMATCH(E322,""Hollis""),""Ivy"",IF(REGEXMATCH(E322,""Holworthy""),""Ivy"",IF(REGEXMATCH(E322,""Lionel""),""Ivy"",IF(REGEXMATCH(E322,""Mass Hall""),""Ivy"",IF(REGEXMATCH(E322,""Mower""),""Ivy"",IF(REGEXMATCH(E32"&amp;"2,""Stoughton""),""Ivy"",IF(REGEXMATCH(E322,""Straus""),""Ivy"",IF(REGEXMATCH(E322,""Greenough""),""Crimson"",IF(REGEXMATCH(E322,""Hurlbut""),""Crimson"",IF(REGEXMATCH(E322,""Pennypacker""),""Crimson"",IF(REGEXMATCH(E322,""Wigg""),""Crimson"",IF(REGEXMATC"&amp;"H(E322,""Grays""),""Elm"",IF(REGEXMATCH(E322,""Matthews""),""Elm"",IF(REGEXMATCH(E322,""Weld""),""Elm"",IF(REGEXMATCH(E322,""Canaday""),""Oak"",IF(REGEXMATCH(E322,""Thayer""),""Oak"")))))))))))))))))"),FALSE)</f>
        <v>0</v>
      </c>
      <c r="C322" s="4">
        <f>Form!F:F</f>
        <v>0</v>
      </c>
      <c r="D322" s="4">
        <f>Form!G:G</f>
        <v>0</v>
      </c>
      <c r="E322" s="4"/>
    </row>
    <row r="323" spans="1:5" ht="15">
      <c r="A323" s="4">
        <f>Form!C:C</f>
        <v>0</v>
      </c>
      <c r="B323" s="7" t="b">
        <f ca="1">IFERROR(__xludf.DUMMYFUNCTION("IF(REGEXMATCH(E323,""Apley""),""Ivy"",IF(REGEXMATCH(E323,""Hollis""),""Ivy"",IF(REGEXMATCH(E323,""Holworthy""),""Ivy"",IF(REGEXMATCH(E323,""Lionel""),""Ivy"",IF(REGEXMATCH(E323,""Mass Hall""),""Ivy"",IF(REGEXMATCH(E323,""Mower""),""Ivy"",IF(REGEXMATCH(E32"&amp;"3,""Stoughton""),""Ivy"",IF(REGEXMATCH(E323,""Straus""),""Ivy"",IF(REGEXMATCH(E323,""Greenough""),""Crimson"",IF(REGEXMATCH(E323,""Hurlbut""),""Crimson"",IF(REGEXMATCH(E323,""Pennypacker""),""Crimson"",IF(REGEXMATCH(E323,""Wigg""),""Crimson"",IF(REGEXMATC"&amp;"H(E323,""Grays""),""Elm"",IF(REGEXMATCH(E323,""Matthews""),""Elm"",IF(REGEXMATCH(E323,""Weld""),""Elm"",IF(REGEXMATCH(E323,""Canaday""),""Oak"",IF(REGEXMATCH(E323,""Thayer""),""Oak"")))))))))))))))))"),FALSE)</f>
        <v>0</v>
      </c>
      <c r="C323" s="4">
        <f>Form!F:F</f>
        <v>0</v>
      </c>
      <c r="D323" s="4">
        <f>Form!G:G</f>
        <v>0</v>
      </c>
      <c r="E323" s="4"/>
    </row>
    <row r="324" spans="1:5" ht="15">
      <c r="A324" s="4">
        <f>Form!C:C</f>
        <v>0</v>
      </c>
      <c r="B324" s="7" t="b">
        <f ca="1">IFERROR(__xludf.DUMMYFUNCTION("IF(REGEXMATCH(E324,""Apley""),""Ivy"",IF(REGEXMATCH(E324,""Hollis""),""Ivy"",IF(REGEXMATCH(E324,""Holworthy""),""Ivy"",IF(REGEXMATCH(E324,""Lionel""),""Ivy"",IF(REGEXMATCH(E324,""Mass Hall""),""Ivy"",IF(REGEXMATCH(E324,""Mower""),""Ivy"",IF(REGEXMATCH(E32"&amp;"4,""Stoughton""),""Ivy"",IF(REGEXMATCH(E324,""Straus""),""Ivy"",IF(REGEXMATCH(E324,""Greenough""),""Crimson"",IF(REGEXMATCH(E324,""Hurlbut""),""Crimson"",IF(REGEXMATCH(E324,""Pennypacker""),""Crimson"",IF(REGEXMATCH(E324,""Wigg""),""Crimson"",IF(REGEXMATC"&amp;"H(E324,""Grays""),""Elm"",IF(REGEXMATCH(E324,""Matthews""),""Elm"",IF(REGEXMATCH(E324,""Weld""),""Elm"",IF(REGEXMATCH(E324,""Canaday""),""Oak"",IF(REGEXMATCH(E324,""Thayer""),""Oak"")))))))))))))))))"),FALSE)</f>
        <v>0</v>
      </c>
      <c r="C324" s="4">
        <f>Form!F:F</f>
        <v>0</v>
      </c>
      <c r="D324" s="4">
        <f>Form!G:G</f>
        <v>0</v>
      </c>
      <c r="E324" s="4"/>
    </row>
    <row r="325" spans="1:5" ht="15">
      <c r="A325" s="4">
        <f>Form!C:C</f>
        <v>0</v>
      </c>
      <c r="B325" s="7" t="b">
        <f ca="1">IFERROR(__xludf.DUMMYFUNCTION("IF(REGEXMATCH(E325,""Apley""),""Ivy"",IF(REGEXMATCH(E325,""Hollis""),""Ivy"",IF(REGEXMATCH(E325,""Holworthy""),""Ivy"",IF(REGEXMATCH(E325,""Lionel""),""Ivy"",IF(REGEXMATCH(E325,""Mass Hall""),""Ivy"",IF(REGEXMATCH(E325,""Mower""),""Ivy"",IF(REGEXMATCH(E32"&amp;"5,""Stoughton""),""Ivy"",IF(REGEXMATCH(E325,""Straus""),""Ivy"",IF(REGEXMATCH(E325,""Greenough""),""Crimson"",IF(REGEXMATCH(E325,""Hurlbut""),""Crimson"",IF(REGEXMATCH(E325,""Pennypacker""),""Crimson"",IF(REGEXMATCH(E325,""Wigg""),""Crimson"",IF(REGEXMATC"&amp;"H(E325,""Grays""),""Elm"",IF(REGEXMATCH(E325,""Matthews""),""Elm"",IF(REGEXMATCH(E325,""Weld""),""Elm"",IF(REGEXMATCH(E325,""Canaday""),""Oak"",IF(REGEXMATCH(E325,""Thayer""),""Oak"")))))))))))))))))"),FALSE)</f>
        <v>0</v>
      </c>
      <c r="C325" s="4">
        <f>Form!F:F</f>
        <v>0</v>
      </c>
      <c r="D325" s="4">
        <f>Form!G:G</f>
        <v>0</v>
      </c>
      <c r="E325" s="4"/>
    </row>
    <row r="326" spans="1:5" ht="15">
      <c r="A326" s="4">
        <f>Form!C:C</f>
        <v>0</v>
      </c>
      <c r="B326" s="7" t="b">
        <f ca="1">IFERROR(__xludf.DUMMYFUNCTION("IF(REGEXMATCH(E326,""Apley""),""Ivy"",IF(REGEXMATCH(E326,""Hollis""),""Ivy"",IF(REGEXMATCH(E326,""Holworthy""),""Ivy"",IF(REGEXMATCH(E326,""Lionel""),""Ivy"",IF(REGEXMATCH(E326,""Mass Hall""),""Ivy"",IF(REGEXMATCH(E326,""Mower""),""Ivy"",IF(REGEXMATCH(E32"&amp;"6,""Stoughton""),""Ivy"",IF(REGEXMATCH(E326,""Straus""),""Ivy"",IF(REGEXMATCH(E326,""Greenough""),""Crimson"",IF(REGEXMATCH(E326,""Hurlbut""),""Crimson"",IF(REGEXMATCH(E326,""Pennypacker""),""Crimson"",IF(REGEXMATCH(E326,""Wigg""),""Crimson"",IF(REGEXMATC"&amp;"H(E326,""Grays""),""Elm"",IF(REGEXMATCH(E326,""Matthews""),""Elm"",IF(REGEXMATCH(E326,""Weld""),""Elm"",IF(REGEXMATCH(E326,""Canaday""),""Oak"",IF(REGEXMATCH(E326,""Thayer""),""Oak"")))))))))))))))))"),FALSE)</f>
        <v>0</v>
      </c>
      <c r="C326" s="4">
        <f>Form!F:F</f>
        <v>0</v>
      </c>
      <c r="D326" s="4">
        <f>Form!G:G</f>
        <v>0</v>
      </c>
      <c r="E326" s="4"/>
    </row>
    <row r="327" spans="1:5" ht="15">
      <c r="A327" s="4">
        <f>Form!C:C</f>
        <v>0</v>
      </c>
      <c r="B327" s="7" t="b">
        <f ca="1">IFERROR(__xludf.DUMMYFUNCTION("IF(REGEXMATCH(E327,""Apley""),""Ivy"",IF(REGEXMATCH(E327,""Hollis""),""Ivy"",IF(REGEXMATCH(E327,""Holworthy""),""Ivy"",IF(REGEXMATCH(E327,""Lionel""),""Ivy"",IF(REGEXMATCH(E327,""Mass Hall""),""Ivy"",IF(REGEXMATCH(E327,""Mower""),""Ivy"",IF(REGEXMATCH(E32"&amp;"7,""Stoughton""),""Ivy"",IF(REGEXMATCH(E327,""Straus""),""Ivy"",IF(REGEXMATCH(E327,""Greenough""),""Crimson"",IF(REGEXMATCH(E327,""Hurlbut""),""Crimson"",IF(REGEXMATCH(E327,""Pennypacker""),""Crimson"",IF(REGEXMATCH(E327,""Wigg""),""Crimson"",IF(REGEXMATC"&amp;"H(E327,""Grays""),""Elm"",IF(REGEXMATCH(E327,""Matthews""),""Elm"",IF(REGEXMATCH(E327,""Weld""),""Elm"",IF(REGEXMATCH(E327,""Canaday""),""Oak"",IF(REGEXMATCH(E327,""Thayer""),""Oak"")))))))))))))))))"),FALSE)</f>
        <v>0</v>
      </c>
      <c r="C327" s="4">
        <f>Form!F:F</f>
        <v>0</v>
      </c>
      <c r="D327" s="4">
        <f>Form!G:G</f>
        <v>0</v>
      </c>
      <c r="E327" s="4"/>
    </row>
    <row r="328" spans="1:5" ht="15">
      <c r="A328" s="4">
        <f>Form!C:C</f>
        <v>0</v>
      </c>
      <c r="B328" s="7" t="b">
        <f ca="1">IFERROR(__xludf.DUMMYFUNCTION("IF(REGEXMATCH(E328,""Apley""),""Ivy"",IF(REGEXMATCH(E328,""Hollis""),""Ivy"",IF(REGEXMATCH(E328,""Holworthy""),""Ivy"",IF(REGEXMATCH(E328,""Lionel""),""Ivy"",IF(REGEXMATCH(E328,""Mass Hall""),""Ivy"",IF(REGEXMATCH(E328,""Mower""),""Ivy"",IF(REGEXMATCH(E32"&amp;"8,""Stoughton""),""Ivy"",IF(REGEXMATCH(E328,""Straus""),""Ivy"",IF(REGEXMATCH(E328,""Greenough""),""Crimson"",IF(REGEXMATCH(E328,""Hurlbut""),""Crimson"",IF(REGEXMATCH(E328,""Pennypacker""),""Crimson"",IF(REGEXMATCH(E328,""Wigg""),""Crimson"",IF(REGEXMATC"&amp;"H(E328,""Grays""),""Elm"",IF(REGEXMATCH(E328,""Matthews""),""Elm"",IF(REGEXMATCH(E328,""Weld""),""Elm"",IF(REGEXMATCH(E328,""Canaday""),""Oak"",IF(REGEXMATCH(E328,""Thayer""),""Oak"")))))))))))))))))"),FALSE)</f>
        <v>0</v>
      </c>
      <c r="C328" s="4">
        <f>Form!F:F</f>
        <v>0</v>
      </c>
      <c r="D328" s="4">
        <f>Form!G:G</f>
        <v>0</v>
      </c>
      <c r="E328" s="4"/>
    </row>
    <row r="329" spans="1:5" ht="15">
      <c r="A329" s="4">
        <f>Form!C:C</f>
        <v>0</v>
      </c>
      <c r="B329" s="7" t="b">
        <f ca="1">IFERROR(__xludf.DUMMYFUNCTION("IF(REGEXMATCH(E329,""Apley""),""Ivy"",IF(REGEXMATCH(E329,""Hollis""),""Ivy"",IF(REGEXMATCH(E329,""Holworthy""),""Ivy"",IF(REGEXMATCH(E329,""Lionel""),""Ivy"",IF(REGEXMATCH(E329,""Mass Hall""),""Ivy"",IF(REGEXMATCH(E329,""Mower""),""Ivy"",IF(REGEXMATCH(E32"&amp;"9,""Stoughton""),""Ivy"",IF(REGEXMATCH(E329,""Straus""),""Ivy"",IF(REGEXMATCH(E329,""Greenough""),""Crimson"",IF(REGEXMATCH(E329,""Hurlbut""),""Crimson"",IF(REGEXMATCH(E329,""Pennypacker""),""Crimson"",IF(REGEXMATCH(E329,""Wigg""),""Crimson"",IF(REGEXMATC"&amp;"H(E329,""Grays""),""Elm"",IF(REGEXMATCH(E329,""Matthews""),""Elm"",IF(REGEXMATCH(E329,""Weld""),""Elm"",IF(REGEXMATCH(E329,""Canaday""),""Oak"",IF(REGEXMATCH(E329,""Thayer""),""Oak"")))))))))))))))))"),FALSE)</f>
        <v>0</v>
      </c>
      <c r="C329" s="4">
        <f>Form!F:F</f>
        <v>0</v>
      </c>
      <c r="D329" s="4">
        <f>Form!G:G</f>
        <v>0</v>
      </c>
      <c r="E329" s="4"/>
    </row>
    <row r="330" spans="1:5" ht="15">
      <c r="A330" s="4">
        <f>Form!C:C</f>
        <v>0</v>
      </c>
      <c r="B330" s="7" t="b">
        <f ca="1">IFERROR(__xludf.DUMMYFUNCTION("IF(REGEXMATCH(E330,""Apley""),""Ivy"",IF(REGEXMATCH(E330,""Hollis""),""Ivy"",IF(REGEXMATCH(E330,""Holworthy""),""Ivy"",IF(REGEXMATCH(E330,""Lionel""),""Ivy"",IF(REGEXMATCH(E330,""Mass Hall""),""Ivy"",IF(REGEXMATCH(E330,""Mower""),""Ivy"",IF(REGEXMATCH(E33"&amp;"0,""Stoughton""),""Ivy"",IF(REGEXMATCH(E330,""Straus""),""Ivy"",IF(REGEXMATCH(E330,""Greenough""),""Crimson"",IF(REGEXMATCH(E330,""Hurlbut""),""Crimson"",IF(REGEXMATCH(E330,""Pennypacker""),""Crimson"",IF(REGEXMATCH(E330,""Wigg""),""Crimson"",IF(REGEXMATC"&amp;"H(E330,""Grays""),""Elm"",IF(REGEXMATCH(E330,""Matthews""),""Elm"",IF(REGEXMATCH(E330,""Weld""),""Elm"",IF(REGEXMATCH(E330,""Canaday""),""Oak"",IF(REGEXMATCH(E330,""Thayer""),""Oak"")))))))))))))))))"),FALSE)</f>
        <v>0</v>
      </c>
      <c r="C330" s="4">
        <f>Form!F:F</f>
        <v>0</v>
      </c>
      <c r="D330" s="4">
        <f>Form!G:G</f>
        <v>0</v>
      </c>
      <c r="E330" s="4"/>
    </row>
    <row r="331" spans="1:5" ht="15">
      <c r="A331" s="4">
        <f>Form!C:C</f>
        <v>0</v>
      </c>
      <c r="B331" s="7" t="b">
        <f ca="1">IFERROR(__xludf.DUMMYFUNCTION("IF(REGEXMATCH(E331,""Apley""),""Ivy"",IF(REGEXMATCH(E331,""Hollis""),""Ivy"",IF(REGEXMATCH(E331,""Holworthy""),""Ivy"",IF(REGEXMATCH(E331,""Lionel""),""Ivy"",IF(REGEXMATCH(E331,""Mass Hall""),""Ivy"",IF(REGEXMATCH(E331,""Mower""),""Ivy"",IF(REGEXMATCH(E33"&amp;"1,""Stoughton""),""Ivy"",IF(REGEXMATCH(E331,""Straus""),""Ivy"",IF(REGEXMATCH(E331,""Greenough""),""Crimson"",IF(REGEXMATCH(E331,""Hurlbut""),""Crimson"",IF(REGEXMATCH(E331,""Pennypacker""),""Crimson"",IF(REGEXMATCH(E331,""Wigg""),""Crimson"",IF(REGEXMATC"&amp;"H(E331,""Grays""),""Elm"",IF(REGEXMATCH(E331,""Matthews""),""Elm"",IF(REGEXMATCH(E331,""Weld""),""Elm"",IF(REGEXMATCH(E331,""Canaday""),""Oak"",IF(REGEXMATCH(E331,""Thayer""),""Oak"")))))))))))))))))"),FALSE)</f>
        <v>0</v>
      </c>
      <c r="C331" s="4">
        <f>Form!F:F</f>
        <v>0</v>
      </c>
      <c r="D331" s="4">
        <f>Form!G:G</f>
        <v>0</v>
      </c>
      <c r="E331" s="4"/>
    </row>
    <row r="332" spans="1:5" ht="15">
      <c r="A332" s="4">
        <f>Form!C:C</f>
        <v>0</v>
      </c>
      <c r="B332" s="7" t="b">
        <f ca="1">IFERROR(__xludf.DUMMYFUNCTION("IF(REGEXMATCH(E332,""Apley""),""Ivy"",IF(REGEXMATCH(E332,""Hollis""),""Ivy"",IF(REGEXMATCH(E332,""Holworthy""),""Ivy"",IF(REGEXMATCH(E332,""Lionel""),""Ivy"",IF(REGEXMATCH(E332,""Mass Hall""),""Ivy"",IF(REGEXMATCH(E332,""Mower""),""Ivy"",IF(REGEXMATCH(E33"&amp;"2,""Stoughton""),""Ivy"",IF(REGEXMATCH(E332,""Straus""),""Ivy"",IF(REGEXMATCH(E332,""Greenough""),""Crimson"",IF(REGEXMATCH(E332,""Hurlbut""),""Crimson"",IF(REGEXMATCH(E332,""Pennypacker""),""Crimson"",IF(REGEXMATCH(E332,""Wigg""),""Crimson"",IF(REGEXMATC"&amp;"H(E332,""Grays""),""Elm"",IF(REGEXMATCH(E332,""Matthews""),""Elm"",IF(REGEXMATCH(E332,""Weld""),""Elm"",IF(REGEXMATCH(E332,""Canaday""),""Oak"",IF(REGEXMATCH(E332,""Thayer""),""Oak"")))))))))))))))))"),FALSE)</f>
        <v>0</v>
      </c>
      <c r="C332" s="4">
        <f>Form!F:F</f>
        <v>0</v>
      </c>
      <c r="D332" s="4">
        <f>Form!G:G</f>
        <v>0</v>
      </c>
      <c r="E332" s="4"/>
    </row>
    <row r="333" spans="1:5" ht="15">
      <c r="A333" s="4">
        <f>Form!C:C</f>
        <v>0</v>
      </c>
      <c r="B333" s="7" t="b">
        <f ca="1">IFERROR(__xludf.DUMMYFUNCTION("IF(REGEXMATCH(E333,""Apley""),""Ivy"",IF(REGEXMATCH(E333,""Hollis""),""Ivy"",IF(REGEXMATCH(E333,""Holworthy""),""Ivy"",IF(REGEXMATCH(E333,""Lionel""),""Ivy"",IF(REGEXMATCH(E333,""Mass Hall""),""Ivy"",IF(REGEXMATCH(E333,""Mower""),""Ivy"",IF(REGEXMATCH(E33"&amp;"3,""Stoughton""),""Ivy"",IF(REGEXMATCH(E333,""Straus""),""Ivy"",IF(REGEXMATCH(E333,""Greenough""),""Crimson"",IF(REGEXMATCH(E333,""Hurlbut""),""Crimson"",IF(REGEXMATCH(E333,""Pennypacker""),""Crimson"",IF(REGEXMATCH(E333,""Wigg""),""Crimson"",IF(REGEXMATC"&amp;"H(E333,""Grays""),""Elm"",IF(REGEXMATCH(E333,""Matthews""),""Elm"",IF(REGEXMATCH(E333,""Weld""),""Elm"",IF(REGEXMATCH(E333,""Canaday""),""Oak"",IF(REGEXMATCH(E333,""Thayer""),""Oak"")))))))))))))))))"),FALSE)</f>
        <v>0</v>
      </c>
      <c r="C333" s="4">
        <f>Form!F:F</f>
        <v>0</v>
      </c>
      <c r="D333" s="4">
        <f>Form!G:G</f>
        <v>0</v>
      </c>
      <c r="E333" s="4"/>
    </row>
    <row r="334" spans="1:5" ht="15">
      <c r="A334" s="4">
        <f>Form!C:C</f>
        <v>0</v>
      </c>
      <c r="B334" s="7" t="b">
        <f ca="1">IFERROR(__xludf.DUMMYFUNCTION("IF(REGEXMATCH(E334,""Apley""),""Ivy"",IF(REGEXMATCH(E334,""Hollis""),""Ivy"",IF(REGEXMATCH(E334,""Holworthy""),""Ivy"",IF(REGEXMATCH(E334,""Lionel""),""Ivy"",IF(REGEXMATCH(E334,""Mass Hall""),""Ivy"",IF(REGEXMATCH(E334,""Mower""),""Ivy"",IF(REGEXMATCH(E33"&amp;"4,""Stoughton""),""Ivy"",IF(REGEXMATCH(E334,""Straus""),""Ivy"",IF(REGEXMATCH(E334,""Greenough""),""Crimson"",IF(REGEXMATCH(E334,""Hurlbut""),""Crimson"",IF(REGEXMATCH(E334,""Pennypacker""),""Crimson"",IF(REGEXMATCH(E334,""Wigg""),""Crimson"",IF(REGEXMATC"&amp;"H(E334,""Grays""),""Elm"",IF(REGEXMATCH(E334,""Matthews""),""Elm"",IF(REGEXMATCH(E334,""Weld""),""Elm"",IF(REGEXMATCH(E334,""Canaday""),""Oak"",IF(REGEXMATCH(E334,""Thayer""),""Oak"")))))))))))))))))"),FALSE)</f>
        <v>0</v>
      </c>
      <c r="C334" s="4">
        <f>Form!F:F</f>
        <v>0</v>
      </c>
      <c r="D334" s="4">
        <f>Form!G:G</f>
        <v>0</v>
      </c>
      <c r="E334" s="4"/>
    </row>
    <row r="335" spans="1:5" ht="15">
      <c r="A335" s="4">
        <f>Form!C:C</f>
        <v>0</v>
      </c>
      <c r="B335" s="7" t="b">
        <f ca="1">IFERROR(__xludf.DUMMYFUNCTION("IF(REGEXMATCH(E335,""Apley""),""Ivy"",IF(REGEXMATCH(E335,""Hollis""),""Ivy"",IF(REGEXMATCH(E335,""Holworthy""),""Ivy"",IF(REGEXMATCH(E335,""Lionel""),""Ivy"",IF(REGEXMATCH(E335,""Mass Hall""),""Ivy"",IF(REGEXMATCH(E335,""Mower""),""Ivy"",IF(REGEXMATCH(E33"&amp;"5,""Stoughton""),""Ivy"",IF(REGEXMATCH(E335,""Straus""),""Ivy"",IF(REGEXMATCH(E335,""Greenough""),""Crimson"",IF(REGEXMATCH(E335,""Hurlbut""),""Crimson"",IF(REGEXMATCH(E335,""Pennypacker""),""Crimson"",IF(REGEXMATCH(E335,""Wigg""),""Crimson"",IF(REGEXMATC"&amp;"H(E335,""Grays""),""Elm"",IF(REGEXMATCH(E335,""Matthews""),""Elm"",IF(REGEXMATCH(E335,""Weld""),""Elm"",IF(REGEXMATCH(E335,""Canaday""),""Oak"",IF(REGEXMATCH(E335,""Thayer""),""Oak"")))))))))))))))))"),FALSE)</f>
        <v>0</v>
      </c>
      <c r="C335" s="4">
        <f>Form!F:F</f>
        <v>0</v>
      </c>
      <c r="D335" s="4">
        <f>Form!G:G</f>
        <v>0</v>
      </c>
      <c r="E335" s="4"/>
    </row>
    <row r="336" spans="1:5" ht="15">
      <c r="A336" s="4">
        <f>Form!C:C</f>
        <v>0</v>
      </c>
      <c r="B336" s="7" t="b">
        <f ca="1">IFERROR(__xludf.DUMMYFUNCTION("IF(REGEXMATCH(E336,""Apley""),""Ivy"",IF(REGEXMATCH(E336,""Hollis""),""Ivy"",IF(REGEXMATCH(E336,""Holworthy""),""Ivy"",IF(REGEXMATCH(E336,""Lionel""),""Ivy"",IF(REGEXMATCH(E336,""Mass Hall""),""Ivy"",IF(REGEXMATCH(E336,""Mower""),""Ivy"",IF(REGEXMATCH(E33"&amp;"6,""Stoughton""),""Ivy"",IF(REGEXMATCH(E336,""Straus""),""Ivy"",IF(REGEXMATCH(E336,""Greenough""),""Crimson"",IF(REGEXMATCH(E336,""Hurlbut""),""Crimson"",IF(REGEXMATCH(E336,""Pennypacker""),""Crimson"",IF(REGEXMATCH(E336,""Wigg""),""Crimson"",IF(REGEXMATC"&amp;"H(E336,""Grays""),""Elm"",IF(REGEXMATCH(E336,""Matthews""),""Elm"",IF(REGEXMATCH(E336,""Weld""),""Elm"",IF(REGEXMATCH(E336,""Canaday""),""Oak"",IF(REGEXMATCH(E336,""Thayer""),""Oak"")))))))))))))))))"),FALSE)</f>
        <v>0</v>
      </c>
      <c r="C336" s="4">
        <f>Form!F:F</f>
        <v>0</v>
      </c>
      <c r="D336" s="4">
        <f>Form!G:G</f>
        <v>0</v>
      </c>
      <c r="E336" s="4"/>
    </row>
    <row r="337" spans="1:5" ht="15">
      <c r="A337" s="4">
        <f>Form!C:C</f>
        <v>0</v>
      </c>
      <c r="B337" s="7" t="b">
        <f ca="1">IFERROR(__xludf.DUMMYFUNCTION("IF(REGEXMATCH(E337,""Apley""),""Ivy"",IF(REGEXMATCH(E337,""Hollis""),""Ivy"",IF(REGEXMATCH(E337,""Holworthy""),""Ivy"",IF(REGEXMATCH(E337,""Lionel""),""Ivy"",IF(REGEXMATCH(E337,""Mass Hall""),""Ivy"",IF(REGEXMATCH(E337,""Mower""),""Ivy"",IF(REGEXMATCH(E33"&amp;"7,""Stoughton""),""Ivy"",IF(REGEXMATCH(E337,""Straus""),""Ivy"",IF(REGEXMATCH(E337,""Greenough""),""Crimson"",IF(REGEXMATCH(E337,""Hurlbut""),""Crimson"",IF(REGEXMATCH(E337,""Pennypacker""),""Crimson"",IF(REGEXMATCH(E337,""Wigg""),""Crimson"",IF(REGEXMATC"&amp;"H(E337,""Grays""),""Elm"",IF(REGEXMATCH(E337,""Matthews""),""Elm"",IF(REGEXMATCH(E337,""Weld""),""Elm"",IF(REGEXMATCH(E337,""Canaday""),""Oak"",IF(REGEXMATCH(E337,""Thayer""),""Oak"")))))))))))))))))"),FALSE)</f>
        <v>0</v>
      </c>
      <c r="C337" s="4">
        <f>Form!F:F</f>
        <v>0</v>
      </c>
      <c r="D337" s="4">
        <f>Form!G:G</f>
        <v>0</v>
      </c>
      <c r="E337" s="4"/>
    </row>
    <row r="338" spans="1:5" ht="15">
      <c r="A338" s="4">
        <f>Form!C:C</f>
        <v>0</v>
      </c>
      <c r="B338" s="7" t="b">
        <f ca="1">IFERROR(__xludf.DUMMYFUNCTION("IF(REGEXMATCH(E338,""Apley""),""Ivy"",IF(REGEXMATCH(E338,""Hollis""),""Ivy"",IF(REGEXMATCH(E338,""Holworthy""),""Ivy"",IF(REGEXMATCH(E338,""Lionel""),""Ivy"",IF(REGEXMATCH(E338,""Mass Hall""),""Ivy"",IF(REGEXMATCH(E338,""Mower""),""Ivy"",IF(REGEXMATCH(E33"&amp;"8,""Stoughton""),""Ivy"",IF(REGEXMATCH(E338,""Straus""),""Ivy"",IF(REGEXMATCH(E338,""Greenough""),""Crimson"",IF(REGEXMATCH(E338,""Hurlbut""),""Crimson"",IF(REGEXMATCH(E338,""Pennypacker""),""Crimson"",IF(REGEXMATCH(E338,""Wigg""),""Crimson"",IF(REGEXMATC"&amp;"H(E338,""Grays""),""Elm"",IF(REGEXMATCH(E338,""Matthews""),""Elm"",IF(REGEXMATCH(E338,""Weld""),""Elm"",IF(REGEXMATCH(E338,""Canaday""),""Oak"",IF(REGEXMATCH(E338,""Thayer""),""Oak"")))))))))))))))))"),FALSE)</f>
        <v>0</v>
      </c>
      <c r="C338" s="4">
        <f>Form!F:F</f>
        <v>0</v>
      </c>
      <c r="D338" s="4">
        <f>Form!G:G</f>
        <v>0</v>
      </c>
      <c r="E338" s="4"/>
    </row>
    <row r="339" spans="1:5" ht="15">
      <c r="A339" s="4">
        <f>Form!C:C</f>
        <v>0</v>
      </c>
      <c r="B339" s="7" t="b">
        <f ca="1">IFERROR(__xludf.DUMMYFUNCTION("IF(REGEXMATCH(E339,""Apley""),""Ivy"",IF(REGEXMATCH(E339,""Hollis""),""Ivy"",IF(REGEXMATCH(E339,""Holworthy""),""Ivy"",IF(REGEXMATCH(E339,""Lionel""),""Ivy"",IF(REGEXMATCH(E339,""Mass Hall""),""Ivy"",IF(REGEXMATCH(E339,""Mower""),""Ivy"",IF(REGEXMATCH(E33"&amp;"9,""Stoughton""),""Ivy"",IF(REGEXMATCH(E339,""Straus""),""Ivy"",IF(REGEXMATCH(E339,""Greenough""),""Crimson"",IF(REGEXMATCH(E339,""Hurlbut""),""Crimson"",IF(REGEXMATCH(E339,""Pennypacker""),""Crimson"",IF(REGEXMATCH(E339,""Wigg""),""Crimson"",IF(REGEXMATC"&amp;"H(E339,""Grays""),""Elm"",IF(REGEXMATCH(E339,""Matthews""),""Elm"",IF(REGEXMATCH(E339,""Weld""),""Elm"",IF(REGEXMATCH(E339,""Canaday""),""Oak"",IF(REGEXMATCH(E339,""Thayer""),""Oak"")))))))))))))))))"),FALSE)</f>
        <v>0</v>
      </c>
      <c r="C339" s="4">
        <f>Form!F:F</f>
        <v>0</v>
      </c>
      <c r="D339" s="4">
        <f>Form!G:G</f>
        <v>0</v>
      </c>
      <c r="E339" s="4"/>
    </row>
    <row r="340" spans="1:5" ht="15">
      <c r="A340" s="4">
        <f>Form!C:C</f>
        <v>0</v>
      </c>
      <c r="B340" s="7" t="b">
        <f ca="1">IFERROR(__xludf.DUMMYFUNCTION("IF(REGEXMATCH(E340,""Apley""),""Ivy"",IF(REGEXMATCH(E340,""Hollis""),""Ivy"",IF(REGEXMATCH(E340,""Holworthy""),""Ivy"",IF(REGEXMATCH(E340,""Lionel""),""Ivy"",IF(REGEXMATCH(E340,""Mass Hall""),""Ivy"",IF(REGEXMATCH(E340,""Mower""),""Ivy"",IF(REGEXMATCH(E34"&amp;"0,""Stoughton""),""Ivy"",IF(REGEXMATCH(E340,""Straus""),""Ivy"",IF(REGEXMATCH(E340,""Greenough""),""Crimson"",IF(REGEXMATCH(E340,""Hurlbut""),""Crimson"",IF(REGEXMATCH(E340,""Pennypacker""),""Crimson"",IF(REGEXMATCH(E340,""Wigg""),""Crimson"",IF(REGEXMATC"&amp;"H(E340,""Grays""),""Elm"",IF(REGEXMATCH(E340,""Matthews""),""Elm"",IF(REGEXMATCH(E340,""Weld""),""Elm"",IF(REGEXMATCH(E340,""Canaday""),""Oak"",IF(REGEXMATCH(E340,""Thayer""),""Oak"")))))))))))))))))"),FALSE)</f>
        <v>0</v>
      </c>
      <c r="C340" s="4">
        <f>Form!F:F</f>
        <v>0</v>
      </c>
      <c r="D340" s="4">
        <f>Form!G:G</f>
        <v>0</v>
      </c>
      <c r="E340" s="4"/>
    </row>
    <row r="341" spans="1:5" ht="15">
      <c r="A341" s="4">
        <f>Form!C:C</f>
        <v>0</v>
      </c>
      <c r="B341" s="7" t="b">
        <f ca="1">IFERROR(__xludf.DUMMYFUNCTION("IF(REGEXMATCH(E341,""Apley""),""Ivy"",IF(REGEXMATCH(E341,""Hollis""),""Ivy"",IF(REGEXMATCH(E341,""Holworthy""),""Ivy"",IF(REGEXMATCH(E341,""Lionel""),""Ivy"",IF(REGEXMATCH(E341,""Mass Hall""),""Ivy"",IF(REGEXMATCH(E341,""Mower""),""Ivy"",IF(REGEXMATCH(E34"&amp;"1,""Stoughton""),""Ivy"",IF(REGEXMATCH(E341,""Straus""),""Ivy"",IF(REGEXMATCH(E341,""Greenough""),""Crimson"",IF(REGEXMATCH(E341,""Hurlbut""),""Crimson"",IF(REGEXMATCH(E341,""Pennypacker""),""Crimson"",IF(REGEXMATCH(E341,""Wigg""),""Crimson"",IF(REGEXMATC"&amp;"H(E341,""Grays""),""Elm"",IF(REGEXMATCH(E341,""Matthews""),""Elm"",IF(REGEXMATCH(E341,""Weld""),""Elm"",IF(REGEXMATCH(E341,""Canaday""),""Oak"",IF(REGEXMATCH(E341,""Thayer""),""Oak"")))))))))))))))))"),FALSE)</f>
        <v>0</v>
      </c>
      <c r="C341" s="4">
        <f>Form!F:F</f>
        <v>0</v>
      </c>
      <c r="D341" s="4">
        <f>Form!G:G</f>
        <v>0</v>
      </c>
      <c r="E341" s="4"/>
    </row>
    <row r="342" spans="1:5" ht="15">
      <c r="A342" s="4">
        <f>Form!C:C</f>
        <v>0</v>
      </c>
      <c r="B342" s="7" t="b">
        <f ca="1">IFERROR(__xludf.DUMMYFUNCTION("IF(REGEXMATCH(E342,""Apley""),""Ivy"",IF(REGEXMATCH(E342,""Hollis""),""Ivy"",IF(REGEXMATCH(E342,""Holworthy""),""Ivy"",IF(REGEXMATCH(E342,""Lionel""),""Ivy"",IF(REGEXMATCH(E342,""Mass Hall""),""Ivy"",IF(REGEXMATCH(E342,""Mower""),""Ivy"",IF(REGEXMATCH(E34"&amp;"2,""Stoughton""),""Ivy"",IF(REGEXMATCH(E342,""Straus""),""Ivy"",IF(REGEXMATCH(E342,""Greenough""),""Crimson"",IF(REGEXMATCH(E342,""Hurlbut""),""Crimson"",IF(REGEXMATCH(E342,""Pennypacker""),""Crimson"",IF(REGEXMATCH(E342,""Wigg""),""Crimson"",IF(REGEXMATC"&amp;"H(E342,""Grays""),""Elm"",IF(REGEXMATCH(E342,""Matthews""),""Elm"",IF(REGEXMATCH(E342,""Weld""),""Elm"",IF(REGEXMATCH(E342,""Canaday""),""Oak"",IF(REGEXMATCH(E342,""Thayer""),""Oak"")))))))))))))))))"),FALSE)</f>
        <v>0</v>
      </c>
      <c r="C342" s="4">
        <f>Form!F:F</f>
        <v>0</v>
      </c>
      <c r="D342" s="4">
        <f>Form!G:G</f>
        <v>0</v>
      </c>
      <c r="E342" s="4"/>
    </row>
    <row r="343" spans="1:5" ht="15">
      <c r="A343" s="4">
        <f>Form!C:C</f>
        <v>0</v>
      </c>
      <c r="B343" s="7" t="b">
        <f ca="1">IFERROR(__xludf.DUMMYFUNCTION("IF(REGEXMATCH(E343,""Apley""),""Ivy"",IF(REGEXMATCH(E343,""Hollis""),""Ivy"",IF(REGEXMATCH(E343,""Holworthy""),""Ivy"",IF(REGEXMATCH(E343,""Lionel""),""Ivy"",IF(REGEXMATCH(E343,""Mass Hall""),""Ivy"",IF(REGEXMATCH(E343,""Mower""),""Ivy"",IF(REGEXMATCH(E34"&amp;"3,""Stoughton""),""Ivy"",IF(REGEXMATCH(E343,""Straus""),""Ivy"",IF(REGEXMATCH(E343,""Greenough""),""Crimson"",IF(REGEXMATCH(E343,""Hurlbut""),""Crimson"",IF(REGEXMATCH(E343,""Pennypacker""),""Crimson"",IF(REGEXMATCH(E343,""Wigg""),""Crimson"",IF(REGEXMATC"&amp;"H(E343,""Grays""),""Elm"",IF(REGEXMATCH(E343,""Matthews""),""Elm"",IF(REGEXMATCH(E343,""Weld""),""Elm"",IF(REGEXMATCH(E343,""Canaday""),""Oak"",IF(REGEXMATCH(E343,""Thayer""),""Oak"")))))))))))))))))"),FALSE)</f>
        <v>0</v>
      </c>
      <c r="C343" s="4">
        <f>Form!F:F</f>
        <v>0</v>
      </c>
      <c r="D343" s="4">
        <f>Form!G:G</f>
        <v>0</v>
      </c>
      <c r="E343" s="4"/>
    </row>
    <row r="344" spans="1:5" ht="15">
      <c r="A344" s="4">
        <f>Form!C:C</f>
        <v>0</v>
      </c>
      <c r="B344" s="7" t="b">
        <f ca="1">IFERROR(__xludf.DUMMYFUNCTION("IF(REGEXMATCH(E344,""Apley""),""Ivy"",IF(REGEXMATCH(E344,""Hollis""),""Ivy"",IF(REGEXMATCH(E344,""Holworthy""),""Ivy"",IF(REGEXMATCH(E344,""Lionel""),""Ivy"",IF(REGEXMATCH(E344,""Mass Hall""),""Ivy"",IF(REGEXMATCH(E344,""Mower""),""Ivy"",IF(REGEXMATCH(E34"&amp;"4,""Stoughton""),""Ivy"",IF(REGEXMATCH(E344,""Straus""),""Ivy"",IF(REGEXMATCH(E344,""Greenough""),""Crimson"",IF(REGEXMATCH(E344,""Hurlbut""),""Crimson"",IF(REGEXMATCH(E344,""Pennypacker""),""Crimson"",IF(REGEXMATCH(E344,""Wigg""),""Crimson"",IF(REGEXMATC"&amp;"H(E344,""Grays""),""Elm"",IF(REGEXMATCH(E344,""Matthews""),""Elm"",IF(REGEXMATCH(E344,""Weld""),""Elm"",IF(REGEXMATCH(E344,""Canaday""),""Oak"",IF(REGEXMATCH(E344,""Thayer""),""Oak"")))))))))))))))))"),FALSE)</f>
        <v>0</v>
      </c>
      <c r="C344" s="4">
        <f>Form!F:F</f>
        <v>0</v>
      </c>
      <c r="D344" s="4">
        <f>Form!G:G</f>
        <v>0</v>
      </c>
      <c r="E344" s="4"/>
    </row>
    <row r="345" spans="1:5" ht="15">
      <c r="A345" s="4">
        <f>Form!C:C</f>
        <v>0</v>
      </c>
      <c r="B345" s="7" t="b">
        <f ca="1">IFERROR(__xludf.DUMMYFUNCTION("IF(REGEXMATCH(E345,""Apley""),""Ivy"",IF(REGEXMATCH(E345,""Hollis""),""Ivy"",IF(REGEXMATCH(E345,""Holworthy""),""Ivy"",IF(REGEXMATCH(E345,""Lionel""),""Ivy"",IF(REGEXMATCH(E345,""Mass Hall""),""Ivy"",IF(REGEXMATCH(E345,""Mower""),""Ivy"",IF(REGEXMATCH(E34"&amp;"5,""Stoughton""),""Ivy"",IF(REGEXMATCH(E345,""Straus""),""Ivy"",IF(REGEXMATCH(E345,""Greenough""),""Crimson"",IF(REGEXMATCH(E345,""Hurlbut""),""Crimson"",IF(REGEXMATCH(E345,""Pennypacker""),""Crimson"",IF(REGEXMATCH(E345,""Wigg""),""Crimson"",IF(REGEXMATC"&amp;"H(E345,""Grays""),""Elm"",IF(REGEXMATCH(E345,""Matthews""),""Elm"",IF(REGEXMATCH(E345,""Weld""),""Elm"",IF(REGEXMATCH(E345,""Canaday""),""Oak"",IF(REGEXMATCH(E345,""Thayer""),""Oak"")))))))))))))))))"),FALSE)</f>
        <v>0</v>
      </c>
      <c r="C345" s="4">
        <f>Form!F:F</f>
        <v>0</v>
      </c>
      <c r="D345" s="4">
        <f>Form!G:G</f>
        <v>0</v>
      </c>
      <c r="E345" s="4"/>
    </row>
    <row r="346" spans="1:5" ht="15">
      <c r="A346" s="4">
        <f>Form!C:C</f>
        <v>0</v>
      </c>
      <c r="B346" s="7" t="b">
        <f ca="1">IFERROR(__xludf.DUMMYFUNCTION("IF(REGEXMATCH(E346,""Apley""),""Ivy"",IF(REGEXMATCH(E346,""Hollis""),""Ivy"",IF(REGEXMATCH(E346,""Holworthy""),""Ivy"",IF(REGEXMATCH(E346,""Lionel""),""Ivy"",IF(REGEXMATCH(E346,""Mass Hall""),""Ivy"",IF(REGEXMATCH(E346,""Mower""),""Ivy"",IF(REGEXMATCH(E34"&amp;"6,""Stoughton""),""Ivy"",IF(REGEXMATCH(E346,""Straus""),""Ivy"",IF(REGEXMATCH(E346,""Greenough""),""Crimson"",IF(REGEXMATCH(E346,""Hurlbut""),""Crimson"",IF(REGEXMATCH(E346,""Pennypacker""),""Crimson"",IF(REGEXMATCH(E346,""Wigg""),""Crimson"",IF(REGEXMATC"&amp;"H(E346,""Grays""),""Elm"",IF(REGEXMATCH(E346,""Matthews""),""Elm"",IF(REGEXMATCH(E346,""Weld""),""Elm"",IF(REGEXMATCH(E346,""Canaday""),""Oak"",IF(REGEXMATCH(E346,""Thayer""),""Oak"")))))))))))))))))"),FALSE)</f>
        <v>0</v>
      </c>
      <c r="C346" s="4">
        <f>Form!F:F</f>
        <v>0</v>
      </c>
      <c r="D346" s="4">
        <f>Form!G:G</f>
        <v>0</v>
      </c>
      <c r="E346" s="4"/>
    </row>
    <row r="347" spans="1:5" ht="15">
      <c r="A347" s="4">
        <f>Form!C:C</f>
        <v>0</v>
      </c>
      <c r="B347" s="7" t="b">
        <f ca="1">IFERROR(__xludf.DUMMYFUNCTION("IF(REGEXMATCH(E347,""Apley""),""Ivy"",IF(REGEXMATCH(E347,""Hollis""),""Ivy"",IF(REGEXMATCH(E347,""Holworthy""),""Ivy"",IF(REGEXMATCH(E347,""Lionel""),""Ivy"",IF(REGEXMATCH(E347,""Mass Hall""),""Ivy"",IF(REGEXMATCH(E347,""Mower""),""Ivy"",IF(REGEXMATCH(E34"&amp;"7,""Stoughton""),""Ivy"",IF(REGEXMATCH(E347,""Straus""),""Ivy"",IF(REGEXMATCH(E347,""Greenough""),""Crimson"",IF(REGEXMATCH(E347,""Hurlbut""),""Crimson"",IF(REGEXMATCH(E347,""Pennypacker""),""Crimson"",IF(REGEXMATCH(E347,""Wigg""),""Crimson"",IF(REGEXMATC"&amp;"H(E347,""Grays""),""Elm"",IF(REGEXMATCH(E347,""Matthews""),""Elm"",IF(REGEXMATCH(E347,""Weld""),""Elm"",IF(REGEXMATCH(E347,""Canaday""),""Oak"",IF(REGEXMATCH(E347,""Thayer""),""Oak"")))))))))))))))))"),FALSE)</f>
        <v>0</v>
      </c>
      <c r="C347" s="4">
        <f>Form!F:F</f>
        <v>0</v>
      </c>
      <c r="D347" s="4">
        <f>Form!G:G</f>
        <v>0</v>
      </c>
      <c r="E347" s="4"/>
    </row>
    <row r="348" spans="1:5" ht="15">
      <c r="A348" s="4">
        <f>Form!C:C</f>
        <v>0</v>
      </c>
      <c r="B348" s="7" t="b">
        <f ca="1">IFERROR(__xludf.DUMMYFUNCTION("IF(REGEXMATCH(E348,""Apley""),""Ivy"",IF(REGEXMATCH(E348,""Hollis""),""Ivy"",IF(REGEXMATCH(E348,""Holworthy""),""Ivy"",IF(REGEXMATCH(E348,""Lionel""),""Ivy"",IF(REGEXMATCH(E348,""Mass Hall""),""Ivy"",IF(REGEXMATCH(E348,""Mower""),""Ivy"",IF(REGEXMATCH(E34"&amp;"8,""Stoughton""),""Ivy"",IF(REGEXMATCH(E348,""Straus""),""Ivy"",IF(REGEXMATCH(E348,""Greenough""),""Crimson"",IF(REGEXMATCH(E348,""Hurlbut""),""Crimson"",IF(REGEXMATCH(E348,""Pennypacker""),""Crimson"",IF(REGEXMATCH(E348,""Wigg""),""Crimson"",IF(REGEXMATC"&amp;"H(E348,""Grays""),""Elm"",IF(REGEXMATCH(E348,""Matthews""),""Elm"",IF(REGEXMATCH(E348,""Weld""),""Elm"",IF(REGEXMATCH(E348,""Canaday""),""Oak"",IF(REGEXMATCH(E348,""Thayer""),""Oak"")))))))))))))))))"),FALSE)</f>
        <v>0</v>
      </c>
      <c r="C348" s="4">
        <f>Form!F:F</f>
        <v>0</v>
      </c>
      <c r="D348" s="4">
        <f>Form!G:G</f>
        <v>0</v>
      </c>
      <c r="E348" s="4"/>
    </row>
    <row r="349" spans="1:5" ht="15">
      <c r="A349" s="4">
        <f>Form!C:C</f>
        <v>0</v>
      </c>
      <c r="B349" s="7" t="b">
        <f ca="1">IFERROR(__xludf.DUMMYFUNCTION("IF(REGEXMATCH(E349,""Apley""),""Ivy"",IF(REGEXMATCH(E349,""Hollis""),""Ivy"",IF(REGEXMATCH(E349,""Holworthy""),""Ivy"",IF(REGEXMATCH(E349,""Lionel""),""Ivy"",IF(REGEXMATCH(E349,""Mass Hall""),""Ivy"",IF(REGEXMATCH(E349,""Mower""),""Ivy"",IF(REGEXMATCH(E34"&amp;"9,""Stoughton""),""Ivy"",IF(REGEXMATCH(E349,""Straus""),""Ivy"",IF(REGEXMATCH(E349,""Greenough""),""Crimson"",IF(REGEXMATCH(E349,""Hurlbut""),""Crimson"",IF(REGEXMATCH(E349,""Pennypacker""),""Crimson"",IF(REGEXMATCH(E349,""Wigg""),""Crimson"",IF(REGEXMATC"&amp;"H(E349,""Grays""),""Elm"",IF(REGEXMATCH(E349,""Matthews""),""Elm"",IF(REGEXMATCH(E349,""Weld""),""Elm"",IF(REGEXMATCH(E349,""Canaday""),""Oak"",IF(REGEXMATCH(E349,""Thayer""),""Oak"")))))))))))))))))"),FALSE)</f>
        <v>0</v>
      </c>
      <c r="C349" s="4">
        <f>Form!F:F</f>
        <v>0</v>
      </c>
      <c r="D349" s="4">
        <f>Form!G:G</f>
        <v>0</v>
      </c>
      <c r="E349" s="4"/>
    </row>
    <row r="350" spans="1:5" ht="15">
      <c r="A350" s="4">
        <f>Form!C:C</f>
        <v>0</v>
      </c>
      <c r="B350" s="7" t="b">
        <f ca="1">IFERROR(__xludf.DUMMYFUNCTION("IF(REGEXMATCH(E350,""Apley""),""Ivy"",IF(REGEXMATCH(E350,""Hollis""),""Ivy"",IF(REGEXMATCH(E350,""Holworthy""),""Ivy"",IF(REGEXMATCH(E350,""Lionel""),""Ivy"",IF(REGEXMATCH(E350,""Mass Hall""),""Ivy"",IF(REGEXMATCH(E350,""Mower""),""Ivy"",IF(REGEXMATCH(E35"&amp;"0,""Stoughton""),""Ivy"",IF(REGEXMATCH(E350,""Straus""),""Ivy"",IF(REGEXMATCH(E350,""Greenough""),""Crimson"",IF(REGEXMATCH(E350,""Hurlbut""),""Crimson"",IF(REGEXMATCH(E350,""Pennypacker""),""Crimson"",IF(REGEXMATCH(E350,""Wigg""),""Crimson"",IF(REGEXMATC"&amp;"H(E350,""Grays""),""Elm"",IF(REGEXMATCH(E350,""Matthews""),""Elm"",IF(REGEXMATCH(E350,""Weld""),""Elm"",IF(REGEXMATCH(E350,""Canaday""),""Oak"",IF(REGEXMATCH(E350,""Thayer""),""Oak"")))))))))))))))))"),FALSE)</f>
        <v>0</v>
      </c>
      <c r="C350" s="4">
        <f>Form!F:F</f>
        <v>0</v>
      </c>
      <c r="D350" s="4">
        <f>Form!G:G</f>
        <v>0</v>
      </c>
      <c r="E350" s="4"/>
    </row>
    <row r="351" spans="1:5" ht="15">
      <c r="A351" s="4">
        <f>Form!C:C</f>
        <v>0</v>
      </c>
      <c r="B351" s="7" t="b">
        <f ca="1">IFERROR(__xludf.DUMMYFUNCTION("IF(REGEXMATCH(E351,""Apley""),""Ivy"",IF(REGEXMATCH(E351,""Hollis""),""Ivy"",IF(REGEXMATCH(E351,""Holworthy""),""Ivy"",IF(REGEXMATCH(E351,""Lionel""),""Ivy"",IF(REGEXMATCH(E351,""Mass Hall""),""Ivy"",IF(REGEXMATCH(E351,""Mower""),""Ivy"",IF(REGEXMATCH(E35"&amp;"1,""Stoughton""),""Ivy"",IF(REGEXMATCH(E351,""Straus""),""Ivy"",IF(REGEXMATCH(E351,""Greenough""),""Crimson"",IF(REGEXMATCH(E351,""Hurlbut""),""Crimson"",IF(REGEXMATCH(E351,""Pennypacker""),""Crimson"",IF(REGEXMATCH(E351,""Wigg""),""Crimson"",IF(REGEXMATC"&amp;"H(E351,""Grays""),""Elm"",IF(REGEXMATCH(E351,""Matthews""),""Elm"",IF(REGEXMATCH(E351,""Weld""),""Elm"",IF(REGEXMATCH(E351,""Canaday""),""Oak"",IF(REGEXMATCH(E351,""Thayer""),""Oak"")))))))))))))))))"),FALSE)</f>
        <v>0</v>
      </c>
      <c r="C351" s="4">
        <f>Form!F:F</f>
        <v>0</v>
      </c>
      <c r="D351" s="4">
        <f>Form!G:G</f>
        <v>0</v>
      </c>
      <c r="E351" s="4"/>
    </row>
    <row r="352" spans="1:5" ht="15">
      <c r="A352" s="4">
        <f>Form!C:C</f>
        <v>0</v>
      </c>
      <c r="B352" s="7" t="b">
        <f ca="1">IFERROR(__xludf.DUMMYFUNCTION("IF(REGEXMATCH(E352,""Apley""),""Ivy"",IF(REGEXMATCH(E352,""Hollis""),""Ivy"",IF(REGEXMATCH(E352,""Holworthy""),""Ivy"",IF(REGEXMATCH(E352,""Lionel""),""Ivy"",IF(REGEXMATCH(E352,""Mass Hall""),""Ivy"",IF(REGEXMATCH(E352,""Mower""),""Ivy"",IF(REGEXMATCH(E35"&amp;"2,""Stoughton""),""Ivy"",IF(REGEXMATCH(E352,""Straus""),""Ivy"",IF(REGEXMATCH(E352,""Greenough""),""Crimson"",IF(REGEXMATCH(E352,""Hurlbut""),""Crimson"",IF(REGEXMATCH(E352,""Pennypacker""),""Crimson"",IF(REGEXMATCH(E352,""Wigg""),""Crimson"",IF(REGEXMATC"&amp;"H(E352,""Grays""),""Elm"",IF(REGEXMATCH(E352,""Matthews""),""Elm"",IF(REGEXMATCH(E352,""Weld""),""Elm"",IF(REGEXMATCH(E352,""Canaday""),""Oak"",IF(REGEXMATCH(E352,""Thayer""),""Oak"")))))))))))))))))"),FALSE)</f>
        <v>0</v>
      </c>
      <c r="C352" s="4">
        <f>Form!F:F</f>
        <v>0</v>
      </c>
      <c r="D352" s="4">
        <f>Form!G:G</f>
        <v>0</v>
      </c>
      <c r="E352" s="4"/>
    </row>
    <row r="353" spans="1:5" ht="15">
      <c r="A353" s="4">
        <f>Form!C:C</f>
        <v>0</v>
      </c>
      <c r="B353" s="7" t="b">
        <f ca="1">IFERROR(__xludf.DUMMYFUNCTION("IF(REGEXMATCH(E353,""Apley""),""Ivy"",IF(REGEXMATCH(E353,""Hollis""),""Ivy"",IF(REGEXMATCH(E353,""Holworthy""),""Ivy"",IF(REGEXMATCH(E353,""Lionel""),""Ivy"",IF(REGEXMATCH(E353,""Mass Hall""),""Ivy"",IF(REGEXMATCH(E353,""Mower""),""Ivy"",IF(REGEXMATCH(E35"&amp;"3,""Stoughton""),""Ivy"",IF(REGEXMATCH(E353,""Straus""),""Ivy"",IF(REGEXMATCH(E353,""Greenough""),""Crimson"",IF(REGEXMATCH(E353,""Hurlbut""),""Crimson"",IF(REGEXMATCH(E353,""Pennypacker""),""Crimson"",IF(REGEXMATCH(E353,""Wigg""),""Crimson"",IF(REGEXMATC"&amp;"H(E353,""Grays""),""Elm"",IF(REGEXMATCH(E353,""Matthews""),""Elm"",IF(REGEXMATCH(E353,""Weld""),""Elm"",IF(REGEXMATCH(E353,""Canaday""),""Oak"",IF(REGEXMATCH(E353,""Thayer""),""Oak"")))))))))))))))))"),FALSE)</f>
        <v>0</v>
      </c>
      <c r="C353" s="4">
        <f>Form!F:F</f>
        <v>0</v>
      </c>
      <c r="D353" s="4">
        <f>Form!G:G</f>
        <v>0</v>
      </c>
      <c r="E353" s="4"/>
    </row>
    <row r="354" spans="1:5" ht="15">
      <c r="A354" s="4">
        <f>Form!C:C</f>
        <v>0</v>
      </c>
      <c r="B354" s="7" t="b">
        <f ca="1">IFERROR(__xludf.DUMMYFUNCTION("IF(REGEXMATCH(E354,""Apley""),""Ivy"",IF(REGEXMATCH(E354,""Hollis""),""Ivy"",IF(REGEXMATCH(E354,""Holworthy""),""Ivy"",IF(REGEXMATCH(E354,""Lionel""),""Ivy"",IF(REGEXMATCH(E354,""Mass Hall""),""Ivy"",IF(REGEXMATCH(E354,""Mower""),""Ivy"",IF(REGEXMATCH(E35"&amp;"4,""Stoughton""),""Ivy"",IF(REGEXMATCH(E354,""Straus""),""Ivy"",IF(REGEXMATCH(E354,""Greenough""),""Crimson"",IF(REGEXMATCH(E354,""Hurlbut""),""Crimson"",IF(REGEXMATCH(E354,""Pennypacker""),""Crimson"",IF(REGEXMATCH(E354,""Wigg""),""Crimson"",IF(REGEXMATC"&amp;"H(E354,""Grays""),""Elm"",IF(REGEXMATCH(E354,""Matthews""),""Elm"",IF(REGEXMATCH(E354,""Weld""),""Elm"",IF(REGEXMATCH(E354,""Canaday""),""Oak"",IF(REGEXMATCH(E354,""Thayer""),""Oak"")))))))))))))))))"),FALSE)</f>
        <v>0</v>
      </c>
      <c r="C354" s="4">
        <f>Form!F:F</f>
        <v>0</v>
      </c>
      <c r="D354" s="4">
        <f>Form!G:G</f>
        <v>0</v>
      </c>
      <c r="E354" s="4"/>
    </row>
    <row r="355" spans="1:5" ht="15">
      <c r="A355" s="4">
        <f>Form!C:C</f>
        <v>0</v>
      </c>
      <c r="B355" s="7" t="b">
        <f ca="1">IFERROR(__xludf.DUMMYFUNCTION("IF(REGEXMATCH(E355,""Apley""),""Ivy"",IF(REGEXMATCH(E355,""Hollis""),""Ivy"",IF(REGEXMATCH(E355,""Holworthy""),""Ivy"",IF(REGEXMATCH(E355,""Lionel""),""Ivy"",IF(REGEXMATCH(E355,""Mass Hall""),""Ivy"",IF(REGEXMATCH(E355,""Mower""),""Ivy"",IF(REGEXMATCH(E35"&amp;"5,""Stoughton""),""Ivy"",IF(REGEXMATCH(E355,""Straus""),""Ivy"",IF(REGEXMATCH(E355,""Greenough""),""Crimson"",IF(REGEXMATCH(E355,""Hurlbut""),""Crimson"",IF(REGEXMATCH(E355,""Pennypacker""),""Crimson"",IF(REGEXMATCH(E355,""Wigg""),""Crimson"",IF(REGEXMATC"&amp;"H(E355,""Grays""),""Elm"",IF(REGEXMATCH(E355,""Matthews""),""Elm"",IF(REGEXMATCH(E355,""Weld""),""Elm"",IF(REGEXMATCH(E355,""Canaday""),""Oak"",IF(REGEXMATCH(E355,""Thayer""),""Oak"")))))))))))))))))"),FALSE)</f>
        <v>0</v>
      </c>
      <c r="C355" s="4">
        <f>Form!F:F</f>
        <v>0</v>
      </c>
      <c r="D355" s="4">
        <f>Form!G:G</f>
        <v>0</v>
      </c>
      <c r="E355" s="4"/>
    </row>
    <row r="356" spans="1:5" ht="15">
      <c r="A356" s="4">
        <f>Form!C:C</f>
        <v>0</v>
      </c>
      <c r="B356" s="7" t="b">
        <f ca="1">IFERROR(__xludf.DUMMYFUNCTION("IF(REGEXMATCH(E356,""Apley""),""Ivy"",IF(REGEXMATCH(E356,""Hollis""),""Ivy"",IF(REGEXMATCH(E356,""Holworthy""),""Ivy"",IF(REGEXMATCH(E356,""Lionel""),""Ivy"",IF(REGEXMATCH(E356,""Mass Hall""),""Ivy"",IF(REGEXMATCH(E356,""Mower""),""Ivy"",IF(REGEXMATCH(E35"&amp;"6,""Stoughton""),""Ivy"",IF(REGEXMATCH(E356,""Straus""),""Ivy"",IF(REGEXMATCH(E356,""Greenough""),""Crimson"",IF(REGEXMATCH(E356,""Hurlbut""),""Crimson"",IF(REGEXMATCH(E356,""Pennypacker""),""Crimson"",IF(REGEXMATCH(E356,""Wigg""),""Crimson"",IF(REGEXMATC"&amp;"H(E356,""Grays""),""Elm"",IF(REGEXMATCH(E356,""Matthews""),""Elm"",IF(REGEXMATCH(E356,""Weld""),""Elm"",IF(REGEXMATCH(E356,""Canaday""),""Oak"",IF(REGEXMATCH(E356,""Thayer""),""Oak"")))))))))))))))))"),FALSE)</f>
        <v>0</v>
      </c>
      <c r="C356" s="4">
        <f>Form!F:F</f>
        <v>0</v>
      </c>
      <c r="D356" s="4">
        <f>Form!G:G</f>
        <v>0</v>
      </c>
      <c r="E356" s="4"/>
    </row>
    <row r="357" spans="1:5" ht="15">
      <c r="A357" s="4">
        <f>Form!C:C</f>
        <v>0</v>
      </c>
      <c r="B357" s="7" t="b">
        <f ca="1">IFERROR(__xludf.DUMMYFUNCTION("IF(REGEXMATCH(E357,""Apley""),""Ivy"",IF(REGEXMATCH(E357,""Hollis""),""Ivy"",IF(REGEXMATCH(E357,""Holworthy""),""Ivy"",IF(REGEXMATCH(E357,""Lionel""),""Ivy"",IF(REGEXMATCH(E357,""Mass Hall""),""Ivy"",IF(REGEXMATCH(E357,""Mower""),""Ivy"",IF(REGEXMATCH(E35"&amp;"7,""Stoughton""),""Ivy"",IF(REGEXMATCH(E357,""Straus""),""Ivy"",IF(REGEXMATCH(E357,""Greenough""),""Crimson"",IF(REGEXMATCH(E357,""Hurlbut""),""Crimson"",IF(REGEXMATCH(E357,""Pennypacker""),""Crimson"",IF(REGEXMATCH(E357,""Wigg""),""Crimson"",IF(REGEXMATC"&amp;"H(E357,""Grays""),""Elm"",IF(REGEXMATCH(E357,""Matthews""),""Elm"",IF(REGEXMATCH(E357,""Weld""),""Elm"",IF(REGEXMATCH(E357,""Canaday""),""Oak"",IF(REGEXMATCH(E357,""Thayer""),""Oak"")))))))))))))))))"),FALSE)</f>
        <v>0</v>
      </c>
      <c r="C357" s="4">
        <f>Form!F:F</f>
        <v>0</v>
      </c>
      <c r="D357" s="4">
        <f>Form!G:G</f>
        <v>0</v>
      </c>
      <c r="E357" s="4"/>
    </row>
    <row r="358" spans="1:5" ht="15">
      <c r="A358" s="4">
        <f>Form!C:C</f>
        <v>0</v>
      </c>
      <c r="B358" s="7" t="b">
        <f ca="1">IFERROR(__xludf.DUMMYFUNCTION("IF(REGEXMATCH(E358,""Apley""),""Ivy"",IF(REGEXMATCH(E358,""Hollis""),""Ivy"",IF(REGEXMATCH(E358,""Holworthy""),""Ivy"",IF(REGEXMATCH(E358,""Lionel""),""Ivy"",IF(REGEXMATCH(E358,""Mass Hall""),""Ivy"",IF(REGEXMATCH(E358,""Mower""),""Ivy"",IF(REGEXMATCH(E35"&amp;"8,""Stoughton""),""Ivy"",IF(REGEXMATCH(E358,""Straus""),""Ivy"",IF(REGEXMATCH(E358,""Greenough""),""Crimson"",IF(REGEXMATCH(E358,""Hurlbut""),""Crimson"",IF(REGEXMATCH(E358,""Pennypacker""),""Crimson"",IF(REGEXMATCH(E358,""Wigg""),""Crimson"",IF(REGEXMATC"&amp;"H(E358,""Grays""),""Elm"",IF(REGEXMATCH(E358,""Matthews""),""Elm"",IF(REGEXMATCH(E358,""Weld""),""Elm"",IF(REGEXMATCH(E358,""Canaday""),""Oak"",IF(REGEXMATCH(E358,""Thayer""),""Oak"")))))))))))))))))"),FALSE)</f>
        <v>0</v>
      </c>
      <c r="C358" s="4">
        <f>Form!F:F</f>
        <v>0</v>
      </c>
      <c r="D358" s="4">
        <f>Form!G:G</f>
        <v>0</v>
      </c>
      <c r="E358" s="4"/>
    </row>
    <row r="359" spans="1:5" ht="15">
      <c r="A359" s="4">
        <f>Form!C:C</f>
        <v>0</v>
      </c>
      <c r="B359" s="7" t="b">
        <f ca="1">IFERROR(__xludf.DUMMYFUNCTION("IF(REGEXMATCH(E359,""Apley""),""Ivy"",IF(REGEXMATCH(E359,""Hollis""),""Ivy"",IF(REGEXMATCH(E359,""Holworthy""),""Ivy"",IF(REGEXMATCH(E359,""Lionel""),""Ivy"",IF(REGEXMATCH(E359,""Mass Hall""),""Ivy"",IF(REGEXMATCH(E359,""Mower""),""Ivy"",IF(REGEXMATCH(E35"&amp;"9,""Stoughton""),""Ivy"",IF(REGEXMATCH(E359,""Straus""),""Ivy"",IF(REGEXMATCH(E359,""Greenough""),""Crimson"",IF(REGEXMATCH(E359,""Hurlbut""),""Crimson"",IF(REGEXMATCH(E359,""Pennypacker""),""Crimson"",IF(REGEXMATCH(E359,""Wigg""),""Crimson"",IF(REGEXMATC"&amp;"H(E359,""Grays""),""Elm"",IF(REGEXMATCH(E359,""Matthews""),""Elm"",IF(REGEXMATCH(E359,""Weld""),""Elm"",IF(REGEXMATCH(E359,""Canaday""),""Oak"",IF(REGEXMATCH(E359,""Thayer""),""Oak"")))))))))))))))))"),FALSE)</f>
        <v>0</v>
      </c>
      <c r="C359" s="4">
        <f>Form!F:F</f>
        <v>0</v>
      </c>
      <c r="D359" s="4">
        <f>Form!G:G</f>
        <v>0</v>
      </c>
      <c r="E359" s="4"/>
    </row>
    <row r="360" spans="1:5" ht="15">
      <c r="A360" s="4">
        <f>Form!C:C</f>
        <v>0</v>
      </c>
      <c r="B360" s="7" t="b">
        <f ca="1">IFERROR(__xludf.DUMMYFUNCTION("IF(REGEXMATCH(E360,""Apley""),""Ivy"",IF(REGEXMATCH(E360,""Hollis""),""Ivy"",IF(REGEXMATCH(E360,""Holworthy""),""Ivy"",IF(REGEXMATCH(E360,""Lionel""),""Ivy"",IF(REGEXMATCH(E360,""Mass Hall""),""Ivy"",IF(REGEXMATCH(E360,""Mower""),""Ivy"",IF(REGEXMATCH(E36"&amp;"0,""Stoughton""),""Ivy"",IF(REGEXMATCH(E360,""Straus""),""Ivy"",IF(REGEXMATCH(E360,""Greenough""),""Crimson"",IF(REGEXMATCH(E360,""Hurlbut""),""Crimson"",IF(REGEXMATCH(E360,""Pennypacker""),""Crimson"",IF(REGEXMATCH(E360,""Wigg""),""Crimson"",IF(REGEXMATC"&amp;"H(E360,""Grays""),""Elm"",IF(REGEXMATCH(E360,""Matthews""),""Elm"",IF(REGEXMATCH(E360,""Weld""),""Elm"",IF(REGEXMATCH(E360,""Canaday""),""Oak"",IF(REGEXMATCH(E360,""Thayer""),""Oak"")))))))))))))))))"),FALSE)</f>
        <v>0</v>
      </c>
      <c r="C360" s="4">
        <f>Form!F:F</f>
        <v>0</v>
      </c>
      <c r="D360" s="4">
        <f>Form!G:G</f>
        <v>0</v>
      </c>
      <c r="E360" s="4"/>
    </row>
    <row r="361" spans="1:5" ht="15">
      <c r="A361" s="4">
        <f>Form!C:C</f>
        <v>0</v>
      </c>
      <c r="B361" s="7" t="b">
        <f ca="1">IFERROR(__xludf.DUMMYFUNCTION("IF(REGEXMATCH(E361,""Apley""),""Ivy"",IF(REGEXMATCH(E361,""Hollis""),""Ivy"",IF(REGEXMATCH(E361,""Holworthy""),""Ivy"",IF(REGEXMATCH(E361,""Lionel""),""Ivy"",IF(REGEXMATCH(E361,""Mass Hall""),""Ivy"",IF(REGEXMATCH(E361,""Mower""),""Ivy"",IF(REGEXMATCH(E36"&amp;"1,""Stoughton""),""Ivy"",IF(REGEXMATCH(E361,""Straus""),""Ivy"",IF(REGEXMATCH(E361,""Greenough""),""Crimson"",IF(REGEXMATCH(E361,""Hurlbut""),""Crimson"",IF(REGEXMATCH(E361,""Pennypacker""),""Crimson"",IF(REGEXMATCH(E361,""Wigg""),""Crimson"",IF(REGEXMATC"&amp;"H(E361,""Grays""),""Elm"",IF(REGEXMATCH(E361,""Matthews""),""Elm"",IF(REGEXMATCH(E361,""Weld""),""Elm"",IF(REGEXMATCH(E361,""Canaday""),""Oak"",IF(REGEXMATCH(E361,""Thayer""),""Oak"")))))))))))))))))"),FALSE)</f>
        <v>0</v>
      </c>
      <c r="C361" s="4">
        <f>Form!F:F</f>
        <v>0</v>
      </c>
      <c r="D361" s="4">
        <f>Form!G:G</f>
        <v>0</v>
      </c>
      <c r="E361" s="4"/>
    </row>
    <row r="362" spans="1:5" ht="15">
      <c r="A362" s="4">
        <f>Form!C:C</f>
        <v>0</v>
      </c>
      <c r="B362" s="7" t="b">
        <f ca="1">IFERROR(__xludf.DUMMYFUNCTION("IF(REGEXMATCH(E362,""Apley""),""Ivy"",IF(REGEXMATCH(E362,""Hollis""),""Ivy"",IF(REGEXMATCH(E362,""Holworthy""),""Ivy"",IF(REGEXMATCH(E362,""Lionel""),""Ivy"",IF(REGEXMATCH(E362,""Mass Hall""),""Ivy"",IF(REGEXMATCH(E362,""Mower""),""Ivy"",IF(REGEXMATCH(E36"&amp;"2,""Stoughton""),""Ivy"",IF(REGEXMATCH(E362,""Straus""),""Ivy"",IF(REGEXMATCH(E362,""Greenough""),""Crimson"",IF(REGEXMATCH(E362,""Hurlbut""),""Crimson"",IF(REGEXMATCH(E362,""Pennypacker""),""Crimson"",IF(REGEXMATCH(E362,""Wigg""),""Crimson"",IF(REGEXMATC"&amp;"H(E362,""Grays""),""Elm"",IF(REGEXMATCH(E362,""Matthews""),""Elm"",IF(REGEXMATCH(E362,""Weld""),""Elm"",IF(REGEXMATCH(E362,""Canaday""),""Oak"",IF(REGEXMATCH(E362,""Thayer""),""Oak"")))))))))))))))))"),FALSE)</f>
        <v>0</v>
      </c>
      <c r="C362" s="4">
        <f>Form!F:F</f>
        <v>0</v>
      </c>
      <c r="D362" s="4">
        <f>Form!G:G</f>
        <v>0</v>
      </c>
      <c r="E362" s="4"/>
    </row>
    <row r="363" spans="1:5" ht="15">
      <c r="A363" s="4">
        <f>Form!C:C</f>
        <v>0</v>
      </c>
      <c r="B363" s="7" t="b">
        <f ca="1">IFERROR(__xludf.DUMMYFUNCTION("IF(REGEXMATCH(E363,""Apley""),""Ivy"",IF(REGEXMATCH(E363,""Hollis""),""Ivy"",IF(REGEXMATCH(E363,""Holworthy""),""Ivy"",IF(REGEXMATCH(E363,""Lionel""),""Ivy"",IF(REGEXMATCH(E363,""Mass Hall""),""Ivy"",IF(REGEXMATCH(E363,""Mower""),""Ivy"",IF(REGEXMATCH(E36"&amp;"3,""Stoughton""),""Ivy"",IF(REGEXMATCH(E363,""Straus""),""Ivy"",IF(REGEXMATCH(E363,""Greenough""),""Crimson"",IF(REGEXMATCH(E363,""Hurlbut""),""Crimson"",IF(REGEXMATCH(E363,""Pennypacker""),""Crimson"",IF(REGEXMATCH(E363,""Wigg""),""Crimson"",IF(REGEXMATC"&amp;"H(E363,""Grays""),""Elm"",IF(REGEXMATCH(E363,""Matthews""),""Elm"",IF(REGEXMATCH(E363,""Weld""),""Elm"",IF(REGEXMATCH(E363,""Canaday""),""Oak"",IF(REGEXMATCH(E363,""Thayer""),""Oak"")))))))))))))))))"),FALSE)</f>
        <v>0</v>
      </c>
      <c r="C363" s="4">
        <f>Form!F:F</f>
        <v>0</v>
      </c>
      <c r="D363" s="4">
        <f>Form!G:G</f>
        <v>0</v>
      </c>
      <c r="E363" s="4"/>
    </row>
    <row r="364" spans="1:5" ht="15">
      <c r="A364" s="4">
        <f>Form!C:C</f>
        <v>0</v>
      </c>
      <c r="B364" s="7" t="b">
        <f ca="1">IFERROR(__xludf.DUMMYFUNCTION("IF(REGEXMATCH(E364,""Apley""),""Ivy"",IF(REGEXMATCH(E364,""Hollis""),""Ivy"",IF(REGEXMATCH(E364,""Holworthy""),""Ivy"",IF(REGEXMATCH(E364,""Lionel""),""Ivy"",IF(REGEXMATCH(E364,""Mass Hall""),""Ivy"",IF(REGEXMATCH(E364,""Mower""),""Ivy"",IF(REGEXMATCH(E36"&amp;"4,""Stoughton""),""Ivy"",IF(REGEXMATCH(E364,""Straus""),""Ivy"",IF(REGEXMATCH(E364,""Greenough""),""Crimson"",IF(REGEXMATCH(E364,""Hurlbut""),""Crimson"",IF(REGEXMATCH(E364,""Pennypacker""),""Crimson"",IF(REGEXMATCH(E364,""Wigg""),""Crimson"",IF(REGEXMATC"&amp;"H(E364,""Grays""),""Elm"",IF(REGEXMATCH(E364,""Matthews""),""Elm"",IF(REGEXMATCH(E364,""Weld""),""Elm"",IF(REGEXMATCH(E364,""Canaday""),""Oak"",IF(REGEXMATCH(E364,""Thayer""),""Oak"")))))))))))))))))"),FALSE)</f>
        <v>0</v>
      </c>
      <c r="C364" s="4">
        <f>Form!F:F</f>
        <v>0</v>
      </c>
      <c r="D364" s="4">
        <f>Form!G:G</f>
        <v>0</v>
      </c>
      <c r="E364" s="4"/>
    </row>
    <row r="365" spans="1:5" ht="15">
      <c r="A365" s="4">
        <f>Form!C:C</f>
        <v>0</v>
      </c>
      <c r="B365" s="7" t="b">
        <f ca="1">IFERROR(__xludf.DUMMYFUNCTION("IF(REGEXMATCH(E365,""Apley""),""Ivy"",IF(REGEXMATCH(E365,""Hollis""),""Ivy"",IF(REGEXMATCH(E365,""Holworthy""),""Ivy"",IF(REGEXMATCH(E365,""Lionel""),""Ivy"",IF(REGEXMATCH(E365,""Mass Hall""),""Ivy"",IF(REGEXMATCH(E365,""Mower""),""Ivy"",IF(REGEXMATCH(E36"&amp;"5,""Stoughton""),""Ivy"",IF(REGEXMATCH(E365,""Straus""),""Ivy"",IF(REGEXMATCH(E365,""Greenough""),""Crimson"",IF(REGEXMATCH(E365,""Hurlbut""),""Crimson"",IF(REGEXMATCH(E365,""Pennypacker""),""Crimson"",IF(REGEXMATCH(E365,""Wigg""),""Crimson"",IF(REGEXMATC"&amp;"H(E365,""Grays""),""Elm"",IF(REGEXMATCH(E365,""Matthews""),""Elm"",IF(REGEXMATCH(E365,""Weld""),""Elm"",IF(REGEXMATCH(E365,""Canaday""),""Oak"",IF(REGEXMATCH(E365,""Thayer""),""Oak"")))))))))))))))))"),FALSE)</f>
        <v>0</v>
      </c>
      <c r="C365" s="4">
        <f>Form!F:F</f>
        <v>0</v>
      </c>
      <c r="D365" s="4">
        <f>Form!G:G</f>
        <v>0</v>
      </c>
      <c r="E365" s="4"/>
    </row>
    <row r="366" spans="1:5" ht="15">
      <c r="A366" s="4">
        <f>Form!C:C</f>
        <v>0</v>
      </c>
      <c r="B366" s="7" t="b">
        <f ca="1">IFERROR(__xludf.DUMMYFUNCTION("IF(REGEXMATCH(E366,""Apley""),""Ivy"",IF(REGEXMATCH(E366,""Hollis""),""Ivy"",IF(REGEXMATCH(E366,""Holworthy""),""Ivy"",IF(REGEXMATCH(E366,""Lionel""),""Ivy"",IF(REGEXMATCH(E366,""Mass Hall""),""Ivy"",IF(REGEXMATCH(E366,""Mower""),""Ivy"",IF(REGEXMATCH(E36"&amp;"6,""Stoughton""),""Ivy"",IF(REGEXMATCH(E366,""Straus""),""Ivy"",IF(REGEXMATCH(E366,""Greenough""),""Crimson"",IF(REGEXMATCH(E366,""Hurlbut""),""Crimson"",IF(REGEXMATCH(E366,""Pennypacker""),""Crimson"",IF(REGEXMATCH(E366,""Wigg""),""Crimson"",IF(REGEXMATC"&amp;"H(E366,""Grays""),""Elm"",IF(REGEXMATCH(E366,""Matthews""),""Elm"",IF(REGEXMATCH(E366,""Weld""),""Elm"",IF(REGEXMATCH(E366,""Canaday""),""Oak"",IF(REGEXMATCH(E366,""Thayer""),""Oak"")))))))))))))))))"),FALSE)</f>
        <v>0</v>
      </c>
      <c r="C366" s="4">
        <f>Form!F:F</f>
        <v>0</v>
      </c>
      <c r="D366" s="4">
        <f>Form!G:G</f>
        <v>0</v>
      </c>
      <c r="E366" s="4"/>
    </row>
    <row r="367" spans="1:5" ht="15">
      <c r="A367" s="4">
        <f>Form!C:C</f>
        <v>0</v>
      </c>
      <c r="B367" s="7" t="b">
        <f ca="1">IFERROR(__xludf.DUMMYFUNCTION("IF(REGEXMATCH(E367,""Apley""),""Ivy"",IF(REGEXMATCH(E367,""Hollis""),""Ivy"",IF(REGEXMATCH(E367,""Holworthy""),""Ivy"",IF(REGEXMATCH(E367,""Lionel""),""Ivy"",IF(REGEXMATCH(E367,""Mass Hall""),""Ivy"",IF(REGEXMATCH(E367,""Mower""),""Ivy"",IF(REGEXMATCH(E36"&amp;"7,""Stoughton""),""Ivy"",IF(REGEXMATCH(E367,""Straus""),""Ivy"",IF(REGEXMATCH(E367,""Greenough""),""Crimson"",IF(REGEXMATCH(E367,""Hurlbut""),""Crimson"",IF(REGEXMATCH(E367,""Pennypacker""),""Crimson"",IF(REGEXMATCH(E367,""Wigg""),""Crimson"",IF(REGEXMATC"&amp;"H(E367,""Grays""),""Elm"",IF(REGEXMATCH(E367,""Matthews""),""Elm"",IF(REGEXMATCH(E367,""Weld""),""Elm"",IF(REGEXMATCH(E367,""Canaday""),""Oak"",IF(REGEXMATCH(E367,""Thayer""),""Oak"")))))))))))))))))"),FALSE)</f>
        <v>0</v>
      </c>
      <c r="C367" s="4">
        <f>Form!F:F</f>
        <v>0</v>
      </c>
      <c r="D367" s="4">
        <f>Form!G:G</f>
        <v>0</v>
      </c>
      <c r="E367" s="4"/>
    </row>
    <row r="368" spans="1:5" ht="15">
      <c r="A368" s="4">
        <f>Form!C:C</f>
        <v>0</v>
      </c>
      <c r="B368" s="7" t="b">
        <f ca="1">IFERROR(__xludf.DUMMYFUNCTION("IF(REGEXMATCH(E368,""Apley""),""Ivy"",IF(REGEXMATCH(E368,""Hollis""),""Ivy"",IF(REGEXMATCH(E368,""Holworthy""),""Ivy"",IF(REGEXMATCH(E368,""Lionel""),""Ivy"",IF(REGEXMATCH(E368,""Mass Hall""),""Ivy"",IF(REGEXMATCH(E368,""Mower""),""Ivy"",IF(REGEXMATCH(E36"&amp;"8,""Stoughton""),""Ivy"",IF(REGEXMATCH(E368,""Straus""),""Ivy"",IF(REGEXMATCH(E368,""Greenough""),""Crimson"",IF(REGEXMATCH(E368,""Hurlbut""),""Crimson"",IF(REGEXMATCH(E368,""Pennypacker""),""Crimson"",IF(REGEXMATCH(E368,""Wigg""),""Crimson"",IF(REGEXMATC"&amp;"H(E368,""Grays""),""Elm"",IF(REGEXMATCH(E368,""Matthews""),""Elm"",IF(REGEXMATCH(E368,""Weld""),""Elm"",IF(REGEXMATCH(E368,""Canaday""),""Oak"",IF(REGEXMATCH(E368,""Thayer""),""Oak"")))))))))))))))))"),FALSE)</f>
        <v>0</v>
      </c>
      <c r="C368" s="4">
        <f>Form!F:F</f>
        <v>0</v>
      </c>
      <c r="D368" s="4">
        <f>Form!G:G</f>
        <v>0</v>
      </c>
      <c r="E368" s="4"/>
    </row>
    <row r="369" spans="1:5" ht="15">
      <c r="A369" s="4">
        <f>Form!C:C</f>
        <v>0</v>
      </c>
      <c r="B369" s="7" t="b">
        <f ca="1">IFERROR(__xludf.DUMMYFUNCTION("IF(REGEXMATCH(E369,""Apley""),""Ivy"",IF(REGEXMATCH(E369,""Hollis""),""Ivy"",IF(REGEXMATCH(E369,""Holworthy""),""Ivy"",IF(REGEXMATCH(E369,""Lionel""),""Ivy"",IF(REGEXMATCH(E369,""Mass Hall""),""Ivy"",IF(REGEXMATCH(E369,""Mower""),""Ivy"",IF(REGEXMATCH(E36"&amp;"9,""Stoughton""),""Ivy"",IF(REGEXMATCH(E369,""Straus""),""Ivy"",IF(REGEXMATCH(E369,""Greenough""),""Crimson"",IF(REGEXMATCH(E369,""Hurlbut""),""Crimson"",IF(REGEXMATCH(E369,""Pennypacker""),""Crimson"",IF(REGEXMATCH(E369,""Wigg""),""Crimson"",IF(REGEXMATC"&amp;"H(E369,""Grays""),""Elm"",IF(REGEXMATCH(E369,""Matthews""),""Elm"",IF(REGEXMATCH(E369,""Weld""),""Elm"",IF(REGEXMATCH(E369,""Canaday""),""Oak"",IF(REGEXMATCH(E369,""Thayer""),""Oak"")))))))))))))))))"),FALSE)</f>
        <v>0</v>
      </c>
      <c r="C369" s="4">
        <f>Form!F:F</f>
        <v>0</v>
      </c>
      <c r="D369" s="4">
        <f>Form!G:G</f>
        <v>0</v>
      </c>
      <c r="E369" s="4"/>
    </row>
    <row r="370" spans="1:5" ht="15">
      <c r="A370" s="4">
        <f>Form!C:C</f>
        <v>0</v>
      </c>
      <c r="B370" s="7" t="b">
        <f ca="1">IFERROR(__xludf.DUMMYFUNCTION("IF(REGEXMATCH(E370,""Apley""),""Ivy"",IF(REGEXMATCH(E370,""Hollis""),""Ivy"",IF(REGEXMATCH(E370,""Holworthy""),""Ivy"",IF(REGEXMATCH(E370,""Lionel""),""Ivy"",IF(REGEXMATCH(E370,""Mass Hall""),""Ivy"",IF(REGEXMATCH(E370,""Mower""),""Ivy"",IF(REGEXMATCH(E37"&amp;"0,""Stoughton""),""Ivy"",IF(REGEXMATCH(E370,""Straus""),""Ivy"",IF(REGEXMATCH(E370,""Greenough""),""Crimson"",IF(REGEXMATCH(E370,""Hurlbut""),""Crimson"",IF(REGEXMATCH(E370,""Pennypacker""),""Crimson"",IF(REGEXMATCH(E370,""Wigg""),""Crimson"",IF(REGEXMATC"&amp;"H(E370,""Grays""),""Elm"",IF(REGEXMATCH(E370,""Matthews""),""Elm"",IF(REGEXMATCH(E370,""Weld""),""Elm"",IF(REGEXMATCH(E370,""Canaday""),""Oak"",IF(REGEXMATCH(E370,""Thayer""),""Oak"")))))))))))))))))"),FALSE)</f>
        <v>0</v>
      </c>
      <c r="C370" s="4">
        <f>Form!F:F</f>
        <v>0</v>
      </c>
      <c r="D370" s="4">
        <f>Form!G:G</f>
        <v>0</v>
      </c>
      <c r="E370" s="4"/>
    </row>
    <row r="371" spans="1:5" ht="15">
      <c r="A371" s="4">
        <f>Form!C:C</f>
        <v>0</v>
      </c>
      <c r="B371" s="7" t="b">
        <f ca="1">IFERROR(__xludf.DUMMYFUNCTION("IF(REGEXMATCH(E371,""Apley""),""Ivy"",IF(REGEXMATCH(E371,""Hollis""),""Ivy"",IF(REGEXMATCH(E371,""Holworthy""),""Ivy"",IF(REGEXMATCH(E371,""Lionel""),""Ivy"",IF(REGEXMATCH(E371,""Mass Hall""),""Ivy"",IF(REGEXMATCH(E371,""Mower""),""Ivy"",IF(REGEXMATCH(E37"&amp;"1,""Stoughton""),""Ivy"",IF(REGEXMATCH(E371,""Straus""),""Ivy"",IF(REGEXMATCH(E371,""Greenough""),""Crimson"",IF(REGEXMATCH(E371,""Hurlbut""),""Crimson"",IF(REGEXMATCH(E371,""Pennypacker""),""Crimson"",IF(REGEXMATCH(E371,""Wigg""),""Crimson"",IF(REGEXMATC"&amp;"H(E371,""Grays""),""Elm"",IF(REGEXMATCH(E371,""Matthews""),""Elm"",IF(REGEXMATCH(E371,""Weld""),""Elm"",IF(REGEXMATCH(E371,""Canaday""),""Oak"",IF(REGEXMATCH(E371,""Thayer""),""Oak"")))))))))))))))))"),FALSE)</f>
        <v>0</v>
      </c>
      <c r="C371" s="4">
        <f>Form!F:F</f>
        <v>0</v>
      </c>
      <c r="D371" s="4">
        <f>Form!G:G</f>
        <v>0</v>
      </c>
      <c r="E371" s="4"/>
    </row>
    <row r="372" spans="1:5" ht="15">
      <c r="A372" s="4">
        <f>Form!C:C</f>
        <v>0</v>
      </c>
      <c r="B372" s="7" t="b">
        <f ca="1">IFERROR(__xludf.DUMMYFUNCTION("IF(REGEXMATCH(E372,""Apley""),""Ivy"",IF(REGEXMATCH(E372,""Hollis""),""Ivy"",IF(REGEXMATCH(E372,""Holworthy""),""Ivy"",IF(REGEXMATCH(E372,""Lionel""),""Ivy"",IF(REGEXMATCH(E372,""Mass Hall""),""Ivy"",IF(REGEXMATCH(E372,""Mower""),""Ivy"",IF(REGEXMATCH(E37"&amp;"2,""Stoughton""),""Ivy"",IF(REGEXMATCH(E372,""Straus""),""Ivy"",IF(REGEXMATCH(E372,""Greenough""),""Crimson"",IF(REGEXMATCH(E372,""Hurlbut""),""Crimson"",IF(REGEXMATCH(E372,""Pennypacker""),""Crimson"",IF(REGEXMATCH(E372,""Wigg""),""Crimson"",IF(REGEXMATC"&amp;"H(E372,""Grays""),""Elm"",IF(REGEXMATCH(E372,""Matthews""),""Elm"",IF(REGEXMATCH(E372,""Weld""),""Elm"",IF(REGEXMATCH(E372,""Canaday""),""Oak"",IF(REGEXMATCH(E372,""Thayer""),""Oak"")))))))))))))))))"),FALSE)</f>
        <v>0</v>
      </c>
      <c r="C372" s="4">
        <f>Form!F:F</f>
        <v>0</v>
      </c>
      <c r="D372" s="4">
        <f>Form!G:G</f>
        <v>0</v>
      </c>
      <c r="E372" s="4"/>
    </row>
    <row r="373" spans="1:5" ht="15">
      <c r="A373" s="4">
        <f>Form!C:C</f>
        <v>0</v>
      </c>
      <c r="B373" s="7" t="b">
        <f ca="1">IFERROR(__xludf.DUMMYFUNCTION("IF(REGEXMATCH(E373,""Apley""),""Ivy"",IF(REGEXMATCH(E373,""Hollis""),""Ivy"",IF(REGEXMATCH(E373,""Holworthy""),""Ivy"",IF(REGEXMATCH(E373,""Lionel""),""Ivy"",IF(REGEXMATCH(E373,""Mass Hall""),""Ivy"",IF(REGEXMATCH(E373,""Mower""),""Ivy"",IF(REGEXMATCH(E37"&amp;"3,""Stoughton""),""Ivy"",IF(REGEXMATCH(E373,""Straus""),""Ivy"",IF(REGEXMATCH(E373,""Greenough""),""Crimson"",IF(REGEXMATCH(E373,""Hurlbut""),""Crimson"",IF(REGEXMATCH(E373,""Pennypacker""),""Crimson"",IF(REGEXMATCH(E373,""Wigg""),""Crimson"",IF(REGEXMATC"&amp;"H(E373,""Grays""),""Elm"",IF(REGEXMATCH(E373,""Matthews""),""Elm"",IF(REGEXMATCH(E373,""Weld""),""Elm"",IF(REGEXMATCH(E373,""Canaday""),""Oak"",IF(REGEXMATCH(E373,""Thayer""),""Oak"")))))))))))))))))"),FALSE)</f>
        <v>0</v>
      </c>
      <c r="C373" s="4">
        <f>Form!F:F</f>
        <v>0</v>
      </c>
      <c r="D373" s="4">
        <f>Form!G:G</f>
        <v>0</v>
      </c>
      <c r="E373" s="4"/>
    </row>
    <row r="374" spans="1:5" ht="15">
      <c r="A374" s="4">
        <f>Form!C:C</f>
        <v>0</v>
      </c>
      <c r="B374" s="7" t="b">
        <f ca="1">IFERROR(__xludf.DUMMYFUNCTION("IF(REGEXMATCH(E374,""Apley""),""Ivy"",IF(REGEXMATCH(E374,""Hollis""),""Ivy"",IF(REGEXMATCH(E374,""Holworthy""),""Ivy"",IF(REGEXMATCH(E374,""Lionel""),""Ivy"",IF(REGEXMATCH(E374,""Mass Hall""),""Ivy"",IF(REGEXMATCH(E374,""Mower""),""Ivy"",IF(REGEXMATCH(E37"&amp;"4,""Stoughton""),""Ivy"",IF(REGEXMATCH(E374,""Straus""),""Ivy"",IF(REGEXMATCH(E374,""Greenough""),""Crimson"",IF(REGEXMATCH(E374,""Hurlbut""),""Crimson"",IF(REGEXMATCH(E374,""Pennypacker""),""Crimson"",IF(REGEXMATCH(E374,""Wigg""),""Crimson"",IF(REGEXMATC"&amp;"H(E374,""Grays""),""Elm"",IF(REGEXMATCH(E374,""Matthews""),""Elm"",IF(REGEXMATCH(E374,""Weld""),""Elm"",IF(REGEXMATCH(E374,""Canaday""),""Oak"",IF(REGEXMATCH(E374,""Thayer""),""Oak"")))))))))))))))))"),FALSE)</f>
        <v>0</v>
      </c>
      <c r="C374" s="4">
        <f>Form!F:F</f>
        <v>0</v>
      </c>
      <c r="D374" s="4">
        <f>Form!G:G</f>
        <v>0</v>
      </c>
      <c r="E374" s="4"/>
    </row>
    <row r="375" spans="1:5" ht="15">
      <c r="A375" s="4">
        <f>Form!C:C</f>
        <v>0</v>
      </c>
      <c r="B375" s="7" t="b">
        <f ca="1">IFERROR(__xludf.DUMMYFUNCTION("IF(REGEXMATCH(E375,""Apley""),""Ivy"",IF(REGEXMATCH(E375,""Hollis""),""Ivy"",IF(REGEXMATCH(E375,""Holworthy""),""Ivy"",IF(REGEXMATCH(E375,""Lionel""),""Ivy"",IF(REGEXMATCH(E375,""Mass Hall""),""Ivy"",IF(REGEXMATCH(E375,""Mower""),""Ivy"",IF(REGEXMATCH(E37"&amp;"5,""Stoughton""),""Ivy"",IF(REGEXMATCH(E375,""Straus""),""Ivy"",IF(REGEXMATCH(E375,""Greenough""),""Crimson"",IF(REGEXMATCH(E375,""Hurlbut""),""Crimson"",IF(REGEXMATCH(E375,""Pennypacker""),""Crimson"",IF(REGEXMATCH(E375,""Wigg""),""Crimson"",IF(REGEXMATC"&amp;"H(E375,""Grays""),""Elm"",IF(REGEXMATCH(E375,""Matthews""),""Elm"",IF(REGEXMATCH(E375,""Weld""),""Elm"",IF(REGEXMATCH(E375,""Canaday""),""Oak"",IF(REGEXMATCH(E375,""Thayer""),""Oak"")))))))))))))))))"),FALSE)</f>
        <v>0</v>
      </c>
      <c r="C375" s="4">
        <f>Form!F:F</f>
        <v>0</v>
      </c>
      <c r="D375" s="4">
        <f>Form!G:G</f>
        <v>0</v>
      </c>
      <c r="E375" s="4"/>
    </row>
    <row r="376" spans="1:5" ht="15">
      <c r="A376" s="4">
        <f>Form!C:C</f>
        <v>0</v>
      </c>
      <c r="B376" s="7" t="b">
        <f ca="1">IFERROR(__xludf.DUMMYFUNCTION("IF(REGEXMATCH(E376,""Apley""),""Ivy"",IF(REGEXMATCH(E376,""Hollis""),""Ivy"",IF(REGEXMATCH(E376,""Holworthy""),""Ivy"",IF(REGEXMATCH(E376,""Lionel""),""Ivy"",IF(REGEXMATCH(E376,""Mass Hall""),""Ivy"",IF(REGEXMATCH(E376,""Mower""),""Ivy"",IF(REGEXMATCH(E37"&amp;"6,""Stoughton""),""Ivy"",IF(REGEXMATCH(E376,""Straus""),""Ivy"",IF(REGEXMATCH(E376,""Greenough""),""Crimson"",IF(REGEXMATCH(E376,""Hurlbut""),""Crimson"",IF(REGEXMATCH(E376,""Pennypacker""),""Crimson"",IF(REGEXMATCH(E376,""Wigg""),""Crimson"",IF(REGEXMATC"&amp;"H(E376,""Grays""),""Elm"",IF(REGEXMATCH(E376,""Matthews""),""Elm"",IF(REGEXMATCH(E376,""Weld""),""Elm"",IF(REGEXMATCH(E376,""Canaday""),""Oak"",IF(REGEXMATCH(E376,""Thayer""),""Oak"")))))))))))))))))"),FALSE)</f>
        <v>0</v>
      </c>
      <c r="C376" s="4">
        <f>Form!F:F</f>
        <v>0</v>
      </c>
      <c r="D376" s="4">
        <f>Form!G:G</f>
        <v>0</v>
      </c>
      <c r="E376" s="4"/>
    </row>
    <row r="377" spans="1:5" ht="15">
      <c r="A377" s="4">
        <f>Form!C:C</f>
        <v>0</v>
      </c>
      <c r="B377" s="7" t="b">
        <f ca="1">IFERROR(__xludf.DUMMYFUNCTION("IF(REGEXMATCH(E377,""Apley""),""Ivy"",IF(REGEXMATCH(E377,""Hollis""),""Ivy"",IF(REGEXMATCH(E377,""Holworthy""),""Ivy"",IF(REGEXMATCH(E377,""Lionel""),""Ivy"",IF(REGEXMATCH(E377,""Mass Hall""),""Ivy"",IF(REGEXMATCH(E377,""Mower""),""Ivy"",IF(REGEXMATCH(E37"&amp;"7,""Stoughton""),""Ivy"",IF(REGEXMATCH(E377,""Straus""),""Ivy"",IF(REGEXMATCH(E377,""Greenough""),""Crimson"",IF(REGEXMATCH(E377,""Hurlbut""),""Crimson"",IF(REGEXMATCH(E377,""Pennypacker""),""Crimson"",IF(REGEXMATCH(E377,""Wigg""),""Crimson"",IF(REGEXMATC"&amp;"H(E377,""Grays""),""Elm"",IF(REGEXMATCH(E377,""Matthews""),""Elm"",IF(REGEXMATCH(E377,""Weld""),""Elm"",IF(REGEXMATCH(E377,""Canaday""),""Oak"",IF(REGEXMATCH(E377,""Thayer""),""Oak"")))))))))))))))))"),FALSE)</f>
        <v>0</v>
      </c>
      <c r="C377" s="4">
        <f>Form!F:F</f>
        <v>0</v>
      </c>
      <c r="D377" s="4">
        <f>Form!G:G</f>
        <v>0</v>
      </c>
      <c r="E377" s="4"/>
    </row>
    <row r="378" spans="1:5" ht="15">
      <c r="A378" s="4">
        <f>Form!C:C</f>
        <v>0</v>
      </c>
      <c r="B378" s="7" t="b">
        <f ca="1">IFERROR(__xludf.DUMMYFUNCTION("IF(REGEXMATCH(E378,""Apley""),""Ivy"",IF(REGEXMATCH(E378,""Hollis""),""Ivy"",IF(REGEXMATCH(E378,""Holworthy""),""Ivy"",IF(REGEXMATCH(E378,""Lionel""),""Ivy"",IF(REGEXMATCH(E378,""Mass Hall""),""Ivy"",IF(REGEXMATCH(E378,""Mower""),""Ivy"",IF(REGEXMATCH(E37"&amp;"8,""Stoughton""),""Ivy"",IF(REGEXMATCH(E378,""Straus""),""Ivy"",IF(REGEXMATCH(E378,""Greenough""),""Crimson"",IF(REGEXMATCH(E378,""Hurlbut""),""Crimson"",IF(REGEXMATCH(E378,""Pennypacker""),""Crimson"",IF(REGEXMATCH(E378,""Wigg""),""Crimson"",IF(REGEXMATC"&amp;"H(E378,""Grays""),""Elm"",IF(REGEXMATCH(E378,""Matthews""),""Elm"",IF(REGEXMATCH(E378,""Weld""),""Elm"",IF(REGEXMATCH(E378,""Canaday""),""Oak"",IF(REGEXMATCH(E378,""Thayer""),""Oak"")))))))))))))))))"),FALSE)</f>
        <v>0</v>
      </c>
      <c r="C378" s="4">
        <f>Form!F:F</f>
        <v>0</v>
      </c>
      <c r="D378" s="4">
        <f>Form!G:G</f>
        <v>0</v>
      </c>
      <c r="E378" s="4"/>
    </row>
    <row r="379" spans="1:5" ht="15">
      <c r="A379" s="4">
        <f>Form!C:C</f>
        <v>0</v>
      </c>
      <c r="B379" s="7" t="b">
        <f ca="1">IFERROR(__xludf.DUMMYFUNCTION("IF(REGEXMATCH(E379,""Apley""),""Ivy"",IF(REGEXMATCH(E379,""Hollis""),""Ivy"",IF(REGEXMATCH(E379,""Holworthy""),""Ivy"",IF(REGEXMATCH(E379,""Lionel""),""Ivy"",IF(REGEXMATCH(E379,""Mass Hall""),""Ivy"",IF(REGEXMATCH(E379,""Mower""),""Ivy"",IF(REGEXMATCH(E37"&amp;"9,""Stoughton""),""Ivy"",IF(REGEXMATCH(E379,""Straus""),""Ivy"",IF(REGEXMATCH(E379,""Greenough""),""Crimson"",IF(REGEXMATCH(E379,""Hurlbut""),""Crimson"",IF(REGEXMATCH(E379,""Pennypacker""),""Crimson"",IF(REGEXMATCH(E379,""Wigg""),""Crimson"",IF(REGEXMATC"&amp;"H(E379,""Grays""),""Elm"",IF(REGEXMATCH(E379,""Matthews""),""Elm"",IF(REGEXMATCH(E379,""Weld""),""Elm"",IF(REGEXMATCH(E379,""Canaday""),""Oak"",IF(REGEXMATCH(E379,""Thayer""),""Oak"")))))))))))))))))"),FALSE)</f>
        <v>0</v>
      </c>
      <c r="C379" s="4">
        <f>Form!F:F</f>
        <v>0</v>
      </c>
      <c r="D379" s="4">
        <f>Form!G:G</f>
        <v>0</v>
      </c>
      <c r="E379" s="4"/>
    </row>
    <row r="380" spans="1:5" ht="15">
      <c r="A380" s="4">
        <f>Form!C:C</f>
        <v>0</v>
      </c>
      <c r="B380" s="7" t="b">
        <f ca="1">IFERROR(__xludf.DUMMYFUNCTION("IF(REGEXMATCH(E380,""Apley""),""Ivy"",IF(REGEXMATCH(E380,""Hollis""),""Ivy"",IF(REGEXMATCH(E380,""Holworthy""),""Ivy"",IF(REGEXMATCH(E380,""Lionel""),""Ivy"",IF(REGEXMATCH(E380,""Mass Hall""),""Ivy"",IF(REGEXMATCH(E380,""Mower""),""Ivy"",IF(REGEXMATCH(E38"&amp;"0,""Stoughton""),""Ivy"",IF(REGEXMATCH(E380,""Straus""),""Ivy"",IF(REGEXMATCH(E380,""Greenough""),""Crimson"",IF(REGEXMATCH(E380,""Hurlbut""),""Crimson"",IF(REGEXMATCH(E380,""Pennypacker""),""Crimson"",IF(REGEXMATCH(E380,""Wigg""),""Crimson"",IF(REGEXMATC"&amp;"H(E380,""Grays""),""Elm"",IF(REGEXMATCH(E380,""Matthews""),""Elm"",IF(REGEXMATCH(E380,""Weld""),""Elm"",IF(REGEXMATCH(E380,""Canaday""),""Oak"",IF(REGEXMATCH(E380,""Thayer""),""Oak"")))))))))))))))))"),FALSE)</f>
        <v>0</v>
      </c>
      <c r="C380" s="4">
        <f>Form!F:F</f>
        <v>0</v>
      </c>
      <c r="D380" s="4">
        <f>Form!G:G</f>
        <v>0</v>
      </c>
      <c r="E380" s="4"/>
    </row>
    <row r="381" spans="1:5" ht="15">
      <c r="A381" s="4">
        <f>Form!C:C</f>
        <v>0</v>
      </c>
      <c r="B381" s="7" t="b">
        <f ca="1">IFERROR(__xludf.DUMMYFUNCTION("IF(REGEXMATCH(E381,""Apley""),""Ivy"",IF(REGEXMATCH(E381,""Hollis""),""Ivy"",IF(REGEXMATCH(E381,""Holworthy""),""Ivy"",IF(REGEXMATCH(E381,""Lionel""),""Ivy"",IF(REGEXMATCH(E381,""Mass Hall""),""Ivy"",IF(REGEXMATCH(E381,""Mower""),""Ivy"",IF(REGEXMATCH(E38"&amp;"1,""Stoughton""),""Ivy"",IF(REGEXMATCH(E381,""Straus""),""Ivy"",IF(REGEXMATCH(E381,""Greenough""),""Crimson"",IF(REGEXMATCH(E381,""Hurlbut""),""Crimson"",IF(REGEXMATCH(E381,""Pennypacker""),""Crimson"",IF(REGEXMATCH(E381,""Wigg""),""Crimson"",IF(REGEXMATC"&amp;"H(E381,""Grays""),""Elm"",IF(REGEXMATCH(E381,""Matthews""),""Elm"",IF(REGEXMATCH(E381,""Weld""),""Elm"",IF(REGEXMATCH(E381,""Canaday""),""Oak"",IF(REGEXMATCH(E381,""Thayer""),""Oak"")))))))))))))))))"),FALSE)</f>
        <v>0</v>
      </c>
      <c r="C381" s="4">
        <f>Form!F:F</f>
        <v>0</v>
      </c>
      <c r="D381" s="4">
        <f>Form!G:G</f>
        <v>0</v>
      </c>
      <c r="E381" s="4"/>
    </row>
    <row r="382" spans="1:5" ht="15">
      <c r="A382" s="4">
        <f>Form!C:C</f>
        <v>0</v>
      </c>
      <c r="B382" s="7" t="b">
        <f ca="1">IFERROR(__xludf.DUMMYFUNCTION("IF(REGEXMATCH(E382,""Apley""),""Ivy"",IF(REGEXMATCH(E382,""Hollis""),""Ivy"",IF(REGEXMATCH(E382,""Holworthy""),""Ivy"",IF(REGEXMATCH(E382,""Lionel""),""Ivy"",IF(REGEXMATCH(E382,""Mass Hall""),""Ivy"",IF(REGEXMATCH(E382,""Mower""),""Ivy"",IF(REGEXMATCH(E38"&amp;"2,""Stoughton""),""Ivy"",IF(REGEXMATCH(E382,""Straus""),""Ivy"",IF(REGEXMATCH(E382,""Greenough""),""Crimson"",IF(REGEXMATCH(E382,""Hurlbut""),""Crimson"",IF(REGEXMATCH(E382,""Pennypacker""),""Crimson"",IF(REGEXMATCH(E382,""Wigg""),""Crimson"",IF(REGEXMATC"&amp;"H(E382,""Grays""),""Elm"",IF(REGEXMATCH(E382,""Matthews""),""Elm"",IF(REGEXMATCH(E382,""Weld""),""Elm"",IF(REGEXMATCH(E382,""Canaday""),""Oak"",IF(REGEXMATCH(E382,""Thayer""),""Oak"")))))))))))))))))"),FALSE)</f>
        <v>0</v>
      </c>
      <c r="C382" s="4">
        <f>Form!F:F</f>
        <v>0</v>
      </c>
      <c r="D382" s="4">
        <f>Form!G:G</f>
        <v>0</v>
      </c>
      <c r="E382" s="4"/>
    </row>
    <row r="383" spans="1:5" ht="15">
      <c r="A383" s="4">
        <f>Form!C:C</f>
        <v>0</v>
      </c>
      <c r="B383" s="7" t="b">
        <f ca="1">IFERROR(__xludf.DUMMYFUNCTION("IF(REGEXMATCH(E383,""Apley""),""Ivy"",IF(REGEXMATCH(E383,""Hollis""),""Ivy"",IF(REGEXMATCH(E383,""Holworthy""),""Ivy"",IF(REGEXMATCH(E383,""Lionel""),""Ivy"",IF(REGEXMATCH(E383,""Mass Hall""),""Ivy"",IF(REGEXMATCH(E383,""Mower""),""Ivy"",IF(REGEXMATCH(E38"&amp;"3,""Stoughton""),""Ivy"",IF(REGEXMATCH(E383,""Straus""),""Ivy"",IF(REGEXMATCH(E383,""Greenough""),""Crimson"",IF(REGEXMATCH(E383,""Hurlbut""),""Crimson"",IF(REGEXMATCH(E383,""Pennypacker""),""Crimson"",IF(REGEXMATCH(E383,""Wigg""),""Crimson"",IF(REGEXMATC"&amp;"H(E383,""Grays""),""Elm"",IF(REGEXMATCH(E383,""Matthews""),""Elm"",IF(REGEXMATCH(E383,""Weld""),""Elm"",IF(REGEXMATCH(E383,""Canaday""),""Oak"",IF(REGEXMATCH(E383,""Thayer""),""Oak"")))))))))))))))))"),FALSE)</f>
        <v>0</v>
      </c>
      <c r="C383" s="4">
        <f>Form!F:F</f>
        <v>0</v>
      </c>
      <c r="D383" s="4">
        <f>Form!G:G</f>
        <v>0</v>
      </c>
      <c r="E383" s="4"/>
    </row>
    <row r="384" spans="1:5" ht="15">
      <c r="A384" s="4">
        <f>Form!C:C</f>
        <v>0</v>
      </c>
      <c r="B384" s="7" t="b">
        <f ca="1">IFERROR(__xludf.DUMMYFUNCTION("IF(REGEXMATCH(E384,""Apley""),""Ivy"",IF(REGEXMATCH(E384,""Hollis""),""Ivy"",IF(REGEXMATCH(E384,""Holworthy""),""Ivy"",IF(REGEXMATCH(E384,""Lionel""),""Ivy"",IF(REGEXMATCH(E384,""Mass Hall""),""Ivy"",IF(REGEXMATCH(E384,""Mower""),""Ivy"",IF(REGEXMATCH(E38"&amp;"4,""Stoughton""),""Ivy"",IF(REGEXMATCH(E384,""Straus""),""Ivy"",IF(REGEXMATCH(E384,""Greenough""),""Crimson"",IF(REGEXMATCH(E384,""Hurlbut""),""Crimson"",IF(REGEXMATCH(E384,""Pennypacker""),""Crimson"",IF(REGEXMATCH(E384,""Wigg""),""Crimson"",IF(REGEXMATC"&amp;"H(E384,""Grays""),""Elm"",IF(REGEXMATCH(E384,""Matthews""),""Elm"",IF(REGEXMATCH(E384,""Weld""),""Elm"",IF(REGEXMATCH(E384,""Canaday""),""Oak"",IF(REGEXMATCH(E384,""Thayer""),""Oak"")))))))))))))))))"),FALSE)</f>
        <v>0</v>
      </c>
      <c r="C384" s="4">
        <f>Form!F:F</f>
        <v>0</v>
      </c>
      <c r="D384" s="4">
        <f>Form!G:G</f>
        <v>0</v>
      </c>
      <c r="E384" s="4"/>
    </row>
    <row r="385" spans="1:5" ht="15">
      <c r="A385" s="4">
        <f>Form!C:C</f>
        <v>0</v>
      </c>
      <c r="B385" s="7" t="b">
        <f ca="1">IFERROR(__xludf.DUMMYFUNCTION("IF(REGEXMATCH(E385,""Apley""),""Ivy"",IF(REGEXMATCH(E385,""Hollis""),""Ivy"",IF(REGEXMATCH(E385,""Holworthy""),""Ivy"",IF(REGEXMATCH(E385,""Lionel""),""Ivy"",IF(REGEXMATCH(E385,""Mass Hall""),""Ivy"",IF(REGEXMATCH(E385,""Mower""),""Ivy"",IF(REGEXMATCH(E38"&amp;"5,""Stoughton""),""Ivy"",IF(REGEXMATCH(E385,""Straus""),""Ivy"",IF(REGEXMATCH(E385,""Greenough""),""Crimson"",IF(REGEXMATCH(E385,""Hurlbut""),""Crimson"",IF(REGEXMATCH(E385,""Pennypacker""),""Crimson"",IF(REGEXMATCH(E385,""Wigg""),""Crimson"",IF(REGEXMATC"&amp;"H(E385,""Grays""),""Elm"",IF(REGEXMATCH(E385,""Matthews""),""Elm"",IF(REGEXMATCH(E385,""Weld""),""Elm"",IF(REGEXMATCH(E385,""Canaday""),""Oak"",IF(REGEXMATCH(E385,""Thayer""),""Oak"")))))))))))))))))"),FALSE)</f>
        <v>0</v>
      </c>
      <c r="C385" s="4">
        <f>Form!F:F</f>
        <v>0</v>
      </c>
      <c r="D385" s="4">
        <f>Form!G:G</f>
        <v>0</v>
      </c>
      <c r="E385" s="4"/>
    </row>
    <row r="386" spans="1:5" ht="15">
      <c r="A386" s="4">
        <f>Form!C:C</f>
        <v>0</v>
      </c>
      <c r="B386" s="7" t="b">
        <f ca="1">IFERROR(__xludf.DUMMYFUNCTION("IF(REGEXMATCH(E386,""Apley""),""Ivy"",IF(REGEXMATCH(E386,""Hollis""),""Ivy"",IF(REGEXMATCH(E386,""Holworthy""),""Ivy"",IF(REGEXMATCH(E386,""Lionel""),""Ivy"",IF(REGEXMATCH(E386,""Mass Hall""),""Ivy"",IF(REGEXMATCH(E386,""Mower""),""Ivy"",IF(REGEXMATCH(E38"&amp;"6,""Stoughton""),""Ivy"",IF(REGEXMATCH(E386,""Straus""),""Ivy"",IF(REGEXMATCH(E386,""Greenough""),""Crimson"",IF(REGEXMATCH(E386,""Hurlbut""),""Crimson"",IF(REGEXMATCH(E386,""Pennypacker""),""Crimson"",IF(REGEXMATCH(E386,""Wigg""),""Crimson"",IF(REGEXMATC"&amp;"H(E386,""Grays""),""Elm"",IF(REGEXMATCH(E386,""Matthews""),""Elm"",IF(REGEXMATCH(E386,""Weld""),""Elm"",IF(REGEXMATCH(E386,""Canaday""),""Oak"",IF(REGEXMATCH(E386,""Thayer""),""Oak"")))))))))))))))))"),FALSE)</f>
        <v>0</v>
      </c>
      <c r="C386" s="4">
        <f>Form!F:F</f>
        <v>0</v>
      </c>
      <c r="D386" s="4">
        <f>Form!G:G</f>
        <v>0</v>
      </c>
      <c r="E386" s="4"/>
    </row>
    <row r="387" spans="1:5" ht="15">
      <c r="A387" s="4">
        <f>Form!C:C</f>
        <v>0</v>
      </c>
      <c r="B387" s="7" t="b">
        <f ca="1">IFERROR(__xludf.DUMMYFUNCTION("IF(REGEXMATCH(E387,""Apley""),""Ivy"",IF(REGEXMATCH(E387,""Hollis""),""Ivy"",IF(REGEXMATCH(E387,""Holworthy""),""Ivy"",IF(REGEXMATCH(E387,""Lionel""),""Ivy"",IF(REGEXMATCH(E387,""Mass Hall""),""Ivy"",IF(REGEXMATCH(E387,""Mower""),""Ivy"",IF(REGEXMATCH(E38"&amp;"7,""Stoughton""),""Ivy"",IF(REGEXMATCH(E387,""Straus""),""Ivy"",IF(REGEXMATCH(E387,""Greenough""),""Crimson"",IF(REGEXMATCH(E387,""Hurlbut""),""Crimson"",IF(REGEXMATCH(E387,""Pennypacker""),""Crimson"",IF(REGEXMATCH(E387,""Wigg""),""Crimson"",IF(REGEXMATC"&amp;"H(E387,""Grays""),""Elm"",IF(REGEXMATCH(E387,""Matthews""),""Elm"",IF(REGEXMATCH(E387,""Weld""),""Elm"",IF(REGEXMATCH(E387,""Canaday""),""Oak"",IF(REGEXMATCH(E387,""Thayer""),""Oak"")))))))))))))))))"),FALSE)</f>
        <v>0</v>
      </c>
      <c r="C387" s="4">
        <f>Form!F:F</f>
        <v>0</v>
      </c>
      <c r="D387" s="4">
        <f>Form!G:G</f>
        <v>0</v>
      </c>
      <c r="E387" s="4"/>
    </row>
    <row r="388" spans="1:5" ht="15">
      <c r="A388" s="4">
        <f>Form!C:C</f>
        <v>0</v>
      </c>
      <c r="B388" s="7" t="b">
        <f ca="1">IFERROR(__xludf.DUMMYFUNCTION("IF(REGEXMATCH(E388,""Apley""),""Ivy"",IF(REGEXMATCH(E388,""Hollis""),""Ivy"",IF(REGEXMATCH(E388,""Holworthy""),""Ivy"",IF(REGEXMATCH(E388,""Lionel""),""Ivy"",IF(REGEXMATCH(E388,""Mass Hall""),""Ivy"",IF(REGEXMATCH(E388,""Mower""),""Ivy"",IF(REGEXMATCH(E38"&amp;"8,""Stoughton""),""Ivy"",IF(REGEXMATCH(E388,""Straus""),""Ivy"",IF(REGEXMATCH(E388,""Greenough""),""Crimson"",IF(REGEXMATCH(E388,""Hurlbut""),""Crimson"",IF(REGEXMATCH(E388,""Pennypacker""),""Crimson"",IF(REGEXMATCH(E388,""Wigg""),""Crimson"",IF(REGEXMATC"&amp;"H(E388,""Grays""),""Elm"",IF(REGEXMATCH(E388,""Matthews""),""Elm"",IF(REGEXMATCH(E388,""Weld""),""Elm"",IF(REGEXMATCH(E388,""Canaday""),""Oak"",IF(REGEXMATCH(E388,""Thayer""),""Oak"")))))))))))))))))"),FALSE)</f>
        <v>0</v>
      </c>
      <c r="C388" s="4">
        <f>Form!F:F</f>
        <v>0</v>
      </c>
      <c r="D388" s="4">
        <f>Form!G:G</f>
        <v>0</v>
      </c>
      <c r="E388" s="4"/>
    </row>
    <row r="389" spans="1:5" ht="15">
      <c r="A389" s="4">
        <f>Form!C:C</f>
        <v>0</v>
      </c>
      <c r="B389" s="7" t="b">
        <f ca="1">IFERROR(__xludf.DUMMYFUNCTION("IF(REGEXMATCH(E389,""Apley""),""Ivy"",IF(REGEXMATCH(E389,""Hollis""),""Ivy"",IF(REGEXMATCH(E389,""Holworthy""),""Ivy"",IF(REGEXMATCH(E389,""Lionel""),""Ivy"",IF(REGEXMATCH(E389,""Mass Hall""),""Ivy"",IF(REGEXMATCH(E389,""Mower""),""Ivy"",IF(REGEXMATCH(E38"&amp;"9,""Stoughton""),""Ivy"",IF(REGEXMATCH(E389,""Straus""),""Ivy"",IF(REGEXMATCH(E389,""Greenough""),""Crimson"",IF(REGEXMATCH(E389,""Hurlbut""),""Crimson"",IF(REGEXMATCH(E389,""Pennypacker""),""Crimson"",IF(REGEXMATCH(E389,""Wigg""),""Crimson"",IF(REGEXMATC"&amp;"H(E389,""Grays""),""Elm"",IF(REGEXMATCH(E389,""Matthews""),""Elm"",IF(REGEXMATCH(E389,""Weld""),""Elm"",IF(REGEXMATCH(E389,""Canaday""),""Oak"",IF(REGEXMATCH(E389,""Thayer""),""Oak"")))))))))))))))))"),FALSE)</f>
        <v>0</v>
      </c>
      <c r="C389" s="4">
        <f>Form!F:F</f>
        <v>0</v>
      </c>
      <c r="D389" s="4">
        <f>Form!G:G</f>
        <v>0</v>
      </c>
      <c r="E389" s="4"/>
    </row>
    <row r="390" spans="1:5" ht="15">
      <c r="A390" s="4">
        <f>Form!C:C</f>
        <v>0</v>
      </c>
      <c r="B390" s="7" t="b">
        <f ca="1">IFERROR(__xludf.DUMMYFUNCTION("IF(REGEXMATCH(E390,""Apley""),""Ivy"",IF(REGEXMATCH(E390,""Hollis""),""Ivy"",IF(REGEXMATCH(E390,""Holworthy""),""Ivy"",IF(REGEXMATCH(E390,""Lionel""),""Ivy"",IF(REGEXMATCH(E390,""Mass Hall""),""Ivy"",IF(REGEXMATCH(E390,""Mower""),""Ivy"",IF(REGEXMATCH(E39"&amp;"0,""Stoughton""),""Ivy"",IF(REGEXMATCH(E390,""Straus""),""Ivy"",IF(REGEXMATCH(E390,""Greenough""),""Crimson"",IF(REGEXMATCH(E390,""Hurlbut""),""Crimson"",IF(REGEXMATCH(E390,""Pennypacker""),""Crimson"",IF(REGEXMATCH(E390,""Wigg""),""Crimson"",IF(REGEXMATC"&amp;"H(E390,""Grays""),""Elm"",IF(REGEXMATCH(E390,""Matthews""),""Elm"",IF(REGEXMATCH(E390,""Weld""),""Elm"",IF(REGEXMATCH(E390,""Canaday""),""Oak"",IF(REGEXMATCH(E390,""Thayer""),""Oak"")))))))))))))))))"),FALSE)</f>
        <v>0</v>
      </c>
      <c r="C390" s="4">
        <f>Form!F:F</f>
        <v>0</v>
      </c>
      <c r="D390" s="4">
        <f>Form!G:G</f>
        <v>0</v>
      </c>
      <c r="E390" s="4"/>
    </row>
    <row r="391" spans="1:5" ht="15">
      <c r="A391" s="4">
        <f>Form!C:C</f>
        <v>0</v>
      </c>
      <c r="B391" s="7" t="b">
        <f ca="1">IFERROR(__xludf.DUMMYFUNCTION("IF(REGEXMATCH(E391,""Apley""),""Ivy"",IF(REGEXMATCH(E391,""Hollis""),""Ivy"",IF(REGEXMATCH(E391,""Holworthy""),""Ivy"",IF(REGEXMATCH(E391,""Lionel""),""Ivy"",IF(REGEXMATCH(E391,""Mass Hall""),""Ivy"",IF(REGEXMATCH(E391,""Mower""),""Ivy"",IF(REGEXMATCH(E39"&amp;"1,""Stoughton""),""Ivy"",IF(REGEXMATCH(E391,""Straus""),""Ivy"",IF(REGEXMATCH(E391,""Greenough""),""Crimson"",IF(REGEXMATCH(E391,""Hurlbut""),""Crimson"",IF(REGEXMATCH(E391,""Pennypacker""),""Crimson"",IF(REGEXMATCH(E391,""Wigg""),""Crimson"",IF(REGEXMATC"&amp;"H(E391,""Grays""),""Elm"",IF(REGEXMATCH(E391,""Matthews""),""Elm"",IF(REGEXMATCH(E391,""Weld""),""Elm"",IF(REGEXMATCH(E391,""Canaday""),""Oak"",IF(REGEXMATCH(E391,""Thayer""),""Oak"")))))))))))))))))"),FALSE)</f>
        <v>0</v>
      </c>
      <c r="C391" s="4">
        <f>Form!F:F</f>
        <v>0</v>
      </c>
      <c r="D391" s="4">
        <f>Form!G:G</f>
        <v>0</v>
      </c>
      <c r="E391" s="4"/>
    </row>
    <row r="392" spans="1:5" ht="15">
      <c r="A392" s="4">
        <f>Form!C:C</f>
        <v>0</v>
      </c>
      <c r="B392" s="7" t="b">
        <f ca="1">IFERROR(__xludf.DUMMYFUNCTION("IF(REGEXMATCH(E392,""Apley""),""Ivy"",IF(REGEXMATCH(E392,""Hollis""),""Ivy"",IF(REGEXMATCH(E392,""Holworthy""),""Ivy"",IF(REGEXMATCH(E392,""Lionel""),""Ivy"",IF(REGEXMATCH(E392,""Mass Hall""),""Ivy"",IF(REGEXMATCH(E392,""Mower""),""Ivy"",IF(REGEXMATCH(E39"&amp;"2,""Stoughton""),""Ivy"",IF(REGEXMATCH(E392,""Straus""),""Ivy"",IF(REGEXMATCH(E392,""Greenough""),""Crimson"",IF(REGEXMATCH(E392,""Hurlbut""),""Crimson"",IF(REGEXMATCH(E392,""Pennypacker""),""Crimson"",IF(REGEXMATCH(E392,""Wigg""),""Crimson"",IF(REGEXMATC"&amp;"H(E392,""Grays""),""Elm"",IF(REGEXMATCH(E392,""Matthews""),""Elm"",IF(REGEXMATCH(E392,""Weld""),""Elm"",IF(REGEXMATCH(E392,""Canaday""),""Oak"",IF(REGEXMATCH(E392,""Thayer""),""Oak"")))))))))))))))))"),FALSE)</f>
        <v>0</v>
      </c>
      <c r="C392" s="4">
        <f>Form!F:F</f>
        <v>0</v>
      </c>
      <c r="D392" s="4">
        <f>Form!G:G</f>
        <v>0</v>
      </c>
      <c r="E392" s="4"/>
    </row>
    <row r="393" spans="1:5" ht="15">
      <c r="A393" s="4">
        <f>Form!C:C</f>
        <v>0</v>
      </c>
      <c r="B393" s="7" t="b">
        <f ca="1">IFERROR(__xludf.DUMMYFUNCTION("IF(REGEXMATCH(E393,""Apley""),""Ivy"",IF(REGEXMATCH(E393,""Hollis""),""Ivy"",IF(REGEXMATCH(E393,""Holworthy""),""Ivy"",IF(REGEXMATCH(E393,""Lionel""),""Ivy"",IF(REGEXMATCH(E393,""Mass Hall""),""Ivy"",IF(REGEXMATCH(E393,""Mower""),""Ivy"",IF(REGEXMATCH(E39"&amp;"3,""Stoughton""),""Ivy"",IF(REGEXMATCH(E393,""Straus""),""Ivy"",IF(REGEXMATCH(E393,""Greenough""),""Crimson"",IF(REGEXMATCH(E393,""Hurlbut""),""Crimson"",IF(REGEXMATCH(E393,""Pennypacker""),""Crimson"",IF(REGEXMATCH(E393,""Wigg""),""Crimson"",IF(REGEXMATC"&amp;"H(E393,""Grays""),""Elm"",IF(REGEXMATCH(E393,""Matthews""),""Elm"",IF(REGEXMATCH(E393,""Weld""),""Elm"",IF(REGEXMATCH(E393,""Canaday""),""Oak"",IF(REGEXMATCH(E393,""Thayer""),""Oak"")))))))))))))))))"),FALSE)</f>
        <v>0</v>
      </c>
      <c r="C393" s="4">
        <f>Form!F:F</f>
        <v>0</v>
      </c>
      <c r="D393" s="4">
        <f>Form!G:G</f>
        <v>0</v>
      </c>
      <c r="E393" s="4"/>
    </row>
    <row r="394" spans="1:5" ht="15">
      <c r="A394" s="4">
        <f>Form!C:C</f>
        <v>0</v>
      </c>
      <c r="B394" s="7" t="b">
        <f ca="1">IFERROR(__xludf.DUMMYFUNCTION("IF(REGEXMATCH(E394,""Apley""),""Ivy"",IF(REGEXMATCH(E394,""Hollis""),""Ivy"",IF(REGEXMATCH(E394,""Holworthy""),""Ivy"",IF(REGEXMATCH(E394,""Lionel""),""Ivy"",IF(REGEXMATCH(E394,""Mass Hall""),""Ivy"",IF(REGEXMATCH(E394,""Mower""),""Ivy"",IF(REGEXMATCH(E39"&amp;"4,""Stoughton""),""Ivy"",IF(REGEXMATCH(E394,""Straus""),""Ivy"",IF(REGEXMATCH(E394,""Greenough""),""Crimson"",IF(REGEXMATCH(E394,""Hurlbut""),""Crimson"",IF(REGEXMATCH(E394,""Pennypacker""),""Crimson"",IF(REGEXMATCH(E394,""Wigg""),""Crimson"",IF(REGEXMATC"&amp;"H(E394,""Grays""),""Elm"",IF(REGEXMATCH(E394,""Matthews""),""Elm"",IF(REGEXMATCH(E394,""Weld""),""Elm"",IF(REGEXMATCH(E394,""Canaday""),""Oak"",IF(REGEXMATCH(E394,""Thayer""),""Oak"")))))))))))))))))"),FALSE)</f>
        <v>0</v>
      </c>
      <c r="C394" s="4">
        <f>Form!F:F</f>
        <v>0</v>
      </c>
      <c r="D394" s="4">
        <f>Form!G:G</f>
        <v>0</v>
      </c>
      <c r="E394" s="4"/>
    </row>
    <row r="395" spans="1:5" ht="15">
      <c r="A395" s="4">
        <f>Form!C:C</f>
        <v>0</v>
      </c>
      <c r="B395" s="7" t="b">
        <f ca="1">IFERROR(__xludf.DUMMYFUNCTION("IF(REGEXMATCH(E395,""Apley""),""Ivy"",IF(REGEXMATCH(E395,""Hollis""),""Ivy"",IF(REGEXMATCH(E395,""Holworthy""),""Ivy"",IF(REGEXMATCH(E395,""Lionel""),""Ivy"",IF(REGEXMATCH(E395,""Mass Hall""),""Ivy"",IF(REGEXMATCH(E395,""Mower""),""Ivy"",IF(REGEXMATCH(E39"&amp;"5,""Stoughton""),""Ivy"",IF(REGEXMATCH(E395,""Straus""),""Ivy"",IF(REGEXMATCH(E395,""Greenough""),""Crimson"",IF(REGEXMATCH(E395,""Hurlbut""),""Crimson"",IF(REGEXMATCH(E395,""Pennypacker""),""Crimson"",IF(REGEXMATCH(E395,""Wigg""),""Crimson"",IF(REGEXMATC"&amp;"H(E395,""Grays""),""Elm"",IF(REGEXMATCH(E395,""Matthews""),""Elm"",IF(REGEXMATCH(E395,""Weld""),""Elm"",IF(REGEXMATCH(E395,""Canaday""),""Oak"",IF(REGEXMATCH(E395,""Thayer""),""Oak"")))))))))))))))))"),FALSE)</f>
        <v>0</v>
      </c>
      <c r="C395" s="4">
        <f>Form!F:F</f>
        <v>0</v>
      </c>
      <c r="D395" s="4">
        <f>Form!G:G</f>
        <v>0</v>
      </c>
      <c r="E395" s="4"/>
    </row>
    <row r="396" spans="1:5" ht="15">
      <c r="A396" s="4">
        <f>Form!C:C</f>
        <v>0</v>
      </c>
      <c r="B396" s="7" t="b">
        <f ca="1">IFERROR(__xludf.DUMMYFUNCTION("IF(REGEXMATCH(E396,""Apley""),""Ivy"",IF(REGEXMATCH(E396,""Hollis""),""Ivy"",IF(REGEXMATCH(E396,""Holworthy""),""Ivy"",IF(REGEXMATCH(E396,""Lionel""),""Ivy"",IF(REGEXMATCH(E396,""Mass Hall""),""Ivy"",IF(REGEXMATCH(E396,""Mower""),""Ivy"",IF(REGEXMATCH(E39"&amp;"6,""Stoughton""),""Ivy"",IF(REGEXMATCH(E396,""Straus""),""Ivy"",IF(REGEXMATCH(E396,""Greenough""),""Crimson"",IF(REGEXMATCH(E396,""Hurlbut""),""Crimson"",IF(REGEXMATCH(E396,""Pennypacker""),""Crimson"",IF(REGEXMATCH(E396,""Wigg""),""Crimson"",IF(REGEXMATC"&amp;"H(E396,""Grays""),""Elm"",IF(REGEXMATCH(E396,""Matthews""),""Elm"",IF(REGEXMATCH(E396,""Weld""),""Elm"",IF(REGEXMATCH(E396,""Canaday""),""Oak"",IF(REGEXMATCH(E396,""Thayer""),""Oak"")))))))))))))))))"),FALSE)</f>
        <v>0</v>
      </c>
      <c r="C396" s="4">
        <f>Form!F:F</f>
        <v>0</v>
      </c>
      <c r="D396" s="4">
        <f>Form!G:G</f>
        <v>0</v>
      </c>
      <c r="E396" s="4"/>
    </row>
    <row r="397" spans="1:5" ht="15">
      <c r="A397" s="4">
        <f>Form!C:C</f>
        <v>0</v>
      </c>
      <c r="B397" s="7" t="b">
        <f ca="1">IFERROR(__xludf.DUMMYFUNCTION("IF(REGEXMATCH(E397,""Apley""),""Ivy"",IF(REGEXMATCH(E397,""Hollis""),""Ivy"",IF(REGEXMATCH(E397,""Holworthy""),""Ivy"",IF(REGEXMATCH(E397,""Lionel""),""Ivy"",IF(REGEXMATCH(E397,""Mass Hall""),""Ivy"",IF(REGEXMATCH(E397,""Mower""),""Ivy"",IF(REGEXMATCH(E39"&amp;"7,""Stoughton""),""Ivy"",IF(REGEXMATCH(E397,""Straus""),""Ivy"",IF(REGEXMATCH(E397,""Greenough""),""Crimson"",IF(REGEXMATCH(E397,""Hurlbut""),""Crimson"",IF(REGEXMATCH(E397,""Pennypacker""),""Crimson"",IF(REGEXMATCH(E397,""Wigg""),""Crimson"",IF(REGEXMATC"&amp;"H(E397,""Grays""),""Elm"",IF(REGEXMATCH(E397,""Matthews""),""Elm"",IF(REGEXMATCH(E397,""Weld""),""Elm"",IF(REGEXMATCH(E397,""Canaday""),""Oak"",IF(REGEXMATCH(E397,""Thayer""),""Oak"")))))))))))))))))"),FALSE)</f>
        <v>0</v>
      </c>
      <c r="C397" s="4">
        <f>Form!F:F</f>
        <v>0</v>
      </c>
      <c r="D397" s="4">
        <f>Form!G:G</f>
        <v>0</v>
      </c>
      <c r="E397" s="4"/>
    </row>
    <row r="398" spans="1:5" ht="15">
      <c r="A398" s="4">
        <f>Form!C:C</f>
        <v>0</v>
      </c>
      <c r="B398" s="7" t="b">
        <f ca="1">IFERROR(__xludf.DUMMYFUNCTION("IF(REGEXMATCH(E398,""Apley""),""Ivy"",IF(REGEXMATCH(E398,""Hollis""),""Ivy"",IF(REGEXMATCH(E398,""Holworthy""),""Ivy"",IF(REGEXMATCH(E398,""Lionel""),""Ivy"",IF(REGEXMATCH(E398,""Mass Hall""),""Ivy"",IF(REGEXMATCH(E398,""Mower""),""Ivy"",IF(REGEXMATCH(E39"&amp;"8,""Stoughton""),""Ivy"",IF(REGEXMATCH(E398,""Straus""),""Ivy"",IF(REGEXMATCH(E398,""Greenough""),""Crimson"",IF(REGEXMATCH(E398,""Hurlbut""),""Crimson"",IF(REGEXMATCH(E398,""Pennypacker""),""Crimson"",IF(REGEXMATCH(E398,""Wigg""),""Crimson"",IF(REGEXMATC"&amp;"H(E398,""Grays""),""Elm"",IF(REGEXMATCH(E398,""Matthews""),""Elm"",IF(REGEXMATCH(E398,""Weld""),""Elm"",IF(REGEXMATCH(E398,""Canaday""),""Oak"",IF(REGEXMATCH(E398,""Thayer""),""Oak"")))))))))))))))))"),FALSE)</f>
        <v>0</v>
      </c>
      <c r="C398" s="4">
        <f>Form!F:F</f>
        <v>0</v>
      </c>
      <c r="D398" s="4">
        <f>Form!G:G</f>
        <v>0</v>
      </c>
      <c r="E398" s="4"/>
    </row>
    <row r="399" spans="1:5" ht="15">
      <c r="A399" s="4">
        <f>Form!C:C</f>
        <v>0</v>
      </c>
      <c r="B399" s="7" t="b">
        <f ca="1">IFERROR(__xludf.DUMMYFUNCTION("IF(REGEXMATCH(E399,""Apley""),""Ivy"",IF(REGEXMATCH(E399,""Hollis""),""Ivy"",IF(REGEXMATCH(E399,""Holworthy""),""Ivy"",IF(REGEXMATCH(E399,""Lionel""),""Ivy"",IF(REGEXMATCH(E399,""Mass Hall""),""Ivy"",IF(REGEXMATCH(E399,""Mower""),""Ivy"",IF(REGEXMATCH(E39"&amp;"9,""Stoughton""),""Ivy"",IF(REGEXMATCH(E399,""Straus""),""Ivy"",IF(REGEXMATCH(E399,""Greenough""),""Crimson"",IF(REGEXMATCH(E399,""Hurlbut""),""Crimson"",IF(REGEXMATCH(E399,""Pennypacker""),""Crimson"",IF(REGEXMATCH(E399,""Wigg""),""Crimson"",IF(REGEXMATC"&amp;"H(E399,""Grays""),""Elm"",IF(REGEXMATCH(E399,""Matthews""),""Elm"",IF(REGEXMATCH(E399,""Weld""),""Elm"",IF(REGEXMATCH(E399,""Canaday""),""Oak"",IF(REGEXMATCH(E399,""Thayer""),""Oak"")))))))))))))))))"),FALSE)</f>
        <v>0</v>
      </c>
      <c r="C399" s="4">
        <f>Form!F:F</f>
        <v>0</v>
      </c>
      <c r="D399" s="4">
        <f>Form!G:G</f>
        <v>0</v>
      </c>
      <c r="E399" s="4"/>
    </row>
    <row r="400" spans="1:5" ht="15">
      <c r="A400" s="4">
        <f>Form!C:C</f>
        <v>0</v>
      </c>
      <c r="B400" s="7" t="b">
        <f ca="1">IFERROR(__xludf.DUMMYFUNCTION("IF(REGEXMATCH(E400,""Apley""),""Ivy"",IF(REGEXMATCH(E400,""Hollis""),""Ivy"",IF(REGEXMATCH(E400,""Holworthy""),""Ivy"",IF(REGEXMATCH(E400,""Lionel""),""Ivy"",IF(REGEXMATCH(E400,""Mass Hall""),""Ivy"",IF(REGEXMATCH(E400,""Mower""),""Ivy"",IF(REGEXMATCH(E40"&amp;"0,""Stoughton""),""Ivy"",IF(REGEXMATCH(E400,""Straus""),""Ivy"",IF(REGEXMATCH(E400,""Greenough""),""Crimson"",IF(REGEXMATCH(E400,""Hurlbut""),""Crimson"",IF(REGEXMATCH(E400,""Pennypacker""),""Crimson"",IF(REGEXMATCH(E400,""Wigg""),""Crimson"",IF(REGEXMATC"&amp;"H(E400,""Grays""),""Elm"",IF(REGEXMATCH(E400,""Matthews""),""Elm"",IF(REGEXMATCH(E400,""Weld""),""Elm"",IF(REGEXMATCH(E400,""Canaday""),""Oak"",IF(REGEXMATCH(E400,""Thayer""),""Oak"")))))))))))))))))"),FALSE)</f>
        <v>0</v>
      </c>
      <c r="C400" s="4">
        <f>Form!F:F</f>
        <v>0</v>
      </c>
      <c r="D400" s="4">
        <f>Form!G:G</f>
        <v>0</v>
      </c>
      <c r="E400" s="4"/>
    </row>
    <row r="401" spans="1:5" ht="15">
      <c r="A401" s="4">
        <f>Form!C:C</f>
        <v>0</v>
      </c>
      <c r="B401" s="7" t="b">
        <f ca="1">IFERROR(__xludf.DUMMYFUNCTION("IF(REGEXMATCH(E401,""Apley""),""Ivy"",IF(REGEXMATCH(E401,""Hollis""),""Ivy"",IF(REGEXMATCH(E401,""Holworthy""),""Ivy"",IF(REGEXMATCH(E401,""Lionel""),""Ivy"",IF(REGEXMATCH(E401,""Mass Hall""),""Ivy"",IF(REGEXMATCH(E401,""Mower""),""Ivy"",IF(REGEXMATCH(E40"&amp;"1,""Stoughton""),""Ivy"",IF(REGEXMATCH(E401,""Straus""),""Ivy"",IF(REGEXMATCH(E401,""Greenough""),""Crimson"",IF(REGEXMATCH(E401,""Hurlbut""),""Crimson"",IF(REGEXMATCH(E401,""Pennypacker""),""Crimson"",IF(REGEXMATCH(E401,""Wigg""),""Crimson"",IF(REGEXMATC"&amp;"H(E401,""Grays""),""Elm"",IF(REGEXMATCH(E401,""Matthews""),""Elm"",IF(REGEXMATCH(E401,""Weld""),""Elm"",IF(REGEXMATCH(E401,""Canaday""),""Oak"",IF(REGEXMATCH(E401,""Thayer""),""Oak"")))))))))))))))))"),FALSE)</f>
        <v>0</v>
      </c>
      <c r="C401" s="4">
        <f>Form!F:F</f>
        <v>0</v>
      </c>
      <c r="D401" s="4">
        <f>Form!G:G</f>
        <v>0</v>
      </c>
      <c r="E401" s="4"/>
    </row>
    <row r="402" spans="1:5" ht="15">
      <c r="A402" s="4">
        <f>Form!C:C</f>
        <v>0</v>
      </c>
      <c r="B402" s="7" t="b">
        <f ca="1">IFERROR(__xludf.DUMMYFUNCTION("IF(REGEXMATCH(E402,""Apley""),""Ivy"",IF(REGEXMATCH(E402,""Hollis""),""Ivy"",IF(REGEXMATCH(E402,""Holworthy""),""Ivy"",IF(REGEXMATCH(E402,""Lionel""),""Ivy"",IF(REGEXMATCH(E402,""Mass Hall""),""Ivy"",IF(REGEXMATCH(E402,""Mower""),""Ivy"",IF(REGEXMATCH(E40"&amp;"2,""Stoughton""),""Ivy"",IF(REGEXMATCH(E402,""Straus""),""Ivy"",IF(REGEXMATCH(E402,""Greenough""),""Crimson"",IF(REGEXMATCH(E402,""Hurlbut""),""Crimson"",IF(REGEXMATCH(E402,""Pennypacker""),""Crimson"",IF(REGEXMATCH(E402,""Wigg""),""Crimson"",IF(REGEXMATC"&amp;"H(E402,""Grays""),""Elm"",IF(REGEXMATCH(E402,""Matthews""),""Elm"",IF(REGEXMATCH(E402,""Weld""),""Elm"",IF(REGEXMATCH(E402,""Canaday""),""Oak"",IF(REGEXMATCH(E402,""Thayer""),""Oak"")))))))))))))))))"),FALSE)</f>
        <v>0</v>
      </c>
      <c r="C402" s="4">
        <f>Form!F:F</f>
        <v>0</v>
      </c>
      <c r="D402" s="4">
        <f>Form!G:G</f>
        <v>0</v>
      </c>
      <c r="E402" s="4"/>
    </row>
    <row r="403" spans="1:5" ht="15">
      <c r="A403" s="4">
        <f>Form!C:C</f>
        <v>0</v>
      </c>
      <c r="B403" s="7" t="b">
        <f ca="1">IFERROR(__xludf.DUMMYFUNCTION("IF(REGEXMATCH(E403,""Apley""),""Ivy"",IF(REGEXMATCH(E403,""Hollis""),""Ivy"",IF(REGEXMATCH(E403,""Holworthy""),""Ivy"",IF(REGEXMATCH(E403,""Lionel""),""Ivy"",IF(REGEXMATCH(E403,""Mass Hall""),""Ivy"",IF(REGEXMATCH(E403,""Mower""),""Ivy"",IF(REGEXMATCH(E40"&amp;"3,""Stoughton""),""Ivy"",IF(REGEXMATCH(E403,""Straus""),""Ivy"",IF(REGEXMATCH(E403,""Greenough""),""Crimson"",IF(REGEXMATCH(E403,""Hurlbut""),""Crimson"",IF(REGEXMATCH(E403,""Pennypacker""),""Crimson"",IF(REGEXMATCH(E403,""Wigg""),""Crimson"",IF(REGEXMATC"&amp;"H(E403,""Grays""),""Elm"",IF(REGEXMATCH(E403,""Matthews""),""Elm"",IF(REGEXMATCH(E403,""Weld""),""Elm"",IF(REGEXMATCH(E403,""Canaday""),""Oak"",IF(REGEXMATCH(E403,""Thayer""),""Oak"")))))))))))))))))"),FALSE)</f>
        <v>0</v>
      </c>
      <c r="C403" s="4">
        <f>Form!F:F</f>
        <v>0</v>
      </c>
      <c r="D403" s="4">
        <f>Form!G:G</f>
        <v>0</v>
      </c>
      <c r="E403" s="4"/>
    </row>
    <row r="404" spans="1:5" ht="15">
      <c r="A404" s="4">
        <f>Form!C:C</f>
        <v>0</v>
      </c>
      <c r="B404" s="7" t="b">
        <f ca="1">IFERROR(__xludf.DUMMYFUNCTION("IF(REGEXMATCH(E404,""Apley""),""Ivy"",IF(REGEXMATCH(E404,""Hollis""),""Ivy"",IF(REGEXMATCH(E404,""Holworthy""),""Ivy"",IF(REGEXMATCH(E404,""Lionel""),""Ivy"",IF(REGEXMATCH(E404,""Mass Hall""),""Ivy"",IF(REGEXMATCH(E404,""Mower""),""Ivy"",IF(REGEXMATCH(E40"&amp;"4,""Stoughton""),""Ivy"",IF(REGEXMATCH(E404,""Straus""),""Ivy"",IF(REGEXMATCH(E404,""Greenough""),""Crimson"",IF(REGEXMATCH(E404,""Hurlbut""),""Crimson"",IF(REGEXMATCH(E404,""Pennypacker""),""Crimson"",IF(REGEXMATCH(E404,""Wigg""),""Crimson"",IF(REGEXMATC"&amp;"H(E404,""Grays""),""Elm"",IF(REGEXMATCH(E404,""Matthews""),""Elm"",IF(REGEXMATCH(E404,""Weld""),""Elm"",IF(REGEXMATCH(E404,""Canaday""),""Oak"",IF(REGEXMATCH(E404,""Thayer""),""Oak"")))))))))))))))))"),FALSE)</f>
        <v>0</v>
      </c>
      <c r="C404" s="4">
        <f>Form!F:F</f>
        <v>0</v>
      </c>
      <c r="D404" s="4">
        <f>Form!G:G</f>
        <v>0</v>
      </c>
      <c r="E404" s="4"/>
    </row>
    <row r="405" spans="1:5" ht="15">
      <c r="A405" s="4">
        <f>Form!C:C</f>
        <v>0</v>
      </c>
      <c r="B405" s="7" t="b">
        <f ca="1">IFERROR(__xludf.DUMMYFUNCTION("IF(REGEXMATCH(E405,""Apley""),""Ivy"",IF(REGEXMATCH(E405,""Hollis""),""Ivy"",IF(REGEXMATCH(E405,""Holworthy""),""Ivy"",IF(REGEXMATCH(E405,""Lionel""),""Ivy"",IF(REGEXMATCH(E405,""Mass Hall""),""Ivy"",IF(REGEXMATCH(E405,""Mower""),""Ivy"",IF(REGEXMATCH(E40"&amp;"5,""Stoughton""),""Ivy"",IF(REGEXMATCH(E405,""Straus""),""Ivy"",IF(REGEXMATCH(E405,""Greenough""),""Crimson"",IF(REGEXMATCH(E405,""Hurlbut""),""Crimson"",IF(REGEXMATCH(E405,""Pennypacker""),""Crimson"",IF(REGEXMATCH(E405,""Wigg""),""Crimson"",IF(REGEXMATC"&amp;"H(E405,""Grays""),""Elm"",IF(REGEXMATCH(E405,""Matthews""),""Elm"",IF(REGEXMATCH(E405,""Weld""),""Elm"",IF(REGEXMATCH(E405,""Canaday""),""Oak"",IF(REGEXMATCH(E405,""Thayer""),""Oak"")))))))))))))))))"),FALSE)</f>
        <v>0</v>
      </c>
      <c r="C405" s="4">
        <f>Form!F:F</f>
        <v>0</v>
      </c>
      <c r="D405" s="4">
        <f>Form!G:G</f>
        <v>0</v>
      </c>
      <c r="E405" s="4"/>
    </row>
    <row r="406" spans="1:5" ht="15">
      <c r="A406" s="4">
        <f>Form!C:C</f>
        <v>0</v>
      </c>
      <c r="B406" s="7" t="b">
        <f ca="1">IFERROR(__xludf.DUMMYFUNCTION("IF(REGEXMATCH(E406,""Apley""),""Ivy"",IF(REGEXMATCH(E406,""Hollis""),""Ivy"",IF(REGEXMATCH(E406,""Holworthy""),""Ivy"",IF(REGEXMATCH(E406,""Lionel""),""Ivy"",IF(REGEXMATCH(E406,""Mass Hall""),""Ivy"",IF(REGEXMATCH(E406,""Mower""),""Ivy"",IF(REGEXMATCH(E40"&amp;"6,""Stoughton""),""Ivy"",IF(REGEXMATCH(E406,""Straus""),""Ivy"",IF(REGEXMATCH(E406,""Greenough""),""Crimson"",IF(REGEXMATCH(E406,""Hurlbut""),""Crimson"",IF(REGEXMATCH(E406,""Pennypacker""),""Crimson"",IF(REGEXMATCH(E406,""Wigg""),""Crimson"",IF(REGEXMATC"&amp;"H(E406,""Grays""),""Elm"",IF(REGEXMATCH(E406,""Matthews""),""Elm"",IF(REGEXMATCH(E406,""Weld""),""Elm"",IF(REGEXMATCH(E406,""Canaday""),""Oak"",IF(REGEXMATCH(E406,""Thayer""),""Oak"")))))))))))))))))"),FALSE)</f>
        <v>0</v>
      </c>
      <c r="C406" s="4">
        <f>Form!F:F</f>
        <v>0</v>
      </c>
      <c r="D406" s="4">
        <f>Form!G:G</f>
        <v>0</v>
      </c>
      <c r="E406" s="4"/>
    </row>
    <row r="407" spans="1:5" ht="15">
      <c r="A407" s="4">
        <f>Form!C:C</f>
        <v>0</v>
      </c>
      <c r="B407" s="7" t="b">
        <f ca="1">IFERROR(__xludf.DUMMYFUNCTION("IF(REGEXMATCH(E407,""Apley""),""Ivy"",IF(REGEXMATCH(E407,""Hollis""),""Ivy"",IF(REGEXMATCH(E407,""Holworthy""),""Ivy"",IF(REGEXMATCH(E407,""Lionel""),""Ivy"",IF(REGEXMATCH(E407,""Mass Hall""),""Ivy"",IF(REGEXMATCH(E407,""Mower""),""Ivy"",IF(REGEXMATCH(E40"&amp;"7,""Stoughton""),""Ivy"",IF(REGEXMATCH(E407,""Straus""),""Ivy"",IF(REGEXMATCH(E407,""Greenough""),""Crimson"",IF(REGEXMATCH(E407,""Hurlbut""),""Crimson"",IF(REGEXMATCH(E407,""Pennypacker""),""Crimson"",IF(REGEXMATCH(E407,""Wigg""),""Crimson"",IF(REGEXMATC"&amp;"H(E407,""Grays""),""Elm"",IF(REGEXMATCH(E407,""Matthews""),""Elm"",IF(REGEXMATCH(E407,""Weld""),""Elm"",IF(REGEXMATCH(E407,""Canaday""),""Oak"",IF(REGEXMATCH(E407,""Thayer""),""Oak"")))))))))))))))))"),FALSE)</f>
        <v>0</v>
      </c>
      <c r="C407" s="4">
        <f>Form!F:F</f>
        <v>0</v>
      </c>
      <c r="D407" s="4">
        <f>Form!G:G</f>
        <v>0</v>
      </c>
      <c r="E407" s="4"/>
    </row>
    <row r="408" spans="1:5" ht="15">
      <c r="A408" s="4">
        <f>Form!C:C</f>
        <v>0</v>
      </c>
      <c r="B408" s="7" t="b">
        <f ca="1">IFERROR(__xludf.DUMMYFUNCTION("IF(REGEXMATCH(E408,""Apley""),""Ivy"",IF(REGEXMATCH(E408,""Hollis""),""Ivy"",IF(REGEXMATCH(E408,""Holworthy""),""Ivy"",IF(REGEXMATCH(E408,""Lionel""),""Ivy"",IF(REGEXMATCH(E408,""Mass Hall""),""Ivy"",IF(REGEXMATCH(E408,""Mower""),""Ivy"",IF(REGEXMATCH(E40"&amp;"8,""Stoughton""),""Ivy"",IF(REGEXMATCH(E408,""Straus""),""Ivy"",IF(REGEXMATCH(E408,""Greenough""),""Crimson"",IF(REGEXMATCH(E408,""Hurlbut""),""Crimson"",IF(REGEXMATCH(E408,""Pennypacker""),""Crimson"",IF(REGEXMATCH(E408,""Wigg""),""Crimson"",IF(REGEXMATC"&amp;"H(E408,""Grays""),""Elm"",IF(REGEXMATCH(E408,""Matthews""),""Elm"",IF(REGEXMATCH(E408,""Weld""),""Elm"",IF(REGEXMATCH(E408,""Canaday""),""Oak"",IF(REGEXMATCH(E408,""Thayer""),""Oak"")))))))))))))))))"),FALSE)</f>
        <v>0</v>
      </c>
      <c r="C408" s="4">
        <f>Form!F:F</f>
        <v>0</v>
      </c>
      <c r="D408" s="4">
        <f>Form!G:G</f>
        <v>0</v>
      </c>
      <c r="E408" s="4"/>
    </row>
    <row r="409" spans="1:5" ht="15">
      <c r="A409" s="4">
        <f>Form!C:C</f>
        <v>0</v>
      </c>
      <c r="B409" s="7" t="b">
        <f ca="1">IFERROR(__xludf.DUMMYFUNCTION("IF(REGEXMATCH(E409,""Apley""),""Ivy"",IF(REGEXMATCH(E409,""Hollis""),""Ivy"",IF(REGEXMATCH(E409,""Holworthy""),""Ivy"",IF(REGEXMATCH(E409,""Lionel""),""Ivy"",IF(REGEXMATCH(E409,""Mass Hall""),""Ivy"",IF(REGEXMATCH(E409,""Mower""),""Ivy"",IF(REGEXMATCH(E40"&amp;"9,""Stoughton""),""Ivy"",IF(REGEXMATCH(E409,""Straus""),""Ivy"",IF(REGEXMATCH(E409,""Greenough""),""Crimson"",IF(REGEXMATCH(E409,""Hurlbut""),""Crimson"",IF(REGEXMATCH(E409,""Pennypacker""),""Crimson"",IF(REGEXMATCH(E409,""Wigg""),""Crimson"",IF(REGEXMATC"&amp;"H(E409,""Grays""),""Elm"",IF(REGEXMATCH(E409,""Matthews""),""Elm"",IF(REGEXMATCH(E409,""Weld""),""Elm"",IF(REGEXMATCH(E409,""Canaday""),""Oak"",IF(REGEXMATCH(E409,""Thayer""),""Oak"")))))))))))))))))"),FALSE)</f>
        <v>0</v>
      </c>
      <c r="C409" s="4">
        <f>Form!F:F</f>
        <v>0</v>
      </c>
      <c r="D409" s="4">
        <f>Form!G:G</f>
        <v>0</v>
      </c>
      <c r="E409" s="4"/>
    </row>
    <row r="410" spans="1:5" ht="15">
      <c r="A410" s="4">
        <f>Form!C:C</f>
        <v>0</v>
      </c>
      <c r="B410" s="7" t="b">
        <f ca="1">IFERROR(__xludf.DUMMYFUNCTION("IF(REGEXMATCH(E410,""Apley""),""Ivy"",IF(REGEXMATCH(E410,""Hollis""),""Ivy"",IF(REGEXMATCH(E410,""Holworthy""),""Ivy"",IF(REGEXMATCH(E410,""Lionel""),""Ivy"",IF(REGEXMATCH(E410,""Mass Hall""),""Ivy"",IF(REGEXMATCH(E410,""Mower""),""Ivy"",IF(REGEXMATCH(E41"&amp;"0,""Stoughton""),""Ivy"",IF(REGEXMATCH(E410,""Straus""),""Ivy"",IF(REGEXMATCH(E410,""Greenough""),""Crimson"",IF(REGEXMATCH(E410,""Hurlbut""),""Crimson"",IF(REGEXMATCH(E410,""Pennypacker""),""Crimson"",IF(REGEXMATCH(E410,""Wigg""),""Crimson"",IF(REGEXMATC"&amp;"H(E410,""Grays""),""Elm"",IF(REGEXMATCH(E410,""Matthews""),""Elm"",IF(REGEXMATCH(E410,""Weld""),""Elm"",IF(REGEXMATCH(E410,""Canaday""),""Oak"",IF(REGEXMATCH(E410,""Thayer""),""Oak"")))))))))))))))))"),FALSE)</f>
        <v>0</v>
      </c>
      <c r="C410" s="4">
        <f>Form!F:F</f>
        <v>0</v>
      </c>
      <c r="D410" s="4">
        <f>Form!G:G</f>
        <v>0</v>
      </c>
      <c r="E410" s="4"/>
    </row>
    <row r="411" spans="1:5" ht="15">
      <c r="A411" s="4">
        <f>Form!C:C</f>
        <v>0</v>
      </c>
      <c r="B411" s="7" t="b">
        <f ca="1">IFERROR(__xludf.DUMMYFUNCTION("IF(REGEXMATCH(E411,""Apley""),""Ivy"",IF(REGEXMATCH(E411,""Hollis""),""Ivy"",IF(REGEXMATCH(E411,""Holworthy""),""Ivy"",IF(REGEXMATCH(E411,""Lionel""),""Ivy"",IF(REGEXMATCH(E411,""Mass Hall""),""Ivy"",IF(REGEXMATCH(E411,""Mower""),""Ivy"",IF(REGEXMATCH(E41"&amp;"1,""Stoughton""),""Ivy"",IF(REGEXMATCH(E411,""Straus""),""Ivy"",IF(REGEXMATCH(E411,""Greenough""),""Crimson"",IF(REGEXMATCH(E411,""Hurlbut""),""Crimson"",IF(REGEXMATCH(E411,""Pennypacker""),""Crimson"",IF(REGEXMATCH(E411,""Wigg""),""Crimson"",IF(REGEXMATC"&amp;"H(E411,""Grays""),""Elm"",IF(REGEXMATCH(E411,""Matthews""),""Elm"",IF(REGEXMATCH(E411,""Weld""),""Elm"",IF(REGEXMATCH(E411,""Canaday""),""Oak"",IF(REGEXMATCH(E411,""Thayer""),""Oak"")))))))))))))))))"),FALSE)</f>
        <v>0</v>
      </c>
      <c r="C411" s="4">
        <f>Form!F:F</f>
        <v>0</v>
      </c>
      <c r="D411" s="4">
        <f>Form!G:G</f>
        <v>0</v>
      </c>
      <c r="E411" s="4"/>
    </row>
    <row r="412" spans="1:5" ht="15">
      <c r="A412" s="4">
        <f>Form!C:C</f>
        <v>0</v>
      </c>
      <c r="B412" s="7" t="b">
        <f ca="1">IFERROR(__xludf.DUMMYFUNCTION("IF(REGEXMATCH(E412,""Apley""),""Ivy"",IF(REGEXMATCH(E412,""Hollis""),""Ivy"",IF(REGEXMATCH(E412,""Holworthy""),""Ivy"",IF(REGEXMATCH(E412,""Lionel""),""Ivy"",IF(REGEXMATCH(E412,""Mass Hall""),""Ivy"",IF(REGEXMATCH(E412,""Mower""),""Ivy"",IF(REGEXMATCH(E41"&amp;"2,""Stoughton""),""Ivy"",IF(REGEXMATCH(E412,""Straus""),""Ivy"",IF(REGEXMATCH(E412,""Greenough""),""Crimson"",IF(REGEXMATCH(E412,""Hurlbut""),""Crimson"",IF(REGEXMATCH(E412,""Pennypacker""),""Crimson"",IF(REGEXMATCH(E412,""Wigg""),""Crimson"",IF(REGEXMATC"&amp;"H(E412,""Grays""),""Elm"",IF(REGEXMATCH(E412,""Matthews""),""Elm"",IF(REGEXMATCH(E412,""Weld""),""Elm"",IF(REGEXMATCH(E412,""Canaday""),""Oak"",IF(REGEXMATCH(E412,""Thayer""),""Oak"")))))))))))))))))"),FALSE)</f>
        <v>0</v>
      </c>
      <c r="C412" s="4">
        <f>Form!F:F</f>
        <v>0</v>
      </c>
      <c r="D412" s="4">
        <f>Form!G:G</f>
        <v>0</v>
      </c>
      <c r="E412" s="4"/>
    </row>
    <row r="413" spans="1:5" ht="15">
      <c r="A413" s="4">
        <f>Form!C:C</f>
        <v>0</v>
      </c>
      <c r="B413" s="7" t="b">
        <f ca="1">IFERROR(__xludf.DUMMYFUNCTION("IF(REGEXMATCH(E413,""Apley""),""Ivy"",IF(REGEXMATCH(E413,""Hollis""),""Ivy"",IF(REGEXMATCH(E413,""Holworthy""),""Ivy"",IF(REGEXMATCH(E413,""Lionel""),""Ivy"",IF(REGEXMATCH(E413,""Mass Hall""),""Ivy"",IF(REGEXMATCH(E413,""Mower""),""Ivy"",IF(REGEXMATCH(E41"&amp;"3,""Stoughton""),""Ivy"",IF(REGEXMATCH(E413,""Straus""),""Ivy"",IF(REGEXMATCH(E413,""Greenough""),""Crimson"",IF(REGEXMATCH(E413,""Hurlbut""),""Crimson"",IF(REGEXMATCH(E413,""Pennypacker""),""Crimson"",IF(REGEXMATCH(E413,""Wigg""),""Crimson"",IF(REGEXMATC"&amp;"H(E413,""Grays""),""Elm"",IF(REGEXMATCH(E413,""Matthews""),""Elm"",IF(REGEXMATCH(E413,""Weld""),""Elm"",IF(REGEXMATCH(E413,""Canaday""),""Oak"",IF(REGEXMATCH(E413,""Thayer""),""Oak"")))))))))))))))))"),FALSE)</f>
        <v>0</v>
      </c>
      <c r="C413" s="4">
        <f>Form!F:F</f>
        <v>0</v>
      </c>
      <c r="D413" s="4">
        <f>Form!G:G</f>
        <v>0</v>
      </c>
      <c r="E413" s="4"/>
    </row>
    <row r="414" spans="1:5" ht="15">
      <c r="A414" s="4">
        <f>Form!C:C</f>
        <v>0</v>
      </c>
      <c r="B414" s="7" t="b">
        <f ca="1">IFERROR(__xludf.DUMMYFUNCTION("IF(REGEXMATCH(E414,""Apley""),""Ivy"",IF(REGEXMATCH(E414,""Hollis""),""Ivy"",IF(REGEXMATCH(E414,""Holworthy""),""Ivy"",IF(REGEXMATCH(E414,""Lionel""),""Ivy"",IF(REGEXMATCH(E414,""Mass Hall""),""Ivy"",IF(REGEXMATCH(E414,""Mower""),""Ivy"",IF(REGEXMATCH(E41"&amp;"4,""Stoughton""),""Ivy"",IF(REGEXMATCH(E414,""Straus""),""Ivy"",IF(REGEXMATCH(E414,""Greenough""),""Crimson"",IF(REGEXMATCH(E414,""Hurlbut""),""Crimson"",IF(REGEXMATCH(E414,""Pennypacker""),""Crimson"",IF(REGEXMATCH(E414,""Wigg""),""Crimson"",IF(REGEXMATC"&amp;"H(E414,""Grays""),""Elm"",IF(REGEXMATCH(E414,""Matthews""),""Elm"",IF(REGEXMATCH(E414,""Weld""),""Elm"",IF(REGEXMATCH(E414,""Canaday""),""Oak"",IF(REGEXMATCH(E414,""Thayer""),""Oak"")))))))))))))))))"),FALSE)</f>
        <v>0</v>
      </c>
      <c r="C414" s="4">
        <f>Form!F:F</f>
        <v>0</v>
      </c>
      <c r="D414" s="4">
        <f>Form!G:G</f>
        <v>0</v>
      </c>
      <c r="E414" s="4"/>
    </row>
    <row r="415" spans="1:5" ht="15">
      <c r="A415" s="4">
        <f>Form!C:C</f>
        <v>0</v>
      </c>
      <c r="B415" s="7" t="b">
        <f ca="1">IFERROR(__xludf.DUMMYFUNCTION("IF(REGEXMATCH(E415,""Apley""),""Ivy"",IF(REGEXMATCH(E415,""Hollis""),""Ivy"",IF(REGEXMATCH(E415,""Holworthy""),""Ivy"",IF(REGEXMATCH(E415,""Lionel""),""Ivy"",IF(REGEXMATCH(E415,""Mass Hall""),""Ivy"",IF(REGEXMATCH(E415,""Mower""),""Ivy"",IF(REGEXMATCH(E41"&amp;"5,""Stoughton""),""Ivy"",IF(REGEXMATCH(E415,""Straus""),""Ivy"",IF(REGEXMATCH(E415,""Greenough""),""Crimson"",IF(REGEXMATCH(E415,""Hurlbut""),""Crimson"",IF(REGEXMATCH(E415,""Pennypacker""),""Crimson"",IF(REGEXMATCH(E415,""Wigg""),""Crimson"",IF(REGEXMATC"&amp;"H(E415,""Grays""),""Elm"",IF(REGEXMATCH(E415,""Matthews""),""Elm"",IF(REGEXMATCH(E415,""Weld""),""Elm"",IF(REGEXMATCH(E415,""Canaday""),""Oak"",IF(REGEXMATCH(E415,""Thayer""),""Oak"")))))))))))))))))"),FALSE)</f>
        <v>0</v>
      </c>
      <c r="C415" s="4">
        <f>Form!F:F</f>
        <v>0</v>
      </c>
      <c r="D415" s="4">
        <f>Form!G:G</f>
        <v>0</v>
      </c>
      <c r="E415" s="4"/>
    </row>
    <row r="416" spans="1:5" ht="15">
      <c r="A416" s="4">
        <f>Form!C:C</f>
        <v>0</v>
      </c>
      <c r="B416" s="7" t="b">
        <f ca="1">IFERROR(__xludf.DUMMYFUNCTION("IF(REGEXMATCH(E416,""Apley""),""Ivy"",IF(REGEXMATCH(E416,""Hollis""),""Ivy"",IF(REGEXMATCH(E416,""Holworthy""),""Ivy"",IF(REGEXMATCH(E416,""Lionel""),""Ivy"",IF(REGEXMATCH(E416,""Mass Hall""),""Ivy"",IF(REGEXMATCH(E416,""Mower""),""Ivy"",IF(REGEXMATCH(E41"&amp;"6,""Stoughton""),""Ivy"",IF(REGEXMATCH(E416,""Straus""),""Ivy"",IF(REGEXMATCH(E416,""Greenough""),""Crimson"",IF(REGEXMATCH(E416,""Hurlbut""),""Crimson"",IF(REGEXMATCH(E416,""Pennypacker""),""Crimson"",IF(REGEXMATCH(E416,""Wigg""),""Crimson"",IF(REGEXMATC"&amp;"H(E416,""Grays""),""Elm"",IF(REGEXMATCH(E416,""Matthews""),""Elm"",IF(REGEXMATCH(E416,""Weld""),""Elm"",IF(REGEXMATCH(E416,""Canaday""),""Oak"",IF(REGEXMATCH(E416,""Thayer""),""Oak"")))))))))))))))))"),FALSE)</f>
        <v>0</v>
      </c>
      <c r="C416" s="4">
        <f>Form!F:F</f>
        <v>0</v>
      </c>
      <c r="D416" s="4">
        <f>Form!G:G</f>
        <v>0</v>
      </c>
      <c r="E416" s="4"/>
    </row>
    <row r="417" spans="1:5" ht="15">
      <c r="A417" s="4">
        <f>Form!C:C</f>
        <v>0</v>
      </c>
      <c r="B417" s="7" t="b">
        <f ca="1">IFERROR(__xludf.DUMMYFUNCTION("IF(REGEXMATCH(E417,""Apley""),""Ivy"",IF(REGEXMATCH(E417,""Hollis""),""Ivy"",IF(REGEXMATCH(E417,""Holworthy""),""Ivy"",IF(REGEXMATCH(E417,""Lionel""),""Ivy"",IF(REGEXMATCH(E417,""Mass Hall""),""Ivy"",IF(REGEXMATCH(E417,""Mower""),""Ivy"",IF(REGEXMATCH(E41"&amp;"7,""Stoughton""),""Ivy"",IF(REGEXMATCH(E417,""Straus""),""Ivy"",IF(REGEXMATCH(E417,""Greenough""),""Crimson"",IF(REGEXMATCH(E417,""Hurlbut""),""Crimson"",IF(REGEXMATCH(E417,""Pennypacker""),""Crimson"",IF(REGEXMATCH(E417,""Wigg""),""Crimson"",IF(REGEXMATC"&amp;"H(E417,""Grays""),""Elm"",IF(REGEXMATCH(E417,""Matthews""),""Elm"",IF(REGEXMATCH(E417,""Weld""),""Elm"",IF(REGEXMATCH(E417,""Canaday""),""Oak"",IF(REGEXMATCH(E417,""Thayer""),""Oak"")))))))))))))))))"),FALSE)</f>
        <v>0</v>
      </c>
      <c r="C417" s="4">
        <f>Form!F:F</f>
        <v>0</v>
      </c>
      <c r="D417" s="4">
        <f>Form!G:G</f>
        <v>0</v>
      </c>
      <c r="E417" s="4"/>
    </row>
    <row r="418" spans="1:5" ht="15">
      <c r="A418" s="4">
        <f>Form!C:C</f>
        <v>0</v>
      </c>
      <c r="B418" s="7" t="b">
        <f ca="1">IFERROR(__xludf.DUMMYFUNCTION("IF(REGEXMATCH(E418,""Apley""),""Ivy"",IF(REGEXMATCH(E418,""Hollis""),""Ivy"",IF(REGEXMATCH(E418,""Holworthy""),""Ivy"",IF(REGEXMATCH(E418,""Lionel""),""Ivy"",IF(REGEXMATCH(E418,""Mass Hall""),""Ivy"",IF(REGEXMATCH(E418,""Mower""),""Ivy"",IF(REGEXMATCH(E41"&amp;"8,""Stoughton""),""Ivy"",IF(REGEXMATCH(E418,""Straus""),""Ivy"",IF(REGEXMATCH(E418,""Greenough""),""Crimson"",IF(REGEXMATCH(E418,""Hurlbut""),""Crimson"",IF(REGEXMATCH(E418,""Pennypacker""),""Crimson"",IF(REGEXMATCH(E418,""Wigg""),""Crimson"",IF(REGEXMATC"&amp;"H(E418,""Grays""),""Elm"",IF(REGEXMATCH(E418,""Matthews""),""Elm"",IF(REGEXMATCH(E418,""Weld""),""Elm"",IF(REGEXMATCH(E418,""Canaday""),""Oak"",IF(REGEXMATCH(E418,""Thayer""),""Oak"")))))))))))))))))"),FALSE)</f>
        <v>0</v>
      </c>
      <c r="C418" s="4">
        <f>Form!F:F</f>
        <v>0</v>
      </c>
      <c r="D418" s="4">
        <f>Form!G:G</f>
        <v>0</v>
      </c>
      <c r="E418" s="4"/>
    </row>
    <row r="419" spans="1:5" ht="15">
      <c r="A419" s="4">
        <f>Form!C:C</f>
        <v>0</v>
      </c>
      <c r="B419" s="7" t="b">
        <f ca="1">IFERROR(__xludf.DUMMYFUNCTION("IF(REGEXMATCH(E419,""Apley""),""Ivy"",IF(REGEXMATCH(E419,""Hollis""),""Ivy"",IF(REGEXMATCH(E419,""Holworthy""),""Ivy"",IF(REGEXMATCH(E419,""Lionel""),""Ivy"",IF(REGEXMATCH(E419,""Mass Hall""),""Ivy"",IF(REGEXMATCH(E419,""Mower""),""Ivy"",IF(REGEXMATCH(E41"&amp;"9,""Stoughton""),""Ivy"",IF(REGEXMATCH(E419,""Straus""),""Ivy"",IF(REGEXMATCH(E419,""Greenough""),""Crimson"",IF(REGEXMATCH(E419,""Hurlbut""),""Crimson"",IF(REGEXMATCH(E419,""Pennypacker""),""Crimson"",IF(REGEXMATCH(E419,""Wigg""),""Crimson"",IF(REGEXMATC"&amp;"H(E419,""Grays""),""Elm"",IF(REGEXMATCH(E419,""Matthews""),""Elm"",IF(REGEXMATCH(E419,""Weld""),""Elm"",IF(REGEXMATCH(E419,""Canaday""),""Oak"",IF(REGEXMATCH(E419,""Thayer""),""Oak"")))))))))))))))))"),FALSE)</f>
        <v>0</v>
      </c>
      <c r="C419" s="4">
        <f>Form!F:F</f>
        <v>0</v>
      </c>
      <c r="D419" s="4">
        <f>Form!G:G</f>
        <v>0</v>
      </c>
      <c r="E419" s="4"/>
    </row>
    <row r="420" spans="1:5" ht="15">
      <c r="A420" s="4">
        <f>Form!C:C</f>
        <v>0</v>
      </c>
      <c r="B420" s="7" t="b">
        <f ca="1">IFERROR(__xludf.DUMMYFUNCTION("IF(REGEXMATCH(E420,""Apley""),""Ivy"",IF(REGEXMATCH(E420,""Hollis""),""Ivy"",IF(REGEXMATCH(E420,""Holworthy""),""Ivy"",IF(REGEXMATCH(E420,""Lionel""),""Ivy"",IF(REGEXMATCH(E420,""Mass Hall""),""Ivy"",IF(REGEXMATCH(E420,""Mower""),""Ivy"",IF(REGEXMATCH(E42"&amp;"0,""Stoughton""),""Ivy"",IF(REGEXMATCH(E420,""Straus""),""Ivy"",IF(REGEXMATCH(E420,""Greenough""),""Crimson"",IF(REGEXMATCH(E420,""Hurlbut""),""Crimson"",IF(REGEXMATCH(E420,""Pennypacker""),""Crimson"",IF(REGEXMATCH(E420,""Wigg""),""Crimson"",IF(REGEXMATC"&amp;"H(E420,""Grays""),""Elm"",IF(REGEXMATCH(E420,""Matthews""),""Elm"",IF(REGEXMATCH(E420,""Weld""),""Elm"",IF(REGEXMATCH(E420,""Canaday""),""Oak"",IF(REGEXMATCH(E420,""Thayer""),""Oak"")))))))))))))))))"),FALSE)</f>
        <v>0</v>
      </c>
      <c r="C420" s="4">
        <f>Form!F:F</f>
        <v>0</v>
      </c>
      <c r="D420" s="4">
        <f>Form!G:G</f>
        <v>0</v>
      </c>
      <c r="E420" s="4"/>
    </row>
    <row r="421" spans="1:5" ht="15">
      <c r="A421" s="4">
        <f>Form!C:C</f>
        <v>0</v>
      </c>
      <c r="B421" s="7" t="b">
        <f ca="1">IFERROR(__xludf.DUMMYFUNCTION("IF(REGEXMATCH(E421,""Apley""),""Ivy"",IF(REGEXMATCH(E421,""Hollis""),""Ivy"",IF(REGEXMATCH(E421,""Holworthy""),""Ivy"",IF(REGEXMATCH(E421,""Lionel""),""Ivy"",IF(REGEXMATCH(E421,""Mass Hall""),""Ivy"",IF(REGEXMATCH(E421,""Mower""),""Ivy"",IF(REGEXMATCH(E42"&amp;"1,""Stoughton""),""Ivy"",IF(REGEXMATCH(E421,""Straus""),""Ivy"",IF(REGEXMATCH(E421,""Greenough""),""Crimson"",IF(REGEXMATCH(E421,""Hurlbut""),""Crimson"",IF(REGEXMATCH(E421,""Pennypacker""),""Crimson"",IF(REGEXMATCH(E421,""Wigg""),""Crimson"",IF(REGEXMATC"&amp;"H(E421,""Grays""),""Elm"",IF(REGEXMATCH(E421,""Matthews""),""Elm"",IF(REGEXMATCH(E421,""Weld""),""Elm"",IF(REGEXMATCH(E421,""Canaday""),""Oak"",IF(REGEXMATCH(E421,""Thayer""),""Oak"")))))))))))))))))"),FALSE)</f>
        <v>0</v>
      </c>
      <c r="C421" s="4">
        <f>Form!F:F</f>
        <v>0</v>
      </c>
      <c r="D421" s="4">
        <f>Form!G:G</f>
        <v>0</v>
      </c>
      <c r="E421" s="4"/>
    </row>
    <row r="422" spans="1:5" ht="15">
      <c r="A422" s="4">
        <f>Form!C:C</f>
        <v>0</v>
      </c>
      <c r="B422" s="7" t="b">
        <f ca="1">IFERROR(__xludf.DUMMYFUNCTION("IF(REGEXMATCH(E422,""Apley""),""Ivy"",IF(REGEXMATCH(E422,""Hollis""),""Ivy"",IF(REGEXMATCH(E422,""Holworthy""),""Ivy"",IF(REGEXMATCH(E422,""Lionel""),""Ivy"",IF(REGEXMATCH(E422,""Mass Hall""),""Ivy"",IF(REGEXMATCH(E422,""Mower""),""Ivy"",IF(REGEXMATCH(E42"&amp;"2,""Stoughton""),""Ivy"",IF(REGEXMATCH(E422,""Straus""),""Ivy"",IF(REGEXMATCH(E422,""Greenough""),""Crimson"",IF(REGEXMATCH(E422,""Hurlbut""),""Crimson"",IF(REGEXMATCH(E422,""Pennypacker""),""Crimson"",IF(REGEXMATCH(E422,""Wigg""),""Crimson"",IF(REGEXMATC"&amp;"H(E422,""Grays""),""Elm"",IF(REGEXMATCH(E422,""Matthews""),""Elm"",IF(REGEXMATCH(E422,""Weld""),""Elm"",IF(REGEXMATCH(E422,""Canaday""),""Oak"",IF(REGEXMATCH(E422,""Thayer""),""Oak"")))))))))))))))))"),FALSE)</f>
        <v>0</v>
      </c>
      <c r="C422" s="4">
        <f>Form!F:F</f>
        <v>0</v>
      </c>
      <c r="D422" s="4">
        <f>Form!G:G</f>
        <v>0</v>
      </c>
      <c r="E422" s="4"/>
    </row>
    <row r="423" spans="1:5" ht="15">
      <c r="A423" s="4">
        <f>Form!C:C</f>
        <v>0</v>
      </c>
      <c r="B423" s="7" t="b">
        <f ca="1">IFERROR(__xludf.DUMMYFUNCTION("IF(REGEXMATCH(E423,""Apley""),""Ivy"",IF(REGEXMATCH(E423,""Hollis""),""Ivy"",IF(REGEXMATCH(E423,""Holworthy""),""Ivy"",IF(REGEXMATCH(E423,""Lionel""),""Ivy"",IF(REGEXMATCH(E423,""Mass Hall""),""Ivy"",IF(REGEXMATCH(E423,""Mower""),""Ivy"",IF(REGEXMATCH(E42"&amp;"3,""Stoughton""),""Ivy"",IF(REGEXMATCH(E423,""Straus""),""Ivy"",IF(REGEXMATCH(E423,""Greenough""),""Crimson"",IF(REGEXMATCH(E423,""Hurlbut""),""Crimson"",IF(REGEXMATCH(E423,""Pennypacker""),""Crimson"",IF(REGEXMATCH(E423,""Wigg""),""Crimson"",IF(REGEXMATC"&amp;"H(E423,""Grays""),""Elm"",IF(REGEXMATCH(E423,""Matthews""),""Elm"",IF(REGEXMATCH(E423,""Weld""),""Elm"",IF(REGEXMATCH(E423,""Canaday""),""Oak"",IF(REGEXMATCH(E423,""Thayer""),""Oak"")))))))))))))))))"),FALSE)</f>
        <v>0</v>
      </c>
      <c r="C423" s="4">
        <f>Form!F:F</f>
        <v>0</v>
      </c>
      <c r="D423" s="4">
        <f>Form!G:G</f>
        <v>0</v>
      </c>
      <c r="E423" s="4"/>
    </row>
    <row r="424" spans="1:5" ht="15">
      <c r="A424" s="4">
        <f>Form!C:C</f>
        <v>0</v>
      </c>
      <c r="B424" s="7" t="b">
        <f ca="1">IFERROR(__xludf.DUMMYFUNCTION("IF(REGEXMATCH(E424,""Apley""),""Ivy"",IF(REGEXMATCH(E424,""Hollis""),""Ivy"",IF(REGEXMATCH(E424,""Holworthy""),""Ivy"",IF(REGEXMATCH(E424,""Lionel""),""Ivy"",IF(REGEXMATCH(E424,""Mass Hall""),""Ivy"",IF(REGEXMATCH(E424,""Mower""),""Ivy"",IF(REGEXMATCH(E42"&amp;"4,""Stoughton""),""Ivy"",IF(REGEXMATCH(E424,""Straus""),""Ivy"",IF(REGEXMATCH(E424,""Greenough""),""Crimson"",IF(REGEXMATCH(E424,""Hurlbut""),""Crimson"",IF(REGEXMATCH(E424,""Pennypacker""),""Crimson"",IF(REGEXMATCH(E424,""Wigg""),""Crimson"",IF(REGEXMATC"&amp;"H(E424,""Grays""),""Elm"",IF(REGEXMATCH(E424,""Matthews""),""Elm"",IF(REGEXMATCH(E424,""Weld""),""Elm"",IF(REGEXMATCH(E424,""Canaday""),""Oak"",IF(REGEXMATCH(E424,""Thayer""),""Oak"")))))))))))))))))"),FALSE)</f>
        <v>0</v>
      </c>
      <c r="C424" s="4">
        <f>Form!F:F</f>
        <v>0</v>
      </c>
      <c r="D424" s="4">
        <f>Form!G:G</f>
        <v>0</v>
      </c>
      <c r="E424" s="4"/>
    </row>
    <row r="425" spans="1:5" ht="15">
      <c r="A425" s="4">
        <f>Form!C:C</f>
        <v>0</v>
      </c>
      <c r="B425" s="7" t="b">
        <f ca="1">IFERROR(__xludf.DUMMYFUNCTION("IF(REGEXMATCH(E425,""Apley""),""Ivy"",IF(REGEXMATCH(E425,""Hollis""),""Ivy"",IF(REGEXMATCH(E425,""Holworthy""),""Ivy"",IF(REGEXMATCH(E425,""Lionel""),""Ivy"",IF(REGEXMATCH(E425,""Mass Hall""),""Ivy"",IF(REGEXMATCH(E425,""Mower""),""Ivy"",IF(REGEXMATCH(E42"&amp;"5,""Stoughton""),""Ivy"",IF(REGEXMATCH(E425,""Straus""),""Ivy"",IF(REGEXMATCH(E425,""Greenough""),""Crimson"",IF(REGEXMATCH(E425,""Hurlbut""),""Crimson"",IF(REGEXMATCH(E425,""Pennypacker""),""Crimson"",IF(REGEXMATCH(E425,""Wigg""),""Crimson"",IF(REGEXMATC"&amp;"H(E425,""Grays""),""Elm"",IF(REGEXMATCH(E425,""Matthews""),""Elm"",IF(REGEXMATCH(E425,""Weld""),""Elm"",IF(REGEXMATCH(E425,""Canaday""),""Oak"",IF(REGEXMATCH(E425,""Thayer""),""Oak"")))))))))))))))))"),FALSE)</f>
        <v>0</v>
      </c>
      <c r="C425" s="4">
        <f>Form!F:F</f>
        <v>0</v>
      </c>
      <c r="D425" s="4">
        <f>Form!G:G</f>
        <v>0</v>
      </c>
      <c r="E425" s="4"/>
    </row>
    <row r="426" spans="1:5" ht="15">
      <c r="A426" s="4">
        <f>Form!C:C</f>
        <v>0</v>
      </c>
      <c r="B426" s="7" t="b">
        <f ca="1">IFERROR(__xludf.DUMMYFUNCTION("IF(REGEXMATCH(E426,""Apley""),""Ivy"",IF(REGEXMATCH(E426,""Hollis""),""Ivy"",IF(REGEXMATCH(E426,""Holworthy""),""Ivy"",IF(REGEXMATCH(E426,""Lionel""),""Ivy"",IF(REGEXMATCH(E426,""Mass Hall""),""Ivy"",IF(REGEXMATCH(E426,""Mower""),""Ivy"",IF(REGEXMATCH(E42"&amp;"6,""Stoughton""),""Ivy"",IF(REGEXMATCH(E426,""Straus""),""Ivy"",IF(REGEXMATCH(E426,""Greenough""),""Crimson"",IF(REGEXMATCH(E426,""Hurlbut""),""Crimson"",IF(REGEXMATCH(E426,""Pennypacker""),""Crimson"",IF(REGEXMATCH(E426,""Wigg""),""Crimson"",IF(REGEXMATC"&amp;"H(E426,""Grays""),""Elm"",IF(REGEXMATCH(E426,""Matthews""),""Elm"",IF(REGEXMATCH(E426,""Weld""),""Elm"",IF(REGEXMATCH(E426,""Canaday""),""Oak"",IF(REGEXMATCH(E426,""Thayer""),""Oak"")))))))))))))))))"),FALSE)</f>
        <v>0</v>
      </c>
      <c r="C426" s="4">
        <f>Form!F:F</f>
        <v>0</v>
      </c>
      <c r="D426" s="4">
        <f>Form!G:G</f>
        <v>0</v>
      </c>
      <c r="E426" s="4"/>
    </row>
    <row r="427" spans="1:5" ht="15">
      <c r="A427" s="4">
        <f>Form!C:C</f>
        <v>0</v>
      </c>
      <c r="B427" s="7" t="b">
        <f ca="1">IFERROR(__xludf.DUMMYFUNCTION("IF(REGEXMATCH(E427,""Apley""),""Ivy"",IF(REGEXMATCH(E427,""Hollis""),""Ivy"",IF(REGEXMATCH(E427,""Holworthy""),""Ivy"",IF(REGEXMATCH(E427,""Lionel""),""Ivy"",IF(REGEXMATCH(E427,""Mass Hall""),""Ivy"",IF(REGEXMATCH(E427,""Mower""),""Ivy"",IF(REGEXMATCH(E42"&amp;"7,""Stoughton""),""Ivy"",IF(REGEXMATCH(E427,""Straus""),""Ivy"",IF(REGEXMATCH(E427,""Greenough""),""Crimson"",IF(REGEXMATCH(E427,""Hurlbut""),""Crimson"",IF(REGEXMATCH(E427,""Pennypacker""),""Crimson"",IF(REGEXMATCH(E427,""Wigg""),""Crimson"",IF(REGEXMATC"&amp;"H(E427,""Grays""),""Elm"",IF(REGEXMATCH(E427,""Matthews""),""Elm"",IF(REGEXMATCH(E427,""Weld""),""Elm"",IF(REGEXMATCH(E427,""Canaday""),""Oak"",IF(REGEXMATCH(E427,""Thayer""),""Oak"")))))))))))))))))"),FALSE)</f>
        <v>0</v>
      </c>
      <c r="C427" s="4">
        <f>Form!F:F</f>
        <v>0</v>
      </c>
      <c r="D427" s="4">
        <f>Form!G:G</f>
        <v>0</v>
      </c>
      <c r="E427" s="4"/>
    </row>
    <row r="428" spans="1:5" ht="15">
      <c r="A428" s="4">
        <f>Form!C:C</f>
        <v>0</v>
      </c>
      <c r="B428" s="7" t="b">
        <f ca="1">IFERROR(__xludf.DUMMYFUNCTION("IF(REGEXMATCH(E428,""Apley""),""Ivy"",IF(REGEXMATCH(E428,""Hollis""),""Ivy"",IF(REGEXMATCH(E428,""Holworthy""),""Ivy"",IF(REGEXMATCH(E428,""Lionel""),""Ivy"",IF(REGEXMATCH(E428,""Mass Hall""),""Ivy"",IF(REGEXMATCH(E428,""Mower""),""Ivy"",IF(REGEXMATCH(E42"&amp;"8,""Stoughton""),""Ivy"",IF(REGEXMATCH(E428,""Straus""),""Ivy"",IF(REGEXMATCH(E428,""Greenough""),""Crimson"",IF(REGEXMATCH(E428,""Hurlbut""),""Crimson"",IF(REGEXMATCH(E428,""Pennypacker""),""Crimson"",IF(REGEXMATCH(E428,""Wigg""),""Crimson"",IF(REGEXMATC"&amp;"H(E428,""Grays""),""Elm"",IF(REGEXMATCH(E428,""Matthews""),""Elm"",IF(REGEXMATCH(E428,""Weld""),""Elm"",IF(REGEXMATCH(E428,""Canaday""),""Oak"",IF(REGEXMATCH(E428,""Thayer""),""Oak"")))))))))))))))))"),FALSE)</f>
        <v>0</v>
      </c>
      <c r="C428" s="4">
        <f>Form!F:F</f>
        <v>0</v>
      </c>
      <c r="D428" s="4">
        <f>Form!G:G</f>
        <v>0</v>
      </c>
      <c r="E428" s="4"/>
    </row>
    <row r="429" spans="1:5" ht="15">
      <c r="A429" s="4">
        <f>Form!C:C</f>
        <v>0</v>
      </c>
      <c r="B429" s="7" t="b">
        <f ca="1">IFERROR(__xludf.DUMMYFUNCTION("IF(REGEXMATCH(E429,""Apley""),""Ivy"",IF(REGEXMATCH(E429,""Hollis""),""Ivy"",IF(REGEXMATCH(E429,""Holworthy""),""Ivy"",IF(REGEXMATCH(E429,""Lionel""),""Ivy"",IF(REGEXMATCH(E429,""Mass Hall""),""Ivy"",IF(REGEXMATCH(E429,""Mower""),""Ivy"",IF(REGEXMATCH(E42"&amp;"9,""Stoughton""),""Ivy"",IF(REGEXMATCH(E429,""Straus""),""Ivy"",IF(REGEXMATCH(E429,""Greenough""),""Crimson"",IF(REGEXMATCH(E429,""Hurlbut""),""Crimson"",IF(REGEXMATCH(E429,""Pennypacker""),""Crimson"",IF(REGEXMATCH(E429,""Wigg""),""Crimson"",IF(REGEXMATC"&amp;"H(E429,""Grays""),""Elm"",IF(REGEXMATCH(E429,""Matthews""),""Elm"",IF(REGEXMATCH(E429,""Weld""),""Elm"",IF(REGEXMATCH(E429,""Canaday""),""Oak"",IF(REGEXMATCH(E429,""Thayer""),""Oak"")))))))))))))))))"),FALSE)</f>
        <v>0</v>
      </c>
      <c r="C429" s="4">
        <f>Form!F:F</f>
        <v>0</v>
      </c>
      <c r="D429" s="4">
        <f>Form!G:G</f>
        <v>0</v>
      </c>
      <c r="E429" s="4"/>
    </row>
    <row r="430" spans="1:5" ht="15">
      <c r="A430" s="4">
        <f>Form!C:C</f>
        <v>0</v>
      </c>
      <c r="B430" s="7" t="b">
        <f ca="1">IFERROR(__xludf.DUMMYFUNCTION("IF(REGEXMATCH(E430,""Apley""),""Ivy"",IF(REGEXMATCH(E430,""Hollis""),""Ivy"",IF(REGEXMATCH(E430,""Holworthy""),""Ivy"",IF(REGEXMATCH(E430,""Lionel""),""Ivy"",IF(REGEXMATCH(E430,""Mass Hall""),""Ivy"",IF(REGEXMATCH(E430,""Mower""),""Ivy"",IF(REGEXMATCH(E43"&amp;"0,""Stoughton""),""Ivy"",IF(REGEXMATCH(E430,""Straus""),""Ivy"",IF(REGEXMATCH(E430,""Greenough""),""Crimson"",IF(REGEXMATCH(E430,""Hurlbut""),""Crimson"",IF(REGEXMATCH(E430,""Pennypacker""),""Crimson"",IF(REGEXMATCH(E430,""Wigg""),""Crimson"",IF(REGEXMATC"&amp;"H(E430,""Grays""),""Elm"",IF(REGEXMATCH(E430,""Matthews""),""Elm"",IF(REGEXMATCH(E430,""Weld""),""Elm"",IF(REGEXMATCH(E430,""Canaday""),""Oak"",IF(REGEXMATCH(E430,""Thayer""),""Oak"")))))))))))))))))"),FALSE)</f>
        <v>0</v>
      </c>
      <c r="C430" s="4">
        <f>Form!F:F</f>
        <v>0</v>
      </c>
      <c r="D430" s="4">
        <f>Form!G:G</f>
        <v>0</v>
      </c>
      <c r="E430" s="4"/>
    </row>
    <row r="431" spans="1:5" ht="15">
      <c r="A431" s="4">
        <f>Form!C:C</f>
        <v>0</v>
      </c>
      <c r="B431" s="7" t="b">
        <f ca="1">IFERROR(__xludf.DUMMYFUNCTION("IF(REGEXMATCH(E431,""Apley""),""Ivy"",IF(REGEXMATCH(E431,""Hollis""),""Ivy"",IF(REGEXMATCH(E431,""Holworthy""),""Ivy"",IF(REGEXMATCH(E431,""Lionel""),""Ivy"",IF(REGEXMATCH(E431,""Mass Hall""),""Ivy"",IF(REGEXMATCH(E431,""Mower""),""Ivy"",IF(REGEXMATCH(E43"&amp;"1,""Stoughton""),""Ivy"",IF(REGEXMATCH(E431,""Straus""),""Ivy"",IF(REGEXMATCH(E431,""Greenough""),""Crimson"",IF(REGEXMATCH(E431,""Hurlbut""),""Crimson"",IF(REGEXMATCH(E431,""Pennypacker""),""Crimson"",IF(REGEXMATCH(E431,""Wigg""),""Crimson"",IF(REGEXMATC"&amp;"H(E431,""Grays""),""Elm"",IF(REGEXMATCH(E431,""Matthews""),""Elm"",IF(REGEXMATCH(E431,""Weld""),""Elm"",IF(REGEXMATCH(E431,""Canaday""),""Oak"",IF(REGEXMATCH(E431,""Thayer""),""Oak"")))))))))))))))))"),FALSE)</f>
        <v>0</v>
      </c>
      <c r="C431" s="4">
        <f>Form!F:F</f>
        <v>0</v>
      </c>
      <c r="D431" s="4">
        <f>Form!G:G</f>
        <v>0</v>
      </c>
      <c r="E431" s="4"/>
    </row>
    <row r="432" spans="1:5" ht="15">
      <c r="A432" s="4">
        <f>Form!C:C</f>
        <v>0</v>
      </c>
      <c r="B432" s="7" t="b">
        <f ca="1">IFERROR(__xludf.DUMMYFUNCTION("IF(REGEXMATCH(E432,""Apley""),""Ivy"",IF(REGEXMATCH(E432,""Hollis""),""Ivy"",IF(REGEXMATCH(E432,""Holworthy""),""Ivy"",IF(REGEXMATCH(E432,""Lionel""),""Ivy"",IF(REGEXMATCH(E432,""Mass Hall""),""Ivy"",IF(REGEXMATCH(E432,""Mower""),""Ivy"",IF(REGEXMATCH(E43"&amp;"2,""Stoughton""),""Ivy"",IF(REGEXMATCH(E432,""Straus""),""Ivy"",IF(REGEXMATCH(E432,""Greenough""),""Crimson"",IF(REGEXMATCH(E432,""Hurlbut""),""Crimson"",IF(REGEXMATCH(E432,""Pennypacker""),""Crimson"",IF(REGEXMATCH(E432,""Wigg""),""Crimson"",IF(REGEXMATC"&amp;"H(E432,""Grays""),""Elm"",IF(REGEXMATCH(E432,""Matthews""),""Elm"",IF(REGEXMATCH(E432,""Weld""),""Elm"",IF(REGEXMATCH(E432,""Canaday""),""Oak"",IF(REGEXMATCH(E432,""Thayer""),""Oak"")))))))))))))))))"),FALSE)</f>
        <v>0</v>
      </c>
      <c r="C432" s="4">
        <f>Form!F:F</f>
        <v>0</v>
      </c>
      <c r="D432" s="4">
        <f>Form!G:G</f>
        <v>0</v>
      </c>
      <c r="E432" s="4"/>
    </row>
    <row r="433" spans="1:5" ht="15">
      <c r="A433" s="4">
        <f>Form!C:C</f>
        <v>0</v>
      </c>
      <c r="B433" s="7" t="b">
        <f ca="1">IFERROR(__xludf.DUMMYFUNCTION("IF(REGEXMATCH(E433,""Apley""),""Ivy"",IF(REGEXMATCH(E433,""Hollis""),""Ivy"",IF(REGEXMATCH(E433,""Holworthy""),""Ivy"",IF(REGEXMATCH(E433,""Lionel""),""Ivy"",IF(REGEXMATCH(E433,""Mass Hall""),""Ivy"",IF(REGEXMATCH(E433,""Mower""),""Ivy"",IF(REGEXMATCH(E43"&amp;"3,""Stoughton""),""Ivy"",IF(REGEXMATCH(E433,""Straus""),""Ivy"",IF(REGEXMATCH(E433,""Greenough""),""Crimson"",IF(REGEXMATCH(E433,""Hurlbut""),""Crimson"",IF(REGEXMATCH(E433,""Pennypacker""),""Crimson"",IF(REGEXMATCH(E433,""Wigg""),""Crimson"",IF(REGEXMATC"&amp;"H(E433,""Grays""),""Elm"",IF(REGEXMATCH(E433,""Matthews""),""Elm"",IF(REGEXMATCH(E433,""Weld""),""Elm"",IF(REGEXMATCH(E433,""Canaday""),""Oak"",IF(REGEXMATCH(E433,""Thayer""),""Oak"")))))))))))))))))"),FALSE)</f>
        <v>0</v>
      </c>
      <c r="C433" s="4">
        <f>Form!F:F</f>
        <v>0</v>
      </c>
      <c r="D433" s="4">
        <f>Form!G:G</f>
        <v>0</v>
      </c>
      <c r="E433" s="4"/>
    </row>
    <row r="434" spans="1:5" ht="15">
      <c r="A434" s="4">
        <f>Form!C:C</f>
        <v>0</v>
      </c>
      <c r="B434" s="7" t="b">
        <f ca="1">IFERROR(__xludf.DUMMYFUNCTION("IF(REGEXMATCH(E434,""Apley""),""Ivy"",IF(REGEXMATCH(E434,""Hollis""),""Ivy"",IF(REGEXMATCH(E434,""Holworthy""),""Ivy"",IF(REGEXMATCH(E434,""Lionel""),""Ivy"",IF(REGEXMATCH(E434,""Mass Hall""),""Ivy"",IF(REGEXMATCH(E434,""Mower""),""Ivy"",IF(REGEXMATCH(E43"&amp;"4,""Stoughton""),""Ivy"",IF(REGEXMATCH(E434,""Straus""),""Ivy"",IF(REGEXMATCH(E434,""Greenough""),""Crimson"",IF(REGEXMATCH(E434,""Hurlbut""),""Crimson"",IF(REGEXMATCH(E434,""Pennypacker""),""Crimson"",IF(REGEXMATCH(E434,""Wigg""),""Crimson"",IF(REGEXMATC"&amp;"H(E434,""Grays""),""Elm"",IF(REGEXMATCH(E434,""Matthews""),""Elm"",IF(REGEXMATCH(E434,""Weld""),""Elm"",IF(REGEXMATCH(E434,""Canaday""),""Oak"",IF(REGEXMATCH(E434,""Thayer""),""Oak"")))))))))))))))))"),FALSE)</f>
        <v>0</v>
      </c>
      <c r="C434" s="4">
        <f>Form!F:F</f>
        <v>0</v>
      </c>
      <c r="D434" s="4">
        <f>Form!G:G</f>
        <v>0</v>
      </c>
      <c r="E434" s="4"/>
    </row>
    <row r="435" spans="1:5" ht="15">
      <c r="A435" s="4">
        <f>Form!C:C</f>
        <v>0</v>
      </c>
      <c r="B435" s="7" t="b">
        <f ca="1">IFERROR(__xludf.DUMMYFUNCTION("IF(REGEXMATCH(E435,""Apley""),""Ivy"",IF(REGEXMATCH(E435,""Hollis""),""Ivy"",IF(REGEXMATCH(E435,""Holworthy""),""Ivy"",IF(REGEXMATCH(E435,""Lionel""),""Ivy"",IF(REGEXMATCH(E435,""Mass Hall""),""Ivy"",IF(REGEXMATCH(E435,""Mower""),""Ivy"",IF(REGEXMATCH(E43"&amp;"5,""Stoughton""),""Ivy"",IF(REGEXMATCH(E435,""Straus""),""Ivy"",IF(REGEXMATCH(E435,""Greenough""),""Crimson"",IF(REGEXMATCH(E435,""Hurlbut""),""Crimson"",IF(REGEXMATCH(E435,""Pennypacker""),""Crimson"",IF(REGEXMATCH(E435,""Wigg""),""Crimson"",IF(REGEXMATC"&amp;"H(E435,""Grays""),""Elm"",IF(REGEXMATCH(E435,""Matthews""),""Elm"",IF(REGEXMATCH(E435,""Weld""),""Elm"",IF(REGEXMATCH(E435,""Canaday""),""Oak"",IF(REGEXMATCH(E435,""Thayer""),""Oak"")))))))))))))))))"),FALSE)</f>
        <v>0</v>
      </c>
      <c r="C435" s="4">
        <f>Form!F:F</f>
        <v>0</v>
      </c>
      <c r="D435" s="4">
        <f>Form!G:G</f>
        <v>0</v>
      </c>
      <c r="E435" s="4"/>
    </row>
    <row r="436" spans="1:5" ht="15">
      <c r="A436" s="4">
        <f>Form!C:C</f>
        <v>0</v>
      </c>
      <c r="B436" s="7" t="b">
        <f ca="1">IFERROR(__xludf.DUMMYFUNCTION("IF(REGEXMATCH(E436,""Apley""),""Ivy"",IF(REGEXMATCH(E436,""Hollis""),""Ivy"",IF(REGEXMATCH(E436,""Holworthy""),""Ivy"",IF(REGEXMATCH(E436,""Lionel""),""Ivy"",IF(REGEXMATCH(E436,""Mass Hall""),""Ivy"",IF(REGEXMATCH(E436,""Mower""),""Ivy"",IF(REGEXMATCH(E43"&amp;"6,""Stoughton""),""Ivy"",IF(REGEXMATCH(E436,""Straus""),""Ivy"",IF(REGEXMATCH(E436,""Greenough""),""Crimson"",IF(REGEXMATCH(E436,""Hurlbut""),""Crimson"",IF(REGEXMATCH(E436,""Pennypacker""),""Crimson"",IF(REGEXMATCH(E436,""Wigg""),""Crimson"",IF(REGEXMATC"&amp;"H(E436,""Grays""),""Elm"",IF(REGEXMATCH(E436,""Matthews""),""Elm"",IF(REGEXMATCH(E436,""Weld""),""Elm"",IF(REGEXMATCH(E436,""Canaday""),""Oak"",IF(REGEXMATCH(E436,""Thayer""),""Oak"")))))))))))))))))"),FALSE)</f>
        <v>0</v>
      </c>
      <c r="C436" s="4">
        <f>Form!F:F</f>
        <v>0</v>
      </c>
      <c r="D436" s="4">
        <f>Form!G:G</f>
        <v>0</v>
      </c>
      <c r="E436" s="4"/>
    </row>
    <row r="437" spans="1:5" ht="15">
      <c r="A437" s="4">
        <f>Form!C:C</f>
        <v>0</v>
      </c>
      <c r="B437" s="7" t="b">
        <f ca="1">IFERROR(__xludf.DUMMYFUNCTION("IF(REGEXMATCH(E437,""Apley""),""Ivy"",IF(REGEXMATCH(E437,""Hollis""),""Ivy"",IF(REGEXMATCH(E437,""Holworthy""),""Ivy"",IF(REGEXMATCH(E437,""Lionel""),""Ivy"",IF(REGEXMATCH(E437,""Mass Hall""),""Ivy"",IF(REGEXMATCH(E437,""Mower""),""Ivy"",IF(REGEXMATCH(E43"&amp;"7,""Stoughton""),""Ivy"",IF(REGEXMATCH(E437,""Straus""),""Ivy"",IF(REGEXMATCH(E437,""Greenough""),""Crimson"",IF(REGEXMATCH(E437,""Hurlbut""),""Crimson"",IF(REGEXMATCH(E437,""Pennypacker""),""Crimson"",IF(REGEXMATCH(E437,""Wigg""),""Crimson"",IF(REGEXMATC"&amp;"H(E437,""Grays""),""Elm"",IF(REGEXMATCH(E437,""Matthews""),""Elm"",IF(REGEXMATCH(E437,""Weld""),""Elm"",IF(REGEXMATCH(E437,""Canaday""),""Oak"",IF(REGEXMATCH(E437,""Thayer""),""Oak"")))))))))))))))))"),FALSE)</f>
        <v>0</v>
      </c>
      <c r="C437" s="4">
        <f>Form!F:F</f>
        <v>0</v>
      </c>
      <c r="D437" s="4">
        <f>Form!G:G</f>
        <v>0</v>
      </c>
      <c r="E437" s="4"/>
    </row>
    <row r="438" spans="1:5" ht="15">
      <c r="A438" s="4">
        <f>Form!C:C</f>
        <v>0</v>
      </c>
      <c r="B438" s="7" t="b">
        <f ca="1">IFERROR(__xludf.DUMMYFUNCTION("IF(REGEXMATCH(E438,""Apley""),""Ivy"",IF(REGEXMATCH(E438,""Hollis""),""Ivy"",IF(REGEXMATCH(E438,""Holworthy""),""Ivy"",IF(REGEXMATCH(E438,""Lionel""),""Ivy"",IF(REGEXMATCH(E438,""Mass Hall""),""Ivy"",IF(REGEXMATCH(E438,""Mower""),""Ivy"",IF(REGEXMATCH(E43"&amp;"8,""Stoughton""),""Ivy"",IF(REGEXMATCH(E438,""Straus""),""Ivy"",IF(REGEXMATCH(E438,""Greenough""),""Crimson"",IF(REGEXMATCH(E438,""Hurlbut""),""Crimson"",IF(REGEXMATCH(E438,""Pennypacker""),""Crimson"",IF(REGEXMATCH(E438,""Wigg""),""Crimson"",IF(REGEXMATC"&amp;"H(E438,""Grays""),""Elm"",IF(REGEXMATCH(E438,""Matthews""),""Elm"",IF(REGEXMATCH(E438,""Weld""),""Elm"",IF(REGEXMATCH(E438,""Canaday""),""Oak"",IF(REGEXMATCH(E438,""Thayer""),""Oak"")))))))))))))))))"),FALSE)</f>
        <v>0</v>
      </c>
      <c r="C438" s="4">
        <f>Form!F:F</f>
        <v>0</v>
      </c>
      <c r="D438" s="4">
        <f>Form!G:G</f>
        <v>0</v>
      </c>
      <c r="E438" s="4"/>
    </row>
    <row r="439" spans="1:5" ht="15">
      <c r="A439" s="4">
        <f>Form!C:C</f>
        <v>0</v>
      </c>
      <c r="B439" s="7" t="b">
        <f ca="1">IFERROR(__xludf.DUMMYFUNCTION("IF(REGEXMATCH(E439,""Apley""),""Ivy"",IF(REGEXMATCH(E439,""Hollis""),""Ivy"",IF(REGEXMATCH(E439,""Holworthy""),""Ivy"",IF(REGEXMATCH(E439,""Lionel""),""Ivy"",IF(REGEXMATCH(E439,""Mass Hall""),""Ivy"",IF(REGEXMATCH(E439,""Mower""),""Ivy"",IF(REGEXMATCH(E43"&amp;"9,""Stoughton""),""Ivy"",IF(REGEXMATCH(E439,""Straus""),""Ivy"",IF(REGEXMATCH(E439,""Greenough""),""Crimson"",IF(REGEXMATCH(E439,""Hurlbut""),""Crimson"",IF(REGEXMATCH(E439,""Pennypacker""),""Crimson"",IF(REGEXMATCH(E439,""Wigg""),""Crimson"",IF(REGEXMATC"&amp;"H(E439,""Grays""),""Elm"",IF(REGEXMATCH(E439,""Matthews""),""Elm"",IF(REGEXMATCH(E439,""Weld""),""Elm"",IF(REGEXMATCH(E439,""Canaday""),""Oak"",IF(REGEXMATCH(E439,""Thayer""),""Oak"")))))))))))))))))"),FALSE)</f>
        <v>0</v>
      </c>
      <c r="C439" s="4">
        <f>Form!F:F</f>
        <v>0</v>
      </c>
      <c r="D439" s="4">
        <f>Form!G:G</f>
        <v>0</v>
      </c>
      <c r="E439" s="4"/>
    </row>
    <row r="440" spans="1:5" ht="15">
      <c r="A440" s="4">
        <f>Form!C:C</f>
        <v>0</v>
      </c>
      <c r="B440" s="7" t="b">
        <f ca="1">IFERROR(__xludf.DUMMYFUNCTION("IF(REGEXMATCH(E440,""Apley""),""Ivy"",IF(REGEXMATCH(E440,""Hollis""),""Ivy"",IF(REGEXMATCH(E440,""Holworthy""),""Ivy"",IF(REGEXMATCH(E440,""Lionel""),""Ivy"",IF(REGEXMATCH(E440,""Mass Hall""),""Ivy"",IF(REGEXMATCH(E440,""Mower""),""Ivy"",IF(REGEXMATCH(E44"&amp;"0,""Stoughton""),""Ivy"",IF(REGEXMATCH(E440,""Straus""),""Ivy"",IF(REGEXMATCH(E440,""Greenough""),""Crimson"",IF(REGEXMATCH(E440,""Hurlbut""),""Crimson"",IF(REGEXMATCH(E440,""Pennypacker""),""Crimson"",IF(REGEXMATCH(E440,""Wigg""),""Crimson"",IF(REGEXMATC"&amp;"H(E440,""Grays""),""Elm"",IF(REGEXMATCH(E440,""Matthews""),""Elm"",IF(REGEXMATCH(E440,""Weld""),""Elm"",IF(REGEXMATCH(E440,""Canaday""),""Oak"",IF(REGEXMATCH(E440,""Thayer""),""Oak"")))))))))))))))))"),FALSE)</f>
        <v>0</v>
      </c>
      <c r="C440" s="4">
        <f>Form!F:F</f>
        <v>0</v>
      </c>
      <c r="D440" s="4">
        <f>Form!G:G</f>
        <v>0</v>
      </c>
      <c r="E440" s="4"/>
    </row>
    <row r="441" spans="1:5" ht="15">
      <c r="A441" s="4">
        <f>Form!C:C</f>
        <v>0</v>
      </c>
      <c r="B441" s="7" t="b">
        <f ca="1">IFERROR(__xludf.DUMMYFUNCTION("IF(REGEXMATCH(E441,""Apley""),""Ivy"",IF(REGEXMATCH(E441,""Hollis""),""Ivy"",IF(REGEXMATCH(E441,""Holworthy""),""Ivy"",IF(REGEXMATCH(E441,""Lionel""),""Ivy"",IF(REGEXMATCH(E441,""Mass Hall""),""Ivy"",IF(REGEXMATCH(E441,""Mower""),""Ivy"",IF(REGEXMATCH(E44"&amp;"1,""Stoughton""),""Ivy"",IF(REGEXMATCH(E441,""Straus""),""Ivy"",IF(REGEXMATCH(E441,""Greenough""),""Crimson"",IF(REGEXMATCH(E441,""Hurlbut""),""Crimson"",IF(REGEXMATCH(E441,""Pennypacker""),""Crimson"",IF(REGEXMATCH(E441,""Wigg""),""Crimson"",IF(REGEXMATC"&amp;"H(E441,""Grays""),""Elm"",IF(REGEXMATCH(E441,""Matthews""),""Elm"",IF(REGEXMATCH(E441,""Weld""),""Elm"",IF(REGEXMATCH(E441,""Canaday""),""Oak"",IF(REGEXMATCH(E441,""Thayer""),""Oak"")))))))))))))))))"),FALSE)</f>
        <v>0</v>
      </c>
      <c r="C441" s="4">
        <f>Form!F:F</f>
        <v>0</v>
      </c>
      <c r="D441" s="4">
        <f>Form!G:G</f>
        <v>0</v>
      </c>
      <c r="E441" s="4"/>
    </row>
    <row r="442" spans="1:5" ht="15">
      <c r="A442" s="4">
        <f>Form!C:C</f>
        <v>0</v>
      </c>
      <c r="B442" s="7" t="b">
        <f ca="1">IFERROR(__xludf.DUMMYFUNCTION("IF(REGEXMATCH(E442,""Apley""),""Ivy"",IF(REGEXMATCH(E442,""Hollis""),""Ivy"",IF(REGEXMATCH(E442,""Holworthy""),""Ivy"",IF(REGEXMATCH(E442,""Lionel""),""Ivy"",IF(REGEXMATCH(E442,""Mass Hall""),""Ivy"",IF(REGEXMATCH(E442,""Mower""),""Ivy"",IF(REGEXMATCH(E44"&amp;"2,""Stoughton""),""Ivy"",IF(REGEXMATCH(E442,""Straus""),""Ivy"",IF(REGEXMATCH(E442,""Greenough""),""Crimson"",IF(REGEXMATCH(E442,""Hurlbut""),""Crimson"",IF(REGEXMATCH(E442,""Pennypacker""),""Crimson"",IF(REGEXMATCH(E442,""Wigg""),""Crimson"",IF(REGEXMATC"&amp;"H(E442,""Grays""),""Elm"",IF(REGEXMATCH(E442,""Matthews""),""Elm"",IF(REGEXMATCH(E442,""Weld""),""Elm"",IF(REGEXMATCH(E442,""Canaday""),""Oak"",IF(REGEXMATCH(E442,""Thayer""),""Oak"")))))))))))))))))"),FALSE)</f>
        <v>0</v>
      </c>
      <c r="C442" s="4">
        <f>Form!F:F</f>
        <v>0</v>
      </c>
      <c r="D442" s="4">
        <f>Form!G:G</f>
        <v>0</v>
      </c>
      <c r="E442" s="4"/>
    </row>
    <row r="443" spans="1:5" ht="15">
      <c r="A443" s="4">
        <f>Form!C:C</f>
        <v>0</v>
      </c>
      <c r="B443" s="7" t="b">
        <f ca="1">IFERROR(__xludf.DUMMYFUNCTION("IF(REGEXMATCH(E443,""Apley""),""Ivy"",IF(REGEXMATCH(E443,""Hollis""),""Ivy"",IF(REGEXMATCH(E443,""Holworthy""),""Ivy"",IF(REGEXMATCH(E443,""Lionel""),""Ivy"",IF(REGEXMATCH(E443,""Mass Hall""),""Ivy"",IF(REGEXMATCH(E443,""Mower""),""Ivy"",IF(REGEXMATCH(E44"&amp;"3,""Stoughton""),""Ivy"",IF(REGEXMATCH(E443,""Straus""),""Ivy"",IF(REGEXMATCH(E443,""Greenough""),""Crimson"",IF(REGEXMATCH(E443,""Hurlbut""),""Crimson"",IF(REGEXMATCH(E443,""Pennypacker""),""Crimson"",IF(REGEXMATCH(E443,""Wigg""),""Crimson"",IF(REGEXMATC"&amp;"H(E443,""Grays""),""Elm"",IF(REGEXMATCH(E443,""Matthews""),""Elm"",IF(REGEXMATCH(E443,""Weld""),""Elm"",IF(REGEXMATCH(E443,""Canaday""),""Oak"",IF(REGEXMATCH(E443,""Thayer""),""Oak"")))))))))))))))))"),FALSE)</f>
        <v>0</v>
      </c>
      <c r="C443" s="4">
        <f>Form!F:F</f>
        <v>0</v>
      </c>
      <c r="D443" s="4">
        <f>Form!G:G</f>
        <v>0</v>
      </c>
      <c r="E443" s="4"/>
    </row>
    <row r="444" spans="1:5" ht="15">
      <c r="A444" s="4">
        <f>Form!C:C</f>
        <v>0</v>
      </c>
      <c r="B444" s="7" t="b">
        <f ca="1">IFERROR(__xludf.DUMMYFUNCTION("IF(REGEXMATCH(E444,""Apley""),""Ivy"",IF(REGEXMATCH(E444,""Hollis""),""Ivy"",IF(REGEXMATCH(E444,""Holworthy""),""Ivy"",IF(REGEXMATCH(E444,""Lionel""),""Ivy"",IF(REGEXMATCH(E444,""Mass Hall""),""Ivy"",IF(REGEXMATCH(E444,""Mower""),""Ivy"",IF(REGEXMATCH(E44"&amp;"4,""Stoughton""),""Ivy"",IF(REGEXMATCH(E444,""Straus""),""Ivy"",IF(REGEXMATCH(E444,""Greenough""),""Crimson"",IF(REGEXMATCH(E444,""Hurlbut""),""Crimson"",IF(REGEXMATCH(E444,""Pennypacker""),""Crimson"",IF(REGEXMATCH(E444,""Wigg""),""Crimson"",IF(REGEXMATC"&amp;"H(E444,""Grays""),""Elm"",IF(REGEXMATCH(E444,""Matthews""),""Elm"",IF(REGEXMATCH(E444,""Weld""),""Elm"",IF(REGEXMATCH(E444,""Canaday""),""Oak"",IF(REGEXMATCH(E444,""Thayer""),""Oak"")))))))))))))))))"),FALSE)</f>
        <v>0</v>
      </c>
      <c r="C444" s="4">
        <f>Form!F:F</f>
        <v>0</v>
      </c>
      <c r="D444" s="4">
        <f>Form!G:G</f>
        <v>0</v>
      </c>
      <c r="E444" s="4"/>
    </row>
    <row r="445" spans="1:5" ht="15">
      <c r="A445" s="4">
        <f>Form!C:C</f>
        <v>0</v>
      </c>
      <c r="B445" s="7" t="b">
        <f ca="1">IFERROR(__xludf.DUMMYFUNCTION("IF(REGEXMATCH(E445,""Apley""),""Ivy"",IF(REGEXMATCH(E445,""Hollis""),""Ivy"",IF(REGEXMATCH(E445,""Holworthy""),""Ivy"",IF(REGEXMATCH(E445,""Lionel""),""Ivy"",IF(REGEXMATCH(E445,""Mass Hall""),""Ivy"",IF(REGEXMATCH(E445,""Mower""),""Ivy"",IF(REGEXMATCH(E44"&amp;"5,""Stoughton""),""Ivy"",IF(REGEXMATCH(E445,""Straus""),""Ivy"",IF(REGEXMATCH(E445,""Greenough""),""Crimson"",IF(REGEXMATCH(E445,""Hurlbut""),""Crimson"",IF(REGEXMATCH(E445,""Pennypacker""),""Crimson"",IF(REGEXMATCH(E445,""Wigg""),""Crimson"",IF(REGEXMATC"&amp;"H(E445,""Grays""),""Elm"",IF(REGEXMATCH(E445,""Matthews""),""Elm"",IF(REGEXMATCH(E445,""Weld""),""Elm"",IF(REGEXMATCH(E445,""Canaday""),""Oak"",IF(REGEXMATCH(E445,""Thayer""),""Oak"")))))))))))))))))"),FALSE)</f>
        <v>0</v>
      </c>
      <c r="C445" s="4">
        <f>Form!F:F</f>
        <v>0</v>
      </c>
      <c r="D445" s="4">
        <f>Form!G:G</f>
        <v>0</v>
      </c>
      <c r="E445" s="4"/>
    </row>
    <row r="446" spans="1:5" ht="15">
      <c r="A446" s="4">
        <f>Form!C:C</f>
        <v>0</v>
      </c>
      <c r="B446" s="7" t="b">
        <f ca="1">IFERROR(__xludf.DUMMYFUNCTION("IF(REGEXMATCH(E446,""Apley""),""Ivy"",IF(REGEXMATCH(E446,""Hollis""),""Ivy"",IF(REGEXMATCH(E446,""Holworthy""),""Ivy"",IF(REGEXMATCH(E446,""Lionel""),""Ivy"",IF(REGEXMATCH(E446,""Mass Hall""),""Ivy"",IF(REGEXMATCH(E446,""Mower""),""Ivy"",IF(REGEXMATCH(E44"&amp;"6,""Stoughton""),""Ivy"",IF(REGEXMATCH(E446,""Straus""),""Ivy"",IF(REGEXMATCH(E446,""Greenough""),""Crimson"",IF(REGEXMATCH(E446,""Hurlbut""),""Crimson"",IF(REGEXMATCH(E446,""Pennypacker""),""Crimson"",IF(REGEXMATCH(E446,""Wigg""),""Crimson"",IF(REGEXMATC"&amp;"H(E446,""Grays""),""Elm"",IF(REGEXMATCH(E446,""Matthews""),""Elm"",IF(REGEXMATCH(E446,""Weld""),""Elm"",IF(REGEXMATCH(E446,""Canaday""),""Oak"",IF(REGEXMATCH(E446,""Thayer""),""Oak"")))))))))))))))))"),FALSE)</f>
        <v>0</v>
      </c>
      <c r="C446" s="4">
        <f>Form!F:F</f>
        <v>0</v>
      </c>
      <c r="D446" s="4">
        <f>Form!G:G</f>
        <v>0</v>
      </c>
      <c r="E446" s="4"/>
    </row>
    <row r="447" spans="1:5" ht="15">
      <c r="A447" s="4">
        <f>Form!C:C</f>
        <v>0</v>
      </c>
      <c r="B447" s="7" t="b">
        <f ca="1">IFERROR(__xludf.DUMMYFUNCTION("IF(REGEXMATCH(E447,""Apley""),""Ivy"",IF(REGEXMATCH(E447,""Hollis""),""Ivy"",IF(REGEXMATCH(E447,""Holworthy""),""Ivy"",IF(REGEXMATCH(E447,""Lionel""),""Ivy"",IF(REGEXMATCH(E447,""Mass Hall""),""Ivy"",IF(REGEXMATCH(E447,""Mower""),""Ivy"",IF(REGEXMATCH(E44"&amp;"7,""Stoughton""),""Ivy"",IF(REGEXMATCH(E447,""Straus""),""Ivy"",IF(REGEXMATCH(E447,""Greenough""),""Crimson"",IF(REGEXMATCH(E447,""Hurlbut""),""Crimson"",IF(REGEXMATCH(E447,""Pennypacker""),""Crimson"",IF(REGEXMATCH(E447,""Wigg""),""Crimson"",IF(REGEXMATC"&amp;"H(E447,""Grays""),""Elm"",IF(REGEXMATCH(E447,""Matthews""),""Elm"",IF(REGEXMATCH(E447,""Weld""),""Elm"",IF(REGEXMATCH(E447,""Canaday""),""Oak"",IF(REGEXMATCH(E447,""Thayer""),""Oak"")))))))))))))))))"),FALSE)</f>
        <v>0</v>
      </c>
      <c r="C447" s="4">
        <f>Form!F:F</f>
        <v>0</v>
      </c>
      <c r="D447" s="4">
        <f>Form!G:G</f>
        <v>0</v>
      </c>
      <c r="E447" s="4"/>
    </row>
    <row r="448" spans="1:5" ht="15">
      <c r="A448" s="4">
        <f>Form!C:C</f>
        <v>0</v>
      </c>
      <c r="B448" s="7" t="b">
        <f ca="1">IFERROR(__xludf.DUMMYFUNCTION("IF(REGEXMATCH(E448,""Apley""),""Ivy"",IF(REGEXMATCH(E448,""Hollis""),""Ivy"",IF(REGEXMATCH(E448,""Holworthy""),""Ivy"",IF(REGEXMATCH(E448,""Lionel""),""Ivy"",IF(REGEXMATCH(E448,""Mass Hall""),""Ivy"",IF(REGEXMATCH(E448,""Mower""),""Ivy"",IF(REGEXMATCH(E44"&amp;"8,""Stoughton""),""Ivy"",IF(REGEXMATCH(E448,""Straus""),""Ivy"",IF(REGEXMATCH(E448,""Greenough""),""Crimson"",IF(REGEXMATCH(E448,""Hurlbut""),""Crimson"",IF(REGEXMATCH(E448,""Pennypacker""),""Crimson"",IF(REGEXMATCH(E448,""Wigg""),""Crimson"",IF(REGEXMATC"&amp;"H(E448,""Grays""),""Elm"",IF(REGEXMATCH(E448,""Matthews""),""Elm"",IF(REGEXMATCH(E448,""Weld""),""Elm"",IF(REGEXMATCH(E448,""Canaday""),""Oak"",IF(REGEXMATCH(E448,""Thayer""),""Oak"")))))))))))))))))"),FALSE)</f>
        <v>0</v>
      </c>
      <c r="C448" s="4">
        <f>Form!F:F</f>
        <v>0</v>
      </c>
      <c r="D448" s="4">
        <f>Form!G:G</f>
        <v>0</v>
      </c>
      <c r="E448" s="4"/>
    </row>
    <row r="449" spans="1:5" ht="15">
      <c r="A449" s="4">
        <f>Form!C:C</f>
        <v>0</v>
      </c>
      <c r="B449" s="7" t="b">
        <f ca="1">IFERROR(__xludf.DUMMYFUNCTION("IF(REGEXMATCH(E449,""Apley""),""Ivy"",IF(REGEXMATCH(E449,""Hollis""),""Ivy"",IF(REGEXMATCH(E449,""Holworthy""),""Ivy"",IF(REGEXMATCH(E449,""Lionel""),""Ivy"",IF(REGEXMATCH(E449,""Mass Hall""),""Ivy"",IF(REGEXMATCH(E449,""Mower""),""Ivy"",IF(REGEXMATCH(E44"&amp;"9,""Stoughton""),""Ivy"",IF(REGEXMATCH(E449,""Straus""),""Ivy"",IF(REGEXMATCH(E449,""Greenough""),""Crimson"",IF(REGEXMATCH(E449,""Hurlbut""),""Crimson"",IF(REGEXMATCH(E449,""Pennypacker""),""Crimson"",IF(REGEXMATCH(E449,""Wigg""),""Crimson"",IF(REGEXMATC"&amp;"H(E449,""Grays""),""Elm"",IF(REGEXMATCH(E449,""Matthews""),""Elm"",IF(REGEXMATCH(E449,""Weld""),""Elm"",IF(REGEXMATCH(E449,""Canaday""),""Oak"",IF(REGEXMATCH(E449,""Thayer""),""Oak"")))))))))))))))))"),FALSE)</f>
        <v>0</v>
      </c>
      <c r="C449" s="4">
        <f>Form!F:F</f>
        <v>0</v>
      </c>
      <c r="D449" s="4">
        <f>Form!G:G</f>
        <v>0</v>
      </c>
      <c r="E449" s="4"/>
    </row>
    <row r="450" spans="1:5" ht="15">
      <c r="A450" s="4">
        <f>Form!C:C</f>
        <v>0</v>
      </c>
      <c r="B450" s="7" t="b">
        <f ca="1">IFERROR(__xludf.DUMMYFUNCTION("IF(REGEXMATCH(E450,""Apley""),""Ivy"",IF(REGEXMATCH(E450,""Hollis""),""Ivy"",IF(REGEXMATCH(E450,""Holworthy""),""Ivy"",IF(REGEXMATCH(E450,""Lionel""),""Ivy"",IF(REGEXMATCH(E450,""Mass Hall""),""Ivy"",IF(REGEXMATCH(E450,""Mower""),""Ivy"",IF(REGEXMATCH(E45"&amp;"0,""Stoughton""),""Ivy"",IF(REGEXMATCH(E450,""Straus""),""Ivy"",IF(REGEXMATCH(E450,""Greenough""),""Crimson"",IF(REGEXMATCH(E450,""Hurlbut""),""Crimson"",IF(REGEXMATCH(E450,""Pennypacker""),""Crimson"",IF(REGEXMATCH(E450,""Wigg""),""Crimson"",IF(REGEXMATC"&amp;"H(E450,""Grays""),""Elm"",IF(REGEXMATCH(E450,""Matthews""),""Elm"",IF(REGEXMATCH(E450,""Weld""),""Elm"",IF(REGEXMATCH(E450,""Canaday""),""Oak"",IF(REGEXMATCH(E450,""Thayer""),""Oak"")))))))))))))))))"),FALSE)</f>
        <v>0</v>
      </c>
      <c r="C450" s="4">
        <f>Form!F:F</f>
        <v>0</v>
      </c>
      <c r="D450" s="4">
        <f>Form!G:G</f>
        <v>0</v>
      </c>
      <c r="E450" s="4"/>
    </row>
    <row r="451" spans="1:5" ht="15">
      <c r="A451" s="4">
        <f>Form!C:C</f>
        <v>0</v>
      </c>
      <c r="B451" s="7" t="b">
        <f ca="1">IFERROR(__xludf.DUMMYFUNCTION("IF(REGEXMATCH(E451,""Apley""),""Ivy"",IF(REGEXMATCH(E451,""Hollis""),""Ivy"",IF(REGEXMATCH(E451,""Holworthy""),""Ivy"",IF(REGEXMATCH(E451,""Lionel""),""Ivy"",IF(REGEXMATCH(E451,""Mass Hall""),""Ivy"",IF(REGEXMATCH(E451,""Mower""),""Ivy"",IF(REGEXMATCH(E45"&amp;"1,""Stoughton""),""Ivy"",IF(REGEXMATCH(E451,""Straus""),""Ivy"",IF(REGEXMATCH(E451,""Greenough""),""Crimson"",IF(REGEXMATCH(E451,""Hurlbut""),""Crimson"",IF(REGEXMATCH(E451,""Pennypacker""),""Crimson"",IF(REGEXMATCH(E451,""Wigg""),""Crimson"",IF(REGEXMATC"&amp;"H(E451,""Grays""),""Elm"",IF(REGEXMATCH(E451,""Matthews""),""Elm"",IF(REGEXMATCH(E451,""Weld""),""Elm"",IF(REGEXMATCH(E451,""Canaday""),""Oak"",IF(REGEXMATCH(E451,""Thayer""),""Oak"")))))))))))))))))"),FALSE)</f>
        <v>0</v>
      </c>
      <c r="C451" s="4">
        <f>Form!F:F</f>
        <v>0</v>
      </c>
      <c r="D451" s="4">
        <f>Form!G:G</f>
        <v>0</v>
      </c>
      <c r="E451" s="4"/>
    </row>
    <row r="452" spans="1:5" ht="15">
      <c r="A452" s="4">
        <f>Form!C:C</f>
        <v>0</v>
      </c>
      <c r="B452" s="7" t="b">
        <f ca="1">IFERROR(__xludf.DUMMYFUNCTION("IF(REGEXMATCH(E452,""Apley""),""Ivy"",IF(REGEXMATCH(E452,""Hollis""),""Ivy"",IF(REGEXMATCH(E452,""Holworthy""),""Ivy"",IF(REGEXMATCH(E452,""Lionel""),""Ivy"",IF(REGEXMATCH(E452,""Mass Hall""),""Ivy"",IF(REGEXMATCH(E452,""Mower""),""Ivy"",IF(REGEXMATCH(E45"&amp;"2,""Stoughton""),""Ivy"",IF(REGEXMATCH(E452,""Straus""),""Ivy"",IF(REGEXMATCH(E452,""Greenough""),""Crimson"",IF(REGEXMATCH(E452,""Hurlbut""),""Crimson"",IF(REGEXMATCH(E452,""Pennypacker""),""Crimson"",IF(REGEXMATCH(E452,""Wigg""),""Crimson"",IF(REGEXMATC"&amp;"H(E452,""Grays""),""Elm"",IF(REGEXMATCH(E452,""Matthews""),""Elm"",IF(REGEXMATCH(E452,""Weld""),""Elm"",IF(REGEXMATCH(E452,""Canaday""),""Oak"",IF(REGEXMATCH(E452,""Thayer""),""Oak"")))))))))))))))))"),FALSE)</f>
        <v>0</v>
      </c>
      <c r="C452" s="4">
        <f>Form!F:F</f>
        <v>0</v>
      </c>
      <c r="D452" s="4">
        <f>Form!G:G</f>
        <v>0</v>
      </c>
      <c r="E452" s="4"/>
    </row>
    <row r="453" spans="1:5" ht="15">
      <c r="A453" s="4">
        <f>Form!C:C</f>
        <v>0</v>
      </c>
      <c r="B453" s="7" t="b">
        <f ca="1">IFERROR(__xludf.DUMMYFUNCTION("IF(REGEXMATCH(E453,""Apley""),""Ivy"",IF(REGEXMATCH(E453,""Hollis""),""Ivy"",IF(REGEXMATCH(E453,""Holworthy""),""Ivy"",IF(REGEXMATCH(E453,""Lionel""),""Ivy"",IF(REGEXMATCH(E453,""Mass Hall""),""Ivy"",IF(REGEXMATCH(E453,""Mower""),""Ivy"",IF(REGEXMATCH(E45"&amp;"3,""Stoughton""),""Ivy"",IF(REGEXMATCH(E453,""Straus""),""Ivy"",IF(REGEXMATCH(E453,""Greenough""),""Crimson"",IF(REGEXMATCH(E453,""Hurlbut""),""Crimson"",IF(REGEXMATCH(E453,""Pennypacker""),""Crimson"",IF(REGEXMATCH(E453,""Wigg""),""Crimson"",IF(REGEXMATC"&amp;"H(E453,""Grays""),""Elm"",IF(REGEXMATCH(E453,""Matthews""),""Elm"",IF(REGEXMATCH(E453,""Weld""),""Elm"",IF(REGEXMATCH(E453,""Canaday""),""Oak"",IF(REGEXMATCH(E453,""Thayer""),""Oak"")))))))))))))))))"),FALSE)</f>
        <v>0</v>
      </c>
      <c r="C453" s="4">
        <f>Form!F:F</f>
        <v>0</v>
      </c>
      <c r="D453" s="4">
        <f>Form!G:G</f>
        <v>0</v>
      </c>
      <c r="E453" s="4"/>
    </row>
    <row r="454" spans="1:5" ht="15">
      <c r="A454" s="4">
        <f>Form!C:C</f>
        <v>0</v>
      </c>
      <c r="B454" s="7" t="b">
        <f ca="1">IFERROR(__xludf.DUMMYFUNCTION("IF(REGEXMATCH(E454,""Apley""),""Ivy"",IF(REGEXMATCH(E454,""Hollis""),""Ivy"",IF(REGEXMATCH(E454,""Holworthy""),""Ivy"",IF(REGEXMATCH(E454,""Lionel""),""Ivy"",IF(REGEXMATCH(E454,""Mass Hall""),""Ivy"",IF(REGEXMATCH(E454,""Mower""),""Ivy"",IF(REGEXMATCH(E45"&amp;"4,""Stoughton""),""Ivy"",IF(REGEXMATCH(E454,""Straus""),""Ivy"",IF(REGEXMATCH(E454,""Greenough""),""Crimson"",IF(REGEXMATCH(E454,""Hurlbut""),""Crimson"",IF(REGEXMATCH(E454,""Pennypacker""),""Crimson"",IF(REGEXMATCH(E454,""Wigg""),""Crimson"",IF(REGEXMATC"&amp;"H(E454,""Grays""),""Elm"",IF(REGEXMATCH(E454,""Matthews""),""Elm"",IF(REGEXMATCH(E454,""Weld""),""Elm"",IF(REGEXMATCH(E454,""Canaday""),""Oak"",IF(REGEXMATCH(E454,""Thayer""),""Oak"")))))))))))))))))"),FALSE)</f>
        <v>0</v>
      </c>
      <c r="C454" s="4">
        <f>Form!F:F</f>
        <v>0</v>
      </c>
      <c r="D454" s="4">
        <f>Form!G:G</f>
        <v>0</v>
      </c>
      <c r="E454" s="4"/>
    </row>
    <row r="455" spans="1:5" ht="15">
      <c r="A455" s="4">
        <f>Form!C:C</f>
        <v>0</v>
      </c>
      <c r="B455" s="7" t="b">
        <f ca="1">IFERROR(__xludf.DUMMYFUNCTION("IF(REGEXMATCH(E455,""Apley""),""Ivy"",IF(REGEXMATCH(E455,""Hollis""),""Ivy"",IF(REGEXMATCH(E455,""Holworthy""),""Ivy"",IF(REGEXMATCH(E455,""Lionel""),""Ivy"",IF(REGEXMATCH(E455,""Mass Hall""),""Ivy"",IF(REGEXMATCH(E455,""Mower""),""Ivy"",IF(REGEXMATCH(E45"&amp;"5,""Stoughton""),""Ivy"",IF(REGEXMATCH(E455,""Straus""),""Ivy"",IF(REGEXMATCH(E455,""Greenough""),""Crimson"",IF(REGEXMATCH(E455,""Hurlbut""),""Crimson"",IF(REGEXMATCH(E455,""Pennypacker""),""Crimson"",IF(REGEXMATCH(E455,""Wigg""),""Crimson"",IF(REGEXMATC"&amp;"H(E455,""Grays""),""Elm"",IF(REGEXMATCH(E455,""Matthews""),""Elm"",IF(REGEXMATCH(E455,""Weld""),""Elm"",IF(REGEXMATCH(E455,""Canaday""),""Oak"",IF(REGEXMATCH(E455,""Thayer""),""Oak"")))))))))))))))))"),FALSE)</f>
        <v>0</v>
      </c>
      <c r="C455" s="4">
        <f>Form!F:F</f>
        <v>0</v>
      </c>
      <c r="D455" s="4">
        <f>Form!G:G</f>
        <v>0</v>
      </c>
      <c r="E455" s="4"/>
    </row>
    <row r="456" spans="1:5" ht="15">
      <c r="A456" s="4">
        <f>Form!C:C</f>
        <v>0</v>
      </c>
      <c r="B456" s="7" t="b">
        <f ca="1">IFERROR(__xludf.DUMMYFUNCTION("IF(REGEXMATCH(E456,""Apley""),""Ivy"",IF(REGEXMATCH(E456,""Hollis""),""Ivy"",IF(REGEXMATCH(E456,""Holworthy""),""Ivy"",IF(REGEXMATCH(E456,""Lionel""),""Ivy"",IF(REGEXMATCH(E456,""Mass Hall""),""Ivy"",IF(REGEXMATCH(E456,""Mower""),""Ivy"",IF(REGEXMATCH(E45"&amp;"6,""Stoughton""),""Ivy"",IF(REGEXMATCH(E456,""Straus""),""Ivy"",IF(REGEXMATCH(E456,""Greenough""),""Crimson"",IF(REGEXMATCH(E456,""Hurlbut""),""Crimson"",IF(REGEXMATCH(E456,""Pennypacker""),""Crimson"",IF(REGEXMATCH(E456,""Wigg""),""Crimson"",IF(REGEXMATC"&amp;"H(E456,""Grays""),""Elm"",IF(REGEXMATCH(E456,""Matthews""),""Elm"",IF(REGEXMATCH(E456,""Weld""),""Elm"",IF(REGEXMATCH(E456,""Canaday""),""Oak"",IF(REGEXMATCH(E456,""Thayer""),""Oak"")))))))))))))))))"),FALSE)</f>
        <v>0</v>
      </c>
      <c r="C456" s="4">
        <f>Form!F:F</f>
        <v>0</v>
      </c>
      <c r="D456" s="4">
        <f>Form!G:G</f>
        <v>0</v>
      </c>
      <c r="E456" s="4"/>
    </row>
    <row r="457" spans="1:5" ht="15">
      <c r="A457" s="4">
        <f>Form!C:C</f>
        <v>0</v>
      </c>
      <c r="B457" s="7" t="b">
        <f ca="1">IFERROR(__xludf.DUMMYFUNCTION("IF(REGEXMATCH(E457,""Apley""),""Ivy"",IF(REGEXMATCH(E457,""Hollis""),""Ivy"",IF(REGEXMATCH(E457,""Holworthy""),""Ivy"",IF(REGEXMATCH(E457,""Lionel""),""Ivy"",IF(REGEXMATCH(E457,""Mass Hall""),""Ivy"",IF(REGEXMATCH(E457,""Mower""),""Ivy"",IF(REGEXMATCH(E45"&amp;"7,""Stoughton""),""Ivy"",IF(REGEXMATCH(E457,""Straus""),""Ivy"",IF(REGEXMATCH(E457,""Greenough""),""Crimson"",IF(REGEXMATCH(E457,""Hurlbut""),""Crimson"",IF(REGEXMATCH(E457,""Pennypacker""),""Crimson"",IF(REGEXMATCH(E457,""Wigg""),""Crimson"",IF(REGEXMATC"&amp;"H(E457,""Grays""),""Elm"",IF(REGEXMATCH(E457,""Matthews""),""Elm"",IF(REGEXMATCH(E457,""Weld""),""Elm"",IF(REGEXMATCH(E457,""Canaday""),""Oak"",IF(REGEXMATCH(E457,""Thayer""),""Oak"")))))))))))))))))"),FALSE)</f>
        <v>0</v>
      </c>
      <c r="C457" s="4">
        <f>Form!F:F</f>
        <v>0</v>
      </c>
      <c r="D457" s="4">
        <f>Form!G:G</f>
        <v>0</v>
      </c>
      <c r="E457" s="4"/>
    </row>
    <row r="458" spans="1:5" ht="15">
      <c r="A458" s="4">
        <f>Form!C:C</f>
        <v>0</v>
      </c>
      <c r="B458" s="7" t="b">
        <f ca="1">IFERROR(__xludf.DUMMYFUNCTION("IF(REGEXMATCH(E458,""Apley""),""Ivy"",IF(REGEXMATCH(E458,""Hollis""),""Ivy"",IF(REGEXMATCH(E458,""Holworthy""),""Ivy"",IF(REGEXMATCH(E458,""Lionel""),""Ivy"",IF(REGEXMATCH(E458,""Mass Hall""),""Ivy"",IF(REGEXMATCH(E458,""Mower""),""Ivy"",IF(REGEXMATCH(E45"&amp;"8,""Stoughton""),""Ivy"",IF(REGEXMATCH(E458,""Straus""),""Ivy"",IF(REGEXMATCH(E458,""Greenough""),""Crimson"",IF(REGEXMATCH(E458,""Hurlbut""),""Crimson"",IF(REGEXMATCH(E458,""Pennypacker""),""Crimson"",IF(REGEXMATCH(E458,""Wigg""),""Crimson"",IF(REGEXMATC"&amp;"H(E458,""Grays""),""Elm"",IF(REGEXMATCH(E458,""Matthews""),""Elm"",IF(REGEXMATCH(E458,""Weld""),""Elm"",IF(REGEXMATCH(E458,""Canaday""),""Oak"",IF(REGEXMATCH(E458,""Thayer""),""Oak"")))))))))))))))))"),FALSE)</f>
        <v>0</v>
      </c>
      <c r="C458" s="4">
        <f>Form!F:F</f>
        <v>0</v>
      </c>
      <c r="D458" s="4">
        <f>Form!G:G</f>
        <v>0</v>
      </c>
      <c r="E458" s="4"/>
    </row>
    <row r="459" spans="1:5" ht="15">
      <c r="A459" s="4">
        <f>Form!C:C</f>
        <v>0</v>
      </c>
      <c r="B459" s="7" t="b">
        <f ca="1">IFERROR(__xludf.DUMMYFUNCTION("IF(REGEXMATCH(E459,""Apley""),""Ivy"",IF(REGEXMATCH(E459,""Hollis""),""Ivy"",IF(REGEXMATCH(E459,""Holworthy""),""Ivy"",IF(REGEXMATCH(E459,""Lionel""),""Ivy"",IF(REGEXMATCH(E459,""Mass Hall""),""Ivy"",IF(REGEXMATCH(E459,""Mower""),""Ivy"",IF(REGEXMATCH(E45"&amp;"9,""Stoughton""),""Ivy"",IF(REGEXMATCH(E459,""Straus""),""Ivy"",IF(REGEXMATCH(E459,""Greenough""),""Crimson"",IF(REGEXMATCH(E459,""Hurlbut""),""Crimson"",IF(REGEXMATCH(E459,""Pennypacker""),""Crimson"",IF(REGEXMATCH(E459,""Wigg""),""Crimson"",IF(REGEXMATC"&amp;"H(E459,""Grays""),""Elm"",IF(REGEXMATCH(E459,""Matthews""),""Elm"",IF(REGEXMATCH(E459,""Weld""),""Elm"",IF(REGEXMATCH(E459,""Canaday""),""Oak"",IF(REGEXMATCH(E459,""Thayer""),""Oak"")))))))))))))))))"),FALSE)</f>
        <v>0</v>
      </c>
      <c r="C459" s="4">
        <f>Form!F:F</f>
        <v>0</v>
      </c>
      <c r="D459" s="4">
        <f>Form!G:G</f>
        <v>0</v>
      </c>
      <c r="E459" s="4"/>
    </row>
    <row r="460" spans="1:5" ht="15">
      <c r="A460" s="4">
        <f>Form!C:C</f>
        <v>0</v>
      </c>
      <c r="B460" s="7" t="b">
        <f ca="1">IFERROR(__xludf.DUMMYFUNCTION("IF(REGEXMATCH(E460,""Apley""),""Ivy"",IF(REGEXMATCH(E460,""Hollis""),""Ivy"",IF(REGEXMATCH(E460,""Holworthy""),""Ivy"",IF(REGEXMATCH(E460,""Lionel""),""Ivy"",IF(REGEXMATCH(E460,""Mass Hall""),""Ivy"",IF(REGEXMATCH(E460,""Mower""),""Ivy"",IF(REGEXMATCH(E46"&amp;"0,""Stoughton""),""Ivy"",IF(REGEXMATCH(E460,""Straus""),""Ivy"",IF(REGEXMATCH(E460,""Greenough""),""Crimson"",IF(REGEXMATCH(E460,""Hurlbut""),""Crimson"",IF(REGEXMATCH(E460,""Pennypacker""),""Crimson"",IF(REGEXMATCH(E460,""Wigg""),""Crimson"",IF(REGEXMATC"&amp;"H(E460,""Grays""),""Elm"",IF(REGEXMATCH(E460,""Matthews""),""Elm"",IF(REGEXMATCH(E460,""Weld""),""Elm"",IF(REGEXMATCH(E460,""Canaday""),""Oak"",IF(REGEXMATCH(E460,""Thayer""),""Oak"")))))))))))))))))"),FALSE)</f>
        <v>0</v>
      </c>
      <c r="C460" s="4">
        <f>Form!F:F</f>
        <v>0</v>
      </c>
      <c r="D460" s="4">
        <f>Form!G:G</f>
        <v>0</v>
      </c>
      <c r="E460" s="4"/>
    </row>
    <row r="461" spans="1:5" ht="15">
      <c r="A461" s="4">
        <f>Form!C:C</f>
        <v>0</v>
      </c>
      <c r="B461" s="7" t="b">
        <f ca="1">IFERROR(__xludf.DUMMYFUNCTION("IF(REGEXMATCH(E461,""Apley""),""Ivy"",IF(REGEXMATCH(E461,""Hollis""),""Ivy"",IF(REGEXMATCH(E461,""Holworthy""),""Ivy"",IF(REGEXMATCH(E461,""Lionel""),""Ivy"",IF(REGEXMATCH(E461,""Mass Hall""),""Ivy"",IF(REGEXMATCH(E461,""Mower""),""Ivy"",IF(REGEXMATCH(E46"&amp;"1,""Stoughton""),""Ivy"",IF(REGEXMATCH(E461,""Straus""),""Ivy"",IF(REGEXMATCH(E461,""Greenough""),""Crimson"",IF(REGEXMATCH(E461,""Hurlbut""),""Crimson"",IF(REGEXMATCH(E461,""Pennypacker""),""Crimson"",IF(REGEXMATCH(E461,""Wigg""),""Crimson"",IF(REGEXMATC"&amp;"H(E461,""Grays""),""Elm"",IF(REGEXMATCH(E461,""Matthews""),""Elm"",IF(REGEXMATCH(E461,""Weld""),""Elm"",IF(REGEXMATCH(E461,""Canaday""),""Oak"",IF(REGEXMATCH(E461,""Thayer""),""Oak"")))))))))))))))))"),FALSE)</f>
        <v>0</v>
      </c>
      <c r="C461" s="4">
        <f>Form!F:F</f>
        <v>0</v>
      </c>
      <c r="D461" s="4">
        <f>Form!G:G</f>
        <v>0</v>
      </c>
      <c r="E461" s="4"/>
    </row>
    <row r="462" spans="1:5" ht="15">
      <c r="A462" s="4">
        <f>Form!C:C</f>
        <v>0</v>
      </c>
      <c r="B462" s="7" t="b">
        <f ca="1">IFERROR(__xludf.DUMMYFUNCTION("IF(REGEXMATCH(E462,""Apley""),""Ivy"",IF(REGEXMATCH(E462,""Hollis""),""Ivy"",IF(REGEXMATCH(E462,""Holworthy""),""Ivy"",IF(REGEXMATCH(E462,""Lionel""),""Ivy"",IF(REGEXMATCH(E462,""Mass Hall""),""Ivy"",IF(REGEXMATCH(E462,""Mower""),""Ivy"",IF(REGEXMATCH(E46"&amp;"2,""Stoughton""),""Ivy"",IF(REGEXMATCH(E462,""Straus""),""Ivy"",IF(REGEXMATCH(E462,""Greenough""),""Crimson"",IF(REGEXMATCH(E462,""Hurlbut""),""Crimson"",IF(REGEXMATCH(E462,""Pennypacker""),""Crimson"",IF(REGEXMATCH(E462,""Wigg""),""Crimson"",IF(REGEXMATC"&amp;"H(E462,""Grays""),""Elm"",IF(REGEXMATCH(E462,""Matthews""),""Elm"",IF(REGEXMATCH(E462,""Weld""),""Elm"",IF(REGEXMATCH(E462,""Canaday""),""Oak"",IF(REGEXMATCH(E462,""Thayer""),""Oak"")))))))))))))))))"),FALSE)</f>
        <v>0</v>
      </c>
      <c r="C462" s="4">
        <f>Form!F:F</f>
        <v>0</v>
      </c>
      <c r="D462" s="4">
        <f>Form!G:G</f>
        <v>0</v>
      </c>
      <c r="E462" s="4"/>
    </row>
    <row r="463" spans="1:5" ht="15">
      <c r="A463" s="4">
        <f>Form!C:C</f>
        <v>0</v>
      </c>
      <c r="B463" s="7" t="b">
        <f ca="1">IFERROR(__xludf.DUMMYFUNCTION("IF(REGEXMATCH(E463,""Apley""),""Ivy"",IF(REGEXMATCH(E463,""Hollis""),""Ivy"",IF(REGEXMATCH(E463,""Holworthy""),""Ivy"",IF(REGEXMATCH(E463,""Lionel""),""Ivy"",IF(REGEXMATCH(E463,""Mass Hall""),""Ivy"",IF(REGEXMATCH(E463,""Mower""),""Ivy"",IF(REGEXMATCH(E46"&amp;"3,""Stoughton""),""Ivy"",IF(REGEXMATCH(E463,""Straus""),""Ivy"",IF(REGEXMATCH(E463,""Greenough""),""Crimson"",IF(REGEXMATCH(E463,""Hurlbut""),""Crimson"",IF(REGEXMATCH(E463,""Pennypacker""),""Crimson"",IF(REGEXMATCH(E463,""Wigg""),""Crimson"",IF(REGEXMATC"&amp;"H(E463,""Grays""),""Elm"",IF(REGEXMATCH(E463,""Matthews""),""Elm"",IF(REGEXMATCH(E463,""Weld""),""Elm"",IF(REGEXMATCH(E463,""Canaday""),""Oak"",IF(REGEXMATCH(E463,""Thayer""),""Oak"")))))))))))))))))"),FALSE)</f>
        <v>0</v>
      </c>
      <c r="C463" s="4">
        <f>Form!F:F</f>
        <v>0</v>
      </c>
      <c r="D463" s="4">
        <f>Form!G:G</f>
        <v>0</v>
      </c>
      <c r="E463" s="4"/>
    </row>
    <row r="464" spans="1:5" ht="15">
      <c r="A464" s="4">
        <f>Form!C:C</f>
        <v>0</v>
      </c>
      <c r="B464" s="7" t="b">
        <f ca="1">IFERROR(__xludf.DUMMYFUNCTION("IF(REGEXMATCH(E464,""Apley""),""Ivy"",IF(REGEXMATCH(E464,""Hollis""),""Ivy"",IF(REGEXMATCH(E464,""Holworthy""),""Ivy"",IF(REGEXMATCH(E464,""Lionel""),""Ivy"",IF(REGEXMATCH(E464,""Mass Hall""),""Ivy"",IF(REGEXMATCH(E464,""Mower""),""Ivy"",IF(REGEXMATCH(E46"&amp;"4,""Stoughton""),""Ivy"",IF(REGEXMATCH(E464,""Straus""),""Ivy"",IF(REGEXMATCH(E464,""Greenough""),""Crimson"",IF(REGEXMATCH(E464,""Hurlbut""),""Crimson"",IF(REGEXMATCH(E464,""Pennypacker""),""Crimson"",IF(REGEXMATCH(E464,""Wigg""),""Crimson"",IF(REGEXMATC"&amp;"H(E464,""Grays""),""Elm"",IF(REGEXMATCH(E464,""Matthews""),""Elm"",IF(REGEXMATCH(E464,""Weld""),""Elm"",IF(REGEXMATCH(E464,""Canaday""),""Oak"",IF(REGEXMATCH(E464,""Thayer""),""Oak"")))))))))))))))))"),FALSE)</f>
        <v>0</v>
      </c>
      <c r="C464" s="4">
        <f>Form!F:F</f>
        <v>0</v>
      </c>
      <c r="D464" s="4">
        <f>Form!G:G</f>
        <v>0</v>
      </c>
      <c r="E464" s="4"/>
    </row>
    <row r="465" spans="1:5" ht="15">
      <c r="A465" s="4">
        <f>Form!C:C</f>
        <v>0</v>
      </c>
      <c r="B465" s="7" t="b">
        <f ca="1">IFERROR(__xludf.DUMMYFUNCTION("IF(REGEXMATCH(E465,""Apley""),""Ivy"",IF(REGEXMATCH(E465,""Hollis""),""Ivy"",IF(REGEXMATCH(E465,""Holworthy""),""Ivy"",IF(REGEXMATCH(E465,""Lionel""),""Ivy"",IF(REGEXMATCH(E465,""Mass Hall""),""Ivy"",IF(REGEXMATCH(E465,""Mower""),""Ivy"",IF(REGEXMATCH(E46"&amp;"5,""Stoughton""),""Ivy"",IF(REGEXMATCH(E465,""Straus""),""Ivy"",IF(REGEXMATCH(E465,""Greenough""),""Crimson"",IF(REGEXMATCH(E465,""Hurlbut""),""Crimson"",IF(REGEXMATCH(E465,""Pennypacker""),""Crimson"",IF(REGEXMATCH(E465,""Wigg""),""Crimson"",IF(REGEXMATC"&amp;"H(E465,""Grays""),""Elm"",IF(REGEXMATCH(E465,""Matthews""),""Elm"",IF(REGEXMATCH(E465,""Weld""),""Elm"",IF(REGEXMATCH(E465,""Canaday""),""Oak"",IF(REGEXMATCH(E465,""Thayer""),""Oak"")))))))))))))))))"),FALSE)</f>
        <v>0</v>
      </c>
      <c r="C465" s="4">
        <f>Form!F:F</f>
        <v>0</v>
      </c>
      <c r="D465" s="4">
        <f>Form!G:G</f>
        <v>0</v>
      </c>
      <c r="E465" s="4"/>
    </row>
    <row r="466" spans="1:5" ht="15">
      <c r="A466" s="4">
        <f>Form!C:C</f>
        <v>0</v>
      </c>
      <c r="B466" s="7" t="b">
        <f ca="1">IFERROR(__xludf.DUMMYFUNCTION("IF(REGEXMATCH(E466,""Apley""),""Ivy"",IF(REGEXMATCH(E466,""Hollis""),""Ivy"",IF(REGEXMATCH(E466,""Holworthy""),""Ivy"",IF(REGEXMATCH(E466,""Lionel""),""Ivy"",IF(REGEXMATCH(E466,""Mass Hall""),""Ivy"",IF(REGEXMATCH(E466,""Mower""),""Ivy"",IF(REGEXMATCH(E46"&amp;"6,""Stoughton""),""Ivy"",IF(REGEXMATCH(E466,""Straus""),""Ivy"",IF(REGEXMATCH(E466,""Greenough""),""Crimson"",IF(REGEXMATCH(E466,""Hurlbut""),""Crimson"",IF(REGEXMATCH(E466,""Pennypacker""),""Crimson"",IF(REGEXMATCH(E466,""Wigg""),""Crimson"",IF(REGEXMATC"&amp;"H(E466,""Grays""),""Elm"",IF(REGEXMATCH(E466,""Matthews""),""Elm"",IF(REGEXMATCH(E466,""Weld""),""Elm"",IF(REGEXMATCH(E466,""Canaday""),""Oak"",IF(REGEXMATCH(E466,""Thayer""),""Oak"")))))))))))))))))"),FALSE)</f>
        <v>0</v>
      </c>
      <c r="C466" s="4">
        <f>Form!F:F</f>
        <v>0</v>
      </c>
      <c r="D466" s="4">
        <f>Form!G:G</f>
        <v>0</v>
      </c>
      <c r="E466" s="4"/>
    </row>
    <row r="467" spans="1:5" ht="15">
      <c r="A467" s="4">
        <f>Form!C:C</f>
        <v>0</v>
      </c>
      <c r="B467" s="7" t="b">
        <f ca="1">IFERROR(__xludf.DUMMYFUNCTION("IF(REGEXMATCH(E467,""Apley""),""Ivy"",IF(REGEXMATCH(E467,""Hollis""),""Ivy"",IF(REGEXMATCH(E467,""Holworthy""),""Ivy"",IF(REGEXMATCH(E467,""Lionel""),""Ivy"",IF(REGEXMATCH(E467,""Mass Hall""),""Ivy"",IF(REGEXMATCH(E467,""Mower""),""Ivy"",IF(REGEXMATCH(E46"&amp;"7,""Stoughton""),""Ivy"",IF(REGEXMATCH(E467,""Straus""),""Ivy"",IF(REGEXMATCH(E467,""Greenough""),""Crimson"",IF(REGEXMATCH(E467,""Hurlbut""),""Crimson"",IF(REGEXMATCH(E467,""Pennypacker""),""Crimson"",IF(REGEXMATCH(E467,""Wigg""),""Crimson"",IF(REGEXMATC"&amp;"H(E467,""Grays""),""Elm"",IF(REGEXMATCH(E467,""Matthews""),""Elm"",IF(REGEXMATCH(E467,""Weld""),""Elm"",IF(REGEXMATCH(E467,""Canaday""),""Oak"",IF(REGEXMATCH(E467,""Thayer""),""Oak"")))))))))))))))))"),FALSE)</f>
        <v>0</v>
      </c>
      <c r="C467" s="4">
        <f>Form!F:F</f>
        <v>0</v>
      </c>
      <c r="D467" s="4">
        <f>Form!G:G</f>
        <v>0</v>
      </c>
      <c r="E467" s="4"/>
    </row>
    <row r="468" spans="1:5" ht="15">
      <c r="A468" s="4">
        <f>Form!C:C</f>
        <v>0</v>
      </c>
      <c r="B468" s="7" t="b">
        <f ca="1">IFERROR(__xludf.DUMMYFUNCTION("IF(REGEXMATCH(E468,""Apley""),""Ivy"",IF(REGEXMATCH(E468,""Hollis""),""Ivy"",IF(REGEXMATCH(E468,""Holworthy""),""Ivy"",IF(REGEXMATCH(E468,""Lionel""),""Ivy"",IF(REGEXMATCH(E468,""Mass Hall""),""Ivy"",IF(REGEXMATCH(E468,""Mower""),""Ivy"",IF(REGEXMATCH(E46"&amp;"8,""Stoughton""),""Ivy"",IF(REGEXMATCH(E468,""Straus""),""Ivy"",IF(REGEXMATCH(E468,""Greenough""),""Crimson"",IF(REGEXMATCH(E468,""Hurlbut""),""Crimson"",IF(REGEXMATCH(E468,""Pennypacker""),""Crimson"",IF(REGEXMATCH(E468,""Wigg""),""Crimson"",IF(REGEXMATC"&amp;"H(E468,""Grays""),""Elm"",IF(REGEXMATCH(E468,""Matthews""),""Elm"",IF(REGEXMATCH(E468,""Weld""),""Elm"",IF(REGEXMATCH(E468,""Canaday""),""Oak"",IF(REGEXMATCH(E468,""Thayer""),""Oak"")))))))))))))))))"),FALSE)</f>
        <v>0</v>
      </c>
      <c r="C468" s="4">
        <f>Form!F:F</f>
        <v>0</v>
      </c>
      <c r="D468" s="4">
        <f>Form!G:G</f>
        <v>0</v>
      </c>
      <c r="E468" s="4"/>
    </row>
    <row r="469" spans="1:5" ht="15">
      <c r="A469" s="4">
        <f>Form!C:C</f>
        <v>0</v>
      </c>
      <c r="B469" s="7" t="b">
        <f ca="1">IFERROR(__xludf.DUMMYFUNCTION("IF(REGEXMATCH(E469,""Apley""),""Ivy"",IF(REGEXMATCH(E469,""Hollis""),""Ivy"",IF(REGEXMATCH(E469,""Holworthy""),""Ivy"",IF(REGEXMATCH(E469,""Lionel""),""Ivy"",IF(REGEXMATCH(E469,""Mass Hall""),""Ivy"",IF(REGEXMATCH(E469,""Mower""),""Ivy"",IF(REGEXMATCH(E46"&amp;"9,""Stoughton""),""Ivy"",IF(REGEXMATCH(E469,""Straus""),""Ivy"",IF(REGEXMATCH(E469,""Greenough""),""Crimson"",IF(REGEXMATCH(E469,""Hurlbut""),""Crimson"",IF(REGEXMATCH(E469,""Pennypacker""),""Crimson"",IF(REGEXMATCH(E469,""Wigg""),""Crimson"",IF(REGEXMATC"&amp;"H(E469,""Grays""),""Elm"",IF(REGEXMATCH(E469,""Matthews""),""Elm"",IF(REGEXMATCH(E469,""Weld""),""Elm"",IF(REGEXMATCH(E469,""Canaday""),""Oak"",IF(REGEXMATCH(E469,""Thayer""),""Oak"")))))))))))))))))"),FALSE)</f>
        <v>0</v>
      </c>
      <c r="C469" s="4">
        <f>Form!F:F</f>
        <v>0</v>
      </c>
      <c r="D469" s="4">
        <f>Form!G:G</f>
        <v>0</v>
      </c>
      <c r="E469" s="4"/>
    </row>
    <row r="470" spans="1:5" ht="15">
      <c r="A470" s="4">
        <f>Form!C:C</f>
        <v>0</v>
      </c>
      <c r="B470" s="7" t="b">
        <f ca="1">IFERROR(__xludf.DUMMYFUNCTION("IF(REGEXMATCH(E470,""Apley""),""Ivy"",IF(REGEXMATCH(E470,""Hollis""),""Ivy"",IF(REGEXMATCH(E470,""Holworthy""),""Ivy"",IF(REGEXMATCH(E470,""Lionel""),""Ivy"",IF(REGEXMATCH(E470,""Mass Hall""),""Ivy"",IF(REGEXMATCH(E470,""Mower""),""Ivy"",IF(REGEXMATCH(E47"&amp;"0,""Stoughton""),""Ivy"",IF(REGEXMATCH(E470,""Straus""),""Ivy"",IF(REGEXMATCH(E470,""Greenough""),""Crimson"",IF(REGEXMATCH(E470,""Hurlbut""),""Crimson"",IF(REGEXMATCH(E470,""Pennypacker""),""Crimson"",IF(REGEXMATCH(E470,""Wigg""),""Crimson"",IF(REGEXMATC"&amp;"H(E470,""Grays""),""Elm"",IF(REGEXMATCH(E470,""Matthews""),""Elm"",IF(REGEXMATCH(E470,""Weld""),""Elm"",IF(REGEXMATCH(E470,""Canaday""),""Oak"",IF(REGEXMATCH(E470,""Thayer""),""Oak"")))))))))))))))))"),FALSE)</f>
        <v>0</v>
      </c>
      <c r="C470" s="4">
        <f>Form!F:F</f>
        <v>0</v>
      </c>
      <c r="D470" s="4">
        <f>Form!G:G</f>
        <v>0</v>
      </c>
      <c r="E470" s="4"/>
    </row>
    <row r="471" spans="1:5" ht="15">
      <c r="A471" s="4">
        <f>Form!C:C</f>
        <v>0</v>
      </c>
      <c r="B471" s="7" t="b">
        <f ca="1">IFERROR(__xludf.DUMMYFUNCTION("IF(REGEXMATCH(E471,""Apley""),""Ivy"",IF(REGEXMATCH(E471,""Hollis""),""Ivy"",IF(REGEXMATCH(E471,""Holworthy""),""Ivy"",IF(REGEXMATCH(E471,""Lionel""),""Ivy"",IF(REGEXMATCH(E471,""Mass Hall""),""Ivy"",IF(REGEXMATCH(E471,""Mower""),""Ivy"",IF(REGEXMATCH(E47"&amp;"1,""Stoughton""),""Ivy"",IF(REGEXMATCH(E471,""Straus""),""Ivy"",IF(REGEXMATCH(E471,""Greenough""),""Crimson"",IF(REGEXMATCH(E471,""Hurlbut""),""Crimson"",IF(REGEXMATCH(E471,""Pennypacker""),""Crimson"",IF(REGEXMATCH(E471,""Wigg""),""Crimson"",IF(REGEXMATC"&amp;"H(E471,""Grays""),""Elm"",IF(REGEXMATCH(E471,""Matthews""),""Elm"",IF(REGEXMATCH(E471,""Weld""),""Elm"",IF(REGEXMATCH(E471,""Canaday""),""Oak"",IF(REGEXMATCH(E471,""Thayer""),""Oak"")))))))))))))))))"),FALSE)</f>
        <v>0</v>
      </c>
      <c r="C471" s="4">
        <f>Form!F:F</f>
        <v>0</v>
      </c>
      <c r="D471" s="4">
        <f>Form!G:G</f>
        <v>0</v>
      </c>
      <c r="E471" s="4"/>
    </row>
    <row r="472" spans="1:5" ht="15">
      <c r="A472" s="4">
        <f>Form!C:C</f>
        <v>0</v>
      </c>
      <c r="B472" s="7" t="b">
        <f ca="1">IFERROR(__xludf.DUMMYFUNCTION("IF(REGEXMATCH(E472,""Apley""),""Ivy"",IF(REGEXMATCH(E472,""Hollis""),""Ivy"",IF(REGEXMATCH(E472,""Holworthy""),""Ivy"",IF(REGEXMATCH(E472,""Lionel""),""Ivy"",IF(REGEXMATCH(E472,""Mass Hall""),""Ivy"",IF(REGEXMATCH(E472,""Mower""),""Ivy"",IF(REGEXMATCH(E47"&amp;"2,""Stoughton""),""Ivy"",IF(REGEXMATCH(E472,""Straus""),""Ivy"",IF(REGEXMATCH(E472,""Greenough""),""Crimson"",IF(REGEXMATCH(E472,""Hurlbut""),""Crimson"",IF(REGEXMATCH(E472,""Pennypacker""),""Crimson"",IF(REGEXMATCH(E472,""Wigg""),""Crimson"",IF(REGEXMATC"&amp;"H(E472,""Grays""),""Elm"",IF(REGEXMATCH(E472,""Matthews""),""Elm"",IF(REGEXMATCH(E472,""Weld""),""Elm"",IF(REGEXMATCH(E472,""Canaday""),""Oak"",IF(REGEXMATCH(E472,""Thayer""),""Oak"")))))))))))))))))"),FALSE)</f>
        <v>0</v>
      </c>
      <c r="C472" s="4">
        <f>Form!F:F</f>
        <v>0</v>
      </c>
      <c r="D472" s="4">
        <f>Form!G:G</f>
        <v>0</v>
      </c>
      <c r="E472" s="4"/>
    </row>
    <row r="473" spans="1:5" ht="15">
      <c r="A473" s="4">
        <f>Form!C:C</f>
        <v>0</v>
      </c>
      <c r="B473" s="7" t="b">
        <f ca="1">IFERROR(__xludf.DUMMYFUNCTION("IF(REGEXMATCH(E473,""Apley""),""Ivy"",IF(REGEXMATCH(E473,""Hollis""),""Ivy"",IF(REGEXMATCH(E473,""Holworthy""),""Ivy"",IF(REGEXMATCH(E473,""Lionel""),""Ivy"",IF(REGEXMATCH(E473,""Mass Hall""),""Ivy"",IF(REGEXMATCH(E473,""Mower""),""Ivy"",IF(REGEXMATCH(E47"&amp;"3,""Stoughton""),""Ivy"",IF(REGEXMATCH(E473,""Straus""),""Ivy"",IF(REGEXMATCH(E473,""Greenough""),""Crimson"",IF(REGEXMATCH(E473,""Hurlbut""),""Crimson"",IF(REGEXMATCH(E473,""Pennypacker""),""Crimson"",IF(REGEXMATCH(E473,""Wigg""),""Crimson"",IF(REGEXMATC"&amp;"H(E473,""Grays""),""Elm"",IF(REGEXMATCH(E473,""Matthews""),""Elm"",IF(REGEXMATCH(E473,""Weld""),""Elm"",IF(REGEXMATCH(E473,""Canaday""),""Oak"",IF(REGEXMATCH(E473,""Thayer""),""Oak"")))))))))))))))))"),FALSE)</f>
        <v>0</v>
      </c>
      <c r="C473" s="4">
        <f>Form!F:F</f>
        <v>0</v>
      </c>
      <c r="D473" s="4">
        <f>Form!G:G</f>
        <v>0</v>
      </c>
      <c r="E473" s="4"/>
    </row>
    <row r="474" spans="1:5" ht="15">
      <c r="A474" s="4">
        <f>Form!C:C</f>
        <v>0</v>
      </c>
      <c r="B474" s="7" t="b">
        <f ca="1">IFERROR(__xludf.DUMMYFUNCTION("IF(REGEXMATCH(E474,""Apley""),""Ivy"",IF(REGEXMATCH(E474,""Hollis""),""Ivy"",IF(REGEXMATCH(E474,""Holworthy""),""Ivy"",IF(REGEXMATCH(E474,""Lionel""),""Ivy"",IF(REGEXMATCH(E474,""Mass Hall""),""Ivy"",IF(REGEXMATCH(E474,""Mower""),""Ivy"",IF(REGEXMATCH(E47"&amp;"4,""Stoughton""),""Ivy"",IF(REGEXMATCH(E474,""Straus""),""Ivy"",IF(REGEXMATCH(E474,""Greenough""),""Crimson"",IF(REGEXMATCH(E474,""Hurlbut""),""Crimson"",IF(REGEXMATCH(E474,""Pennypacker""),""Crimson"",IF(REGEXMATCH(E474,""Wigg""),""Crimson"",IF(REGEXMATC"&amp;"H(E474,""Grays""),""Elm"",IF(REGEXMATCH(E474,""Matthews""),""Elm"",IF(REGEXMATCH(E474,""Weld""),""Elm"",IF(REGEXMATCH(E474,""Canaday""),""Oak"",IF(REGEXMATCH(E474,""Thayer""),""Oak"")))))))))))))))))"),FALSE)</f>
        <v>0</v>
      </c>
      <c r="C474" s="4">
        <f>Form!F:F</f>
        <v>0</v>
      </c>
      <c r="D474" s="4">
        <f>Form!G:G</f>
        <v>0</v>
      </c>
      <c r="E474" s="4"/>
    </row>
    <row r="475" spans="1:5" ht="15">
      <c r="A475" s="4">
        <f>Form!C:C</f>
        <v>0</v>
      </c>
      <c r="B475" s="7" t="b">
        <f ca="1">IFERROR(__xludf.DUMMYFUNCTION("IF(REGEXMATCH(E475,""Apley""),""Ivy"",IF(REGEXMATCH(E475,""Hollis""),""Ivy"",IF(REGEXMATCH(E475,""Holworthy""),""Ivy"",IF(REGEXMATCH(E475,""Lionel""),""Ivy"",IF(REGEXMATCH(E475,""Mass Hall""),""Ivy"",IF(REGEXMATCH(E475,""Mower""),""Ivy"",IF(REGEXMATCH(E47"&amp;"5,""Stoughton""),""Ivy"",IF(REGEXMATCH(E475,""Straus""),""Ivy"",IF(REGEXMATCH(E475,""Greenough""),""Crimson"",IF(REGEXMATCH(E475,""Hurlbut""),""Crimson"",IF(REGEXMATCH(E475,""Pennypacker""),""Crimson"",IF(REGEXMATCH(E475,""Wigg""),""Crimson"",IF(REGEXMATC"&amp;"H(E475,""Grays""),""Elm"",IF(REGEXMATCH(E475,""Matthews""),""Elm"",IF(REGEXMATCH(E475,""Weld""),""Elm"",IF(REGEXMATCH(E475,""Canaday""),""Oak"",IF(REGEXMATCH(E475,""Thayer""),""Oak"")))))))))))))))))"),FALSE)</f>
        <v>0</v>
      </c>
      <c r="C475" s="4">
        <f>Form!F:F</f>
        <v>0</v>
      </c>
      <c r="D475" s="4">
        <f>Form!G:G</f>
        <v>0</v>
      </c>
      <c r="E475" s="4"/>
    </row>
    <row r="476" spans="1:5" ht="15">
      <c r="A476" s="4">
        <f>Form!C:C</f>
        <v>0</v>
      </c>
      <c r="B476" s="7" t="b">
        <f ca="1">IFERROR(__xludf.DUMMYFUNCTION("IF(REGEXMATCH(E476,""Apley""),""Ivy"",IF(REGEXMATCH(E476,""Hollis""),""Ivy"",IF(REGEXMATCH(E476,""Holworthy""),""Ivy"",IF(REGEXMATCH(E476,""Lionel""),""Ivy"",IF(REGEXMATCH(E476,""Mass Hall""),""Ivy"",IF(REGEXMATCH(E476,""Mower""),""Ivy"",IF(REGEXMATCH(E47"&amp;"6,""Stoughton""),""Ivy"",IF(REGEXMATCH(E476,""Straus""),""Ivy"",IF(REGEXMATCH(E476,""Greenough""),""Crimson"",IF(REGEXMATCH(E476,""Hurlbut""),""Crimson"",IF(REGEXMATCH(E476,""Pennypacker""),""Crimson"",IF(REGEXMATCH(E476,""Wigg""),""Crimson"",IF(REGEXMATC"&amp;"H(E476,""Grays""),""Elm"",IF(REGEXMATCH(E476,""Matthews""),""Elm"",IF(REGEXMATCH(E476,""Weld""),""Elm"",IF(REGEXMATCH(E476,""Canaday""),""Oak"",IF(REGEXMATCH(E476,""Thayer""),""Oak"")))))))))))))))))"),FALSE)</f>
        <v>0</v>
      </c>
      <c r="C476" s="4">
        <f>Form!F:F</f>
        <v>0</v>
      </c>
      <c r="D476" s="4">
        <f>Form!G:G</f>
        <v>0</v>
      </c>
      <c r="E476" s="4"/>
    </row>
    <row r="477" spans="1:5" ht="15">
      <c r="A477" s="4">
        <f>Form!C:C</f>
        <v>0</v>
      </c>
      <c r="B477" s="7" t="b">
        <f ca="1">IFERROR(__xludf.DUMMYFUNCTION("IF(REGEXMATCH(E477,""Apley""),""Ivy"",IF(REGEXMATCH(E477,""Hollis""),""Ivy"",IF(REGEXMATCH(E477,""Holworthy""),""Ivy"",IF(REGEXMATCH(E477,""Lionel""),""Ivy"",IF(REGEXMATCH(E477,""Mass Hall""),""Ivy"",IF(REGEXMATCH(E477,""Mower""),""Ivy"",IF(REGEXMATCH(E47"&amp;"7,""Stoughton""),""Ivy"",IF(REGEXMATCH(E477,""Straus""),""Ivy"",IF(REGEXMATCH(E477,""Greenough""),""Crimson"",IF(REGEXMATCH(E477,""Hurlbut""),""Crimson"",IF(REGEXMATCH(E477,""Pennypacker""),""Crimson"",IF(REGEXMATCH(E477,""Wigg""),""Crimson"",IF(REGEXMATC"&amp;"H(E477,""Grays""),""Elm"",IF(REGEXMATCH(E477,""Matthews""),""Elm"",IF(REGEXMATCH(E477,""Weld""),""Elm"",IF(REGEXMATCH(E477,""Canaday""),""Oak"",IF(REGEXMATCH(E477,""Thayer""),""Oak"")))))))))))))))))"),FALSE)</f>
        <v>0</v>
      </c>
      <c r="C477" s="4">
        <f>Form!F:F</f>
        <v>0</v>
      </c>
      <c r="D477" s="4">
        <f>Form!G:G</f>
        <v>0</v>
      </c>
      <c r="E477" s="4"/>
    </row>
    <row r="478" spans="1:5" ht="15">
      <c r="A478" s="4">
        <f>Form!C:C</f>
        <v>0</v>
      </c>
      <c r="B478" s="7" t="b">
        <f ca="1">IFERROR(__xludf.DUMMYFUNCTION("IF(REGEXMATCH(E478,""Apley""),""Ivy"",IF(REGEXMATCH(E478,""Hollis""),""Ivy"",IF(REGEXMATCH(E478,""Holworthy""),""Ivy"",IF(REGEXMATCH(E478,""Lionel""),""Ivy"",IF(REGEXMATCH(E478,""Mass Hall""),""Ivy"",IF(REGEXMATCH(E478,""Mower""),""Ivy"",IF(REGEXMATCH(E47"&amp;"8,""Stoughton""),""Ivy"",IF(REGEXMATCH(E478,""Straus""),""Ivy"",IF(REGEXMATCH(E478,""Greenough""),""Crimson"",IF(REGEXMATCH(E478,""Hurlbut""),""Crimson"",IF(REGEXMATCH(E478,""Pennypacker""),""Crimson"",IF(REGEXMATCH(E478,""Wigg""),""Crimson"",IF(REGEXMATC"&amp;"H(E478,""Grays""),""Elm"",IF(REGEXMATCH(E478,""Matthews""),""Elm"",IF(REGEXMATCH(E478,""Weld""),""Elm"",IF(REGEXMATCH(E478,""Canaday""),""Oak"",IF(REGEXMATCH(E478,""Thayer""),""Oak"")))))))))))))))))"),FALSE)</f>
        <v>0</v>
      </c>
      <c r="C478" s="4">
        <f>Form!F:F</f>
        <v>0</v>
      </c>
      <c r="D478" s="4">
        <f>Form!G:G</f>
        <v>0</v>
      </c>
      <c r="E478" s="4"/>
    </row>
    <row r="479" spans="1:5" ht="15">
      <c r="A479" s="4">
        <f>Form!C:C</f>
        <v>0</v>
      </c>
      <c r="B479" s="7" t="b">
        <f ca="1">IFERROR(__xludf.DUMMYFUNCTION("IF(REGEXMATCH(E479,""Apley""),""Ivy"",IF(REGEXMATCH(E479,""Hollis""),""Ivy"",IF(REGEXMATCH(E479,""Holworthy""),""Ivy"",IF(REGEXMATCH(E479,""Lionel""),""Ivy"",IF(REGEXMATCH(E479,""Mass Hall""),""Ivy"",IF(REGEXMATCH(E479,""Mower""),""Ivy"",IF(REGEXMATCH(E47"&amp;"9,""Stoughton""),""Ivy"",IF(REGEXMATCH(E479,""Straus""),""Ivy"",IF(REGEXMATCH(E479,""Greenough""),""Crimson"",IF(REGEXMATCH(E479,""Hurlbut""),""Crimson"",IF(REGEXMATCH(E479,""Pennypacker""),""Crimson"",IF(REGEXMATCH(E479,""Wigg""),""Crimson"",IF(REGEXMATC"&amp;"H(E479,""Grays""),""Elm"",IF(REGEXMATCH(E479,""Matthews""),""Elm"",IF(REGEXMATCH(E479,""Weld""),""Elm"",IF(REGEXMATCH(E479,""Canaday""),""Oak"",IF(REGEXMATCH(E479,""Thayer""),""Oak"")))))))))))))))))"),FALSE)</f>
        <v>0</v>
      </c>
      <c r="C479" s="4">
        <f>Form!F:F</f>
        <v>0</v>
      </c>
      <c r="D479" s="4">
        <f>Form!G:G</f>
        <v>0</v>
      </c>
      <c r="E479" s="4"/>
    </row>
    <row r="480" spans="1:5" ht="15">
      <c r="A480" s="4">
        <f>Form!C:C</f>
        <v>0</v>
      </c>
      <c r="B480" s="7" t="b">
        <f ca="1">IFERROR(__xludf.DUMMYFUNCTION("IF(REGEXMATCH(E480,""Apley""),""Ivy"",IF(REGEXMATCH(E480,""Hollis""),""Ivy"",IF(REGEXMATCH(E480,""Holworthy""),""Ivy"",IF(REGEXMATCH(E480,""Lionel""),""Ivy"",IF(REGEXMATCH(E480,""Mass Hall""),""Ivy"",IF(REGEXMATCH(E480,""Mower""),""Ivy"",IF(REGEXMATCH(E48"&amp;"0,""Stoughton""),""Ivy"",IF(REGEXMATCH(E480,""Straus""),""Ivy"",IF(REGEXMATCH(E480,""Greenough""),""Crimson"",IF(REGEXMATCH(E480,""Hurlbut""),""Crimson"",IF(REGEXMATCH(E480,""Pennypacker""),""Crimson"",IF(REGEXMATCH(E480,""Wigg""),""Crimson"",IF(REGEXMATC"&amp;"H(E480,""Grays""),""Elm"",IF(REGEXMATCH(E480,""Matthews""),""Elm"",IF(REGEXMATCH(E480,""Weld""),""Elm"",IF(REGEXMATCH(E480,""Canaday""),""Oak"",IF(REGEXMATCH(E480,""Thayer""),""Oak"")))))))))))))))))"),FALSE)</f>
        <v>0</v>
      </c>
      <c r="C480" s="4">
        <f>Form!F:F</f>
        <v>0</v>
      </c>
      <c r="D480" s="4">
        <f>Form!G:G</f>
        <v>0</v>
      </c>
      <c r="E480" s="4"/>
    </row>
    <row r="481" spans="1:5" ht="15">
      <c r="A481" s="4">
        <f>Form!C:C</f>
        <v>0</v>
      </c>
      <c r="B481" s="7" t="b">
        <f ca="1">IFERROR(__xludf.DUMMYFUNCTION("IF(REGEXMATCH(E481,""Apley""),""Ivy"",IF(REGEXMATCH(E481,""Hollis""),""Ivy"",IF(REGEXMATCH(E481,""Holworthy""),""Ivy"",IF(REGEXMATCH(E481,""Lionel""),""Ivy"",IF(REGEXMATCH(E481,""Mass Hall""),""Ivy"",IF(REGEXMATCH(E481,""Mower""),""Ivy"",IF(REGEXMATCH(E48"&amp;"1,""Stoughton""),""Ivy"",IF(REGEXMATCH(E481,""Straus""),""Ivy"",IF(REGEXMATCH(E481,""Greenough""),""Crimson"",IF(REGEXMATCH(E481,""Hurlbut""),""Crimson"",IF(REGEXMATCH(E481,""Pennypacker""),""Crimson"",IF(REGEXMATCH(E481,""Wigg""),""Crimson"",IF(REGEXMATC"&amp;"H(E481,""Grays""),""Elm"",IF(REGEXMATCH(E481,""Matthews""),""Elm"",IF(REGEXMATCH(E481,""Weld""),""Elm"",IF(REGEXMATCH(E481,""Canaday""),""Oak"",IF(REGEXMATCH(E481,""Thayer""),""Oak"")))))))))))))))))"),FALSE)</f>
        <v>0</v>
      </c>
      <c r="C481" s="4">
        <f>Form!F:F</f>
        <v>0</v>
      </c>
      <c r="D481" s="4">
        <f>Form!G:G</f>
        <v>0</v>
      </c>
      <c r="E481" s="4"/>
    </row>
    <row r="482" spans="1:5" ht="15">
      <c r="A482" s="4">
        <f>Form!C:C</f>
        <v>0</v>
      </c>
      <c r="B482" s="7" t="b">
        <f ca="1">IFERROR(__xludf.DUMMYFUNCTION("IF(REGEXMATCH(E482,""Apley""),""Ivy"",IF(REGEXMATCH(E482,""Hollis""),""Ivy"",IF(REGEXMATCH(E482,""Holworthy""),""Ivy"",IF(REGEXMATCH(E482,""Lionel""),""Ivy"",IF(REGEXMATCH(E482,""Mass Hall""),""Ivy"",IF(REGEXMATCH(E482,""Mower""),""Ivy"",IF(REGEXMATCH(E48"&amp;"2,""Stoughton""),""Ivy"",IF(REGEXMATCH(E482,""Straus""),""Ivy"",IF(REGEXMATCH(E482,""Greenough""),""Crimson"",IF(REGEXMATCH(E482,""Hurlbut""),""Crimson"",IF(REGEXMATCH(E482,""Pennypacker""),""Crimson"",IF(REGEXMATCH(E482,""Wigg""),""Crimson"",IF(REGEXMATC"&amp;"H(E482,""Grays""),""Elm"",IF(REGEXMATCH(E482,""Matthews""),""Elm"",IF(REGEXMATCH(E482,""Weld""),""Elm"",IF(REGEXMATCH(E482,""Canaday""),""Oak"",IF(REGEXMATCH(E482,""Thayer""),""Oak"")))))))))))))))))"),FALSE)</f>
        <v>0</v>
      </c>
      <c r="C482" s="4">
        <f>Form!F:F</f>
        <v>0</v>
      </c>
      <c r="D482" s="4">
        <f>Form!G:G</f>
        <v>0</v>
      </c>
      <c r="E482" s="4"/>
    </row>
    <row r="483" spans="1:5" ht="15">
      <c r="A483" s="4">
        <f>Form!C:C</f>
        <v>0</v>
      </c>
      <c r="B483" s="7" t="b">
        <f ca="1">IFERROR(__xludf.DUMMYFUNCTION("IF(REGEXMATCH(E483,""Apley""),""Ivy"",IF(REGEXMATCH(E483,""Hollis""),""Ivy"",IF(REGEXMATCH(E483,""Holworthy""),""Ivy"",IF(REGEXMATCH(E483,""Lionel""),""Ivy"",IF(REGEXMATCH(E483,""Mass Hall""),""Ivy"",IF(REGEXMATCH(E483,""Mower""),""Ivy"",IF(REGEXMATCH(E48"&amp;"3,""Stoughton""),""Ivy"",IF(REGEXMATCH(E483,""Straus""),""Ivy"",IF(REGEXMATCH(E483,""Greenough""),""Crimson"",IF(REGEXMATCH(E483,""Hurlbut""),""Crimson"",IF(REGEXMATCH(E483,""Pennypacker""),""Crimson"",IF(REGEXMATCH(E483,""Wigg""),""Crimson"",IF(REGEXMATC"&amp;"H(E483,""Grays""),""Elm"",IF(REGEXMATCH(E483,""Matthews""),""Elm"",IF(REGEXMATCH(E483,""Weld""),""Elm"",IF(REGEXMATCH(E483,""Canaday""),""Oak"",IF(REGEXMATCH(E483,""Thayer""),""Oak"")))))))))))))))))"),FALSE)</f>
        <v>0</v>
      </c>
      <c r="C483" s="4">
        <f>Form!F:F</f>
        <v>0</v>
      </c>
      <c r="D483" s="4">
        <f>Form!G:G</f>
        <v>0</v>
      </c>
      <c r="E483" s="4"/>
    </row>
    <row r="484" spans="1:5" ht="15">
      <c r="A484" s="4">
        <f>Form!C:C</f>
        <v>0</v>
      </c>
      <c r="B484" s="7" t="b">
        <f ca="1">IFERROR(__xludf.DUMMYFUNCTION("IF(REGEXMATCH(E484,""Apley""),""Ivy"",IF(REGEXMATCH(E484,""Hollis""),""Ivy"",IF(REGEXMATCH(E484,""Holworthy""),""Ivy"",IF(REGEXMATCH(E484,""Lionel""),""Ivy"",IF(REGEXMATCH(E484,""Mass Hall""),""Ivy"",IF(REGEXMATCH(E484,""Mower""),""Ivy"",IF(REGEXMATCH(E48"&amp;"4,""Stoughton""),""Ivy"",IF(REGEXMATCH(E484,""Straus""),""Ivy"",IF(REGEXMATCH(E484,""Greenough""),""Crimson"",IF(REGEXMATCH(E484,""Hurlbut""),""Crimson"",IF(REGEXMATCH(E484,""Pennypacker""),""Crimson"",IF(REGEXMATCH(E484,""Wigg""),""Crimson"",IF(REGEXMATC"&amp;"H(E484,""Grays""),""Elm"",IF(REGEXMATCH(E484,""Matthews""),""Elm"",IF(REGEXMATCH(E484,""Weld""),""Elm"",IF(REGEXMATCH(E484,""Canaday""),""Oak"",IF(REGEXMATCH(E484,""Thayer""),""Oak"")))))))))))))))))"),FALSE)</f>
        <v>0</v>
      </c>
      <c r="C484" s="4">
        <f>Form!F:F</f>
        <v>0</v>
      </c>
      <c r="D484" s="4">
        <f>Form!G:G</f>
        <v>0</v>
      </c>
      <c r="E484" s="4"/>
    </row>
    <row r="485" spans="1:5" ht="15">
      <c r="A485" s="4">
        <f>Form!C:C</f>
        <v>0</v>
      </c>
      <c r="B485" s="7" t="b">
        <f ca="1">IFERROR(__xludf.DUMMYFUNCTION("IF(REGEXMATCH(E485,""Apley""),""Ivy"",IF(REGEXMATCH(E485,""Hollis""),""Ivy"",IF(REGEXMATCH(E485,""Holworthy""),""Ivy"",IF(REGEXMATCH(E485,""Lionel""),""Ivy"",IF(REGEXMATCH(E485,""Mass Hall""),""Ivy"",IF(REGEXMATCH(E485,""Mower""),""Ivy"",IF(REGEXMATCH(E48"&amp;"5,""Stoughton""),""Ivy"",IF(REGEXMATCH(E485,""Straus""),""Ivy"",IF(REGEXMATCH(E485,""Greenough""),""Crimson"",IF(REGEXMATCH(E485,""Hurlbut""),""Crimson"",IF(REGEXMATCH(E485,""Pennypacker""),""Crimson"",IF(REGEXMATCH(E485,""Wigg""),""Crimson"",IF(REGEXMATC"&amp;"H(E485,""Grays""),""Elm"",IF(REGEXMATCH(E485,""Matthews""),""Elm"",IF(REGEXMATCH(E485,""Weld""),""Elm"",IF(REGEXMATCH(E485,""Canaday""),""Oak"",IF(REGEXMATCH(E485,""Thayer""),""Oak"")))))))))))))))))"),FALSE)</f>
        <v>0</v>
      </c>
      <c r="C485" s="4">
        <f>Form!F:F</f>
        <v>0</v>
      </c>
      <c r="D485" s="4">
        <f>Form!G:G</f>
        <v>0</v>
      </c>
      <c r="E485" s="4"/>
    </row>
    <row r="486" spans="1:5" ht="15">
      <c r="A486" s="4">
        <f>Form!C:C</f>
        <v>0</v>
      </c>
      <c r="B486" s="7" t="b">
        <f ca="1">IFERROR(__xludf.DUMMYFUNCTION("IF(REGEXMATCH(E486,""Apley""),""Ivy"",IF(REGEXMATCH(E486,""Hollis""),""Ivy"",IF(REGEXMATCH(E486,""Holworthy""),""Ivy"",IF(REGEXMATCH(E486,""Lionel""),""Ivy"",IF(REGEXMATCH(E486,""Mass Hall""),""Ivy"",IF(REGEXMATCH(E486,""Mower""),""Ivy"",IF(REGEXMATCH(E48"&amp;"6,""Stoughton""),""Ivy"",IF(REGEXMATCH(E486,""Straus""),""Ivy"",IF(REGEXMATCH(E486,""Greenough""),""Crimson"",IF(REGEXMATCH(E486,""Hurlbut""),""Crimson"",IF(REGEXMATCH(E486,""Pennypacker""),""Crimson"",IF(REGEXMATCH(E486,""Wigg""),""Crimson"",IF(REGEXMATC"&amp;"H(E486,""Grays""),""Elm"",IF(REGEXMATCH(E486,""Matthews""),""Elm"",IF(REGEXMATCH(E486,""Weld""),""Elm"",IF(REGEXMATCH(E486,""Canaday""),""Oak"",IF(REGEXMATCH(E486,""Thayer""),""Oak"")))))))))))))))))"),FALSE)</f>
        <v>0</v>
      </c>
      <c r="C486" s="4">
        <f>Form!F:F</f>
        <v>0</v>
      </c>
      <c r="D486" s="4">
        <f>Form!G:G</f>
        <v>0</v>
      </c>
      <c r="E486" s="4"/>
    </row>
    <row r="487" spans="1:5" ht="15">
      <c r="A487" s="4">
        <f>Form!C:C</f>
        <v>0</v>
      </c>
      <c r="B487" s="7" t="b">
        <f ca="1">IFERROR(__xludf.DUMMYFUNCTION("IF(REGEXMATCH(E487,""Apley""),""Ivy"",IF(REGEXMATCH(E487,""Hollis""),""Ivy"",IF(REGEXMATCH(E487,""Holworthy""),""Ivy"",IF(REGEXMATCH(E487,""Lionel""),""Ivy"",IF(REGEXMATCH(E487,""Mass Hall""),""Ivy"",IF(REGEXMATCH(E487,""Mower""),""Ivy"",IF(REGEXMATCH(E48"&amp;"7,""Stoughton""),""Ivy"",IF(REGEXMATCH(E487,""Straus""),""Ivy"",IF(REGEXMATCH(E487,""Greenough""),""Crimson"",IF(REGEXMATCH(E487,""Hurlbut""),""Crimson"",IF(REGEXMATCH(E487,""Pennypacker""),""Crimson"",IF(REGEXMATCH(E487,""Wigg""),""Crimson"",IF(REGEXMATC"&amp;"H(E487,""Grays""),""Elm"",IF(REGEXMATCH(E487,""Matthews""),""Elm"",IF(REGEXMATCH(E487,""Weld""),""Elm"",IF(REGEXMATCH(E487,""Canaday""),""Oak"",IF(REGEXMATCH(E487,""Thayer""),""Oak"")))))))))))))))))"),FALSE)</f>
        <v>0</v>
      </c>
      <c r="C487" s="4">
        <f>Form!F:F</f>
        <v>0</v>
      </c>
      <c r="D487" s="4">
        <f>Form!G:G</f>
        <v>0</v>
      </c>
      <c r="E487" s="4"/>
    </row>
    <row r="488" spans="1:5" ht="15">
      <c r="A488" s="4">
        <f>Form!C:C</f>
        <v>0</v>
      </c>
      <c r="B488" s="7" t="b">
        <f ca="1">IFERROR(__xludf.DUMMYFUNCTION("IF(REGEXMATCH(E488,""Apley""),""Ivy"",IF(REGEXMATCH(E488,""Hollis""),""Ivy"",IF(REGEXMATCH(E488,""Holworthy""),""Ivy"",IF(REGEXMATCH(E488,""Lionel""),""Ivy"",IF(REGEXMATCH(E488,""Mass Hall""),""Ivy"",IF(REGEXMATCH(E488,""Mower""),""Ivy"",IF(REGEXMATCH(E48"&amp;"8,""Stoughton""),""Ivy"",IF(REGEXMATCH(E488,""Straus""),""Ivy"",IF(REGEXMATCH(E488,""Greenough""),""Crimson"",IF(REGEXMATCH(E488,""Hurlbut""),""Crimson"",IF(REGEXMATCH(E488,""Pennypacker""),""Crimson"",IF(REGEXMATCH(E488,""Wigg""),""Crimson"",IF(REGEXMATC"&amp;"H(E488,""Grays""),""Elm"",IF(REGEXMATCH(E488,""Matthews""),""Elm"",IF(REGEXMATCH(E488,""Weld""),""Elm"",IF(REGEXMATCH(E488,""Canaday""),""Oak"",IF(REGEXMATCH(E488,""Thayer""),""Oak"")))))))))))))))))"),FALSE)</f>
        <v>0</v>
      </c>
      <c r="C488" s="4">
        <f>Form!F:F</f>
        <v>0</v>
      </c>
      <c r="D488" s="4">
        <f>Form!G:G</f>
        <v>0</v>
      </c>
      <c r="E488" s="4"/>
    </row>
    <row r="489" spans="1:5" ht="15">
      <c r="A489" s="4">
        <f>Form!C:C</f>
        <v>0</v>
      </c>
      <c r="B489" s="7" t="b">
        <f ca="1">IFERROR(__xludf.DUMMYFUNCTION("IF(REGEXMATCH(E489,""Apley""),""Ivy"",IF(REGEXMATCH(E489,""Hollis""),""Ivy"",IF(REGEXMATCH(E489,""Holworthy""),""Ivy"",IF(REGEXMATCH(E489,""Lionel""),""Ivy"",IF(REGEXMATCH(E489,""Mass Hall""),""Ivy"",IF(REGEXMATCH(E489,""Mower""),""Ivy"",IF(REGEXMATCH(E48"&amp;"9,""Stoughton""),""Ivy"",IF(REGEXMATCH(E489,""Straus""),""Ivy"",IF(REGEXMATCH(E489,""Greenough""),""Crimson"",IF(REGEXMATCH(E489,""Hurlbut""),""Crimson"",IF(REGEXMATCH(E489,""Pennypacker""),""Crimson"",IF(REGEXMATCH(E489,""Wigg""),""Crimson"",IF(REGEXMATC"&amp;"H(E489,""Grays""),""Elm"",IF(REGEXMATCH(E489,""Matthews""),""Elm"",IF(REGEXMATCH(E489,""Weld""),""Elm"",IF(REGEXMATCH(E489,""Canaday""),""Oak"",IF(REGEXMATCH(E489,""Thayer""),""Oak"")))))))))))))))))"),FALSE)</f>
        <v>0</v>
      </c>
      <c r="C489" s="4">
        <f>Form!F:F</f>
        <v>0</v>
      </c>
      <c r="D489" s="4">
        <f>Form!G:G</f>
        <v>0</v>
      </c>
      <c r="E489" s="4"/>
    </row>
    <row r="490" spans="1:5" ht="15">
      <c r="A490" s="4">
        <f>Form!C:C</f>
        <v>0</v>
      </c>
      <c r="B490" s="7" t="b">
        <f ca="1">IFERROR(__xludf.DUMMYFUNCTION("IF(REGEXMATCH(E490,""Apley""),""Ivy"",IF(REGEXMATCH(E490,""Hollis""),""Ivy"",IF(REGEXMATCH(E490,""Holworthy""),""Ivy"",IF(REGEXMATCH(E490,""Lionel""),""Ivy"",IF(REGEXMATCH(E490,""Mass Hall""),""Ivy"",IF(REGEXMATCH(E490,""Mower""),""Ivy"",IF(REGEXMATCH(E49"&amp;"0,""Stoughton""),""Ivy"",IF(REGEXMATCH(E490,""Straus""),""Ivy"",IF(REGEXMATCH(E490,""Greenough""),""Crimson"",IF(REGEXMATCH(E490,""Hurlbut""),""Crimson"",IF(REGEXMATCH(E490,""Pennypacker""),""Crimson"",IF(REGEXMATCH(E490,""Wigg""),""Crimson"",IF(REGEXMATC"&amp;"H(E490,""Grays""),""Elm"",IF(REGEXMATCH(E490,""Matthews""),""Elm"",IF(REGEXMATCH(E490,""Weld""),""Elm"",IF(REGEXMATCH(E490,""Canaday""),""Oak"",IF(REGEXMATCH(E490,""Thayer""),""Oak"")))))))))))))))))"),FALSE)</f>
        <v>0</v>
      </c>
      <c r="C490" s="4">
        <f>Form!F:F</f>
        <v>0</v>
      </c>
      <c r="D490" s="4">
        <f>Form!G:G</f>
        <v>0</v>
      </c>
      <c r="E490" s="4"/>
    </row>
    <row r="491" spans="1:5" ht="15">
      <c r="A491" s="4">
        <f>Form!C:C</f>
        <v>0</v>
      </c>
      <c r="B491" s="7" t="b">
        <f ca="1">IFERROR(__xludf.DUMMYFUNCTION("IF(REGEXMATCH(E491,""Apley""),""Ivy"",IF(REGEXMATCH(E491,""Hollis""),""Ivy"",IF(REGEXMATCH(E491,""Holworthy""),""Ivy"",IF(REGEXMATCH(E491,""Lionel""),""Ivy"",IF(REGEXMATCH(E491,""Mass Hall""),""Ivy"",IF(REGEXMATCH(E491,""Mower""),""Ivy"",IF(REGEXMATCH(E49"&amp;"1,""Stoughton""),""Ivy"",IF(REGEXMATCH(E491,""Straus""),""Ivy"",IF(REGEXMATCH(E491,""Greenough""),""Crimson"",IF(REGEXMATCH(E491,""Hurlbut""),""Crimson"",IF(REGEXMATCH(E491,""Pennypacker""),""Crimson"",IF(REGEXMATCH(E491,""Wigg""),""Crimson"",IF(REGEXMATC"&amp;"H(E491,""Grays""),""Elm"",IF(REGEXMATCH(E491,""Matthews""),""Elm"",IF(REGEXMATCH(E491,""Weld""),""Elm"",IF(REGEXMATCH(E491,""Canaday""),""Oak"",IF(REGEXMATCH(E491,""Thayer""),""Oak"")))))))))))))))))"),FALSE)</f>
        <v>0</v>
      </c>
      <c r="C491" s="4">
        <f>Form!F:F</f>
        <v>0</v>
      </c>
      <c r="D491" s="4">
        <f>Form!G:G</f>
        <v>0</v>
      </c>
      <c r="E491" s="4"/>
    </row>
    <row r="492" spans="1:5" ht="15">
      <c r="A492" s="4">
        <f>Form!C:C</f>
        <v>0</v>
      </c>
      <c r="B492" s="7" t="b">
        <f ca="1">IFERROR(__xludf.DUMMYFUNCTION("IF(REGEXMATCH(E492,""Apley""),""Ivy"",IF(REGEXMATCH(E492,""Hollis""),""Ivy"",IF(REGEXMATCH(E492,""Holworthy""),""Ivy"",IF(REGEXMATCH(E492,""Lionel""),""Ivy"",IF(REGEXMATCH(E492,""Mass Hall""),""Ivy"",IF(REGEXMATCH(E492,""Mower""),""Ivy"",IF(REGEXMATCH(E49"&amp;"2,""Stoughton""),""Ivy"",IF(REGEXMATCH(E492,""Straus""),""Ivy"",IF(REGEXMATCH(E492,""Greenough""),""Crimson"",IF(REGEXMATCH(E492,""Hurlbut""),""Crimson"",IF(REGEXMATCH(E492,""Pennypacker""),""Crimson"",IF(REGEXMATCH(E492,""Wigg""),""Crimson"",IF(REGEXMATC"&amp;"H(E492,""Grays""),""Elm"",IF(REGEXMATCH(E492,""Matthews""),""Elm"",IF(REGEXMATCH(E492,""Weld""),""Elm"",IF(REGEXMATCH(E492,""Canaday""),""Oak"",IF(REGEXMATCH(E492,""Thayer""),""Oak"")))))))))))))))))"),FALSE)</f>
        <v>0</v>
      </c>
      <c r="C492" s="4">
        <f>Form!F:F</f>
        <v>0</v>
      </c>
      <c r="D492" s="4">
        <f>Form!G:G</f>
        <v>0</v>
      </c>
      <c r="E492" s="4"/>
    </row>
    <row r="493" spans="1:5" ht="15">
      <c r="A493" s="4">
        <f>Form!C:C</f>
        <v>0</v>
      </c>
      <c r="B493" s="7" t="b">
        <f ca="1">IFERROR(__xludf.DUMMYFUNCTION("IF(REGEXMATCH(E493,""Apley""),""Ivy"",IF(REGEXMATCH(E493,""Hollis""),""Ivy"",IF(REGEXMATCH(E493,""Holworthy""),""Ivy"",IF(REGEXMATCH(E493,""Lionel""),""Ivy"",IF(REGEXMATCH(E493,""Mass Hall""),""Ivy"",IF(REGEXMATCH(E493,""Mower""),""Ivy"",IF(REGEXMATCH(E49"&amp;"3,""Stoughton""),""Ivy"",IF(REGEXMATCH(E493,""Straus""),""Ivy"",IF(REGEXMATCH(E493,""Greenough""),""Crimson"",IF(REGEXMATCH(E493,""Hurlbut""),""Crimson"",IF(REGEXMATCH(E493,""Pennypacker""),""Crimson"",IF(REGEXMATCH(E493,""Wigg""),""Crimson"",IF(REGEXMATC"&amp;"H(E493,""Grays""),""Elm"",IF(REGEXMATCH(E493,""Matthews""),""Elm"",IF(REGEXMATCH(E493,""Weld""),""Elm"",IF(REGEXMATCH(E493,""Canaday""),""Oak"",IF(REGEXMATCH(E493,""Thayer""),""Oak"")))))))))))))))))"),FALSE)</f>
        <v>0</v>
      </c>
      <c r="C493" s="4">
        <f>Form!F:F</f>
        <v>0</v>
      </c>
      <c r="D493" s="4">
        <f>Form!G:G</f>
        <v>0</v>
      </c>
      <c r="E493" s="4"/>
    </row>
    <row r="494" spans="1:5" ht="15">
      <c r="A494" s="4">
        <f>Form!C:C</f>
        <v>0</v>
      </c>
      <c r="B494" s="7" t="b">
        <f ca="1">IFERROR(__xludf.DUMMYFUNCTION("IF(REGEXMATCH(E494,""Apley""),""Ivy"",IF(REGEXMATCH(E494,""Hollis""),""Ivy"",IF(REGEXMATCH(E494,""Holworthy""),""Ivy"",IF(REGEXMATCH(E494,""Lionel""),""Ivy"",IF(REGEXMATCH(E494,""Mass Hall""),""Ivy"",IF(REGEXMATCH(E494,""Mower""),""Ivy"",IF(REGEXMATCH(E49"&amp;"4,""Stoughton""),""Ivy"",IF(REGEXMATCH(E494,""Straus""),""Ivy"",IF(REGEXMATCH(E494,""Greenough""),""Crimson"",IF(REGEXMATCH(E494,""Hurlbut""),""Crimson"",IF(REGEXMATCH(E494,""Pennypacker""),""Crimson"",IF(REGEXMATCH(E494,""Wigg""),""Crimson"",IF(REGEXMATC"&amp;"H(E494,""Grays""),""Elm"",IF(REGEXMATCH(E494,""Matthews""),""Elm"",IF(REGEXMATCH(E494,""Weld""),""Elm"",IF(REGEXMATCH(E494,""Canaday""),""Oak"",IF(REGEXMATCH(E494,""Thayer""),""Oak"")))))))))))))))))"),FALSE)</f>
        <v>0</v>
      </c>
      <c r="C494" s="4">
        <f>Form!F:F</f>
        <v>0</v>
      </c>
      <c r="D494" s="4">
        <f>Form!G:G</f>
        <v>0</v>
      </c>
      <c r="E494" s="4"/>
    </row>
    <row r="495" spans="1:5" ht="15">
      <c r="A495" s="4">
        <f>Form!C:C</f>
        <v>0</v>
      </c>
      <c r="B495" s="7" t="b">
        <f ca="1">IFERROR(__xludf.DUMMYFUNCTION("IF(REGEXMATCH(E495,""Apley""),""Ivy"",IF(REGEXMATCH(E495,""Hollis""),""Ivy"",IF(REGEXMATCH(E495,""Holworthy""),""Ivy"",IF(REGEXMATCH(E495,""Lionel""),""Ivy"",IF(REGEXMATCH(E495,""Mass Hall""),""Ivy"",IF(REGEXMATCH(E495,""Mower""),""Ivy"",IF(REGEXMATCH(E49"&amp;"5,""Stoughton""),""Ivy"",IF(REGEXMATCH(E495,""Straus""),""Ivy"",IF(REGEXMATCH(E495,""Greenough""),""Crimson"",IF(REGEXMATCH(E495,""Hurlbut""),""Crimson"",IF(REGEXMATCH(E495,""Pennypacker""),""Crimson"",IF(REGEXMATCH(E495,""Wigg""),""Crimson"",IF(REGEXMATC"&amp;"H(E495,""Grays""),""Elm"",IF(REGEXMATCH(E495,""Matthews""),""Elm"",IF(REGEXMATCH(E495,""Weld""),""Elm"",IF(REGEXMATCH(E495,""Canaday""),""Oak"",IF(REGEXMATCH(E495,""Thayer""),""Oak"")))))))))))))))))"),FALSE)</f>
        <v>0</v>
      </c>
      <c r="C495" s="4">
        <f>Form!F:F</f>
        <v>0</v>
      </c>
      <c r="D495" s="4">
        <f>Form!G:G</f>
        <v>0</v>
      </c>
      <c r="E495" s="4"/>
    </row>
    <row r="496" spans="1:5" ht="15">
      <c r="A496" s="4">
        <f>Form!C:C</f>
        <v>0</v>
      </c>
      <c r="B496" s="7" t="b">
        <f ca="1">IFERROR(__xludf.DUMMYFUNCTION("IF(REGEXMATCH(E496,""Apley""),""Ivy"",IF(REGEXMATCH(E496,""Hollis""),""Ivy"",IF(REGEXMATCH(E496,""Holworthy""),""Ivy"",IF(REGEXMATCH(E496,""Lionel""),""Ivy"",IF(REGEXMATCH(E496,""Mass Hall""),""Ivy"",IF(REGEXMATCH(E496,""Mower""),""Ivy"",IF(REGEXMATCH(E49"&amp;"6,""Stoughton""),""Ivy"",IF(REGEXMATCH(E496,""Straus""),""Ivy"",IF(REGEXMATCH(E496,""Greenough""),""Crimson"",IF(REGEXMATCH(E496,""Hurlbut""),""Crimson"",IF(REGEXMATCH(E496,""Pennypacker""),""Crimson"",IF(REGEXMATCH(E496,""Wigg""),""Crimson"",IF(REGEXMATC"&amp;"H(E496,""Grays""),""Elm"",IF(REGEXMATCH(E496,""Matthews""),""Elm"",IF(REGEXMATCH(E496,""Weld""),""Elm"",IF(REGEXMATCH(E496,""Canaday""),""Oak"",IF(REGEXMATCH(E496,""Thayer""),""Oak"")))))))))))))))))"),FALSE)</f>
        <v>0</v>
      </c>
      <c r="C496" s="4">
        <f>Form!F:F</f>
        <v>0</v>
      </c>
      <c r="D496" s="4">
        <f>Form!G:G</f>
        <v>0</v>
      </c>
      <c r="E496" s="4"/>
    </row>
    <row r="497" spans="1:5" ht="15">
      <c r="A497" s="4">
        <f>Form!C:C</f>
        <v>0</v>
      </c>
      <c r="B497" s="7" t="b">
        <f ca="1">IFERROR(__xludf.DUMMYFUNCTION("IF(REGEXMATCH(E497,""Apley""),""Ivy"",IF(REGEXMATCH(E497,""Hollis""),""Ivy"",IF(REGEXMATCH(E497,""Holworthy""),""Ivy"",IF(REGEXMATCH(E497,""Lionel""),""Ivy"",IF(REGEXMATCH(E497,""Mass Hall""),""Ivy"",IF(REGEXMATCH(E497,""Mower""),""Ivy"",IF(REGEXMATCH(E49"&amp;"7,""Stoughton""),""Ivy"",IF(REGEXMATCH(E497,""Straus""),""Ivy"",IF(REGEXMATCH(E497,""Greenough""),""Crimson"",IF(REGEXMATCH(E497,""Hurlbut""),""Crimson"",IF(REGEXMATCH(E497,""Pennypacker""),""Crimson"",IF(REGEXMATCH(E497,""Wigg""),""Crimson"",IF(REGEXMATC"&amp;"H(E497,""Grays""),""Elm"",IF(REGEXMATCH(E497,""Matthews""),""Elm"",IF(REGEXMATCH(E497,""Weld""),""Elm"",IF(REGEXMATCH(E497,""Canaday""),""Oak"",IF(REGEXMATCH(E497,""Thayer""),""Oak"")))))))))))))))))"),FALSE)</f>
        <v>0</v>
      </c>
      <c r="C497" s="4">
        <f>Form!F:F</f>
        <v>0</v>
      </c>
      <c r="D497" s="4">
        <f>Form!G:G</f>
        <v>0</v>
      </c>
      <c r="E497" s="4"/>
    </row>
    <row r="498" spans="1:5" ht="15">
      <c r="A498" s="4">
        <f>Form!C:C</f>
        <v>0</v>
      </c>
      <c r="B498" s="7" t="b">
        <f ca="1">IFERROR(__xludf.DUMMYFUNCTION("IF(REGEXMATCH(E498,""Apley""),""Ivy"",IF(REGEXMATCH(E498,""Hollis""),""Ivy"",IF(REGEXMATCH(E498,""Holworthy""),""Ivy"",IF(REGEXMATCH(E498,""Lionel""),""Ivy"",IF(REGEXMATCH(E498,""Mass Hall""),""Ivy"",IF(REGEXMATCH(E498,""Mower""),""Ivy"",IF(REGEXMATCH(E49"&amp;"8,""Stoughton""),""Ivy"",IF(REGEXMATCH(E498,""Straus""),""Ivy"",IF(REGEXMATCH(E498,""Greenough""),""Crimson"",IF(REGEXMATCH(E498,""Hurlbut""),""Crimson"",IF(REGEXMATCH(E498,""Pennypacker""),""Crimson"",IF(REGEXMATCH(E498,""Wigg""),""Crimson"",IF(REGEXMATC"&amp;"H(E498,""Grays""),""Elm"",IF(REGEXMATCH(E498,""Matthews""),""Elm"",IF(REGEXMATCH(E498,""Weld""),""Elm"",IF(REGEXMATCH(E498,""Canaday""),""Oak"",IF(REGEXMATCH(E498,""Thayer""),""Oak"")))))))))))))))))"),FALSE)</f>
        <v>0</v>
      </c>
      <c r="C498" s="4">
        <f>Form!F:F</f>
        <v>0</v>
      </c>
      <c r="D498" s="4">
        <f>Form!G:G</f>
        <v>0</v>
      </c>
      <c r="E498" s="4"/>
    </row>
    <row r="499" spans="1:5" ht="15">
      <c r="A499" s="4">
        <f>Form!C:C</f>
        <v>0</v>
      </c>
      <c r="B499" s="7" t="b">
        <f ca="1">IFERROR(__xludf.DUMMYFUNCTION("IF(REGEXMATCH(E499,""Apley""),""Ivy"",IF(REGEXMATCH(E499,""Hollis""),""Ivy"",IF(REGEXMATCH(E499,""Holworthy""),""Ivy"",IF(REGEXMATCH(E499,""Lionel""),""Ivy"",IF(REGEXMATCH(E499,""Mass Hall""),""Ivy"",IF(REGEXMATCH(E499,""Mower""),""Ivy"",IF(REGEXMATCH(E49"&amp;"9,""Stoughton""),""Ivy"",IF(REGEXMATCH(E499,""Straus""),""Ivy"",IF(REGEXMATCH(E499,""Greenough""),""Crimson"",IF(REGEXMATCH(E499,""Hurlbut""),""Crimson"",IF(REGEXMATCH(E499,""Pennypacker""),""Crimson"",IF(REGEXMATCH(E499,""Wigg""),""Crimson"",IF(REGEXMATC"&amp;"H(E499,""Grays""),""Elm"",IF(REGEXMATCH(E499,""Matthews""),""Elm"",IF(REGEXMATCH(E499,""Weld""),""Elm"",IF(REGEXMATCH(E499,""Canaday""),""Oak"",IF(REGEXMATCH(E499,""Thayer""),""Oak"")))))))))))))))))"),FALSE)</f>
        <v>0</v>
      </c>
      <c r="C499" s="4">
        <f>Form!F:F</f>
        <v>0</v>
      </c>
      <c r="D499" s="4">
        <f>Form!G:G</f>
        <v>0</v>
      </c>
      <c r="E499" s="4"/>
    </row>
    <row r="500" spans="1:5" ht="15">
      <c r="A500" s="4">
        <f>Form!C:C</f>
        <v>0</v>
      </c>
      <c r="B500" s="7" t="b">
        <f ca="1">IFERROR(__xludf.DUMMYFUNCTION("IF(REGEXMATCH(E500,""Apley""),""Ivy"",IF(REGEXMATCH(E500,""Hollis""),""Ivy"",IF(REGEXMATCH(E500,""Holworthy""),""Ivy"",IF(REGEXMATCH(E500,""Lionel""),""Ivy"",IF(REGEXMATCH(E500,""Mass Hall""),""Ivy"",IF(REGEXMATCH(E500,""Mower""),""Ivy"",IF(REGEXMATCH(E50"&amp;"0,""Stoughton""),""Ivy"",IF(REGEXMATCH(E500,""Straus""),""Ivy"",IF(REGEXMATCH(E500,""Greenough""),""Crimson"",IF(REGEXMATCH(E500,""Hurlbut""),""Crimson"",IF(REGEXMATCH(E500,""Pennypacker""),""Crimson"",IF(REGEXMATCH(E500,""Wigg""),""Crimson"",IF(REGEXMATC"&amp;"H(E500,""Grays""),""Elm"",IF(REGEXMATCH(E500,""Matthews""),""Elm"",IF(REGEXMATCH(E500,""Weld""),""Elm"",IF(REGEXMATCH(E500,""Canaday""),""Oak"",IF(REGEXMATCH(E500,""Thayer""),""Oak"")))))))))))))))))"),FALSE)</f>
        <v>0</v>
      </c>
      <c r="C500" s="4">
        <f>Form!F:F</f>
        <v>0</v>
      </c>
      <c r="D500" s="4">
        <f>Form!G:G</f>
        <v>0</v>
      </c>
      <c r="E500" s="4"/>
    </row>
    <row r="501" spans="1:5" ht="15">
      <c r="A501" s="4">
        <f>Form!C:C</f>
        <v>0</v>
      </c>
      <c r="B501" s="7" t="b">
        <f ca="1">IFERROR(__xludf.DUMMYFUNCTION("IF(REGEXMATCH(E501,""Apley""),""Ivy"",IF(REGEXMATCH(E501,""Hollis""),""Ivy"",IF(REGEXMATCH(E501,""Holworthy""),""Ivy"",IF(REGEXMATCH(E501,""Lionel""),""Ivy"",IF(REGEXMATCH(E501,""Mass Hall""),""Ivy"",IF(REGEXMATCH(E501,""Mower""),""Ivy"",IF(REGEXMATCH(E50"&amp;"1,""Stoughton""),""Ivy"",IF(REGEXMATCH(E501,""Straus""),""Ivy"",IF(REGEXMATCH(E501,""Greenough""),""Crimson"",IF(REGEXMATCH(E501,""Hurlbut""),""Crimson"",IF(REGEXMATCH(E501,""Pennypacker""),""Crimson"",IF(REGEXMATCH(E501,""Wigg""),""Crimson"",IF(REGEXMATC"&amp;"H(E501,""Grays""),""Elm"",IF(REGEXMATCH(E501,""Matthews""),""Elm"",IF(REGEXMATCH(E501,""Weld""),""Elm"",IF(REGEXMATCH(E501,""Canaday""),""Oak"",IF(REGEXMATCH(E501,""Thayer""),""Oak"")))))))))))))))))"),FALSE)</f>
        <v>0</v>
      </c>
      <c r="C501" s="4">
        <f>Form!F:F</f>
        <v>0</v>
      </c>
      <c r="D501" s="4">
        <f>Form!G:G</f>
        <v>0</v>
      </c>
      <c r="E501" s="4"/>
    </row>
  </sheetData>
  <conditionalFormatting sqref="F2:F501">
    <cfRule type="containsText" dxfId="5" priority="1" operator="containsText" text="yes">
      <formula>NOT(ISERROR(SEARCH(("yes"),(F2))))</formula>
    </cfRule>
  </conditionalFormatting>
  <conditionalFormatting sqref="G2:G501">
    <cfRule type="containsText" dxfId="4" priority="2" operator="containsText" text="yes">
      <formula>NOT(ISERROR(SEARCH(("yes"),(G2))))</formula>
    </cfRule>
  </conditionalFormatting>
  <conditionalFormatting sqref="G2:G501">
    <cfRule type="containsText" dxfId="3" priority="3" operator="containsText" text="no">
      <formula>NOT(ISERROR(SEARCH(("no"),(G2))))</formula>
    </cfRule>
  </conditionalFormatting>
  <conditionalFormatting sqref="H2:H501">
    <cfRule type="containsText" dxfId="2" priority="4" operator="containsText" text="yes">
      <formula>NOT(ISERROR(SEARCH(("yes"),(H2))))</formula>
    </cfRule>
  </conditionalFormatting>
  <conditionalFormatting sqref="I2:I501">
    <cfRule type="containsText" dxfId="1" priority="5" operator="containsText" text="yes">
      <formula>NOT(ISERROR(SEARCH(("yes"),(I2))))</formula>
    </cfRule>
  </conditionalFormatting>
  <conditionalFormatting sqref="J2:J501">
    <cfRule type="containsText" dxfId="0" priority="6" operator="containsText" text="yes">
      <formula>NOT(ISERROR(SEARCH(("yes"),(J2))))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36"/>
  <sheetViews>
    <sheetView workbookViewId="0">
      <pane ySplit="1" topLeftCell="A2" activePane="bottomLeft" state="frozen"/>
      <selection pane="bottomLeft" activeCell="B3" sqref="B3"/>
    </sheetView>
  </sheetViews>
  <sheetFormatPr baseColWidth="10" defaultColWidth="14.5" defaultRowHeight="15.75" customHeight="1"/>
  <cols>
    <col min="1" max="14" width="21.5" customWidth="1"/>
  </cols>
  <sheetData>
    <row r="1" spans="1:8" ht="15.75" customHeight="1">
      <c r="A1" s="1" t="s">
        <v>0</v>
      </c>
      <c r="B1" s="1" t="s">
        <v>1</v>
      </c>
      <c r="C1" s="1" t="s">
        <v>2</v>
      </c>
      <c r="D1" s="2" t="s">
        <v>3</v>
      </c>
      <c r="E1" s="1" t="s">
        <v>4</v>
      </c>
      <c r="F1" s="1" t="s">
        <v>5</v>
      </c>
      <c r="G1" s="1" t="s">
        <v>6</v>
      </c>
      <c r="H1" s="1" t="s">
        <v>7</v>
      </c>
    </row>
    <row r="2" spans="1:8" ht="15.75" customHeight="1">
      <c r="A2" s="3">
        <v>43881.83335025463</v>
      </c>
      <c r="B2" s="2" t="s">
        <v>8</v>
      </c>
      <c r="C2" s="2" t="s">
        <v>9</v>
      </c>
      <c r="D2" s="2" t="s">
        <v>10</v>
      </c>
      <c r="E2" s="2">
        <v>9802637398</v>
      </c>
      <c r="F2" s="2" t="s">
        <v>11</v>
      </c>
      <c r="G2" s="2" t="s">
        <v>12</v>
      </c>
    </row>
    <row r="3" spans="1:8" ht="15.75" customHeight="1">
      <c r="A3" s="3">
        <v>43881.834354837963</v>
      </c>
      <c r="B3" s="2" t="s">
        <v>13</v>
      </c>
      <c r="C3" s="2" t="s">
        <v>14</v>
      </c>
      <c r="E3" s="2">
        <v>6178066866</v>
      </c>
      <c r="F3" s="2" t="s">
        <v>15</v>
      </c>
      <c r="G3" s="2" t="s">
        <v>12</v>
      </c>
    </row>
    <row r="4" spans="1:8" ht="15.75" customHeight="1">
      <c r="A4" s="3">
        <v>43881.833561620369</v>
      </c>
      <c r="B4" s="2" t="s">
        <v>16</v>
      </c>
      <c r="C4" s="2" t="s">
        <v>17</v>
      </c>
      <c r="D4" s="5" t="s">
        <v>18</v>
      </c>
      <c r="E4" s="2">
        <v>2192280493</v>
      </c>
      <c r="F4" s="2" t="s">
        <v>19</v>
      </c>
      <c r="G4" s="2" t="s">
        <v>12</v>
      </c>
    </row>
    <row r="5" spans="1:8" ht="15.75" customHeight="1">
      <c r="A5" s="3">
        <v>43881.833649120366</v>
      </c>
      <c r="B5" s="2" t="s">
        <v>21</v>
      </c>
      <c r="C5" s="2" t="s">
        <v>22</v>
      </c>
      <c r="D5" s="5" t="s">
        <v>23</v>
      </c>
      <c r="E5" s="2">
        <v>9419937630</v>
      </c>
      <c r="F5" s="2" t="s">
        <v>24</v>
      </c>
      <c r="G5" s="2" t="s">
        <v>25</v>
      </c>
    </row>
    <row r="6" spans="1:8" ht="15.75" customHeight="1">
      <c r="A6" s="3">
        <v>43881.833713715278</v>
      </c>
      <c r="B6" s="2" t="s">
        <v>26</v>
      </c>
      <c r="C6" s="2" t="s">
        <v>27</v>
      </c>
      <c r="D6" s="2" t="s">
        <v>28</v>
      </c>
      <c r="E6" s="2">
        <v>2392007754</v>
      </c>
      <c r="F6" s="2" t="s">
        <v>29</v>
      </c>
      <c r="G6" s="2" t="s">
        <v>12</v>
      </c>
      <c r="H6" s="2" t="s">
        <v>30</v>
      </c>
    </row>
    <row r="7" spans="1:8" ht="15.75" customHeight="1">
      <c r="A7" s="3">
        <v>43881.83430505787</v>
      </c>
      <c r="B7" s="2" t="s">
        <v>31</v>
      </c>
      <c r="C7" s="2" t="s">
        <v>32</v>
      </c>
      <c r="D7" s="5" t="s">
        <v>23</v>
      </c>
      <c r="E7" s="2">
        <v>7187347031</v>
      </c>
      <c r="F7" s="2" t="s">
        <v>33</v>
      </c>
      <c r="G7" s="2" t="s">
        <v>34</v>
      </c>
    </row>
    <row r="8" spans="1:8" ht="15.75" customHeight="1">
      <c r="A8" s="3">
        <v>43881.834566307865</v>
      </c>
      <c r="B8" s="2" t="s">
        <v>35</v>
      </c>
      <c r="C8" s="2" t="s">
        <v>36</v>
      </c>
      <c r="D8" s="5" t="s">
        <v>18</v>
      </c>
      <c r="E8" s="2">
        <v>4255057667</v>
      </c>
      <c r="F8" s="2" t="s">
        <v>37</v>
      </c>
      <c r="G8" s="2" t="s">
        <v>12</v>
      </c>
    </row>
    <row r="9" spans="1:8" ht="15.75" customHeight="1">
      <c r="A9" s="3">
        <v>43881.834650289355</v>
      </c>
      <c r="B9" s="2" t="s">
        <v>38</v>
      </c>
      <c r="C9" s="2" t="s">
        <v>39</v>
      </c>
      <c r="E9" s="2">
        <v>2676638345</v>
      </c>
      <c r="F9" s="2" t="s">
        <v>40</v>
      </c>
      <c r="G9" s="2" t="s">
        <v>12</v>
      </c>
    </row>
    <row r="10" spans="1:8" ht="15.75" customHeight="1">
      <c r="A10" s="3">
        <v>43881.835262743058</v>
      </c>
      <c r="B10" s="2" t="s">
        <v>41</v>
      </c>
      <c r="C10" s="2" t="s">
        <v>42</v>
      </c>
      <c r="D10" s="2" t="s">
        <v>43</v>
      </c>
      <c r="E10" s="2">
        <v>2035443537</v>
      </c>
      <c r="F10" s="2" t="s">
        <v>44</v>
      </c>
      <c r="G10" s="2" t="s">
        <v>34</v>
      </c>
    </row>
    <row r="11" spans="1:8" ht="15.75" customHeight="1">
      <c r="A11" s="3">
        <v>43881.835321261577</v>
      </c>
      <c r="B11" s="2" t="s">
        <v>45</v>
      </c>
      <c r="C11" s="2" t="s">
        <v>46</v>
      </c>
      <c r="E11" s="2">
        <v>3018028380</v>
      </c>
      <c r="F11" s="2" t="s">
        <v>47</v>
      </c>
      <c r="G11" s="2" t="s">
        <v>34</v>
      </c>
    </row>
    <row r="12" spans="1:8" ht="15.75" customHeight="1">
      <c r="A12" s="3">
        <v>43881.836106319446</v>
      </c>
      <c r="B12" s="2" t="s">
        <v>48</v>
      </c>
      <c r="C12" s="2" t="s">
        <v>49</v>
      </c>
      <c r="E12" s="2">
        <v>6178066866</v>
      </c>
      <c r="F12" s="2" t="s">
        <v>50</v>
      </c>
      <c r="G12" s="2" t="s">
        <v>12</v>
      </c>
    </row>
    <row r="13" spans="1:8" ht="15.75" customHeight="1">
      <c r="A13" s="3">
        <v>43881.836422592591</v>
      </c>
      <c r="B13" s="2" t="s">
        <v>51</v>
      </c>
      <c r="C13" s="2" t="s">
        <v>52</v>
      </c>
      <c r="E13" s="2">
        <v>6268020304</v>
      </c>
      <c r="F13" s="2" t="s">
        <v>53</v>
      </c>
      <c r="G13" s="2" t="s">
        <v>54</v>
      </c>
    </row>
    <row r="14" spans="1:8" ht="15.75" customHeight="1">
      <c r="A14" s="3">
        <v>43881.836634606487</v>
      </c>
      <c r="B14" s="2" t="s">
        <v>55</v>
      </c>
      <c r="C14" s="2" t="s">
        <v>56</v>
      </c>
      <c r="D14" s="2" t="s">
        <v>57</v>
      </c>
      <c r="E14" s="2">
        <v>8602050778</v>
      </c>
      <c r="F14" s="2" t="s">
        <v>58</v>
      </c>
      <c r="G14" s="2" t="s">
        <v>12</v>
      </c>
    </row>
    <row r="15" spans="1:8" ht="15.75" customHeight="1">
      <c r="A15" s="3">
        <v>43881.837496886576</v>
      </c>
      <c r="B15" s="2" t="s">
        <v>59</v>
      </c>
      <c r="C15" s="2" t="s">
        <v>60</v>
      </c>
      <c r="E15" s="2">
        <v>2675756344</v>
      </c>
      <c r="F15" s="2" t="s">
        <v>61</v>
      </c>
      <c r="G15" s="2" t="s">
        <v>12</v>
      </c>
    </row>
    <row r="16" spans="1:8" ht="15.75" customHeight="1">
      <c r="A16" s="3">
        <v>43881.837759212962</v>
      </c>
      <c r="B16" s="2" t="s">
        <v>62</v>
      </c>
      <c r="C16" s="2" t="s">
        <v>52</v>
      </c>
      <c r="E16" s="2">
        <v>8087838789</v>
      </c>
      <c r="F16" s="2" t="s">
        <v>63</v>
      </c>
      <c r="G16" s="2" t="s">
        <v>34</v>
      </c>
    </row>
    <row r="17" spans="1:8" ht="15.75" customHeight="1">
      <c r="A17" s="3">
        <v>43881.838000729171</v>
      </c>
      <c r="B17" s="2" t="s">
        <v>64</v>
      </c>
      <c r="C17" s="2" t="s">
        <v>65</v>
      </c>
      <c r="E17" s="2">
        <v>7193525761</v>
      </c>
      <c r="F17" s="2" t="s">
        <v>66</v>
      </c>
      <c r="G17" s="2" t="s">
        <v>12</v>
      </c>
    </row>
    <row r="18" spans="1:8" ht="15.75" customHeight="1">
      <c r="A18" s="3">
        <v>43881.840055497683</v>
      </c>
      <c r="B18" s="2" t="s">
        <v>67</v>
      </c>
      <c r="C18" s="2" t="s">
        <v>68</v>
      </c>
      <c r="D18" s="2" t="s">
        <v>69</v>
      </c>
      <c r="E18" s="2">
        <v>9496688681</v>
      </c>
      <c r="F18" s="2" t="s">
        <v>70</v>
      </c>
      <c r="G18" s="2" t="s">
        <v>34</v>
      </c>
      <c r="H18" s="2" t="s">
        <v>71</v>
      </c>
    </row>
    <row r="19" spans="1:8" ht="15.75" customHeight="1">
      <c r="A19" s="3">
        <v>43881.840376400462</v>
      </c>
      <c r="B19" s="2" t="s">
        <v>72</v>
      </c>
      <c r="C19" s="2" t="s">
        <v>68</v>
      </c>
      <c r="D19" s="2" t="s">
        <v>73</v>
      </c>
      <c r="E19" s="2">
        <v>7738076891</v>
      </c>
      <c r="F19" s="2" t="s">
        <v>74</v>
      </c>
      <c r="G19" s="2" t="s">
        <v>34</v>
      </c>
    </row>
    <row r="20" spans="1:8" ht="15.75" customHeight="1">
      <c r="A20" s="3">
        <v>43881.840581215278</v>
      </c>
      <c r="B20" s="2" t="s">
        <v>75</v>
      </c>
      <c r="C20" s="2" t="s">
        <v>68</v>
      </c>
      <c r="E20" s="2">
        <v>6507664452</v>
      </c>
      <c r="F20" s="2" t="s">
        <v>76</v>
      </c>
      <c r="G20" s="2" t="s">
        <v>34</v>
      </c>
      <c r="H20" s="2" t="s">
        <v>77</v>
      </c>
    </row>
    <row r="21" spans="1:8" ht="15.75" customHeight="1">
      <c r="A21" s="3">
        <v>43881.840754062505</v>
      </c>
      <c r="B21" s="2" t="s">
        <v>78</v>
      </c>
      <c r="C21" s="2" t="s">
        <v>56</v>
      </c>
      <c r="E21" s="2">
        <v>5022320277</v>
      </c>
      <c r="F21" s="2" t="s">
        <v>79</v>
      </c>
      <c r="G21" s="2" t="s">
        <v>34</v>
      </c>
    </row>
    <row r="22" spans="1:8" ht="15.75" customHeight="1">
      <c r="A22" s="3">
        <v>43881.841602094908</v>
      </c>
      <c r="B22" s="2" t="s">
        <v>80</v>
      </c>
      <c r="C22" s="2" t="s">
        <v>81</v>
      </c>
      <c r="E22" s="2">
        <v>2032418805</v>
      </c>
      <c r="F22" s="2" t="s">
        <v>82</v>
      </c>
      <c r="G22" s="2" t="s">
        <v>12</v>
      </c>
    </row>
    <row r="23" spans="1:8" ht="15.75" customHeight="1">
      <c r="A23" s="3">
        <v>43881.841657997684</v>
      </c>
      <c r="B23" s="2" t="s">
        <v>83</v>
      </c>
      <c r="C23" s="2" t="s">
        <v>84</v>
      </c>
      <c r="D23" s="2" t="s">
        <v>85</v>
      </c>
      <c r="E23" s="2">
        <v>6175494902</v>
      </c>
      <c r="F23" s="2" t="s">
        <v>86</v>
      </c>
      <c r="G23" s="2" t="s">
        <v>12</v>
      </c>
    </row>
    <row r="24" spans="1:8" ht="15.75" customHeight="1">
      <c r="A24" s="3">
        <v>43881.843462280092</v>
      </c>
      <c r="B24" s="2" t="s">
        <v>87</v>
      </c>
      <c r="C24" s="2" t="s">
        <v>88</v>
      </c>
      <c r="D24" s="5" t="s">
        <v>23</v>
      </c>
      <c r="E24" s="2">
        <v>2087201451</v>
      </c>
      <c r="F24" s="2" t="s">
        <v>89</v>
      </c>
      <c r="G24" s="2" t="s">
        <v>34</v>
      </c>
    </row>
    <row r="25" spans="1:8" ht="15.75" customHeight="1">
      <c r="A25" s="3">
        <v>43881.84267690972</v>
      </c>
      <c r="B25" s="2" t="s">
        <v>90</v>
      </c>
      <c r="C25" s="2" t="s">
        <v>91</v>
      </c>
      <c r="D25" s="2" t="s">
        <v>92</v>
      </c>
      <c r="E25" s="2">
        <v>6167061677</v>
      </c>
      <c r="F25" s="2" t="s">
        <v>93</v>
      </c>
      <c r="G25" s="2" t="s">
        <v>12</v>
      </c>
    </row>
    <row r="26" spans="1:8" ht="15.75" customHeight="1">
      <c r="A26" s="3">
        <v>43881.8427146412</v>
      </c>
      <c r="B26" s="2" t="s">
        <v>94</v>
      </c>
      <c r="C26" s="2" t="s">
        <v>95</v>
      </c>
      <c r="D26" s="2" t="s">
        <v>96</v>
      </c>
      <c r="E26" s="2">
        <v>3214174831</v>
      </c>
      <c r="F26" s="2" t="s">
        <v>97</v>
      </c>
      <c r="G26" s="2" t="s">
        <v>12</v>
      </c>
      <c r="H26" s="2" t="s">
        <v>98</v>
      </c>
    </row>
    <row r="27" spans="1:8" ht="15.75" customHeight="1">
      <c r="A27" s="3">
        <v>43881.842989756944</v>
      </c>
      <c r="B27" s="2" t="s">
        <v>99</v>
      </c>
      <c r="C27" s="2" t="s">
        <v>84</v>
      </c>
      <c r="D27" s="2" t="s">
        <v>100</v>
      </c>
      <c r="E27" s="2">
        <v>2022538345</v>
      </c>
      <c r="F27" s="2" t="s">
        <v>101</v>
      </c>
      <c r="G27" s="2" t="s">
        <v>34</v>
      </c>
    </row>
    <row r="28" spans="1:8" ht="15.75" customHeight="1">
      <c r="A28" s="3">
        <v>43881.843638993058</v>
      </c>
      <c r="B28" s="2" t="s">
        <v>102</v>
      </c>
      <c r="C28" s="2" t="s">
        <v>103</v>
      </c>
      <c r="D28" s="2" t="s">
        <v>104</v>
      </c>
      <c r="E28" s="2">
        <v>6179552935</v>
      </c>
      <c r="F28" s="2" t="s">
        <v>105</v>
      </c>
      <c r="G28" s="2" t="s">
        <v>34</v>
      </c>
    </row>
    <row r="29" spans="1:8" ht="15.75" customHeight="1">
      <c r="A29" s="3">
        <v>43881.8436912037</v>
      </c>
      <c r="B29" s="2" t="s">
        <v>106</v>
      </c>
      <c r="C29" s="2" t="s">
        <v>107</v>
      </c>
      <c r="E29" s="2">
        <v>8324058288</v>
      </c>
      <c r="F29" s="2" t="s">
        <v>108</v>
      </c>
      <c r="G29" s="2" t="s">
        <v>12</v>
      </c>
    </row>
    <row r="30" spans="1:8" ht="15.75" customHeight="1">
      <c r="A30" s="3">
        <v>43881.843710312503</v>
      </c>
      <c r="B30" s="2" t="s">
        <v>109</v>
      </c>
      <c r="C30" s="2" t="s">
        <v>110</v>
      </c>
      <c r="D30" s="5" t="s">
        <v>111</v>
      </c>
      <c r="E30" s="2">
        <v>5083140529</v>
      </c>
      <c r="F30" s="2" t="s">
        <v>112</v>
      </c>
      <c r="G30" s="2" t="s">
        <v>12</v>
      </c>
      <c r="H30" s="2" t="s">
        <v>113</v>
      </c>
    </row>
    <row r="31" spans="1:8" ht="15.75" customHeight="1">
      <c r="A31" s="3">
        <v>43881.843911516204</v>
      </c>
      <c r="B31" s="2" t="s">
        <v>114</v>
      </c>
      <c r="C31" s="2" t="s">
        <v>115</v>
      </c>
      <c r="E31" s="2">
        <v>4438017765</v>
      </c>
      <c r="F31" s="2" t="s">
        <v>116</v>
      </c>
      <c r="G31" s="2" t="s">
        <v>34</v>
      </c>
      <c r="H31" s="2" t="s">
        <v>117</v>
      </c>
    </row>
    <row r="32" spans="1:8" ht="15.75" customHeight="1">
      <c r="A32" s="3">
        <v>43881.843974398143</v>
      </c>
      <c r="B32" s="2" t="s">
        <v>118</v>
      </c>
      <c r="C32" s="2" t="s">
        <v>119</v>
      </c>
      <c r="E32" s="2">
        <v>2404227202</v>
      </c>
      <c r="F32" s="2" t="s">
        <v>120</v>
      </c>
      <c r="G32" s="2" t="s">
        <v>12</v>
      </c>
    </row>
    <row r="33" spans="1:8" ht="15.75" customHeight="1">
      <c r="A33" s="3">
        <v>43881.845564131945</v>
      </c>
      <c r="B33" s="2" t="s">
        <v>31</v>
      </c>
      <c r="C33" s="2" t="s">
        <v>32</v>
      </c>
      <c r="D33" s="5" t="s">
        <v>23</v>
      </c>
      <c r="E33" s="2">
        <v>7187347031</v>
      </c>
      <c r="F33" s="2" t="s">
        <v>121</v>
      </c>
      <c r="G33" s="2" t="s">
        <v>34</v>
      </c>
    </row>
    <row r="34" spans="1:8" ht="15.75" customHeight="1">
      <c r="A34" s="3">
        <v>43881.845721331018</v>
      </c>
      <c r="B34" s="2" t="s">
        <v>122</v>
      </c>
      <c r="C34" s="2" t="s">
        <v>123</v>
      </c>
      <c r="D34" s="5" t="s">
        <v>124</v>
      </c>
      <c r="E34" s="2">
        <v>9178532753</v>
      </c>
      <c r="F34" s="2" t="s">
        <v>125</v>
      </c>
      <c r="G34" s="2" t="s">
        <v>12</v>
      </c>
    </row>
    <row r="35" spans="1:8" ht="15.75" customHeight="1">
      <c r="A35" s="3">
        <v>43881.846160590278</v>
      </c>
      <c r="B35" s="2" t="s">
        <v>126</v>
      </c>
      <c r="C35" s="2" t="s">
        <v>127</v>
      </c>
      <c r="D35" s="2" t="s">
        <v>128</v>
      </c>
      <c r="E35" s="2">
        <v>6179096470</v>
      </c>
      <c r="F35" s="2" t="s">
        <v>129</v>
      </c>
      <c r="G35" s="2" t="s">
        <v>12</v>
      </c>
    </row>
    <row r="36" spans="1:8" ht="15.75" customHeight="1">
      <c r="A36" s="3">
        <v>43881.84670332176</v>
      </c>
      <c r="B36" s="2" t="s">
        <v>130</v>
      </c>
      <c r="C36" s="2" t="s">
        <v>131</v>
      </c>
      <c r="D36" s="2" t="s">
        <v>132</v>
      </c>
      <c r="E36" s="2">
        <v>6314164527</v>
      </c>
      <c r="F36" s="2" t="s">
        <v>133</v>
      </c>
      <c r="G36" s="2" t="s">
        <v>12</v>
      </c>
    </row>
    <row r="37" spans="1:8" ht="15.75" customHeight="1">
      <c r="A37" s="3">
        <v>43881.848562766201</v>
      </c>
      <c r="B37" s="2" t="s">
        <v>134</v>
      </c>
      <c r="C37" s="2" t="s">
        <v>135</v>
      </c>
      <c r="D37" s="2">
        <v>845</v>
      </c>
      <c r="E37" s="2">
        <v>5106484166</v>
      </c>
      <c r="F37" s="2" t="s">
        <v>136</v>
      </c>
      <c r="G37" s="2" t="s">
        <v>54</v>
      </c>
    </row>
    <row r="38" spans="1:8" ht="15.75" customHeight="1">
      <c r="A38" s="3">
        <v>43881.849440937498</v>
      </c>
      <c r="B38" s="2" t="s">
        <v>137</v>
      </c>
      <c r="C38" s="2" t="s">
        <v>138</v>
      </c>
      <c r="E38" s="2">
        <v>7816978484</v>
      </c>
      <c r="F38" s="2" t="s">
        <v>139</v>
      </c>
      <c r="G38" s="2" t="s">
        <v>34</v>
      </c>
    </row>
    <row r="39" spans="1:8" ht="15.75" customHeight="1">
      <c r="A39" s="3">
        <v>43881.850272291667</v>
      </c>
      <c r="B39" s="2" t="s">
        <v>140</v>
      </c>
      <c r="C39" s="2" t="s">
        <v>141</v>
      </c>
      <c r="D39" s="5" t="s">
        <v>142</v>
      </c>
      <c r="E39" s="2">
        <v>4432556016</v>
      </c>
      <c r="F39" s="2" t="s">
        <v>143</v>
      </c>
      <c r="G39" s="2" t="s">
        <v>12</v>
      </c>
      <c r="H39" s="2" t="s">
        <v>144</v>
      </c>
    </row>
    <row r="40" spans="1:8" ht="15.75" customHeight="1">
      <c r="A40" s="3">
        <v>43881.850400416668</v>
      </c>
      <c r="B40" s="2" t="s">
        <v>145</v>
      </c>
      <c r="C40" s="2" t="s">
        <v>146</v>
      </c>
      <c r="E40" s="2">
        <v>3236374471</v>
      </c>
      <c r="F40" s="2" t="s">
        <v>147</v>
      </c>
      <c r="G40" s="2" t="s">
        <v>12</v>
      </c>
      <c r="H40" s="2" t="s">
        <v>148</v>
      </c>
    </row>
    <row r="41" spans="1:8" ht="15.75" customHeight="1">
      <c r="A41" s="3">
        <v>43881.850647256942</v>
      </c>
      <c r="B41" s="2" t="s">
        <v>149</v>
      </c>
      <c r="C41" s="2" t="s">
        <v>141</v>
      </c>
      <c r="D41" s="5" t="s">
        <v>150</v>
      </c>
      <c r="E41" s="2">
        <v>9148449220</v>
      </c>
      <c r="F41" s="2" t="s">
        <v>151</v>
      </c>
      <c r="G41" s="2" t="s">
        <v>34</v>
      </c>
    </row>
    <row r="42" spans="1:8" ht="15.75" customHeight="1">
      <c r="A42" s="3">
        <v>43881.851207465283</v>
      </c>
      <c r="B42" s="2" t="s">
        <v>152</v>
      </c>
      <c r="C42" s="2" t="s">
        <v>153</v>
      </c>
      <c r="E42" s="2">
        <v>7813665107</v>
      </c>
      <c r="F42" s="2" t="s">
        <v>154</v>
      </c>
      <c r="G42" s="2" t="s">
        <v>12</v>
      </c>
      <c r="H42" s="2" t="s">
        <v>155</v>
      </c>
    </row>
    <row r="43" spans="1:8" ht="15.75" customHeight="1">
      <c r="A43" s="3">
        <v>43881.851961944441</v>
      </c>
      <c r="B43" s="2" t="s">
        <v>156</v>
      </c>
      <c r="C43" s="2" t="s">
        <v>157</v>
      </c>
      <c r="D43" s="5" t="s">
        <v>111</v>
      </c>
      <c r="E43" s="2">
        <v>5084142990</v>
      </c>
      <c r="F43" s="2" t="s">
        <v>158</v>
      </c>
      <c r="G43" s="2" t="s">
        <v>12</v>
      </c>
    </row>
    <row r="44" spans="1:8" ht="15.75" customHeight="1">
      <c r="A44" s="3">
        <v>43881.852336574069</v>
      </c>
      <c r="B44" s="2" t="s">
        <v>159</v>
      </c>
      <c r="C44" s="2" t="s">
        <v>160</v>
      </c>
      <c r="E44" s="2">
        <v>5853620489</v>
      </c>
      <c r="F44" s="2" t="s">
        <v>161</v>
      </c>
      <c r="G44" s="2" t="s">
        <v>34</v>
      </c>
    </row>
    <row r="45" spans="1:8" ht="15.75" customHeight="1">
      <c r="A45" s="3">
        <v>43881.853252407411</v>
      </c>
      <c r="B45" s="2" t="s">
        <v>162</v>
      </c>
      <c r="C45" s="2" t="s">
        <v>163</v>
      </c>
      <c r="D45" s="2" t="s">
        <v>164</v>
      </c>
      <c r="E45" s="2">
        <v>8322916592</v>
      </c>
      <c r="F45" s="2" t="s">
        <v>165</v>
      </c>
      <c r="G45" s="2" t="s">
        <v>12</v>
      </c>
      <c r="H45" s="2" t="s">
        <v>166</v>
      </c>
    </row>
    <row r="46" spans="1:8" ht="15.75" customHeight="1">
      <c r="A46" s="3">
        <v>43881.853322418981</v>
      </c>
      <c r="B46" s="2" t="s">
        <v>167</v>
      </c>
      <c r="C46" s="2" t="s">
        <v>168</v>
      </c>
      <c r="D46" s="2" t="s">
        <v>169</v>
      </c>
      <c r="E46" s="2">
        <v>6109699608</v>
      </c>
      <c r="F46" s="2" t="s">
        <v>170</v>
      </c>
      <c r="G46" s="2" t="s">
        <v>12</v>
      </c>
    </row>
    <row r="47" spans="1:8" ht="15.75" customHeight="1">
      <c r="A47" s="3">
        <v>43881.854526041665</v>
      </c>
      <c r="B47" s="2" t="s">
        <v>171</v>
      </c>
      <c r="C47" s="2" t="s">
        <v>172</v>
      </c>
      <c r="D47" s="2" t="s">
        <v>173</v>
      </c>
      <c r="E47" s="2">
        <v>6508809938</v>
      </c>
      <c r="F47" s="2" t="s">
        <v>174</v>
      </c>
      <c r="G47" s="2" t="s">
        <v>34</v>
      </c>
    </row>
    <row r="48" spans="1:8" ht="15.75" customHeight="1">
      <c r="A48" s="3">
        <v>43881.854760821763</v>
      </c>
      <c r="B48" s="2" t="s">
        <v>175</v>
      </c>
      <c r="C48" s="2" t="s">
        <v>176</v>
      </c>
      <c r="D48" s="2" t="s">
        <v>177</v>
      </c>
      <c r="E48" s="2">
        <v>5623855896</v>
      </c>
      <c r="F48" s="2" t="s">
        <v>178</v>
      </c>
      <c r="G48" s="2" t="s">
        <v>34</v>
      </c>
    </row>
    <row r="49" spans="1:8" ht="15.75" customHeight="1">
      <c r="A49" s="3">
        <v>43881.854771307873</v>
      </c>
      <c r="B49" s="2" t="s">
        <v>179</v>
      </c>
      <c r="C49" s="2" t="s">
        <v>180</v>
      </c>
      <c r="D49" s="2" t="s">
        <v>181</v>
      </c>
      <c r="E49" s="2">
        <v>4054299602</v>
      </c>
      <c r="F49" s="2" t="s">
        <v>182</v>
      </c>
      <c r="G49" s="2" t="s">
        <v>54</v>
      </c>
    </row>
    <row r="50" spans="1:8" ht="13">
      <c r="A50" s="3">
        <v>43881.854849247684</v>
      </c>
      <c r="B50" s="2" t="s">
        <v>183</v>
      </c>
      <c r="C50" s="2" t="s">
        <v>141</v>
      </c>
      <c r="D50" s="5" t="s">
        <v>142</v>
      </c>
      <c r="E50" s="2">
        <v>5125772087</v>
      </c>
      <c r="F50" s="2" t="s">
        <v>184</v>
      </c>
      <c r="G50" s="2" t="s">
        <v>34</v>
      </c>
    </row>
    <row r="51" spans="1:8" ht="13">
      <c r="A51" s="3">
        <v>43881.855671608791</v>
      </c>
      <c r="B51" s="2" t="s">
        <v>185</v>
      </c>
      <c r="C51" s="2" t="s">
        <v>186</v>
      </c>
      <c r="D51" s="2" t="s">
        <v>187</v>
      </c>
      <c r="E51" s="2">
        <v>9144198732</v>
      </c>
      <c r="F51" s="2" t="s">
        <v>188</v>
      </c>
      <c r="G51" s="2" t="s">
        <v>34</v>
      </c>
    </row>
    <row r="52" spans="1:8" ht="13">
      <c r="A52" s="3">
        <v>43881.856047800931</v>
      </c>
      <c r="B52" s="2" t="s">
        <v>190</v>
      </c>
      <c r="C52" s="2" t="s">
        <v>191</v>
      </c>
      <c r="D52" s="2" t="s">
        <v>132</v>
      </c>
      <c r="E52" s="2">
        <v>9186296259</v>
      </c>
      <c r="F52" s="2" t="s">
        <v>192</v>
      </c>
      <c r="G52" s="2" t="s">
        <v>12</v>
      </c>
    </row>
    <row r="53" spans="1:8" ht="13">
      <c r="A53" s="3">
        <v>43881.857430069445</v>
      </c>
      <c r="B53" s="2" t="s">
        <v>193</v>
      </c>
      <c r="C53" s="2" t="s">
        <v>194</v>
      </c>
      <c r="D53" s="2" t="s">
        <v>195</v>
      </c>
      <c r="E53" s="2">
        <v>3474766425</v>
      </c>
      <c r="F53" s="2" t="s">
        <v>196</v>
      </c>
      <c r="G53" s="2" t="s">
        <v>12</v>
      </c>
    </row>
    <row r="54" spans="1:8" ht="13">
      <c r="A54" s="3">
        <v>43881.857519606478</v>
      </c>
      <c r="B54" s="2" t="s">
        <v>197</v>
      </c>
      <c r="C54" s="2" t="s">
        <v>198</v>
      </c>
      <c r="D54" s="2" t="s">
        <v>199</v>
      </c>
      <c r="E54" s="2">
        <v>5743604581</v>
      </c>
      <c r="F54" s="2" t="s">
        <v>200</v>
      </c>
      <c r="G54" s="2" t="s">
        <v>12</v>
      </c>
      <c r="H54" s="2" t="s">
        <v>201</v>
      </c>
    </row>
    <row r="55" spans="1:8" ht="13">
      <c r="A55" s="3">
        <v>43881.857600682866</v>
      </c>
      <c r="B55" s="2" t="s">
        <v>202</v>
      </c>
      <c r="C55" s="2" t="s">
        <v>203</v>
      </c>
      <c r="E55" s="2">
        <v>6052098876</v>
      </c>
      <c r="F55" s="2" t="s">
        <v>204</v>
      </c>
      <c r="G55" s="2" t="s">
        <v>54</v>
      </c>
    </row>
    <row r="56" spans="1:8" ht="13">
      <c r="A56" s="3">
        <v>43881.858574907412</v>
      </c>
      <c r="B56" s="2" t="s">
        <v>26</v>
      </c>
      <c r="C56" s="2" t="s">
        <v>27</v>
      </c>
      <c r="D56" s="2" t="s">
        <v>205</v>
      </c>
      <c r="E56" s="2">
        <v>2392007754</v>
      </c>
      <c r="F56" s="2" t="s">
        <v>206</v>
      </c>
      <c r="G56" s="2" t="s">
        <v>34</v>
      </c>
    </row>
    <row r="57" spans="1:8" ht="13">
      <c r="A57" s="3">
        <v>43881.859935868051</v>
      </c>
      <c r="B57" s="2" t="s">
        <v>207</v>
      </c>
      <c r="C57" s="2" t="s">
        <v>208</v>
      </c>
      <c r="D57" s="2" t="s">
        <v>209</v>
      </c>
      <c r="E57" s="2">
        <v>9086167488</v>
      </c>
      <c r="F57" s="2" t="s">
        <v>210</v>
      </c>
      <c r="G57" s="2" t="s">
        <v>34</v>
      </c>
    </row>
    <row r="58" spans="1:8" ht="13">
      <c r="A58" s="3">
        <v>43881.860022523149</v>
      </c>
      <c r="B58" s="2" t="s">
        <v>211</v>
      </c>
      <c r="C58" s="2" t="s">
        <v>212</v>
      </c>
      <c r="D58" s="2" t="s">
        <v>189</v>
      </c>
      <c r="E58" s="2">
        <v>7816977201</v>
      </c>
      <c r="F58" s="2" t="s">
        <v>213</v>
      </c>
      <c r="G58" s="2" t="s">
        <v>12</v>
      </c>
    </row>
    <row r="59" spans="1:8" ht="13">
      <c r="A59" s="3">
        <v>43881.860551458332</v>
      </c>
      <c r="B59" s="2" t="s">
        <v>214</v>
      </c>
      <c r="C59" s="2" t="s">
        <v>215</v>
      </c>
      <c r="D59" s="5" t="s">
        <v>216</v>
      </c>
      <c r="E59" s="2">
        <v>2034999585</v>
      </c>
      <c r="F59" s="2" t="s">
        <v>217</v>
      </c>
      <c r="G59" s="2" t="s">
        <v>34</v>
      </c>
    </row>
    <row r="60" spans="1:8" ht="13">
      <c r="A60" s="3">
        <v>43881.860595138889</v>
      </c>
      <c r="B60" s="2" t="s">
        <v>13</v>
      </c>
      <c r="C60" s="2" t="s">
        <v>14</v>
      </c>
      <c r="E60" s="2">
        <v>6178066866</v>
      </c>
      <c r="F60" s="2" t="s">
        <v>218</v>
      </c>
      <c r="G60" s="2" t="s">
        <v>34</v>
      </c>
    </row>
    <row r="61" spans="1:8" ht="13">
      <c r="A61" s="3">
        <v>43881.860752893517</v>
      </c>
      <c r="B61" s="2" t="s">
        <v>219</v>
      </c>
      <c r="C61" s="2" t="s">
        <v>65</v>
      </c>
      <c r="D61" s="2" t="s">
        <v>220</v>
      </c>
      <c r="E61" s="2">
        <v>6083047911</v>
      </c>
      <c r="F61" s="2" t="s">
        <v>221</v>
      </c>
      <c r="G61" s="2" t="s">
        <v>12</v>
      </c>
    </row>
    <row r="62" spans="1:8" ht="13">
      <c r="A62" s="3">
        <v>43881.861175763886</v>
      </c>
      <c r="B62" s="2" t="s">
        <v>222</v>
      </c>
      <c r="C62" s="2" t="s">
        <v>223</v>
      </c>
      <c r="E62" s="2">
        <v>7135022747</v>
      </c>
      <c r="F62" s="2" t="s">
        <v>224</v>
      </c>
      <c r="G62" s="2" t="s">
        <v>12</v>
      </c>
    </row>
    <row r="63" spans="1:8" ht="13">
      <c r="A63" s="3">
        <v>43881.861672407409</v>
      </c>
      <c r="B63" s="2" t="s">
        <v>225</v>
      </c>
      <c r="C63" s="2" t="s">
        <v>226</v>
      </c>
      <c r="D63" s="2" t="s">
        <v>227</v>
      </c>
      <c r="E63" s="2">
        <v>5162628518</v>
      </c>
      <c r="F63" s="2" t="s">
        <v>228</v>
      </c>
      <c r="G63" s="2" t="s">
        <v>12</v>
      </c>
      <c r="H63" s="2" t="s">
        <v>229</v>
      </c>
    </row>
    <row r="64" spans="1:8" ht="13">
      <c r="A64" s="3">
        <v>43881.863326030092</v>
      </c>
      <c r="B64" s="2" t="s">
        <v>230</v>
      </c>
      <c r="C64" s="2" t="s">
        <v>231</v>
      </c>
      <c r="D64" s="2" t="s">
        <v>232</v>
      </c>
      <c r="E64" s="2">
        <v>9788887540</v>
      </c>
      <c r="F64" s="2" t="s">
        <v>233</v>
      </c>
      <c r="G64" s="2" t="s">
        <v>34</v>
      </c>
      <c r="H64" s="2" t="s">
        <v>234</v>
      </c>
    </row>
    <row r="65" spans="1:8" ht="13">
      <c r="A65" s="3">
        <v>43881.863441249996</v>
      </c>
      <c r="B65" s="2" t="s">
        <v>235</v>
      </c>
      <c r="C65" s="2" t="s">
        <v>36</v>
      </c>
      <c r="D65" s="2" t="s">
        <v>236</v>
      </c>
      <c r="E65" s="2">
        <v>6179099610</v>
      </c>
      <c r="F65" s="2" t="s">
        <v>237</v>
      </c>
      <c r="G65" s="2" t="s">
        <v>12</v>
      </c>
      <c r="H65" s="2" t="s">
        <v>238</v>
      </c>
    </row>
    <row r="66" spans="1:8" ht="13">
      <c r="A66" s="3">
        <v>43881.864348136573</v>
      </c>
      <c r="B66" s="2" t="s">
        <v>239</v>
      </c>
      <c r="C66" s="2" t="s">
        <v>240</v>
      </c>
      <c r="D66" s="2" t="s">
        <v>241</v>
      </c>
      <c r="E66" s="2">
        <v>8577560243</v>
      </c>
      <c r="F66" s="2" t="s">
        <v>242</v>
      </c>
      <c r="G66" s="2" t="s">
        <v>12</v>
      </c>
      <c r="H66" s="2" t="s">
        <v>243</v>
      </c>
    </row>
    <row r="67" spans="1:8" ht="13">
      <c r="A67" s="3">
        <v>43881.865028298613</v>
      </c>
      <c r="B67" s="2" t="s">
        <v>244</v>
      </c>
      <c r="C67" s="2" t="s">
        <v>245</v>
      </c>
      <c r="E67" s="2">
        <v>3076995855</v>
      </c>
      <c r="F67" s="2" t="s">
        <v>246</v>
      </c>
      <c r="G67" s="2" t="s">
        <v>12</v>
      </c>
    </row>
    <row r="68" spans="1:8" ht="13">
      <c r="A68" s="3">
        <v>43881.865089664352</v>
      </c>
      <c r="B68" s="2" t="s">
        <v>247</v>
      </c>
      <c r="C68" s="2" t="s">
        <v>248</v>
      </c>
      <c r="D68" s="2" t="s">
        <v>249</v>
      </c>
      <c r="E68" s="2">
        <v>8172537678</v>
      </c>
      <c r="F68" s="2" t="s">
        <v>250</v>
      </c>
      <c r="G68" s="2" t="s">
        <v>12</v>
      </c>
    </row>
    <row r="69" spans="1:8" ht="13">
      <c r="A69" s="3">
        <v>43881.865619953707</v>
      </c>
      <c r="B69" s="2" t="s">
        <v>251</v>
      </c>
      <c r="C69" s="2" t="s">
        <v>252</v>
      </c>
      <c r="E69" s="2">
        <v>2038432011</v>
      </c>
      <c r="F69" s="2" t="s">
        <v>253</v>
      </c>
      <c r="G69" s="2" t="s">
        <v>12</v>
      </c>
    </row>
    <row r="70" spans="1:8" ht="13">
      <c r="A70" s="3">
        <v>43881.866130416667</v>
      </c>
      <c r="B70" s="2" t="s">
        <v>254</v>
      </c>
      <c r="C70" s="2" t="s">
        <v>255</v>
      </c>
      <c r="E70" s="2">
        <v>6179028705</v>
      </c>
      <c r="F70" s="2" t="s">
        <v>256</v>
      </c>
      <c r="G70" s="2" t="s">
        <v>12</v>
      </c>
    </row>
    <row r="71" spans="1:8" ht="13">
      <c r="A71" s="3">
        <v>43881.867794120371</v>
      </c>
      <c r="B71" s="2" t="s">
        <v>257</v>
      </c>
      <c r="C71" s="2" t="s">
        <v>258</v>
      </c>
      <c r="D71" s="2" t="s">
        <v>259</v>
      </c>
      <c r="E71" s="2">
        <v>2039182532</v>
      </c>
      <c r="F71" s="2" t="s">
        <v>260</v>
      </c>
      <c r="G71" s="2" t="s">
        <v>12</v>
      </c>
    </row>
    <row r="72" spans="1:8" ht="13">
      <c r="A72" s="3">
        <v>43881.868144722219</v>
      </c>
      <c r="B72" s="2" t="s">
        <v>261</v>
      </c>
      <c r="C72" s="2" t="s">
        <v>262</v>
      </c>
      <c r="D72" s="2" t="s">
        <v>263</v>
      </c>
      <c r="E72" s="2">
        <v>9083044309</v>
      </c>
      <c r="F72" s="2" t="s">
        <v>264</v>
      </c>
      <c r="G72" s="2" t="s">
        <v>12</v>
      </c>
      <c r="H72" s="2" t="s">
        <v>265</v>
      </c>
    </row>
    <row r="73" spans="1:8" ht="13">
      <c r="A73" s="3">
        <v>43881.868692465279</v>
      </c>
      <c r="B73" s="2" t="s">
        <v>266</v>
      </c>
      <c r="C73" s="2" t="s">
        <v>267</v>
      </c>
      <c r="E73" s="2">
        <v>8324209061</v>
      </c>
      <c r="F73" s="2" t="s">
        <v>268</v>
      </c>
      <c r="G73" s="2" t="s">
        <v>12</v>
      </c>
    </row>
    <row r="74" spans="1:8" ht="13">
      <c r="A74" s="3">
        <v>43881.869664097219</v>
      </c>
      <c r="B74" s="2" t="s">
        <v>269</v>
      </c>
      <c r="C74" s="2" t="s">
        <v>270</v>
      </c>
      <c r="E74" s="2">
        <v>6176537572</v>
      </c>
      <c r="F74" s="2" t="s">
        <v>271</v>
      </c>
      <c r="G74" s="2" t="s">
        <v>12</v>
      </c>
    </row>
    <row r="75" spans="1:8" ht="13">
      <c r="A75" s="3">
        <v>43881.871117893519</v>
      </c>
      <c r="B75" s="2" t="s">
        <v>272</v>
      </c>
      <c r="C75" s="2" t="s">
        <v>273</v>
      </c>
      <c r="E75" s="2">
        <v>4026760182</v>
      </c>
      <c r="F75" s="2" t="s">
        <v>274</v>
      </c>
      <c r="G75" s="2" t="s">
        <v>34</v>
      </c>
    </row>
    <row r="76" spans="1:8" ht="13">
      <c r="A76" s="3">
        <v>43881.870512847221</v>
      </c>
      <c r="B76" s="2" t="s">
        <v>275</v>
      </c>
      <c r="C76" s="2" t="s">
        <v>276</v>
      </c>
      <c r="D76" s="5" t="s">
        <v>23</v>
      </c>
      <c r="E76" s="2">
        <v>7145100919</v>
      </c>
      <c r="F76" s="2" t="s">
        <v>277</v>
      </c>
      <c r="G76" s="2" t="s">
        <v>12</v>
      </c>
    </row>
    <row r="77" spans="1:8" ht="13">
      <c r="A77" s="3">
        <v>43881.870581493058</v>
      </c>
      <c r="B77" s="2" t="s">
        <v>278</v>
      </c>
      <c r="C77" s="2" t="s">
        <v>279</v>
      </c>
      <c r="D77" s="2" t="s">
        <v>280</v>
      </c>
      <c r="E77" s="2">
        <v>9494473654</v>
      </c>
      <c r="F77" s="2" t="s">
        <v>281</v>
      </c>
      <c r="G77" s="2" t="s">
        <v>34</v>
      </c>
    </row>
    <row r="78" spans="1:8" ht="13">
      <c r="A78" s="3">
        <v>43881.87071920139</v>
      </c>
      <c r="B78" s="2" t="s">
        <v>282</v>
      </c>
      <c r="C78" s="2" t="s">
        <v>141</v>
      </c>
      <c r="D78" s="5" t="s">
        <v>283</v>
      </c>
      <c r="E78" s="2">
        <v>6172856855</v>
      </c>
      <c r="F78" s="2" t="s">
        <v>284</v>
      </c>
      <c r="G78" s="2" t="s">
        <v>12</v>
      </c>
    </row>
    <row r="79" spans="1:8" ht="13">
      <c r="A79" s="3">
        <v>43881.870842326389</v>
      </c>
      <c r="B79" s="2" t="s">
        <v>285</v>
      </c>
      <c r="C79" s="2" t="s">
        <v>286</v>
      </c>
      <c r="D79" s="2" t="s">
        <v>287</v>
      </c>
      <c r="E79" s="2">
        <v>7863434991</v>
      </c>
      <c r="F79" s="2" t="s">
        <v>288</v>
      </c>
      <c r="G79" s="2" t="s">
        <v>12</v>
      </c>
    </row>
    <row r="80" spans="1:8" ht="13">
      <c r="A80" s="3">
        <v>43881.870870729166</v>
      </c>
      <c r="B80" s="2" t="s">
        <v>289</v>
      </c>
      <c r="C80" s="2" t="s">
        <v>290</v>
      </c>
      <c r="E80" s="2">
        <v>8455548405</v>
      </c>
      <c r="F80" s="2" t="s">
        <v>291</v>
      </c>
      <c r="G80" s="2" t="s">
        <v>12</v>
      </c>
    </row>
    <row r="81" spans="1:8" ht="13">
      <c r="A81" s="3">
        <v>43881.871029814814</v>
      </c>
      <c r="B81" s="2" t="s">
        <v>292</v>
      </c>
      <c r="C81" s="2" t="s">
        <v>293</v>
      </c>
      <c r="E81" s="2">
        <v>2254500350</v>
      </c>
      <c r="F81" s="2" t="s">
        <v>294</v>
      </c>
      <c r="G81" s="2" t="s">
        <v>12</v>
      </c>
    </row>
    <row r="82" spans="1:8" ht="13">
      <c r="A82" s="3">
        <v>43881.871045717591</v>
      </c>
      <c r="B82" s="2" t="s">
        <v>295</v>
      </c>
      <c r="C82" s="2" t="s">
        <v>296</v>
      </c>
      <c r="D82" s="5" t="s">
        <v>283</v>
      </c>
      <c r="E82" s="2">
        <v>9179290126</v>
      </c>
      <c r="F82" s="2" t="s">
        <v>297</v>
      </c>
      <c r="G82" s="2" t="s">
        <v>12</v>
      </c>
      <c r="H82" s="2" t="s">
        <v>298</v>
      </c>
    </row>
    <row r="83" spans="1:8" ht="13">
      <c r="A83" s="3">
        <v>43881.871291493051</v>
      </c>
      <c r="B83" s="2" t="s">
        <v>299</v>
      </c>
      <c r="C83" s="2" t="s">
        <v>300</v>
      </c>
      <c r="E83" s="2">
        <v>6177128957</v>
      </c>
      <c r="F83" s="2" t="s">
        <v>301</v>
      </c>
      <c r="G83" s="2" t="s">
        <v>12</v>
      </c>
    </row>
    <row r="84" spans="1:8" ht="13">
      <c r="A84" s="3">
        <v>43881.871478715278</v>
      </c>
      <c r="B84" s="2" t="s">
        <v>302</v>
      </c>
      <c r="C84" s="2" t="s">
        <v>303</v>
      </c>
      <c r="D84" s="5" t="s">
        <v>111</v>
      </c>
      <c r="E84" s="2">
        <v>2039624540</v>
      </c>
      <c r="F84" s="2" t="s">
        <v>304</v>
      </c>
      <c r="G84" s="2" t="s">
        <v>12</v>
      </c>
    </row>
    <row r="85" spans="1:8" ht="13">
      <c r="A85" s="3">
        <v>43881.871797939813</v>
      </c>
      <c r="B85" s="2" t="s">
        <v>305</v>
      </c>
      <c r="C85" s="2" t="s">
        <v>306</v>
      </c>
      <c r="D85" s="2" t="s">
        <v>307</v>
      </c>
      <c r="E85" s="2">
        <v>6179134972</v>
      </c>
      <c r="F85" s="2" t="s">
        <v>308</v>
      </c>
      <c r="G85" s="2" t="s">
        <v>12</v>
      </c>
      <c r="H85" s="2" t="s">
        <v>309</v>
      </c>
    </row>
    <row r="86" spans="1:8" ht="13">
      <c r="A86" s="3">
        <v>43881.871908009256</v>
      </c>
      <c r="B86" s="2" t="s">
        <v>310</v>
      </c>
      <c r="C86" s="2" t="s">
        <v>311</v>
      </c>
      <c r="D86" s="2" t="s">
        <v>312</v>
      </c>
      <c r="E86" s="2">
        <v>3469326148</v>
      </c>
      <c r="F86" s="2" t="s">
        <v>313</v>
      </c>
      <c r="G86" s="2" t="s">
        <v>34</v>
      </c>
      <c r="H86" s="2" t="s">
        <v>314</v>
      </c>
    </row>
    <row r="87" spans="1:8" ht="13">
      <c r="A87" s="3">
        <v>43881.872014710651</v>
      </c>
      <c r="B87" s="2" t="s">
        <v>315</v>
      </c>
      <c r="C87" s="2" t="s">
        <v>316</v>
      </c>
      <c r="D87" s="2" t="s">
        <v>317</v>
      </c>
      <c r="E87" s="2">
        <v>7818127211</v>
      </c>
      <c r="F87" s="2" t="s">
        <v>318</v>
      </c>
      <c r="G87" s="2" t="s">
        <v>12</v>
      </c>
    </row>
    <row r="88" spans="1:8" ht="13">
      <c r="A88" s="3">
        <v>43881.872057465276</v>
      </c>
      <c r="B88" s="2" t="s">
        <v>319</v>
      </c>
      <c r="C88" s="2" t="s">
        <v>320</v>
      </c>
      <c r="D88" s="2" t="s">
        <v>321</v>
      </c>
      <c r="E88" s="2">
        <v>2488789384</v>
      </c>
      <c r="F88" s="2" t="s">
        <v>322</v>
      </c>
      <c r="G88" s="2" t="s">
        <v>34</v>
      </c>
      <c r="H88" s="2" t="s">
        <v>323</v>
      </c>
    </row>
    <row r="89" spans="1:8" ht="13">
      <c r="A89" s="3">
        <v>43881.872174999997</v>
      </c>
      <c r="B89" s="2" t="s">
        <v>324</v>
      </c>
      <c r="C89" s="2" t="s">
        <v>153</v>
      </c>
      <c r="E89" s="2">
        <v>8453048217</v>
      </c>
      <c r="F89" s="2" t="s">
        <v>325</v>
      </c>
      <c r="G89" s="2" t="s">
        <v>12</v>
      </c>
    </row>
    <row r="90" spans="1:8" ht="13">
      <c r="A90" s="3">
        <v>43881.872439618055</v>
      </c>
      <c r="B90" s="2" t="s">
        <v>326</v>
      </c>
      <c r="C90" s="2" t="s">
        <v>327</v>
      </c>
      <c r="E90" s="2">
        <v>5184234893</v>
      </c>
      <c r="F90" s="2" t="s">
        <v>328</v>
      </c>
      <c r="G90" s="2" t="s">
        <v>12</v>
      </c>
    </row>
    <row r="91" spans="1:8" ht="13">
      <c r="A91" s="3">
        <v>43881.873375925927</v>
      </c>
      <c r="B91" s="2" t="s">
        <v>329</v>
      </c>
      <c r="C91" s="2" t="s">
        <v>330</v>
      </c>
      <c r="E91" s="2">
        <v>7817245772</v>
      </c>
      <c r="F91" s="2" t="s">
        <v>331</v>
      </c>
      <c r="G91" s="2" t="s">
        <v>25</v>
      </c>
    </row>
    <row r="92" spans="1:8" ht="13">
      <c r="A92" s="3">
        <v>43881.873707256949</v>
      </c>
      <c r="B92" s="2" t="s">
        <v>332</v>
      </c>
      <c r="C92" s="2" t="s">
        <v>333</v>
      </c>
      <c r="E92" s="2">
        <v>6179215142</v>
      </c>
      <c r="F92" s="2" t="s">
        <v>334</v>
      </c>
      <c r="G92" s="2" t="s">
        <v>12</v>
      </c>
    </row>
    <row r="93" spans="1:8" ht="13">
      <c r="A93" s="3">
        <v>43881.874513287039</v>
      </c>
      <c r="B93" s="2" t="s">
        <v>335</v>
      </c>
      <c r="C93" s="2" t="s">
        <v>336</v>
      </c>
      <c r="E93" s="2">
        <v>9785055287</v>
      </c>
      <c r="F93" s="2" t="s">
        <v>337</v>
      </c>
      <c r="G93" s="2" t="s">
        <v>12</v>
      </c>
    </row>
    <row r="94" spans="1:8" ht="13">
      <c r="A94" s="3">
        <v>43881.874766469904</v>
      </c>
      <c r="B94" s="2" t="s">
        <v>338</v>
      </c>
      <c r="C94" s="2" t="s">
        <v>339</v>
      </c>
      <c r="E94" s="2">
        <v>7347470257</v>
      </c>
      <c r="F94" s="2" t="s">
        <v>340</v>
      </c>
      <c r="G94" s="2" t="s">
        <v>12</v>
      </c>
    </row>
    <row r="95" spans="1:8" ht="13">
      <c r="A95" s="3">
        <v>43881.875633842588</v>
      </c>
      <c r="B95" s="2" t="s">
        <v>341</v>
      </c>
      <c r="C95" s="2" t="s">
        <v>342</v>
      </c>
      <c r="D95" s="2" t="s">
        <v>343</v>
      </c>
      <c r="E95" s="2">
        <v>3363093582</v>
      </c>
      <c r="F95" s="2" t="s">
        <v>344</v>
      </c>
      <c r="G95" s="2" t="s">
        <v>54</v>
      </c>
    </row>
    <row r="96" spans="1:8" ht="13">
      <c r="A96" s="3">
        <v>43881.875885729169</v>
      </c>
      <c r="B96" s="2" t="s">
        <v>345</v>
      </c>
      <c r="C96" s="2" t="s">
        <v>346</v>
      </c>
      <c r="E96" s="2">
        <v>4146879866</v>
      </c>
      <c r="F96" s="2" t="s">
        <v>347</v>
      </c>
      <c r="G96" s="2" t="s">
        <v>54</v>
      </c>
    </row>
    <row r="97" spans="1:8" ht="13">
      <c r="A97" s="3">
        <v>43881.876034490742</v>
      </c>
      <c r="B97" s="2" t="s">
        <v>348</v>
      </c>
      <c r="C97" s="2" t="s">
        <v>349</v>
      </c>
      <c r="D97" s="2" t="s">
        <v>350</v>
      </c>
      <c r="E97" s="2">
        <v>7082002945</v>
      </c>
      <c r="F97" s="2" t="s">
        <v>351</v>
      </c>
      <c r="G97" s="2" t="s">
        <v>25</v>
      </c>
    </row>
    <row r="98" spans="1:8" ht="13">
      <c r="A98" s="3">
        <v>43881.87651076389</v>
      </c>
      <c r="B98" s="2" t="s">
        <v>352</v>
      </c>
      <c r="C98" s="2" t="s">
        <v>353</v>
      </c>
      <c r="E98" s="2">
        <v>7158641971</v>
      </c>
      <c r="F98" s="2" t="s">
        <v>354</v>
      </c>
      <c r="G98" s="2" t="s">
        <v>34</v>
      </c>
      <c r="H98" s="2" t="s">
        <v>355</v>
      </c>
    </row>
    <row r="99" spans="1:8" ht="13">
      <c r="A99" s="3">
        <v>43881.876986284726</v>
      </c>
      <c r="B99" s="2" t="s">
        <v>356</v>
      </c>
      <c r="C99" s="2" t="s">
        <v>357</v>
      </c>
      <c r="E99" s="2">
        <v>9143540229</v>
      </c>
      <c r="F99" s="2" t="s">
        <v>358</v>
      </c>
      <c r="G99" s="2" t="s">
        <v>12</v>
      </c>
    </row>
    <row r="100" spans="1:8" ht="13">
      <c r="A100" s="3">
        <v>43881.877384409723</v>
      </c>
      <c r="B100" s="2" t="s">
        <v>359</v>
      </c>
      <c r="C100" s="2" t="s">
        <v>360</v>
      </c>
      <c r="D100" s="2" t="s">
        <v>361</v>
      </c>
      <c r="E100" s="2">
        <v>7863109311</v>
      </c>
      <c r="F100" s="2" t="s">
        <v>362</v>
      </c>
      <c r="G100" s="2" t="s">
        <v>54</v>
      </c>
    </row>
    <row r="101" spans="1:8" ht="13">
      <c r="A101" s="3">
        <v>43881.882076076392</v>
      </c>
      <c r="B101" s="2" t="s">
        <v>363</v>
      </c>
      <c r="C101" s="2" t="s">
        <v>364</v>
      </c>
      <c r="D101" s="2" t="s">
        <v>365</v>
      </c>
      <c r="E101" s="2">
        <v>4142436280</v>
      </c>
      <c r="F101" s="2" t="s">
        <v>366</v>
      </c>
      <c r="G101" s="2" t="s">
        <v>12</v>
      </c>
    </row>
    <row r="102" spans="1:8" ht="13">
      <c r="A102" s="3">
        <v>43881.878594282403</v>
      </c>
      <c r="B102" s="2" t="s">
        <v>367</v>
      </c>
      <c r="C102" s="2" t="s">
        <v>368</v>
      </c>
      <c r="E102" s="2">
        <v>3073432720</v>
      </c>
      <c r="F102" s="2" t="s">
        <v>369</v>
      </c>
      <c r="G102" s="2" t="s">
        <v>25</v>
      </c>
    </row>
    <row r="103" spans="1:8" ht="13">
      <c r="A103" s="3">
        <v>43881.87891673611</v>
      </c>
      <c r="B103" s="2" t="s">
        <v>370</v>
      </c>
      <c r="C103" s="2" t="s">
        <v>42</v>
      </c>
      <c r="D103" s="5" t="s">
        <v>371</v>
      </c>
      <c r="E103" s="2">
        <v>5129154967</v>
      </c>
      <c r="F103" s="2" t="s">
        <v>372</v>
      </c>
      <c r="G103" s="2" t="s">
        <v>12</v>
      </c>
    </row>
    <row r="104" spans="1:8" ht="13">
      <c r="A104" s="3">
        <v>43881.879724456019</v>
      </c>
      <c r="B104" s="2" t="s">
        <v>373</v>
      </c>
      <c r="C104" s="2" t="s">
        <v>374</v>
      </c>
      <c r="D104" s="2" t="s">
        <v>375</v>
      </c>
      <c r="E104" s="2">
        <v>4084387859</v>
      </c>
      <c r="F104" s="2" t="s">
        <v>376</v>
      </c>
      <c r="G104" s="2" t="s">
        <v>25</v>
      </c>
    </row>
    <row r="105" spans="1:8" ht="13">
      <c r="A105" s="3">
        <v>43881.88021609954</v>
      </c>
      <c r="B105" s="2" t="s">
        <v>377</v>
      </c>
      <c r="C105" s="2" t="s">
        <v>378</v>
      </c>
      <c r="D105" s="2" t="s">
        <v>379</v>
      </c>
      <c r="E105" s="2">
        <v>4844318427</v>
      </c>
      <c r="F105" s="2" t="s">
        <v>380</v>
      </c>
      <c r="G105" s="2" t="s">
        <v>12</v>
      </c>
    </row>
    <row r="106" spans="1:8" ht="13">
      <c r="A106" s="3">
        <v>43881.880584699073</v>
      </c>
      <c r="B106" s="2" t="s">
        <v>381</v>
      </c>
      <c r="C106" s="2" t="s">
        <v>382</v>
      </c>
      <c r="E106" s="2">
        <v>2534427478</v>
      </c>
      <c r="F106" s="2" t="s">
        <v>383</v>
      </c>
      <c r="G106" s="2" t="s">
        <v>12</v>
      </c>
    </row>
    <row r="107" spans="1:8" ht="13">
      <c r="A107" s="3">
        <v>43881.880953819447</v>
      </c>
      <c r="B107" s="2" t="s">
        <v>384</v>
      </c>
      <c r="C107" s="2" t="s">
        <v>212</v>
      </c>
      <c r="D107" s="2" t="s">
        <v>385</v>
      </c>
      <c r="E107" s="2">
        <v>4438017765</v>
      </c>
      <c r="F107" s="2" t="s">
        <v>386</v>
      </c>
      <c r="G107" s="2" t="s">
        <v>12</v>
      </c>
      <c r="H107" s="2" t="s">
        <v>387</v>
      </c>
    </row>
    <row r="108" spans="1:8" ht="13">
      <c r="A108" s="3">
        <v>43881.881044907408</v>
      </c>
      <c r="B108" s="2" t="s">
        <v>388</v>
      </c>
      <c r="C108" s="2" t="s">
        <v>389</v>
      </c>
      <c r="E108" s="2">
        <v>4359014866</v>
      </c>
      <c r="F108" s="2" t="s">
        <v>390</v>
      </c>
      <c r="G108" s="2" t="s">
        <v>12</v>
      </c>
    </row>
    <row r="109" spans="1:8" ht="13">
      <c r="A109" s="3">
        <v>43881.881750347224</v>
      </c>
      <c r="B109" s="2" t="s">
        <v>391</v>
      </c>
      <c r="C109" s="2" t="s">
        <v>392</v>
      </c>
      <c r="D109" s="2" t="s">
        <v>393</v>
      </c>
      <c r="E109" s="2">
        <v>3399275658</v>
      </c>
      <c r="F109" s="2" t="s">
        <v>394</v>
      </c>
      <c r="G109" s="2" t="s">
        <v>12</v>
      </c>
      <c r="H109" s="2" t="s">
        <v>395</v>
      </c>
    </row>
    <row r="110" spans="1:8" ht="13">
      <c r="A110" s="3">
        <v>43881.881628993055</v>
      </c>
      <c r="B110" s="2" t="s">
        <v>396</v>
      </c>
      <c r="C110" s="2" t="s">
        <v>397</v>
      </c>
      <c r="E110" s="2">
        <v>9144717217</v>
      </c>
      <c r="F110" s="2" t="s">
        <v>398</v>
      </c>
      <c r="G110" s="2" t="s">
        <v>12</v>
      </c>
      <c r="H110" s="2" t="s">
        <v>399</v>
      </c>
    </row>
    <row r="111" spans="1:8" ht="13">
      <c r="A111" s="3">
        <v>43881.88221210648</v>
      </c>
      <c r="B111" s="2" t="s">
        <v>400</v>
      </c>
      <c r="C111" s="2" t="s">
        <v>401</v>
      </c>
      <c r="E111" s="2">
        <v>7738702078</v>
      </c>
      <c r="F111" s="2" t="s">
        <v>402</v>
      </c>
      <c r="G111" s="2" t="s">
        <v>12</v>
      </c>
    </row>
    <row r="112" spans="1:8" ht="13">
      <c r="A112" s="3">
        <v>43881.884163993054</v>
      </c>
      <c r="B112" s="2" t="s">
        <v>403</v>
      </c>
      <c r="C112" s="2" t="s">
        <v>404</v>
      </c>
      <c r="E112" s="2">
        <v>6264988682</v>
      </c>
      <c r="F112" s="2" t="s">
        <v>405</v>
      </c>
      <c r="G112" s="2" t="s">
        <v>34</v>
      </c>
    </row>
    <row r="113" spans="1:8" ht="13">
      <c r="A113" s="3">
        <v>43881.884502407411</v>
      </c>
      <c r="B113" s="2" t="s">
        <v>377</v>
      </c>
      <c r="C113" s="2" t="s">
        <v>378</v>
      </c>
      <c r="D113" s="5" t="s">
        <v>111</v>
      </c>
      <c r="E113" s="2">
        <v>4844318427</v>
      </c>
      <c r="F113" s="2" t="s">
        <v>406</v>
      </c>
      <c r="G113" s="2" t="s">
        <v>12</v>
      </c>
    </row>
    <row r="114" spans="1:8" ht="13">
      <c r="A114" s="3">
        <v>43881.886132685184</v>
      </c>
      <c r="B114" s="2" t="s">
        <v>407</v>
      </c>
      <c r="C114" s="2" t="s">
        <v>408</v>
      </c>
      <c r="E114" s="2">
        <v>6179355198</v>
      </c>
      <c r="F114" s="2" t="s">
        <v>409</v>
      </c>
      <c r="G114" s="2" t="s">
        <v>12</v>
      </c>
    </row>
    <row r="115" spans="1:8" ht="13">
      <c r="A115" s="3">
        <v>43881.886887175926</v>
      </c>
      <c r="B115" s="2" t="s">
        <v>410</v>
      </c>
      <c r="C115" s="2" t="s">
        <v>392</v>
      </c>
      <c r="D115" s="2" t="s">
        <v>73</v>
      </c>
      <c r="E115" s="2">
        <v>6313123575</v>
      </c>
      <c r="F115" s="2" t="s">
        <v>411</v>
      </c>
      <c r="G115" s="2" t="s">
        <v>12</v>
      </c>
      <c r="H115" s="2" t="s">
        <v>412</v>
      </c>
    </row>
    <row r="116" spans="1:8" ht="13">
      <c r="A116" s="3">
        <v>43881.886893101851</v>
      </c>
      <c r="B116" s="2" t="s">
        <v>413</v>
      </c>
      <c r="C116" s="2" t="s">
        <v>255</v>
      </c>
      <c r="D116" s="2" t="s">
        <v>414</v>
      </c>
      <c r="E116" s="2">
        <v>6179593521</v>
      </c>
      <c r="F116" s="2" t="s">
        <v>415</v>
      </c>
      <c r="G116" s="2" t="s">
        <v>34</v>
      </c>
    </row>
    <row r="117" spans="1:8" ht="13">
      <c r="A117" s="3">
        <v>43881.889050081023</v>
      </c>
      <c r="B117" s="2" t="s">
        <v>416</v>
      </c>
      <c r="C117" s="2" t="s">
        <v>417</v>
      </c>
      <c r="D117" s="5" t="s">
        <v>111</v>
      </c>
      <c r="E117" s="2">
        <v>7817076822</v>
      </c>
      <c r="F117" s="2" t="s">
        <v>418</v>
      </c>
      <c r="G117" s="2" t="s">
        <v>34</v>
      </c>
      <c r="H117" s="2" t="s">
        <v>419</v>
      </c>
    </row>
    <row r="118" spans="1:8" ht="13">
      <c r="A118" s="3">
        <v>43881.891713483798</v>
      </c>
      <c r="B118" s="2" t="s">
        <v>420</v>
      </c>
      <c r="C118" s="2" t="s">
        <v>421</v>
      </c>
      <c r="D118" s="2">
        <v>9.3000000000000007</v>
      </c>
      <c r="E118" s="2">
        <v>6174011964</v>
      </c>
      <c r="F118" s="2" t="s">
        <v>422</v>
      </c>
      <c r="G118" s="2" t="s">
        <v>12</v>
      </c>
    </row>
    <row r="119" spans="1:8" ht="13">
      <c r="A119" s="3">
        <v>43881.892186643519</v>
      </c>
      <c r="B119" s="2" t="s">
        <v>423</v>
      </c>
      <c r="C119" s="2" t="s">
        <v>424</v>
      </c>
      <c r="E119" s="2">
        <v>7876308469</v>
      </c>
      <c r="F119" s="2" t="s">
        <v>425</v>
      </c>
      <c r="G119" s="2" t="s">
        <v>12</v>
      </c>
      <c r="H119" s="2" t="s">
        <v>426</v>
      </c>
    </row>
    <row r="120" spans="1:8" ht="13">
      <c r="A120" s="3">
        <v>43881.892203587966</v>
      </c>
      <c r="B120" s="2" t="s">
        <v>427</v>
      </c>
      <c r="C120" s="2" t="s">
        <v>428</v>
      </c>
      <c r="E120" s="2">
        <v>4242638987</v>
      </c>
      <c r="F120" s="2" t="s">
        <v>429</v>
      </c>
      <c r="G120" s="2" t="s">
        <v>12</v>
      </c>
    </row>
    <row r="121" spans="1:8" ht="13">
      <c r="A121" s="3">
        <v>43881.892615347228</v>
      </c>
      <c r="B121" s="2" t="s">
        <v>13</v>
      </c>
      <c r="C121" s="2" t="s">
        <v>14</v>
      </c>
      <c r="E121" s="2">
        <v>6178066866</v>
      </c>
      <c r="F121" s="2" t="s">
        <v>218</v>
      </c>
      <c r="G121" s="2" t="s">
        <v>34</v>
      </c>
    </row>
    <row r="122" spans="1:8" ht="13">
      <c r="A122" s="3">
        <v>43881.892983807869</v>
      </c>
      <c r="B122" s="2" t="s">
        <v>430</v>
      </c>
      <c r="C122" s="2" t="s">
        <v>431</v>
      </c>
      <c r="E122" s="2">
        <v>3107746136</v>
      </c>
      <c r="F122" s="2" t="s">
        <v>432</v>
      </c>
      <c r="G122" s="2" t="s">
        <v>12</v>
      </c>
    </row>
    <row r="123" spans="1:8" ht="13">
      <c r="A123" s="3">
        <v>43881.893023298609</v>
      </c>
      <c r="B123" s="2" t="s">
        <v>433</v>
      </c>
      <c r="C123" s="2" t="s">
        <v>434</v>
      </c>
      <c r="D123" s="2" t="s">
        <v>435</v>
      </c>
      <c r="E123" s="2">
        <v>9193485665</v>
      </c>
      <c r="F123" s="2" t="s">
        <v>436</v>
      </c>
      <c r="G123" s="2" t="s">
        <v>12</v>
      </c>
    </row>
    <row r="124" spans="1:8" ht="13">
      <c r="A124" s="3">
        <v>43881.89337474537</v>
      </c>
      <c r="B124" s="2" t="s">
        <v>437</v>
      </c>
      <c r="C124" s="2" t="s">
        <v>434</v>
      </c>
      <c r="D124" s="2" t="s">
        <v>435</v>
      </c>
      <c r="E124" s="2">
        <v>9193485665</v>
      </c>
      <c r="F124" s="2" t="s">
        <v>436</v>
      </c>
      <c r="G124" s="2" t="s">
        <v>34</v>
      </c>
    </row>
    <row r="125" spans="1:8" ht="13">
      <c r="A125" s="3">
        <v>43881.89343394676</v>
      </c>
      <c r="B125" s="2" t="s">
        <v>438</v>
      </c>
      <c r="C125" s="2" t="s">
        <v>439</v>
      </c>
      <c r="D125" s="2" t="s">
        <v>440</v>
      </c>
      <c r="E125" s="2">
        <v>4438396490</v>
      </c>
      <c r="F125" s="2" t="s">
        <v>441</v>
      </c>
      <c r="G125" s="2" t="s">
        <v>34</v>
      </c>
    </row>
    <row r="126" spans="1:8" ht="13">
      <c r="A126" s="3">
        <v>43881.893552557871</v>
      </c>
      <c r="B126" s="2" t="s">
        <v>13</v>
      </c>
      <c r="C126" s="2" t="s">
        <v>14</v>
      </c>
      <c r="E126" s="2">
        <v>6178066866</v>
      </c>
      <c r="F126" s="2" t="s">
        <v>442</v>
      </c>
      <c r="G126" s="2" t="s">
        <v>12</v>
      </c>
    </row>
    <row r="127" spans="1:8" ht="13">
      <c r="A127" s="3">
        <v>43881.893584259262</v>
      </c>
      <c r="B127" s="2" t="s">
        <v>443</v>
      </c>
      <c r="C127" s="2" t="s">
        <v>444</v>
      </c>
      <c r="D127" s="2" t="s">
        <v>445</v>
      </c>
      <c r="E127" s="2">
        <v>2162463795</v>
      </c>
      <c r="F127" s="2" t="s">
        <v>446</v>
      </c>
      <c r="G127" s="2" t="s">
        <v>34</v>
      </c>
    </row>
    <row r="128" spans="1:8" ht="13">
      <c r="A128" s="3">
        <v>43881.893873402776</v>
      </c>
      <c r="B128" s="2" t="s">
        <v>447</v>
      </c>
      <c r="C128" s="2" t="s">
        <v>448</v>
      </c>
      <c r="D128" s="2" t="s">
        <v>449</v>
      </c>
      <c r="E128" s="2">
        <v>6462917347</v>
      </c>
      <c r="F128" s="2" t="s">
        <v>450</v>
      </c>
      <c r="G128" s="2" t="s">
        <v>12</v>
      </c>
    </row>
    <row r="129" spans="1:8" ht="13">
      <c r="A129" s="3">
        <v>43881.893947962963</v>
      </c>
      <c r="B129" s="2" t="s">
        <v>451</v>
      </c>
      <c r="C129" s="2" t="s">
        <v>452</v>
      </c>
      <c r="D129" s="5" t="s">
        <v>453</v>
      </c>
      <c r="E129" s="2">
        <v>6462482835</v>
      </c>
      <c r="F129" s="2" t="s">
        <v>454</v>
      </c>
      <c r="G129" s="2" t="s">
        <v>12</v>
      </c>
      <c r="H129" s="2" t="s">
        <v>455</v>
      </c>
    </row>
    <row r="130" spans="1:8" ht="13">
      <c r="A130" s="3">
        <v>43881.893955266205</v>
      </c>
      <c r="B130" s="2" t="s">
        <v>26</v>
      </c>
      <c r="C130" s="2" t="s">
        <v>14</v>
      </c>
      <c r="E130" s="2">
        <v>2392007754</v>
      </c>
      <c r="F130" s="2" t="s">
        <v>456</v>
      </c>
      <c r="G130" s="2" t="s">
        <v>12</v>
      </c>
    </row>
    <row r="131" spans="1:8" ht="13">
      <c r="A131" s="3">
        <v>43881.894652442134</v>
      </c>
      <c r="B131" s="2" t="s">
        <v>457</v>
      </c>
      <c r="C131" s="2" t="s">
        <v>458</v>
      </c>
      <c r="E131" s="2">
        <v>4087691018</v>
      </c>
      <c r="F131" s="2" t="s">
        <v>459</v>
      </c>
      <c r="G131" s="2" t="s">
        <v>34</v>
      </c>
    </row>
    <row r="132" spans="1:8" ht="13">
      <c r="A132" s="3">
        <v>43881.89465530093</v>
      </c>
      <c r="B132" s="2" t="s">
        <v>460</v>
      </c>
      <c r="C132" s="2" t="s">
        <v>461</v>
      </c>
      <c r="E132" s="2">
        <v>6196787303</v>
      </c>
      <c r="F132" s="2" t="s">
        <v>462</v>
      </c>
      <c r="G132" s="2" t="s">
        <v>12</v>
      </c>
    </row>
    <row r="133" spans="1:8" ht="13">
      <c r="A133" s="3">
        <v>43881.895226631939</v>
      </c>
      <c r="B133" s="2" t="s">
        <v>463</v>
      </c>
      <c r="C133" s="2" t="s">
        <v>330</v>
      </c>
      <c r="E133" s="2">
        <v>6179098942</v>
      </c>
      <c r="F133" s="2" t="s">
        <v>464</v>
      </c>
      <c r="G133" s="2" t="s">
        <v>12</v>
      </c>
    </row>
    <row r="134" spans="1:8" ht="13">
      <c r="A134" s="3">
        <v>43881.895225729168</v>
      </c>
      <c r="B134" s="2" t="s">
        <v>465</v>
      </c>
      <c r="C134" s="2" t="s">
        <v>466</v>
      </c>
      <c r="E134" s="2">
        <v>9292482648</v>
      </c>
      <c r="F134" s="2" t="s">
        <v>467</v>
      </c>
      <c r="G134" s="2" t="s">
        <v>54</v>
      </c>
    </row>
    <row r="135" spans="1:8" ht="13">
      <c r="A135" s="3">
        <v>43881.895424513888</v>
      </c>
      <c r="B135" s="2" t="s">
        <v>468</v>
      </c>
      <c r="C135" s="2" t="s">
        <v>330</v>
      </c>
      <c r="D135" s="2" t="s">
        <v>469</v>
      </c>
      <c r="E135" s="2">
        <v>9174141965</v>
      </c>
      <c r="F135" s="2" t="s">
        <v>470</v>
      </c>
      <c r="G135" s="2" t="s">
        <v>12</v>
      </c>
    </row>
    <row r="136" spans="1:8" ht="13">
      <c r="A136" s="3">
        <v>43881.895533761577</v>
      </c>
      <c r="B136" s="2" t="s">
        <v>471</v>
      </c>
      <c r="C136" s="2" t="s">
        <v>472</v>
      </c>
      <c r="D136" s="2" t="s">
        <v>158</v>
      </c>
      <c r="E136" s="2">
        <v>3147155787</v>
      </c>
      <c r="F136" s="2" t="s">
        <v>473</v>
      </c>
      <c r="G136" s="2" t="s">
        <v>12</v>
      </c>
      <c r="H136" s="2" t="s">
        <v>474</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Editable</vt:lpstr>
      <vt:lpstr>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Reaves, Cameron</cp:lastModifiedBy>
  <dcterms:created xsi:type="dcterms:W3CDTF">2020-03-01T00:13:56Z</dcterms:created>
  <dcterms:modified xsi:type="dcterms:W3CDTF">2020-03-01T00:13:56Z</dcterms:modified>
</cp:coreProperties>
</file>