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dc21372e1cd42/Desktop/LoanBoss/SREOs/"/>
    </mc:Choice>
  </mc:AlternateContent>
  <xr:revisionPtr revIDLastSave="0" documentId="8_{5DE7DAF4-98C9-4E96-9CC0-D83EC995C6E4}" xr6:coauthVersionLast="47" xr6:coauthVersionMax="47" xr10:uidLastSave="{00000000-0000-0000-0000-000000000000}"/>
  <bookViews>
    <workbookView xWindow="-120" yWindow="-120" windowWidth="29040" windowHeight="15840" firstSheet="2" activeTab="2" xr2:uid="{91C58362-A2BF-46C8-8C11-A4A7F7C76C1E}"/>
  </bookViews>
  <sheets>
    <sheet name="6.10.22" sheetId="2" r:id="rId1"/>
    <sheet name="6.9.22" sheetId="1" r:id="rId2"/>
    <sheet name=" 4.8.22" sheetId="3" r:id="rId3"/>
  </sheets>
  <definedNames>
    <definedName name="_xlnm._FilterDatabase" localSheetId="2" hidden="1">' 4.8.22'!$A$5:$T$45</definedName>
    <definedName name="_xlnm._FilterDatabase" localSheetId="0" hidden="1">'6.10.22'!$A$5:$T$45</definedName>
    <definedName name="_xlnm._FilterDatabase" localSheetId="1" hidden="1">'6.9.22'!$A$5:$T$46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2" i="1" l="1"/>
  <c r="T32" i="1"/>
  <c r="S27" i="1"/>
  <c r="T27" i="1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R36" i="3"/>
  <c r="R17" i="3"/>
  <c r="R12" i="3"/>
  <c r="P31" i="3"/>
  <c r="L45" i="3"/>
  <c r="Q45" i="3"/>
  <c r="O45" i="3"/>
  <c r="M45" i="3"/>
  <c r="E45" i="3"/>
  <c r="P45" i="3"/>
  <c r="Q45" i="2"/>
  <c r="O45" i="2"/>
  <c r="M45" i="2"/>
  <c r="T45" i="2" s="1"/>
  <c r="L45" i="2"/>
  <c r="E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R36" i="2"/>
  <c r="T35" i="2"/>
  <c r="S35" i="2"/>
  <c r="T34" i="2"/>
  <c r="S34" i="2"/>
  <c r="T33" i="2"/>
  <c r="S33" i="2"/>
  <c r="T32" i="2"/>
  <c r="S32" i="2"/>
  <c r="T31" i="2"/>
  <c r="S31" i="2"/>
  <c r="P31" i="2"/>
  <c r="P45" i="2" s="1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R17" i="2"/>
  <c r="T16" i="2"/>
  <c r="S16" i="2"/>
  <c r="T15" i="2"/>
  <c r="S15" i="2"/>
  <c r="T14" i="2"/>
  <c r="S14" i="2"/>
  <c r="T13" i="2"/>
  <c r="S13" i="2"/>
  <c r="T12" i="2"/>
  <c r="S12" i="2"/>
  <c r="R12" i="2"/>
  <c r="T11" i="2"/>
  <c r="S11" i="2"/>
  <c r="T10" i="2"/>
  <c r="S10" i="2"/>
  <c r="T9" i="2"/>
  <c r="S9" i="2"/>
  <c r="T8" i="2"/>
  <c r="S8" i="2"/>
  <c r="T7" i="2"/>
  <c r="S7" i="2"/>
  <c r="T6" i="2"/>
  <c r="S6" i="2"/>
  <c r="P33" i="1"/>
  <c r="S33" i="1"/>
  <c r="T45" i="3" l="1"/>
  <c r="S45" i="3"/>
  <c r="R45" i="3"/>
  <c r="S45" i="2"/>
  <c r="R45" i="2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8" i="1"/>
  <c r="T29" i="1"/>
  <c r="T30" i="1"/>
  <c r="T31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6" i="1"/>
  <c r="S18" i="1"/>
  <c r="S19" i="1"/>
  <c r="S20" i="1"/>
  <c r="S21" i="1"/>
  <c r="S22" i="1"/>
  <c r="S23" i="1"/>
  <c r="S24" i="1"/>
  <c r="S25" i="1"/>
  <c r="S26" i="1"/>
  <c r="S28" i="1"/>
  <c r="S29" i="1"/>
  <c r="S30" i="1"/>
  <c r="S31" i="1"/>
  <c r="S6" i="1"/>
  <c r="S7" i="1"/>
  <c r="S8" i="1"/>
  <c r="S9" i="1"/>
  <c r="S10" i="1"/>
  <c r="S11" i="1"/>
  <c r="S12" i="1"/>
  <c r="S13" i="1"/>
  <c r="S14" i="1"/>
  <c r="S15" i="1"/>
  <c r="S16" i="1"/>
  <c r="S34" i="1"/>
  <c r="S35" i="1"/>
  <c r="S36" i="1"/>
  <c r="S38" i="1"/>
  <c r="S39" i="1"/>
  <c r="S40" i="1"/>
  <c r="S41" i="1"/>
  <c r="S42" i="1"/>
  <c r="S43" i="1"/>
  <c r="S44" i="1"/>
  <c r="S45" i="1"/>
  <c r="S37" i="1"/>
  <c r="R38" i="1"/>
  <c r="S17" i="1"/>
  <c r="R17" i="1"/>
  <c r="R12" i="1"/>
  <c r="E46" i="1" l="1"/>
  <c r="O46" i="1" l="1"/>
  <c r="L46" i="1"/>
  <c r="M46" i="1"/>
  <c r="T46" i="1" l="1"/>
  <c r="Q46" i="1"/>
  <c r="P46" i="1"/>
  <c r="S46" i="1" l="1"/>
  <c r="R46" i="1"/>
</calcChain>
</file>

<file path=xl/sharedStrings.xml><?xml version="1.0" encoding="utf-8"?>
<sst xmlns="http://schemas.openxmlformats.org/spreadsheetml/2006/main" count="1172" uniqueCount="242">
  <si>
    <t>Lawrence S Connor</t>
  </si>
  <si>
    <t>Schedule of Real Estate Owned</t>
  </si>
  <si>
    <t>As of 02/28/2022</t>
  </si>
  <si>
    <t>Property Name</t>
  </si>
  <si>
    <t>Street Address</t>
  </si>
  <si>
    <t>City</t>
  </si>
  <si>
    <t>State</t>
  </si>
  <si>
    <t>Units</t>
  </si>
  <si>
    <t>Date Acquired</t>
  </si>
  <si>
    <t>Amort Start Date</t>
  </si>
  <si>
    <t>Loan Matures</t>
  </si>
  <si>
    <t>Mortgage Holder</t>
  </si>
  <si>
    <t>Rate Type</t>
  </si>
  <si>
    <t>Ownership</t>
  </si>
  <si>
    <t>Market Value</t>
  </si>
  <si>
    <t>Current Debt</t>
  </si>
  <si>
    <t>All In Rate</t>
  </si>
  <si>
    <t>Recourse</t>
  </si>
  <si>
    <t>NOI</t>
  </si>
  <si>
    <t>Debt Service</t>
  </si>
  <si>
    <t>Cashflow</t>
  </si>
  <si>
    <t>DSCR</t>
  </si>
  <si>
    <t>LTV</t>
  </si>
  <si>
    <t>1660 Peachtree</t>
  </si>
  <si>
    <t>1660 Peachtree Street Northwest</t>
  </si>
  <si>
    <t>Atlanta</t>
  </si>
  <si>
    <t>GA</t>
  </si>
  <si>
    <t>355</t>
  </si>
  <si>
    <t>2016</t>
  </si>
  <si>
    <t>03/01/2021</t>
  </si>
  <si>
    <t>02/01/2026</t>
  </si>
  <si>
    <t>Freddie Mac</t>
  </si>
  <si>
    <t>Fixed</t>
  </si>
  <si>
    <t>Alas Over Lowry</t>
  </si>
  <si>
    <t>82 N Uinta Way</t>
  </si>
  <si>
    <t>Denver</t>
  </si>
  <si>
    <t>CO</t>
  </si>
  <si>
    <t>300</t>
  </si>
  <si>
    <t>2020</t>
  </si>
  <si>
    <t>N\A</t>
  </si>
  <si>
    <t>07/07/2024</t>
  </si>
  <si>
    <t>KKR</t>
  </si>
  <si>
    <t>Floating</t>
  </si>
  <si>
    <t>Allura Las Colinas</t>
  </si>
  <si>
    <t>6445 Love Drive</t>
  </si>
  <si>
    <t>Irving</t>
  </si>
  <si>
    <t>TX</t>
  </si>
  <si>
    <t>288</t>
  </si>
  <si>
    <t>12/01/2021</t>
  </si>
  <si>
    <t>11/01/2025</t>
  </si>
  <si>
    <t>Arbors of Anderson</t>
  </si>
  <si>
    <t>4037 Mt Carmel Tobasco Rd</t>
  </si>
  <si>
    <t>Cincinnati</t>
  </si>
  <si>
    <t>OH</t>
  </si>
  <si>
    <t>01/01/2024</t>
  </si>
  <si>
    <t>07/01/2026</t>
  </si>
  <si>
    <t>Associated Bank</t>
  </si>
  <si>
    <t>Austin Springs</t>
  </si>
  <si>
    <t>2991 Austin Springs Blvd</t>
  </si>
  <si>
    <t>Miamisburg</t>
  </si>
  <si>
    <t>204</t>
  </si>
  <si>
    <t>2014</t>
  </si>
  <si>
    <t>08/01/2016</t>
  </si>
  <si>
    <t>07/01/2024</t>
  </si>
  <si>
    <t>Barton Creek Villas</t>
  </si>
  <si>
    <t>2716 Barton Creek Blvd</t>
  </si>
  <si>
    <t xml:space="preserve">Austin </t>
  </si>
  <si>
    <t>250</t>
  </si>
  <si>
    <t>01/09/2025</t>
  </si>
  <si>
    <t>Blackstone</t>
  </si>
  <si>
    <t>Bayside Arbors</t>
  </si>
  <si>
    <t>2729 Seville Blvd</t>
  </si>
  <si>
    <t>Clearwater</t>
  </si>
  <si>
    <t>FL</t>
  </si>
  <si>
    <t>03/09/2025</t>
  </si>
  <si>
    <t>CityWalk at Woodbury</t>
  </si>
  <si>
    <t xml:space="preserve">10300 City Walk Dr </t>
  </si>
  <si>
    <t>Woodbury</t>
  </si>
  <si>
    <t>MN</t>
  </si>
  <si>
    <t>453</t>
  </si>
  <si>
    <t>2019</t>
  </si>
  <si>
    <t>09/01/2022</t>
  </si>
  <si>
    <t>Cross Creek at Victory Station</t>
  </si>
  <si>
    <t>490 Fortress Blvd</t>
  </si>
  <si>
    <t>Murfreesboro</t>
  </si>
  <si>
    <t>TN</t>
  </si>
  <si>
    <t>02/01/2024</t>
  </si>
  <si>
    <t>01/01/2029</t>
  </si>
  <si>
    <t>Cypress at Stone Oak</t>
  </si>
  <si>
    <t>24345 Wilderness Oak</t>
  </si>
  <si>
    <t>San Antonio</t>
  </si>
  <si>
    <t>12/05/2024</t>
  </si>
  <si>
    <t>Ares Capital</t>
  </si>
  <si>
    <t>District at Linworth</t>
  </si>
  <si>
    <t>2425 W Dublin Granville Road</t>
  </si>
  <si>
    <t>Columbus</t>
  </si>
  <si>
    <t>08/01/2026</t>
  </si>
  <si>
    <t>Domain at Bennett Farms</t>
  </si>
  <si>
    <t>5000 Bennett Pkwy</t>
  </si>
  <si>
    <t>Zionsville</t>
  </si>
  <si>
    <t>IN</t>
  </si>
  <si>
    <t>04/01/2024</t>
  </si>
  <si>
    <t>03/01/2029</t>
  </si>
  <si>
    <t>Dovetree</t>
  </si>
  <si>
    <t>5480 Dovetree Blvd</t>
  </si>
  <si>
    <t>Dayton</t>
  </si>
  <si>
    <t>Wesbanco Bank</t>
  </si>
  <si>
    <t>Dublin Park</t>
  </si>
  <si>
    <t>5211 Sawmill Rd</t>
  </si>
  <si>
    <t>Dublin</t>
  </si>
  <si>
    <t>470</t>
  </si>
  <si>
    <t>01/01/2031</t>
  </si>
  <si>
    <t>Elizabeth Station</t>
  </si>
  <si>
    <t>2351 E 7th Street</t>
  </si>
  <si>
    <t>Charlotte</t>
  </si>
  <si>
    <t>NC</t>
  </si>
  <si>
    <t>06/09/2024</t>
  </si>
  <si>
    <t>Elliston 23 Apartments</t>
  </si>
  <si>
    <t>2312 Elliston Pl</t>
  </si>
  <si>
    <t>Nashville</t>
  </si>
  <si>
    <t>331</t>
  </si>
  <si>
    <t>06/01/2017</t>
  </si>
  <si>
    <t>05/01/2024</t>
  </si>
  <si>
    <t>Estates at New Albany</t>
  </si>
  <si>
    <t>4701 Rexwood Dr</t>
  </si>
  <si>
    <t>428</t>
  </si>
  <si>
    <t>2017</t>
  </si>
  <si>
    <t>Excelsior &amp; Grand</t>
  </si>
  <si>
    <t>3820 Grand Way</t>
  </si>
  <si>
    <t>Saint Louis Park</t>
  </si>
  <si>
    <t>337</t>
  </si>
  <si>
    <t>05/01/2021</t>
  </si>
  <si>
    <t>04/01/2026</t>
  </si>
  <si>
    <t>Firestone West 7th</t>
  </si>
  <si>
    <t>1001 West 7th Street</t>
  </si>
  <si>
    <t>Fort Worth</t>
  </si>
  <si>
    <t>350</t>
  </si>
  <si>
    <t>07/24/2022</t>
  </si>
  <si>
    <t>PNC</t>
  </si>
  <si>
    <t>Gardens at Cherry Creek</t>
  </si>
  <si>
    <t>225 S Harrison Street</t>
  </si>
  <si>
    <t>191</t>
  </si>
  <si>
    <t>08/01/2022</t>
  </si>
  <si>
    <t>07/01/2027</t>
  </si>
  <si>
    <t>Greenway at Mallard Creek</t>
  </si>
  <si>
    <t>8230 Greenway Village Drive</t>
  </si>
  <si>
    <t xml:space="preserve">Charlotte </t>
  </si>
  <si>
    <t>266</t>
  </si>
  <si>
    <t>Highland Station</t>
  </si>
  <si>
    <t>1172 E Broadway</t>
  </si>
  <si>
    <t>Louisville</t>
  </si>
  <si>
    <t>KY</t>
  </si>
  <si>
    <t>197</t>
  </si>
  <si>
    <t>Hunters Chase</t>
  </si>
  <si>
    <t>2550 Steeplechase Dr</t>
  </si>
  <si>
    <t xml:space="preserve">Miamisburg </t>
  </si>
  <si>
    <t>292</t>
  </si>
  <si>
    <t>2015</t>
  </si>
  <si>
    <t>01/01/2025</t>
  </si>
  <si>
    <t>12/01/2026</t>
  </si>
  <si>
    <t>L2 Uptown</t>
  </si>
  <si>
    <t>2828 Lemmon Ave East</t>
  </si>
  <si>
    <t>Dallas</t>
  </si>
  <si>
    <t>321</t>
  </si>
  <si>
    <t>07/01/2025</t>
  </si>
  <si>
    <t>06/01/2030</t>
  </si>
  <si>
    <t>McCauly Crossing Apartments</t>
  </si>
  <si>
    <t>10135 Crossing Dr</t>
  </si>
  <si>
    <t>264</t>
  </si>
  <si>
    <t>2008</t>
  </si>
  <si>
    <t>Mezzo of Tampa Palms</t>
  </si>
  <si>
    <t xml:space="preserve">15210 Amberly Dr. </t>
  </si>
  <si>
    <t>Tampa</t>
  </si>
  <si>
    <t>Outlook DTC</t>
  </si>
  <si>
    <t>5031 South Ulster Street</t>
  </si>
  <si>
    <t>10/07/2024</t>
  </si>
  <si>
    <t>Paddock at Eastpoint</t>
  </si>
  <si>
    <t>13516 Skywatch Lane</t>
  </si>
  <si>
    <t>2021</t>
  </si>
  <si>
    <t>07/01/2018</t>
  </si>
  <si>
    <t>06/01/2027</t>
  </si>
  <si>
    <t>Fannie Mae</t>
  </si>
  <si>
    <t>Quinn at Plymouth</t>
  </si>
  <si>
    <t>6110-50 Quinwood Lane N</t>
  </si>
  <si>
    <t>Plymouth</t>
  </si>
  <si>
    <t>MIN</t>
  </si>
  <si>
    <t>09/05/2024</t>
  </si>
  <si>
    <t>Reserve at Canyon Creek</t>
  </si>
  <si>
    <t>12235 Vance Jackson Road</t>
  </si>
  <si>
    <t>06/01/2023</t>
  </si>
  <si>
    <t>06/01/2026</t>
  </si>
  <si>
    <t>Reserve at Cary Park</t>
  </si>
  <si>
    <t>2000 Cary Reserve Dr</t>
  </si>
  <si>
    <t>03/05/2025</t>
  </si>
  <si>
    <t>Saxon Woods</t>
  </si>
  <si>
    <t>4490 Eldorado Parkway</t>
  </si>
  <si>
    <t>McKinney</t>
  </si>
  <si>
    <t>510</t>
  </si>
  <si>
    <t>12/01/2028</t>
  </si>
  <si>
    <t>Stonebridge Village</t>
  </si>
  <si>
    <t>650 W Rand Rd</t>
  </si>
  <si>
    <t>Arlington Heights</t>
  </si>
  <si>
    <t>IL</t>
  </si>
  <si>
    <t>600</t>
  </si>
  <si>
    <t>04/01/2021</t>
  </si>
  <si>
    <t>03/01/2026</t>
  </si>
  <si>
    <t>Tapestry at Glenview Apartments</t>
  </si>
  <si>
    <t>2550 Waterview Drive</t>
  </si>
  <si>
    <t>Northbrook</t>
  </si>
  <si>
    <t>290</t>
  </si>
  <si>
    <t>10/01/2020</t>
  </si>
  <si>
    <t>09/01/2024</t>
  </si>
  <si>
    <t>Terracina</t>
  </si>
  <si>
    <t>13620 Via Varra</t>
  </si>
  <si>
    <t>Broomfield</t>
  </si>
  <si>
    <t>386</t>
  </si>
  <si>
    <t>2018</t>
  </si>
  <si>
    <t>12/09/2024</t>
  </si>
  <si>
    <t>The Drexel at Oakley</t>
  </si>
  <si>
    <t>3827 Paxton Ave</t>
  </si>
  <si>
    <t>201</t>
  </si>
  <si>
    <t>09/01/2026</t>
  </si>
  <si>
    <t>08/01/2031</t>
  </si>
  <si>
    <t>Waterford Place</t>
  </si>
  <si>
    <t>2840 S Church Street</t>
  </si>
  <si>
    <t>184</t>
  </si>
  <si>
    <t>Wellington Place Apartments</t>
  </si>
  <si>
    <t>8770 Wales Dr</t>
  </si>
  <si>
    <t>Wheaton</t>
  </si>
  <si>
    <t>307</t>
  </si>
  <si>
    <t>Wheaton 121</t>
  </si>
  <si>
    <t>121 N. Cross St.</t>
  </si>
  <si>
    <t>12/01/2020</t>
  </si>
  <si>
    <t>Total</t>
  </si>
  <si>
    <t>Bridgedale Woods</t>
  </si>
  <si>
    <t>3659 W Highland Dr</t>
  </si>
  <si>
    <t>Bryan</t>
  </si>
  <si>
    <t>Estates at West Place</t>
  </si>
  <si>
    <t>8079 W Gallery Dr</t>
  </si>
  <si>
    <t>Charleston</t>
  </si>
  <si>
    <t>SC</t>
  </si>
  <si>
    <t>8/1/20/26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</si>
</sst>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0%"/>
    <numFmt numFmtId="166" formatCode="_(* #,##0_);_(* \(#,##0\);_(* &quot;-&quot;??_);_(@_)"/>
    <numFmt numFmtId="167" formatCode="_([$$-409]* #,##0.00_);_([$$-409]* \(#,##0.00\);_([$$-409]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6"/>
      <name val="Calibri"/>
      <family val="2"/>
      <scheme val="minor"/>
    </font>
    <font>
      <i/>
      <sz val="18"/>
      <name val="Calibri"/>
      <family val="2"/>
      <scheme val="minor"/>
    </font>
    <font>
      <b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B3C63"/>
      <name val="Arial"/>
    </font>
    <font>
      <sz val="10"/>
      <color rgb="FF3B3C63"/>
      <name val="Arial"/>
      <family val="2"/>
    </font>
    <font>
      <i/>
      <sz val="16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  <font>
      <b/>
      <sz val="11"/>
      <color theme="3" tint="-0.249977111117893"/>
      <name val="Calibri"/>
      <family val="2"/>
      <scheme val="minor"/>
    </font>
    <font>
      <sz val="10"/>
      <color rgb="FF333F4F"/>
      <name val="Arial"/>
      <family val="2"/>
    </font>
    <font>
      <sz val="10"/>
      <color rgb="FF3A3838"/>
      <name val="Arial"/>
      <family val="2"/>
    </font>
    <font>
      <i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0"/>
      <color rgb="FF3B3C63"/>
      <name val="Arial"/>
    </font>
    <font>
      <b/>
      <sz val="10"/>
      <color theme="3" tint="-0.249977111117893"/>
      <name val="Arial"/>
      <family val="2"/>
    </font>
    <font>
      <b/>
      <sz val="10"/>
      <color rgb="FF000000"/>
      <name val="Arial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2" fillId="0" borderId="0" xfId="2" applyNumberFormat="1" applyFont="1" applyFill="1" applyBorder="1"/>
    <xf numFmtId="0" fontId="1" fillId="2" borderId="0" xfId="0" applyFont="1" applyFill="1"/>
    <xf numFmtId="166" fontId="1" fillId="2" borderId="0" xfId="1" applyNumberFormat="1" applyFont="1" applyFill="1" applyBorder="1" applyAlignment="1">
      <alignment horizontal="center"/>
    </xf>
    <xf numFmtId="166" fontId="1" fillId="2" borderId="0" xfId="0" applyNumberFormat="1" applyFont="1" applyFill="1"/>
    <xf numFmtId="4" fontId="8" fillId="2" borderId="0" xfId="0" applyNumberFormat="1" applyFont="1" applyFill="1" applyAlignment="1">
      <alignment horizontal="right" vertical="center"/>
    </xf>
    <xf numFmtId="165" fontId="8" fillId="2" borderId="0" xfId="0" applyNumberFormat="1" applyFont="1" applyFill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164" fontId="9" fillId="0" borderId="4" xfId="0" applyNumberFormat="1" applyFont="1" applyBorder="1" applyAlignment="1">
      <alignment horizontal="right" vertical="center"/>
    </xf>
    <xf numFmtId="165" fontId="9" fillId="0" borderId="5" xfId="0" applyNumberFormat="1" applyFont="1" applyBorder="1" applyAlignment="1">
      <alignment horizontal="right" vertical="center"/>
    </xf>
    <xf numFmtId="2" fontId="9" fillId="0" borderId="4" xfId="0" applyNumberFormat="1" applyFont="1" applyBorder="1" applyAlignment="1">
      <alignment horizontal="right" vertical="center"/>
    </xf>
    <xf numFmtId="164" fontId="9" fillId="0" borderId="7" xfId="0" applyNumberFormat="1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0" fillId="0" borderId="4" xfId="0" applyFont="1" applyBorder="1" applyAlignment="1">
      <alignment horizontal="left" vertical="center"/>
    </xf>
    <xf numFmtId="14" fontId="9" fillId="0" borderId="4" xfId="0" applyNumberFormat="1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164" fontId="13" fillId="0" borderId="4" xfId="0" applyNumberFormat="1" applyFont="1" applyBorder="1" applyAlignment="1">
      <alignment horizontal="right" vertical="center"/>
    </xf>
    <xf numFmtId="164" fontId="13" fillId="0" borderId="7" xfId="0" applyNumberFormat="1" applyFont="1" applyBorder="1" applyAlignment="1">
      <alignment horizontal="right" vertical="center"/>
    </xf>
    <xf numFmtId="166" fontId="14" fillId="2" borderId="0" xfId="1" applyNumberFormat="1" applyFont="1" applyFill="1" applyBorder="1" applyAlignment="1">
      <alignment horizontal="center"/>
    </xf>
    <xf numFmtId="0" fontId="12" fillId="0" borderId="0" xfId="0" applyFont="1"/>
    <xf numFmtId="0" fontId="15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7" fillId="5" borderId="0" xfId="0" applyFont="1" applyFill="1" applyAlignment="1">
      <alignment horizontal="center"/>
    </xf>
    <xf numFmtId="0" fontId="18" fillId="5" borderId="1" xfId="0" applyFont="1" applyFill="1" applyBorder="1" applyAlignment="1">
      <alignment horizontal="center" vertical="center" wrapText="1"/>
    </xf>
    <xf numFmtId="164" fontId="19" fillId="5" borderId="4" xfId="0" applyNumberFormat="1" applyFont="1" applyFill="1" applyBorder="1" applyAlignment="1">
      <alignment horizontal="right" vertical="center"/>
    </xf>
    <xf numFmtId="166" fontId="18" fillId="5" borderId="0" xfId="1" applyNumberFormat="1" applyFont="1" applyFill="1" applyBorder="1" applyAlignment="1">
      <alignment horizontal="center"/>
    </xf>
    <xf numFmtId="0" fontId="20" fillId="5" borderId="0" xfId="0" applyFont="1" applyFill="1"/>
    <xf numFmtId="166" fontId="18" fillId="5" borderId="0" xfId="0" applyNumberFormat="1" applyFont="1" applyFill="1"/>
    <xf numFmtId="0" fontId="21" fillId="4" borderId="4" xfId="0" applyFont="1" applyFill="1" applyBorder="1" applyAlignment="1">
      <alignment horizontal="left" vertical="center"/>
    </xf>
    <xf numFmtId="0" fontId="21" fillId="4" borderId="6" xfId="0" applyFont="1" applyFill="1" applyBorder="1" applyAlignment="1">
      <alignment horizontal="left" vertical="center"/>
    </xf>
    <xf numFmtId="165" fontId="21" fillId="4" borderId="5" xfId="0" applyNumberFormat="1" applyFont="1" applyFill="1" applyBorder="1" applyAlignment="1">
      <alignment horizontal="right" vertical="center"/>
    </xf>
    <xf numFmtId="164" fontId="22" fillId="4" borderId="4" xfId="0" applyNumberFormat="1" applyFont="1" applyFill="1" applyBorder="1" applyAlignment="1">
      <alignment horizontal="right" vertical="center"/>
    </xf>
    <xf numFmtId="164" fontId="21" fillId="4" borderId="4" xfId="0" applyNumberFormat="1" applyFont="1" applyFill="1" applyBorder="1" applyAlignment="1">
      <alignment horizontal="right" vertical="center"/>
    </xf>
    <xf numFmtId="164" fontId="23" fillId="4" borderId="4" xfId="0" applyNumberFormat="1" applyFont="1" applyFill="1" applyBorder="1" applyAlignment="1">
      <alignment horizontal="right" vertical="center"/>
    </xf>
    <xf numFmtId="2" fontId="21" fillId="4" borderId="4" xfId="0" applyNumberFormat="1" applyFont="1" applyFill="1" applyBorder="1" applyAlignment="1">
      <alignment horizontal="right" vertical="center"/>
    </xf>
    <xf numFmtId="0" fontId="24" fillId="4" borderId="0" xfId="0" applyFont="1" applyFill="1"/>
    <xf numFmtId="0" fontId="21" fillId="6" borderId="4" xfId="0" applyFont="1" applyFill="1" applyBorder="1" applyAlignment="1">
      <alignment horizontal="left" vertical="center"/>
    </xf>
    <xf numFmtId="0" fontId="21" fillId="6" borderId="6" xfId="0" applyFont="1" applyFill="1" applyBorder="1" applyAlignment="1">
      <alignment horizontal="left" vertical="center"/>
    </xf>
    <xf numFmtId="165" fontId="21" fillId="6" borderId="5" xfId="0" applyNumberFormat="1" applyFont="1" applyFill="1" applyBorder="1" applyAlignment="1">
      <alignment horizontal="right" vertical="center"/>
    </xf>
    <xf numFmtId="164" fontId="22" fillId="6" borderId="4" xfId="0" applyNumberFormat="1" applyFont="1" applyFill="1" applyBorder="1" applyAlignment="1">
      <alignment horizontal="right" vertical="center"/>
    </xf>
    <xf numFmtId="164" fontId="21" fillId="6" borderId="4" xfId="0" applyNumberFormat="1" applyFont="1" applyFill="1" applyBorder="1" applyAlignment="1">
      <alignment horizontal="right" vertical="center"/>
    </xf>
    <xf numFmtId="164" fontId="23" fillId="6" borderId="4" xfId="0" applyNumberFormat="1" applyFont="1" applyFill="1" applyBorder="1" applyAlignment="1">
      <alignment horizontal="right" vertical="center"/>
    </xf>
    <xf numFmtId="2" fontId="21" fillId="6" borderId="4" xfId="0" applyNumberFormat="1" applyFont="1" applyFill="1" applyBorder="1" applyAlignment="1">
      <alignment horizontal="right" vertical="center"/>
    </xf>
    <xf numFmtId="0" fontId="24" fillId="6" borderId="0" xfId="0" applyFont="1" applyFill="1"/>
    <xf numFmtId="167" fontId="24" fillId="6" borderId="0" xfId="0" applyNumberFormat="1" applyFont="1" applyFill="1"/>
    <xf numFmtId="44" fontId="24" fillId="6" borderId="0" xfId="3" applyFont="1" applyFill="1" applyBorder="1"/>
    <xf numFmtId="0" fontId="1" fillId="7" borderId="1" xfId="0" applyFont="1" applyFill="1" applyBorder="1" applyAlignment="1">
      <alignment horizontal="center" vertical="center" wrapText="1"/>
    </xf>
    <xf numFmtId="44" fontId="25" fillId="7" borderId="0" xfId="3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left" vertical="center"/>
    </xf>
    <xf numFmtId="9" fontId="24" fillId="4" borderId="0" xfId="2" applyFont="1" applyFill="1" applyBorder="1"/>
    <xf numFmtId="0" fontId="21" fillId="0" borderId="4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165" fontId="21" fillId="0" borderId="5" xfId="0" applyNumberFormat="1" applyFont="1" applyBorder="1" applyAlignment="1">
      <alignment horizontal="right" vertical="center"/>
    </xf>
    <xf numFmtId="164" fontId="22" fillId="0" borderId="4" xfId="0" applyNumberFormat="1" applyFont="1" applyBorder="1" applyAlignment="1">
      <alignment horizontal="right" vertical="center"/>
    </xf>
    <xf numFmtId="164" fontId="21" fillId="0" borderId="4" xfId="0" applyNumberFormat="1" applyFont="1" applyBorder="1" applyAlignment="1">
      <alignment horizontal="right" vertical="center"/>
    </xf>
    <xf numFmtId="164" fontId="23" fillId="5" borderId="4" xfId="0" applyNumberFormat="1" applyFont="1" applyFill="1" applyBorder="1" applyAlignment="1">
      <alignment horizontal="right" vertical="center"/>
    </xf>
    <xf numFmtId="2" fontId="21" fillId="0" borderId="4" xfId="0" applyNumberFormat="1" applyFont="1" applyBorder="1" applyAlignment="1">
      <alignment horizontal="right" vertical="center"/>
    </xf>
    <xf numFmtId="0" fontId="24" fillId="0" borderId="0" xfId="0" applyFont="1"/>
    <xf numFmtId="0" fontId="21" fillId="8" borderId="4" xfId="0" applyFont="1" applyFill="1" applyBorder="1" applyAlignment="1">
      <alignment horizontal="left" vertical="center"/>
    </xf>
    <xf numFmtId="0" fontId="21" fillId="8" borderId="6" xfId="0" applyFont="1" applyFill="1" applyBorder="1" applyAlignment="1">
      <alignment horizontal="left" vertical="center"/>
    </xf>
    <xf numFmtId="165" fontId="21" fillId="8" borderId="5" xfId="0" applyNumberFormat="1" applyFont="1" applyFill="1" applyBorder="1" applyAlignment="1">
      <alignment horizontal="right" vertical="center"/>
    </xf>
    <xf numFmtId="164" fontId="22" fillId="8" borderId="4" xfId="0" applyNumberFormat="1" applyFont="1" applyFill="1" applyBorder="1" applyAlignment="1">
      <alignment horizontal="right" vertical="center"/>
    </xf>
    <xf numFmtId="164" fontId="21" fillId="8" borderId="4" xfId="0" applyNumberFormat="1" applyFont="1" applyFill="1" applyBorder="1" applyAlignment="1">
      <alignment horizontal="right" vertical="center"/>
    </xf>
    <xf numFmtId="164" fontId="23" fillId="8" borderId="4" xfId="0" applyNumberFormat="1" applyFont="1" applyFill="1" applyBorder="1" applyAlignment="1">
      <alignment horizontal="right" vertical="center"/>
    </xf>
    <xf numFmtId="2" fontId="21" fillId="8" borderId="4" xfId="0" applyNumberFormat="1" applyFont="1" applyFill="1" applyBorder="1" applyAlignment="1">
      <alignment horizontal="right" vertical="center"/>
    </xf>
    <xf numFmtId="0" fontId="24" fillId="8" borderId="0" xfId="0" applyFont="1" applyFill="1"/>
    <xf numFmtId="2" fontId="24" fillId="8" borderId="0" xfId="2" applyNumberFormat="1" applyFont="1" applyFill="1" applyBorder="1"/>
    <xf numFmtId="0" fontId="23" fillId="8" borderId="4" xfId="0" applyFont="1" applyFill="1" applyBorder="1" applyAlignment="1">
      <alignment horizontal="left" vertical="center"/>
    </xf>
    <xf numFmtId="0" fontId="23" fillId="8" borderId="6" xfId="0" applyFont="1" applyFill="1" applyBorder="1" applyAlignment="1">
      <alignment horizontal="left" vertical="center"/>
    </xf>
    <xf numFmtId="165" fontId="23" fillId="8" borderId="5" xfId="0" applyNumberFormat="1" applyFont="1" applyFill="1" applyBorder="1" applyAlignment="1">
      <alignment horizontal="right" vertical="center"/>
    </xf>
    <xf numFmtId="164" fontId="26" fillId="8" borderId="4" xfId="0" applyNumberFormat="1" applyFont="1" applyFill="1" applyBorder="1" applyAlignment="1">
      <alignment horizontal="right" vertical="center"/>
    </xf>
    <xf numFmtId="2" fontId="23" fillId="8" borderId="4" xfId="0" applyNumberFormat="1" applyFont="1" applyFill="1" applyBorder="1" applyAlignment="1">
      <alignment horizontal="right" vertical="center"/>
    </xf>
    <xf numFmtId="0" fontId="18" fillId="8" borderId="0" xfId="0" applyFont="1" applyFill="1"/>
    <xf numFmtId="2" fontId="18" fillId="8" borderId="0" xfId="2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3" xfId="0" applyNumberFormat="1" applyFont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9F14-9D55-4B07-9A28-7792CD460E91}">
  <sheetPr>
    <pageSetUpPr fitToPage="1"/>
  </sheetPr>
  <dimension ref="A1:V47"/>
  <sheetViews>
    <sheetView showGridLines="0" zoomScale="80" zoomScaleNormal="80" workbookViewId="0">
      <selection activeCell="I16" sqref="I16"/>
    </sheetView>
  </sheetViews>
  <sheetFormatPr defaultColWidth="9.140625" defaultRowHeight="15" x14ac:dyDescent="0.25"/>
  <cols>
    <col min="1" max="1" width="28.85546875" style="1" bestFit="1" customWidth="1"/>
    <col min="2" max="2" width="29" style="1" bestFit="1" customWidth="1"/>
    <col min="3" max="3" width="15.28515625" style="1" bestFit="1" customWidth="1"/>
    <col min="4" max="4" width="5.7109375" style="1" bestFit="1" customWidth="1"/>
    <col min="5" max="5" width="7.5703125" style="1" customWidth="1"/>
    <col min="6" max="6" width="9" style="1" bestFit="1" customWidth="1"/>
    <col min="7" max="7" width="10.140625" style="1" customWidth="1"/>
    <col min="8" max="8" width="10.7109375" style="1" bestFit="1" customWidth="1"/>
    <col min="9" max="9" width="21.7109375" style="1" bestFit="1" customWidth="1"/>
    <col min="10" max="10" width="9.7109375" style="1" bestFit="1" customWidth="1"/>
    <col min="11" max="11" width="10.7109375" style="1" customWidth="1"/>
    <col min="12" max="12" width="15.42578125" style="1" customWidth="1"/>
    <col min="13" max="13" width="16.85546875" style="1" customWidth="1"/>
    <col min="14" max="14" width="8.140625" style="1" hidden="1" customWidth="1"/>
    <col min="15" max="15" width="13.7109375" style="1" bestFit="1" customWidth="1"/>
    <col min="16" max="17" width="13.28515625" style="1" customWidth="1"/>
    <col min="18" max="18" width="12.7109375" style="1" customWidth="1"/>
    <col min="19" max="19" width="8.5703125" style="1" bestFit="1" customWidth="1"/>
    <col min="20" max="20" width="9.85546875" style="1" bestFit="1" customWidth="1"/>
    <col min="21" max="16384" width="9.140625" style="1"/>
  </cols>
  <sheetData>
    <row r="1" spans="1:20" ht="26.25" x14ac:dyDescent="0.4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23.25" x14ac:dyDescent="0.3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 ht="24" thickBot="1" x14ac:dyDescent="0.4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pans="1:20" ht="9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2" customFormat="1" ht="30" x14ac:dyDescent="0.25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19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5" t="s">
        <v>22</v>
      </c>
    </row>
    <row r="6" spans="1:20" x14ac:dyDescent="0.25">
      <c r="A6" s="13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4" t="s">
        <v>32</v>
      </c>
      <c r="K6" s="16">
        <v>0.24179999999999999</v>
      </c>
      <c r="L6" s="15">
        <v>116000000</v>
      </c>
      <c r="M6" s="15">
        <v>52322496.399999999</v>
      </c>
      <c r="N6" s="15">
        <v>0</v>
      </c>
      <c r="O6" s="15">
        <v>0</v>
      </c>
      <c r="P6" s="15">
        <v>3694287.13</v>
      </c>
      <c r="Q6" s="15">
        <v>3348444</v>
      </c>
      <c r="R6" s="15">
        <v>345832.93</v>
      </c>
      <c r="S6" s="17">
        <f t="shared" ref="S6:S34" si="0">P6/Q6</f>
        <v>1.1032847286680021</v>
      </c>
      <c r="T6" s="16">
        <f>M6/L6</f>
        <v>0.45105600344827584</v>
      </c>
    </row>
    <row r="7" spans="1:20" x14ac:dyDescent="0.25">
      <c r="A7" s="13" t="s">
        <v>33</v>
      </c>
      <c r="B7" s="13" t="s">
        <v>34</v>
      </c>
      <c r="C7" s="13" t="s">
        <v>35</v>
      </c>
      <c r="D7" s="13" t="s">
        <v>36</v>
      </c>
      <c r="E7" s="13" t="s">
        <v>37</v>
      </c>
      <c r="F7" s="13" t="s">
        <v>38</v>
      </c>
      <c r="G7" s="13" t="s">
        <v>39</v>
      </c>
      <c r="H7" s="13" t="s">
        <v>40</v>
      </c>
      <c r="I7" s="13" t="s">
        <v>41</v>
      </c>
      <c r="J7" s="14" t="s">
        <v>42</v>
      </c>
      <c r="K7" s="16">
        <v>0.29349999999999998</v>
      </c>
      <c r="L7" s="15">
        <v>162000000</v>
      </c>
      <c r="M7" s="15">
        <v>88500000</v>
      </c>
      <c r="N7" s="15">
        <v>0</v>
      </c>
      <c r="O7" s="15">
        <v>0</v>
      </c>
      <c r="P7" s="15">
        <v>4639849.21</v>
      </c>
      <c r="Q7" s="15">
        <v>2804466.6666999999</v>
      </c>
      <c r="R7" s="15">
        <v>1380096.7516669999</v>
      </c>
      <c r="S7" s="17">
        <f t="shared" si="0"/>
        <v>1.6544497622643111</v>
      </c>
      <c r="T7" s="16">
        <f t="shared" ref="T7:T44" si="1">M7/L7</f>
        <v>0.54629629629629628</v>
      </c>
    </row>
    <row r="8" spans="1:20" x14ac:dyDescent="0.25">
      <c r="A8" s="13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3" t="s">
        <v>28</v>
      </c>
      <c r="G8" s="13" t="s">
        <v>48</v>
      </c>
      <c r="H8" s="13" t="s">
        <v>49</v>
      </c>
      <c r="I8" s="13" t="s">
        <v>31</v>
      </c>
      <c r="J8" s="14" t="s">
        <v>42</v>
      </c>
      <c r="K8" s="16">
        <v>0.313</v>
      </c>
      <c r="L8" s="15">
        <v>64000000</v>
      </c>
      <c r="M8" s="15">
        <v>34419022.57</v>
      </c>
      <c r="N8" s="15">
        <v>0</v>
      </c>
      <c r="O8" s="15">
        <v>0</v>
      </c>
      <c r="P8" s="15">
        <v>1436981.24</v>
      </c>
      <c r="Q8" s="15">
        <v>1440306.6</v>
      </c>
      <c r="R8" s="15">
        <v>-145928.16</v>
      </c>
      <c r="S8" s="17">
        <f t="shared" si="0"/>
        <v>0.99769121380128367</v>
      </c>
      <c r="T8" s="16">
        <f t="shared" si="1"/>
        <v>0.53779722765625004</v>
      </c>
    </row>
    <row r="9" spans="1:20" x14ac:dyDescent="0.25">
      <c r="A9" s="13" t="s">
        <v>50</v>
      </c>
      <c r="B9" s="13" t="s">
        <v>51</v>
      </c>
      <c r="C9" s="13" t="s">
        <v>52</v>
      </c>
      <c r="D9" s="13" t="s">
        <v>53</v>
      </c>
      <c r="E9" s="13">
        <v>438</v>
      </c>
      <c r="F9" s="13">
        <v>2021</v>
      </c>
      <c r="G9" s="13" t="s">
        <v>54</v>
      </c>
      <c r="H9" s="13" t="s">
        <v>55</v>
      </c>
      <c r="I9" s="13" t="s">
        <v>56</v>
      </c>
      <c r="J9" s="14" t="s">
        <v>42</v>
      </c>
      <c r="K9" s="16">
        <v>0.42359999999999998</v>
      </c>
      <c r="L9" s="15">
        <v>75700000</v>
      </c>
      <c r="M9" s="15">
        <v>50400000</v>
      </c>
      <c r="N9" s="15">
        <v>13557600</v>
      </c>
      <c r="O9" s="15">
        <v>21696000</v>
      </c>
      <c r="P9" s="15">
        <v>4690059.34</v>
      </c>
      <c r="Q9" s="15">
        <v>1260000</v>
      </c>
      <c r="R9" s="15">
        <v>3195385.8981340001</v>
      </c>
      <c r="S9" s="17">
        <f t="shared" si="0"/>
        <v>3.7222693174603174</v>
      </c>
      <c r="T9" s="16">
        <f t="shared" si="1"/>
        <v>0.66578599735799204</v>
      </c>
    </row>
    <row r="10" spans="1:20" x14ac:dyDescent="0.25">
      <c r="A10" s="13" t="s">
        <v>57</v>
      </c>
      <c r="B10" s="13" t="s">
        <v>58</v>
      </c>
      <c r="C10" s="13" t="s">
        <v>59</v>
      </c>
      <c r="D10" s="13" t="s">
        <v>53</v>
      </c>
      <c r="E10" s="13" t="s">
        <v>60</v>
      </c>
      <c r="F10" s="13" t="s">
        <v>61</v>
      </c>
      <c r="G10" s="13" t="s">
        <v>62</v>
      </c>
      <c r="H10" s="13" t="s">
        <v>63</v>
      </c>
      <c r="I10" s="13" t="s">
        <v>31</v>
      </c>
      <c r="J10" s="14" t="s">
        <v>32</v>
      </c>
      <c r="K10" s="16">
        <v>0.27710000000000001</v>
      </c>
      <c r="L10" s="15">
        <v>42500000</v>
      </c>
      <c r="M10" s="15">
        <v>29585438.07</v>
      </c>
      <c r="N10" s="15">
        <v>0</v>
      </c>
      <c r="O10" s="15">
        <v>0</v>
      </c>
      <c r="P10" s="15">
        <v>2911769.39</v>
      </c>
      <c r="Q10" s="15">
        <v>2103116.9</v>
      </c>
      <c r="R10" s="15">
        <v>991916.22</v>
      </c>
      <c r="S10" s="17">
        <f t="shared" si="0"/>
        <v>1.3845019218855596</v>
      </c>
      <c r="T10" s="16">
        <f t="shared" si="1"/>
        <v>0.69612795458823529</v>
      </c>
    </row>
    <row r="11" spans="1:20" x14ac:dyDescent="0.25">
      <c r="A11" s="13" t="s">
        <v>64</v>
      </c>
      <c r="B11" s="13" t="s">
        <v>65</v>
      </c>
      <c r="C11" s="13" t="s">
        <v>66</v>
      </c>
      <c r="D11" s="13" t="s">
        <v>46</v>
      </c>
      <c r="E11" s="13" t="s">
        <v>67</v>
      </c>
      <c r="F11" s="13" t="s">
        <v>28</v>
      </c>
      <c r="G11" s="13" t="s">
        <v>39</v>
      </c>
      <c r="H11" s="13" t="s">
        <v>68</v>
      </c>
      <c r="I11" s="13" t="s">
        <v>69</v>
      </c>
      <c r="J11" s="14" t="s">
        <v>42</v>
      </c>
      <c r="K11" s="16">
        <v>0.27939999999999998</v>
      </c>
      <c r="L11" s="15">
        <v>94500000</v>
      </c>
      <c r="M11" s="15">
        <v>65000000</v>
      </c>
      <c r="N11" s="15">
        <v>0</v>
      </c>
      <c r="O11" s="15">
        <v>0</v>
      </c>
      <c r="P11" s="15">
        <v>3353456.11</v>
      </c>
      <c r="Q11" s="15">
        <v>1946960.1666999999</v>
      </c>
      <c r="R11" s="15">
        <v>1256926.988593</v>
      </c>
      <c r="S11" s="17">
        <f t="shared" si="0"/>
        <v>1.7224061217872475</v>
      </c>
      <c r="T11" s="16">
        <f t="shared" si="1"/>
        <v>0.68783068783068779</v>
      </c>
    </row>
    <row r="12" spans="1:20" x14ac:dyDescent="0.25">
      <c r="A12" s="13" t="s">
        <v>70</v>
      </c>
      <c r="B12" s="13" t="s">
        <v>71</v>
      </c>
      <c r="C12" s="13" t="s">
        <v>72</v>
      </c>
      <c r="D12" s="13" t="s">
        <v>73</v>
      </c>
      <c r="E12" s="13">
        <v>436</v>
      </c>
      <c r="F12" s="13">
        <v>2021</v>
      </c>
      <c r="G12" s="13" t="s">
        <v>39</v>
      </c>
      <c r="H12" s="13" t="s">
        <v>74</v>
      </c>
      <c r="I12" s="13" t="s">
        <v>69</v>
      </c>
      <c r="J12" s="14" t="s">
        <v>42</v>
      </c>
      <c r="K12" s="16">
        <v>0.34100000000000003</v>
      </c>
      <c r="L12" s="15">
        <v>136000000</v>
      </c>
      <c r="M12" s="15">
        <v>103700000</v>
      </c>
      <c r="N12" s="15">
        <v>0</v>
      </c>
      <c r="O12" s="15">
        <v>0</v>
      </c>
      <c r="P12" s="15">
        <v>5284931.29</v>
      </c>
      <c r="Q12" s="15">
        <v>4107271.83</v>
      </c>
      <c r="R12" s="15">
        <f>P12-Q12</f>
        <v>1177659.46</v>
      </c>
      <c r="S12" s="17">
        <f t="shared" si="0"/>
        <v>1.2867254734391418</v>
      </c>
      <c r="T12" s="16">
        <f t="shared" si="1"/>
        <v>0.76249999999999996</v>
      </c>
    </row>
    <row r="13" spans="1:20" x14ac:dyDescent="0.25">
      <c r="A13" s="13" t="s">
        <v>75</v>
      </c>
      <c r="B13" s="13" t="s">
        <v>76</v>
      </c>
      <c r="C13" s="13" t="s">
        <v>77</v>
      </c>
      <c r="D13" s="13" t="s">
        <v>78</v>
      </c>
      <c r="E13" s="13" t="s">
        <v>79</v>
      </c>
      <c r="F13" s="13" t="s">
        <v>80</v>
      </c>
      <c r="G13" s="13" t="s">
        <v>81</v>
      </c>
      <c r="H13" s="13" t="s">
        <v>55</v>
      </c>
      <c r="I13" s="13" t="s">
        <v>31</v>
      </c>
      <c r="J13" s="14" t="s">
        <v>32</v>
      </c>
      <c r="K13" s="16">
        <v>0.5091</v>
      </c>
      <c r="L13" s="15">
        <v>167850000</v>
      </c>
      <c r="M13" s="15">
        <v>86162000</v>
      </c>
      <c r="N13" s="15">
        <v>0</v>
      </c>
      <c r="O13" s="15">
        <v>0</v>
      </c>
      <c r="P13" s="15">
        <v>6448393.4299999997</v>
      </c>
      <c r="Q13" s="15">
        <v>3986541.54</v>
      </c>
      <c r="R13" s="15">
        <v>2582675.764124</v>
      </c>
      <c r="S13" s="17">
        <f t="shared" si="0"/>
        <v>1.617540759402196</v>
      </c>
      <c r="T13" s="16">
        <f t="shared" si="1"/>
        <v>0.51332737563300568</v>
      </c>
    </row>
    <row r="14" spans="1:20" x14ac:dyDescent="0.25">
      <c r="A14" s="13" t="s">
        <v>82</v>
      </c>
      <c r="B14" s="13" t="s">
        <v>83</v>
      </c>
      <c r="C14" s="13" t="s">
        <v>84</v>
      </c>
      <c r="D14" s="13" t="s">
        <v>85</v>
      </c>
      <c r="E14" s="13">
        <v>248</v>
      </c>
      <c r="F14" s="13" t="s">
        <v>38</v>
      </c>
      <c r="G14" s="13" t="s">
        <v>86</v>
      </c>
      <c r="H14" s="13" t="s">
        <v>87</v>
      </c>
      <c r="I14" s="13" t="s">
        <v>31</v>
      </c>
      <c r="J14" s="14" t="s">
        <v>42</v>
      </c>
      <c r="K14" s="16">
        <v>0.17249999999999999</v>
      </c>
      <c r="L14" s="15">
        <v>59000000</v>
      </c>
      <c r="M14" s="15">
        <v>41428000</v>
      </c>
      <c r="N14" s="15">
        <v>0</v>
      </c>
      <c r="O14" s="15">
        <v>0</v>
      </c>
      <c r="P14" s="15">
        <v>2671918.5299999998</v>
      </c>
      <c r="Q14" s="15">
        <v>1042880.82</v>
      </c>
      <c r="R14" s="15">
        <v>1473462.344484</v>
      </c>
      <c r="S14" s="17">
        <f t="shared" si="0"/>
        <v>2.5620554897154979</v>
      </c>
      <c r="T14" s="16">
        <f t="shared" si="1"/>
        <v>0.70216949152542374</v>
      </c>
    </row>
    <row r="15" spans="1:20" x14ac:dyDescent="0.25">
      <c r="A15" s="13" t="s">
        <v>88</v>
      </c>
      <c r="B15" s="13" t="s">
        <v>89</v>
      </c>
      <c r="C15" s="13" t="s">
        <v>90</v>
      </c>
      <c r="D15" s="13" t="s">
        <v>46</v>
      </c>
      <c r="E15" s="13">
        <v>335</v>
      </c>
      <c r="F15" s="13">
        <v>2021</v>
      </c>
      <c r="G15" s="13" t="s">
        <v>39</v>
      </c>
      <c r="H15" s="13" t="s">
        <v>91</v>
      </c>
      <c r="I15" s="13" t="s">
        <v>92</v>
      </c>
      <c r="J15" s="14" t="s">
        <v>42</v>
      </c>
      <c r="K15" s="16">
        <v>0.49490000000000001</v>
      </c>
      <c r="L15" s="15">
        <v>81650000</v>
      </c>
      <c r="M15" s="15">
        <v>66235000</v>
      </c>
      <c r="N15" s="15">
        <v>0</v>
      </c>
      <c r="O15" s="15">
        <v>0</v>
      </c>
      <c r="P15" s="15">
        <v>4011332.16</v>
      </c>
      <c r="Q15" s="15">
        <v>1754345.2411</v>
      </c>
      <c r="R15" s="15">
        <v>11702796.641223</v>
      </c>
      <c r="S15" s="17">
        <f t="shared" si="0"/>
        <v>2.286512407036164</v>
      </c>
      <c r="T15" s="16">
        <f t="shared" si="1"/>
        <v>0.81120636864666262</v>
      </c>
    </row>
    <row r="16" spans="1:20" x14ac:dyDescent="0.25">
      <c r="A16" s="13" t="s">
        <v>93</v>
      </c>
      <c r="B16" s="13" t="s">
        <v>94</v>
      </c>
      <c r="C16" s="13" t="s">
        <v>95</v>
      </c>
      <c r="D16" s="13" t="s">
        <v>53</v>
      </c>
      <c r="E16" s="13">
        <v>326</v>
      </c>
      <c r="F16" s="13">
        <v>2021</v>
      </c>
      <c r="G16" s="13" t="s">
        <v>86</v>
      </c>
      <c r="H16" s="13" t="s">
        <v>96</v>
      </c>
      <c r="I16" s="13" t="s">
        <v>56</v>
      </c>
      <c r="J16" s="14" t="s">
        <v>42</v>
      </c>
      <c r="K16" s="16">
        <v>0.40389999999999998</v>
      </c>
      <c r="L16" s="15">
        <v>71500000</v>
      </c>
      <c r="M16" s="15">
        <v>50600000</v>
      </c>
      <c r="N16" s="15">
        <v>12650000</v>
      </c>
      <c r="O16" s="15">
        <v>0</v>
      </c>
      <c r="P16" s="15">
        <v>3640004</v>
      </c>
      <c r="Q16" s="15">
        <v>1265000</v>
      </c>
      <c r="R16" s="15">
        <v>2133686.611885</v>
      </c>
      <c r="S16" s="17">
        <f t="shared" si="0"/>
        <v>2.8774735177865614</v>
      </c>
      <c r="T16" s="16">
        <f t="shared" si="1"/>
        <v>0.70769230769230773</v>
      </c>
    </row>
    <row r="17" spans="1:22" x14ac:dyDescent="0.25">
      <c r="A17" s="13" t="s">
        <v>97</v>
      </c>
      <c r="B17" s="13" t="s">
        <v>98</v>
      </c>
      <c r="C17" s="13" t="s">
        <v>99</v>
      </c>
      <c r="D17" s="13" t="s">
        <v>100</v>
      </c>
      <c r="E17" s="13">
        <v>219</v>
      </c>
      <c r="F17" s="13">
        <v>2020</v>
      </c>
      <c r="G17" s="13" t="s">
        <v>101</v>
      </c>
      <c r="H17" s="13" t="s">
        <v>102</v>
      </c>
      <c r="I17" s="13" t="s">
        <v>31</v>
      </c>
      <c r="J17" s="14" t="s">
        <v>42</v>
      </c>
      <c r="K17" s="16">
        <v>0.30299999999999999</v>
      </c>
      <c r="L17" s="15">
        <v>60000000</v>
      </c>
      <c r="M17" s="15">
        <v>42247000</v>
      </c>
      <c r="N17" s="15">
        <v>0</v>
      </c>
      <c r="O17" s="15">
        <v>0</v>
      </c>
      <c r="P17" s="15">
        <v>2459518.09</v>
      </c>
      <c r="Q17" s="15">
        <v>1541854.96</v>
      </c>
      <c r="R17" s="15">
        <f>P17-Q17</f>
        <v>917663.12999999989</v>
      </c>
      <c r="S17" s="17">
        <f>P17/Q17</f>
        <v>1.5951682575901951</v>
      </c>
      <c r="T17" s="16">
        <f t="shared" si="1"/>
        <v>0.70411666666666661</v>
      </c>
      <c r="V17" s="7"/>
    </row>
    <row r="18" spans="1:22" x14ac:dyDescent="0.25">
      <c r="A18" s="13" t="s">
        <v>103</v>
      </c>
      <c r="B18" s="13" t="s">
        <v>104</v>
      </c>
      <c r="C18" s="13" t="s">
        <v>105</v>
      </c>
      <c r="D18" s="13" t="s">
        <v>53</v>
      </c>
      <c r="E18" s="13">
        <v>284</v>
      </c>
      <c r="F18" s="13">
        <v>2021</v>
      </c>
      <c r="G18" s="13" t="s">
        <v>54</v>
      </c>
      <c r="H18" s="13" t="s">
        <v>55</v>
      </c>
      <c r="I18" s="13" t="s">
        <v>106</v>
      </c>
      <c r="J18" s="14" t="s">
        <v>42</v>
      </c>
      <c r="K18" s="16">
        <v>0.42670000000000002</v>
      </c>
      <c r="L18" s="15">
        <v>38000000</v>
      </c>
      <c r="M18" s="15">
        <v>20000000</v>
      </c>
      <c r="N18" s="15">
        <v>10000000</v>
      </c>
      <c r="O18" s="15">
        <v>10000000</v>
      </c>
      <c r="P18" s="15">
        <v>2136789.14</v>
      </c>
      <c r="Q18" s="15">
        <v>500000</v>
      </c>
      <c r="R18" s="15">
        <v>1544685.2772949999</v>
      </c>
      <c r="S18" s="17">
        <f t="shared" si="0"/>
        <v>4.2735782800000006</v>
      </c>
      <c r="T18" s="16">
        <f t="shared" si="1"/>
        <v>0.52631578947368418</v>
      </c>
      <c r="V18" s="7"/>
    </row>
    <row r="19" spans="1:22" x14ac:dyDescent="0.25">
      <c r="A19" s="13" t="s">
        <v>107</v>
      </c>
      <c r="B19" s="13" t="s">
        <v>108</v>
      </c>
      <c r="C19" s="13" t="s">
        <v>109</v>
      </c>
      <c r="D19" s="13" t="s">
        <v>53</v>
      </c>
      <c r="E19" s="13" t="s">
        <v>110</v>
      </c>
      <c r="F19" s="13" t="s">
        <v>80</v>
      </c>
      <c r="G19" s="13" t="s">
        <v>30</v>
      </c>
      <c r="H19" s="13" t="s">
        <v>111</v>
      </c>
      <c r="I19" s="13" t="s">
        <v>31</v>
      </c>
      <c r="J19" s="14" t="s">
        <v>42</v>
      </c>
      <c r="K19" s="16">
        <v>0.47710000000000002</v>
      </c>
      <c r="L19" s="15">
        <v>91200000</v>
      </c>
      <c r="M19" s="15">
        <v>58895000</v>
      </c>
      <c r="N19" s="15">
        <v>0</v>
      </c>
      <c r="O19" s="15">
        <v>0</v>
      </c>
      <c r="P19" s="15">
        <v>4408846.75</v>
      </c>
      <c r="Q19" s="15">
        <v>1519491</v>
      </c>
      <c r="R19" s="15">
        <v>1954879.8298589999</v>
      </c>
      <c r="S19" s="17">
        <f t="shared" si="0"/>
        <v>2.9015287027037342</v>
      </c>
      <c r="T19" s="16">
        <f t="shared" si="1"/>
        <v>0.64577850877192977</v>
      </c>
    </row>
    <row r="20" spans="1:22" x14ac:dyDescent="0.25">
      <c r="A20" s="13" t="s">
        <v>112</v>
      </c>
      <c r="B20" s="13" t="s">
        <v>113</v>
      </c>
      <c r="C20" s="13" t="s">
        <v>114</v>
      </c>
      <c r="D20" s="13" t="s">
        <v>115</v>
      </c>
      <c r="E20" s="13">
        <v>366</v>
      </c>
      <c r="F20" s="13">
        <v>2021</v>
      </c>
      <c r="G20" s="13" t="s">
        <v>39</v>
      </c>
      <c r="H20" s="13" t="s">
        <v>116</v>
      </c>
      <c r="I20" s="13" t="s">
        <v>69</v>
      </c>
      <c r="J20" s="14" t="s">
        <v>42</v>
      </c>
      <c r="K20" s="16">
        <v>0.47989999999999999</v>
      </c>
      <c r="L20" s="15">
        <v>115000000</v>
      </c>
      <c r="M20" s="15">
        <v>77700000</v>
      </c>
      <c r="N20" s="15">
        <v>0</v>
      </c>
      <c r="O20" s="15">
        <v>0</v>
      </c>
      <c r="P20" s="15">
        <v>4898525.0199999996</v>
      </c>
      <c r="Q20" s="15">
        <v>2182454.8667000001</v>
      </c>
      <c r="R20" s="15">
        <v>2282263.9774449999</v>
      </c>
      <c r="S20" s="17">
        <f t="shared" si="0"/>
        <v>2.2445023238472999</v>
      </c>
      <c r="T20" s="16">
        <f t="shared" si="1"/>
        <v>0.67565217391304344</v>
      </c>
    </row>
    <row r="21" spans="1:22" x14ac:dyDescent="0.25">
      <c r="A21" s="13" t="s">
        <v>117</v>
      </c>
      <c r="B21" s="13" t="s">
        <v>118</v>
      </c>
      <c r="C21" s="13" t="s">
        <v>119</v>
      </c>
      <c r="D21" s="13" t="s">
        <v>85</v>
      </c>
      <c r="E21" s="13" t="s">
        <v>120</v>
      </c>
      <c r="F21" s="13" t="s">
        <v>61</v>
      </c>
      <c r="G21" s="13" t="s">
        <v>121</v>
      </c>
      <c r="H21" s="13" t="s">
        <v>122</v>
      </c>
      <c r="I21" s="13" t="s">
        <v>31</v>
      </c>
      <c r="J21" s="14" t="s">
        <v>32</v>
      </c>
      <c r="K21" s="16">
        <v>0.3337</v>
      </c>
      <c r="L21" s="15">
        <v>156000000</v>
      </c>
      <c r="M21" s="15">
        <v>60847018.390000001</v>
      </c>
      <c r="N21" s="15">
        <v>0</v>
      </c>
      <c r="O21" s="15">
        <v>0</v>
      </c>
      <c r="P21" s="15">
        <v>6223948.4699999997</v>
      </c>
      <c r="Q21" s="15">
        <v>3874777.44</v>
      </c>
      <c r="R21" s="15">
        <v>2349171.0299999998</v>
      </c>
      <c r="S21" s="17">
        <f t="shared" si="0"/>
        <v>1.6062725063249053</v>
      </c>
      <c r="T21" s="16">
        <f t="shared" si="1"/>
        <v>0.3900449896794872</v>
      </c>
    </row>
    <row r="22" spans="1:22" x14ac:dyDescent="0.25">
      <c r="A22" s="13" t="s">
        <v>123</v>
      </c>
      <c r="B22" s="13" t="s">
        <v>124</v>
      </c>
      <c r="C22" s="13" t="s">
        <v>95</v>
      </c>
      <c r="D22" s="13" t="s">
        <v>53</v>
      </c>
      <c r="E22" s="13" t="s">
        <v>125</v>
      </c>
      <c r="F22" s="13" t="s">
        <v>126</v>
      </c>
      <c r="G22" s="13" t="s">
        <v>86</v>
      </c>
      <c r="H22" s="13" t="s">
        <v>87</v>
      </c>
      <c r="I22" s="13" t="s">
        <v>31</v>
      </c>
      <c r="J22" s="14" t="s">
        <v>42</v>
      </c>
      <c r="K22" s="16">
        <v>0.4476</v>
      </c>
      <c r="L22" s="15">
        <v>107000000</v>
      </c>
      <c r="M22" s="15">
        <v>84241000</v>
      </c>
      <c r="N22" s="15">
        <v>0</v>
      </c>
      <c r="O22" s="15">
        <v>0</v>
      </c>
      <c r="P22" s="15">
        <v>5655792.4900000002</v>
      </c>
      <c r="Q22" s="15">
        <v>2319435.54</v>
      </c>
      <c r="R22" s="15">
        <v>3031237.2925740001</v>
      </c>
      <c r="S22" s="17">
        <f t="shared" si="0"/>
        <v>2.4384348659243189</v>
      </c>
      <c r="T22" s="16">
        <f t="shared" si="1"/>
        <v>0.78729906542056072</v>
      </c>
    </row>
    <row r="23" spans="1:22" x14ac:dyDescent="0.25">
      <c r="A23" s="13" t="s">
        <v>127</v>
      </c>
      <c r="B23" s="13" t="s">
        <v>128</v>
      </c>
      <c r="C23" s="13" t="s">
        <v>129</v>
      </c>
      <c r="D23" s="13" t="s">
        <v>78</v>
      </c>
      <c r="E23" s="13" t="s">
        <v>130</v>
      </c>
      <c r="F23" s="13" t="s">
        <v>28</v>
      </c>
      <c r="G23" s="13" t="s">
        <v>131</v>
      </c>
      <c r="H23" s="13" t="s">
        <v>132</v>
      </c>
      <c r="I23" s="13" t="s">
        <v>31</v>
      </c>
      <c r="J23" s="14" t="s">
        <v>32</v>
      </c>
      <c r="K23" s="16">
        <v>0.25750000000000001</v>
      </c>
      <c r="L23" s="15">
        <v>172700000</v>
      </c>
      <c r="M23" s="15">
        <v>78847880.120000005</v>
      </c>
      <c r="N23" s="15">
        <v>0</v>
      </c>
      <c r="O23" s="15">
        <v>0</v>
      </c>
      <c r="P23" s="15">
        <v>7066674</v>
      </c>
      <c r="Q23" s="15">
        <v>4865749.67</v>
      </c>
      <c r="R23" s="15">
        <v>2225212.46</v>
      </c>
      <c r="S23" s="17">
        <f t="shared" si="0"/>
        <v>1.4523299551495423</v>
      </c>
      <c r="T23" s="16">
        <f t="shared" si="1"/>
        <v>0.45655981540243201</v>
      </c>
    </row>
    <row r="24" spans="1:22" x14ac:dyDescent="0.25">
      <c r="A24" s="13" t="s">
        <v>133</v>
      </c>
      <c r="B24" s="13" t="s">
        <v>134</v>
      </c>
      <c r="C24" s="13" t="s">
        <v>135</v>
      </c>
      <c r="D24" s="13" t="s">
        <v>46</v>
      </c>
      <c r="E24" s="13" t="s">
        <v>136</v>
      </c>
      <c r="F24" s="13" t="s">
        <v>80</v>
      </c>
      <c r="G24" s="13" t="s">
        <v>39</v>
      </c>
      <c r="H24" s="13" t="s">
        <v>137</v>
      </c>
      <c r="I24" s="13" t="s">
        <v>138</v>
      </c>
      <c r="J24" s="14" t="s">
        <v>42</v>
      </c>
      <c r="K24" s="16">
        <v>0.2273</v>
      </c>
      <c r="L24" s="15">
        <v>84000000</v>
      </c>
      <c r="M24" s="15">
        <v>47887500</v>
      </c>
      <c r="N24" s="15">
        <v>23943750</v>
      </c>
      <c r="O24" s="15">
        <v>0</v>
      </c>
      <c r="P24" s="15">
        <v>2897869.32</v>
      </c>
      <c r="Q24" s="15">
        <v>1541979.5471000001</v>
      </c>
      <c r="R24" s="15">
        <v>1850218.6330619999</v>
      </c>
      <c r="S24" s="17">
        <f t="shared" si="0"/>
        <v>1.8793176118645807</v>
      </c>
      <c r="T24" s="16">
        <f t="shared" si="1"/>
        <v>0.57008928571428574</v>
      </c>
    </row>
    <row r="25" spans="1:22" x14ac:dyDescent="0.25">
      <c r="A25" s="13" t="s">
        <v>139</v>
      </c>
      <c r="B25" s="13" t="s">
        <v>140</v>
      </c>
      <c r="C25" s="13" t="s">
        <v>35</v>
      </c>
      <c r="D25" s="13" t="s">
        <v>36</v>
      </c>
      <c r="E25" s="13" t="s">
        <v>141</v>
      </c>
      <c r="F25" s="13" t="s">
        <v>126</v>
      </c>
      <c r="G25" s="13" t="s">
        <v>142</v>
      </c>
      <c r="H25" s="13" t="s">
        <v>143</v>
      </c>
      <c r="I25" s="13" t="s">
        <v>31</v>
      </c>
      <c r="J25" s="14" t="s">
        <v>32</v>
      </c>
      <c r="K25" s="16">
        <v>0.443</v>
      </c>
      <c r="L25" s="15">
        <v>105000000</v>
      </c>
      <c r="M25" s="15">
        <v>51436000</v>
      </c>
      <c r="N25" s="15">
        <v>0</v>
      </c>
      <c r="O25" s="15">
        <v>0</v>
      </c>
      <c r="P25" s="15">
        <v>4272235.58</v>
      </c>
      <c r="Q25" s="15">
        <v>2644868.5</v>
      </c>
      <c r="R25" s="15">
        <v>1707762.59</v>
      </c>
      <c r="S25" s="17">
        <f t="shared" si="0"/>
        <v>1.6152922460984356</v>
      </c>
      <c r="T25" s="16">
        <f t="shared" si="1"/>
        <v>0.48986666666666667</v>
      </c>
    </row>
    <row r="26" spans="1:22" x14ac:dyDescent="0.25">
      <c r="A26" s="13" t="s">
        <v>144</v>
      </c>
      <c r="B26" s="13" t="s">
        <v>145</v>
      </c>
      <c r="C26" s="13" t="s">
        <v>146</v>
      </c>
      <c r="D26" s="13" t="s">
        <v>115</v>
      </c>
      <c r="E26" s="13" t="s">
        <v>147</v>
      </c>
      <c r="F26" s="13" t="s">
        <v>38</v>
      </c>
      <c r="G26" s="13" t="s">
        <v>86</v>
      </c>
      <c r="H26" s="13" t="s">
        <v>87</v>
      </c>
      <c r="I26" s="13" t="s">
        <v>31</v>
      </c>
      <c r="J26" s="14" t="s">
        <v>42</v>
      </c>
      <c r="K26" s="16">
        <v>0.31280000000000002</v>
      </c>
      <c r="L26" s="15">
        <v>71500000</v>
      </c>
      <c r="M26" s="15">
        <v>50498000</v>
      </c>
      <c r="N26" s="15">
        <v>0</v>
      </c>
      <c r="O26" s="15">
        <v>0</v>
      </c>
      <c r="P26" s="15">
        <v>3058949</v>
      </c>
      <c r="Q26" s="15">
        <v>1271203.02</v>
      </c>
      <c r="R26" s="15">
        <v>1598109.9206960001</v>
      </c>
      <c r="S26" s="17">
        <f t="shared" si="0"/>
        <v>2.4063418288606644</v>
      </c>
      <c r="T26" s="16">
        <f t="shared" si="1"/>
        <v>0.70626573426573425</v>
      </c>
    </row>
    <row r="27" spans="1:22" x14ac:dyDescent="0.25">
      <c r="A27" s="13" t="s">
        <v>148</v>
      </c>
      <c r="B27" s="13" t="s">
        <v>149</v>
      </c>
      <c r="C27" s="13" t="s">
        <v>150</v>
      </c>
      <c r="D27" s="13" t="s">
        <v>151</v>
      </c>
      <c r="E27" s="13" t="s">
        <v>152</v>
      </c>
      <c r="F27" s="13" t="s">
        <v>80</v>
      </c>
      <c r="G27" s="13" t="s">
        <v>30</v>
      </c>
      <c r="H27" s="13" t="s">
        <v>111</v>
      </c>
      <c r="I27" s="13" t="s">
        <v>31</v>
      </c>
      <c r="J27" s="14" t="s">
        <v>42</v>
      </c>
      <c r="K27" s="16">
        <v>0.47710000000000002</v>
      </c>
      <c r="L27" s="15">
        <v>62400000</v>
      </c>
      <c r="M27" s="15">
        <v>36225000</v>
      </c>
      <c r="N27" s="15">
        <v>0</v>
      </c>
      <c r="O27" s="15">
        <v>0</v>
      </c>
      <c r="P27" s="15">
        <v>2401232.2000000002</v>
      </c>
      <c r="Q27" s="15">
        <v>978075.04</v>
      </c>
      <c r="R27" s="15">
        <v>860406.32231199997</v>
      </c>
      <c r="S27" s="17">
        <f t="shared" si="0"/>
        <v>2.455059276433432</v>
      </c>
      <c r="T27" s="16">
        <f t="shared" si="1"/>
        <v>0.58052884615384615</v>
      </c>
    </row>
    <row r="28" spans="1:22" x14ac:dyDescent="0.25">
      <c r="A28" s="13" t="s">
        <v>153</v>
      </c>
      <c r="B28" s="13" t="s">
        <v>154</v>
      </c>
      <c r="C28" s="13" t="s">
        <v>155</v>
      </c>
      <c r="D28" s="13" t="s">
        <v>53</v>
      </c>
      <c r="E28" s="13" t="s">
        <v>156</v>
      </c>
      <c r="F28" s="13" t="s">
        <v>157</v>
      </c>
      <c r="G28" s="13" t="s">
        <v>158</v>
      </c>
      <c r="H28" s="13" t="s">
        <v>159</v>
      </c>
      <c r="I28" s="13" t="s">
        <v>56</v>
      </c>
      <c r="J28" s="14" t="s">
        <v>42</v>
      </c>
      <c r="K28" s="16">
        <v>0.50029999999999997</v>
      </c>
      <c r="L28" s="15">
        <v>50000000</v>
      </c>
      <c r="M28" s="15">
        <v>37000000</v>
      </c>
      <c r="N28" s="15">
        <v>0</v>
      </c>
      <c r="O28" s="15">
        <v>0</v>
      </c>
      <c r="P28" s="15">
        <v>3209049.07</v>
      </c>
      <c r="Q28" s="15">
        <v>795500</v>
      </c>
      <c r="R28" s="15">
        <v>2137239.7813900001</v>
      </c>
      <c r="S28" s="17">
        <f t="shared" si="0"/>
        <v>4.0340026021370203</v>
      </c>
      <c r="T28" s="16">
        <f t="shared" si="1"/>
        <v>0.74</v>
      </c>
    </row>
    <row r="29" spans="1:22" x14ac:dyDescent="0.25">
      <c r="A29" s="13" t="s">
        <v>160</v>
      </c>
      <c r="B29" s="13" t="s">
        <v>161</v>
      </c>
      <c r="C29" s="13" t="s">
        <v>162</v>
      </c>
      <c r="D29" s="13" t="s">
        <v>46</v>
      </c>
      <c r="E29" s="13" t="s">
        <v>163</v>
      </c>
      <c r="F29" s="13" t="s">
        <v>38</v>
      </c>
      <c r="G29" s="13" t="s">
        <v>164</v>
      </c>
      <c r="H29" s="13" t="s">
        <v>165</v>
      </c>
      <c r="I29" s="13" t="s">
        <v>31</v>
      </c>
      <c r="J29" s="14" t="s">
        <v>42</v>
      </c>
      <c r="K29" s="16">
        <v>0.1633</v>
      </c>
      <c r="L29" s="15">
        <v>110000000</v>
      </c>
      <c r="M29" s="15">
        <v>55357000</v>
      </c>
      <c r="N29" s="15">
        <v>0</v>
      </c>
      <c r="O29" s="15">
        <v>0</v>
      </c>
      <c r="P29" s="15">
        <v>3165599.63</v>
      </c>
      <c r="Q29" s="15">
        <v>1749677.04</v>
      </c>
      <c r="R29" s="15">
        <v>1084687.5430910001</v>
      </c>
      <c r="S29" s="17">
        <f t="shared" si="0"/>
        <v>1.8092479684136449</v>
      </c>
      <c r="T29" s="16">
        <f t="shared" si="1"/>
        <v>0.50324545454545455</v>
      </c>
    </row>
    <row r="30" spans="1:22" x14ac:dyDescent="0.25">
      <c r="A30" s="13" t="s">
        <v>166</v>
      </c>
      <c r="B30" s="13" t="s">
        <v>167</v>
      </c>
      <c r="C30" s="13" t="s">
        <v>52</v>
      </c>
      <c r="D30" s="13" t="s">
        <v>53</v>
      </c>
      <c r="E30" s="13" t="s">
        <v>168</v>
      </c>
      <c r="F30" s="13" t="s">
        <v>169</v>
      </c>
      <c r="G30" s="13" t="s">
        <v>86</v>
      </c>
      <c r="H30" s="13" t="s">
        <v>87</v>
      </c>
      <c r="I30" s="13" t="s">
        <v>31</v>
      </c>
      <c r="J30" s="14" t="s">
        <v>42</v>
      </c>
      <c r="K30" s="16">
        <v>0.1837</v>
      </c>
      <c r="L30" s="15">
        <v>64500000</v>
      </c>
      <c r="M30" s="15">
        <v>53600000</v>
      </c>
      <c r="N30" s="15">
        <v>0</v>
      </c>
      <c r="O30" s="15">
        <v>0</v>
      </c>
      <c r="P30" s="15">
        <v>3633419.24</v>
      </c>
      <c r="Q30" s="15">
        <v>1444162.68</v>
      </c>
      <c r="R30" s="15">
        <v>1993331.5002230001</v>
      </c>
      <c r="S30" s="17">
        <f t="shared" si="0"/>
        <v>2.5159348668392405</v>
      </c>
      <c r="T30" s="16">
        <f t="shared" si="1"/>
        <v>0.83100775193798448</v>
      </c>
    </row>
    <row r="31" spans="1:22" x14ac:dyDescent="0.25">
      <c r="A31" s="13" t="s">
        <v>170</v>
      </c>
      <c r="B31" s="13" t="s">
        <v>171</v>
      </c>
      <c r="C31" s="13" t="s">
        <v>172</v>
      </c>
      <c r="D31" s="13" t="s">
        <v>73</v>
      </c>
      <c r="E31" s="13">
        <v>340</v>
      </c>
      <c r="F31" s="13">
        <v>2021</v>
      </c>
      <c r="G31" s="13" t="s">
        <v>39</v>
      </c>
      <c r="H31" s="13" t="s">
        <v>68</v>
      </c>
      <c r="I31" s="13" t="s">
        <v>69</v>
      </c>
      <c r="J31" s="14" t="s">
        <v>42</v>
      </c>
      <c r="K31" s="16">
        <v>0.46689999999999998</v>
      </c>
      <c r="L31" s="15">
        <v>85650000</v>
      </c>
      <c r="M31" s="15">
        <v>66500000</v>
      </c>
      <c r="N31" s="15">
        <v>0</v>
      </c>
      <c r="O31" s="15">
        <v>0</v>
      </c>
      <c r="P31" s="15">
        <f>885825.92*4</f>
        <v>3543303.68</v>
      </c>
      <c r="Q31" s="15">
        <v>1889227.3167000001</v>
      </c>
      <c r="R31" s="15">
        <v>1993332.5002230001</v>
      </c>
      <c r="S31" s="17">
        <f t="shared" si="0"/>
        <v>1.8755306196764352</v>
      </c>
      <c r="T31" s="16">
        <f t="shared" si="1"/>
        <v>0.77641564506713368</v>
      </c>
    </row>
    <row r="32" spans="1:22" x14ac:dyDescent="0.25">
      <c r="A32" s="13" t="s">
        <v>173</v>
      </c>
      <c r="B32" s="13" t="s">
        <v>174</v>
      </c>
      <c r="C32" s="13" t="s">
        <v>35</v>
      </c>
      <c r="D32" s="13" t="s">
        <v>36</v>
      </c>
      <c r="E32" s="13">
        <v>242</v>
      </c>
      <c r="F32" s="13">
        <v>2021</v>
      </c>
      <c r="G32" s="13" t="s">
        <v>39</v>
      </c>
      <c r="H32" s="13" t="s">
        <v>175</v>
      </c>
      <c r="I32" s="13" t="s">
        <v>41</v>
      </c>
      <c r="J32" s="14" t="s">
        <v>42</v>
      </c>
      <c r="K32" s="16">
        <v>0.53129999999999999</v>
      </c>
      <c r="L32" s="15">
        <v>111000000</v>
      </c>
      <c r="M32" s="15">
        <v>69250000</v>
      </c>
      <c r="N32" s="15">
        <v>0</v>
      </c>
      <c r="O32" s="15">
        <v>0</v>
      </c>
      <c r="P32" s="15">
        <v>3387963</v>
      </c>
      <c r="Q32" s="15">
        <v>1983758.5833000001</v>
      </c>
      <c r="R32" s="15">
        <v>1021946.366666</v>
      </c>
      <c r="S32" s="17">
        <f t="shared" si="0"/>
        <v>1.7078504554541578</v>
      </c>
      <c r="T32" s="16">
        <f t="shared" si="1"/>
        <v>0.62387387387387383</v>
      </c>
    </row>
    <row r="33" spans="1:20" x14ac:dyDescent="0.25">
      <c r="A33" s="13" t="s">
        <v>176</v>
      </c>
      <c r="B33" s="13" t="s">
        <v>177</v>
      </c>
      <c r="C33" s="13" t="s">
        <v>150</v>
      </c>
      <c r="D33" s="13" t="s">
        <v>151</v>
      </c>
      <c r="E33" s="13">
        <v>500</v>
      </c>
      <c r="F33" s="13" t="s">
        <v>178</v>
      </c>
      <c r="G33" s="13" t="s">
        <v>179</v>
      </c>
      <c r="H33" s="13" t="s">
        <v>180</v>
      </c>
      <c r="I33" s="13" t="s">
        <v>181</v>
      </c>
      <c r="J33" s="14" t="s">
        <v>32</v>
      </c>
      <c r="K33" s="16">
        <v>1</v>
      </c>
      <c r="L33" s="15">
        <v>120000000</v>
      </c>
      <c r="M33" s="15">
        <v>53948026.450000003</v>
      </c>
      <c r="N33" s="15">
        <v>0</v>
      </c>
      <c r="O33" s="15">
        <v>0</v>
      </c>
      <c r="P33" s="15">
        <v>5096833.4400000004</v>
      </c>
      <c r="Q33" s="15">
        <v>3247026.48</v>
      </c>
      <c r="R33" s="15">
        <v>1849806.96</v>
      </c>
      <c r="S33" s="17">
        <f t="shared" si="0"/>
        <v>1.5696926007206446</v>
      </c>
      <c r="T33" s="16">
        <f t="shared" si="1"/>
        <v>0.44956688708333337</v>
      </c>
    </row>
    <row r="34" spans="1:20" x14ac:dyDescent="0.25">
      <c r="A34" s="13" t="s">
        <v>182</v>
      </c>
      <c r="B34" s="13" t="s">
        <v>183</v>
      </c>
      <c r="C34" s="13" t="s">
        <v>184</v>
      </c>
      <c r="D34" s="13" t="s">
        <v>185</v>
      </c>
      <c r="E34" s="13">
        <v>300</v>
      </c>
      <c r="F34" s="13">
        <v>2021</v>
      </c>
      <c r="G34" s="13" t="s">
        <v>39</v>
      </c>
      <c r="H34" s="13" t="s">
        <v>186</v>
      </c>
      <c r="I34" s="13" t="s">
        <v>92</v>
      </c>
      <c r="J34" s="14" t="s">
        <v>42</v>
      </c>
      <c r="K34" s="16">
        <v>0.34489999999999998</v>
      </c>
      <c r="L34" s="15">
        <v>85500000</v>
      </c>
      <c r="M34" s="15">
        <v>67800000</v>
      </c>
      <c r="N34" s="15">
        <v>0</v>
      </c>
      <c r="O34" s="15">
        <v>0</v>
      </c>
      <c r="P34" s="15">
        <v>4051236.06</v>
      </c>
      <c r="Q34" s="15">
        <v>2105732.4</v>
      </c>
      <c r="R34" s="15">
        <v>1535746.6044449999</v>
      </c>
      <c r="S34" s="17">
        <f t="shared" si="0"/>
        <v>1.9239083085771014</v>
      </c>
      <c r="T34" s="16">
        <f t="shared" si="1"/>
        <v>0.7929824561403509</v>
      </c>
    </row>
    <row r="35" spans="1:20" x14ac:dyDescent="0.25">
      <c r="A35" s="13" t="s">
        <v>187</v>
      </c>
      <c r="B35" s="13" t="s">
        <v>188</v>
      </c>
      <c r="C35" s="13" t="s">
        <v>90</v>
      </c>
      <c r="D35" s="13" t="s">
        <v>46</v>
      </c>
      <c r="E35" s="13">
        <v>314</v>
      </c>
      <c r="F35" s="13">
        <v>2021</v>
      </c>
      <c r="G35" s="13" t="s">
        <v>189</v>
      </c>
      <c r="H35" s="13" t="s">
        <v>190</v>
      </c>
      <c r="I35" s="13" t="s">
        <v>56</v>
      </c>
      <c r="J35" s="14" t="s">
        <v>42</v>
      </c>
      <c r="K35" s="16">
        <v>0.48699999999999999</v>
      </c>
      <c r="L35" s="15">
        <v>58400000</v>
      </c>
      <c r="M35" s="15">
        <v>38800000</v>
      </c>
      <c r="N35" s="15">
        <v>10363480</v>
      </c>
      <c r="O35" s="15">
        <v>16580000</v>
      </c>
      <c r="P35" s="15">
        <v>2812360.4057</v>
      </c>
      <c r="Q35" s="15">
        <v>1067000</v>
      </c>
      <c r="R35" s="15">
        <v>1628646.261712</v>
      </c>
      <c r="S35" s="17">
        <f>P35/Q35</f>
        <v>2.6357642040299907</v>
      </c>
      <c r="T35" s="16">
        <f t="shared" si="1"/>
        <v>0.66438356164383561</v>
      </c>
    </row>
    <row r="36" spans="1:20" x14ac:dyDescent="0.25">
      <c r="A36" s="13" t="s">
        <v>191</v>
      </c>
      <c r="B36" s="13" t="s">
        <v>192</v>
      </c>
      <c r="C36" s="13" t="s">
        <v>135</v>
      </c>
      <c r="D36" s="13" t="s">
        <v>46</v>
      </c>
      <c r="E36" s="13" t="s">
        <v>136</v>
      </c>
      <c r="F36" s="13" t="s">
        <v>80</v>
      </c>
      <c r="G36" s="13" t="s">
        <v>39</v>
      </c>
      <c r="H36" s="13" t="s">
        <v>193</v>
      </c>
      <c r="I36" s="13" t="s">
        <v>92</v>
      </c>
      <c r="J36" s="14" t="s">
        <v>42</v>
      </c>
      <c r="K36" s="16">
        <v>0.17249999999999999</v>
      </c>
      <c r="L36" s="15">
        <v>78000000</v>
      </c>
      <c r="M36" s="15">
        <v>53150000</v>
      </c>
      <c r="N36" s="15">
        <v>0</v>
      </c>
      <c r="O36" s="15">
        <v>0</v>
      </c>
      <c r="P36" s="15">
        <v>2929789.43</v>
      </c>
      <c r="Q36" s="15">
        <v>2069532.13</v>
      </c>
      <c r="R36" s="15">
        <f>P36-Q36</f>
        <v>860257.30000000028</v>
      </c>
      <c r="S36" s="17">
        <f t="shared" ref="S36:S44" si="2">P36/Q36</f>
        <v>1.4156771898003828</v>
      </c>
      <c r="T36" s="16">
        <f t="shared" si="1"/>
        <v>0.68141025641025643</v>
      </c>
    </row>
    <row r="37" spans="1:20" x14ac:dyDescent="0.25">
      <c r="A37" s="13" t="s">
        <v>194</v>
      </c>
      <c r="B37" s="13" t="s">
        <v>195</v>
      </c>
      <c r="C37" s="13" t="s">
        <v>196</v>
      </c>
      <c r="D37" s="13" t="s">
        <v>46</v>
      </c>
      <c r="E37" s="13" t="s">
        <v>197</v>
      </c>
      <c r="F37" s="13" t="s">
        <v>80</v>
      </c>
      <c r="G37" s="13" t="s">
        <v>158</v>
      </c>
      <c r="H37" s="13" t="s">
        <v>198</v>
      </c>
      <c r="I37" s="13" t="s">
        <v>31</v>
      </c>
      <c r="J37" s="14" t="s">
        <v>42</v>
      </c>
      <c r="K37" s="16">
        <v>0.41149999999999998</v>
      </c>
      <c r="L37" s="15">
        <v>144000000</v>
      </c>
      <c r="M37" s="15">
        <v>88954000</v>
      </c>
      <c r="N37" s="15">
        <v>0</v>
      </c>
      <c r="O37" s="15">
        <v>0</v>
      </c>
      <c r="P37" s="15">
        <v>5696051.5199999996</v>
      </c>
      <c r="Q37" s="15">
        <v>2481816.64</v>
      </c>
      <c r="R37" s="15">
        <v>2719202.2643309999</v>
      </c>
      <c r="S37" s="17">
        <f t="shared" si="2"/>
        <v>2.2951137598948481</v>
      </c>
      <c r="T37" s="16">
        <f t="shared" si="1"/>
        <v>0.61773611111111115</v>
      </c>
    </row>
    <row r="38" spans="1:20" x14ac:dyDescent="0.25">
      <c r="A38" s="13" t="s">
        <v>199</v>
      </c>
      <c r="B38" s="13" t="s">
        <v>200</v>
      </c>
      <c r="C38" s="13" t="s">
        <v>201</v>
      </c>
      <c r="D38" s="13" t="s">
        <v>202</v>
      </c>
      <c r="E38" s="13" t="s">
        <v>203</v>
      </c>
      <c r="F38" s="13" t="s">
        <v>28</v>
      </c>
      <c r="G38" s="13" t="s">
        <v>204</v>
      </c>
      <c r="H38" s="13" t="s">
        <v>205</v>
      </c>
      <c r="I38" s="13" t="s">
        <v>31</v>
      </c>
      <c r="J38" s="14" t="s">
        <v>32</v>
      </c>
      <c r="K38" s="16">
        <v>0.35599999999999998</v>
      </c>
      <c r="L38" s="15">
        <v>155000000</v>
      </c>
      <c r="M38" s="15">
        <v>77423316.239999995</v>
      </c>
      <c r="N38" s="15">
        <v>0</v>
      </c>
      <c r="O38" s="15">
        <v>0</v>
      </c>
      <c r="P38" s="15">
        <v>6483632.21</v>
      </c>
      <c r="Q38" s="15">
        <v>4629897.24</v>
      </c>
      <c r="R38" s="15">
        <v>1853734.97</v>
      </c>
      <c r="S38" s="17">
        <f t="shared" si="2"/>
        <v>1.4003836098098799</v>
      </c>
      <c r="T38" s="16">
        <f t="shared" si="1"/>
        <v>0.49950526606451612</v>
      </c>
    </row>
    <row r="39" spans="1:20" x14ac:dyDescent="0.25">
      <c r="A39" s="13" t="s">
        <v>206</v>
      </c>
      <c r="B39" s="13" t="s">
        <v>207</v>
      </c>
      <c r="C39" s="13" t="s">
        <v>208</v>
      </c>
      <c r="D39" s="13" t="s">
        <v>202</v>
      </c>
      <c r="E39" s="13" t="s">
        <v>209</v>
      </c>
      <c r="F39" s="13" t="s">
        <v>126</v>
      </c>
      <c r="G39" s="13" t="s">
        <v>210</v>
      </c>
      <c r="H39" s="13" t="s">
        <v>211</v>
      </c>
      <c r="I39" s="13" t="s">
        <v>31</v>
      </c>
      <c r="J39" s="14" t="s">
        <v>42</v>
      </c>
      <c r="K39" s="16">
        <v>0.43169999999999997</v>
      </c>
      <c r="L39" s="15">
        <v>115000000</v>
      </c>
      <c r="M39" s="15">
        <v>57589560.920000002</v>
      </c>
      <c r="N39" s="15">
        <v>0</v>
      </c>
      <c r="O39" s="15">
        <v>0</v>
      </c>
      <c r="P39" s="15">
        <v>4463577.24</v>
      </c>
      <c r="Q39" s="15">
        <v>2729181.8</v>
      </c>
      <c r="R39" s="15">
        <v>1484883.44</v>
      </c>
      <c r="S39" s="17">
        <f t="shared" si="2"/>
        <v>1.6355001487991752</v>
      </c>
      <c r="T39" s="16">
        <f t="shared" si="1"/>
        <v>0.50077879060869568</v>
      </c>
    </row>
    <row r="40" spans="1:20" x14ac:dyDescent="0.25">
      <c r="A40" s="13" t="s">
        <v>212</v>
      </c>
      <c r="B40" s="13" t="s">
        <v>213</v>
      </c>
      <c r="C40" s="13" t="s">
        <v>214</v>
      </c>
      <c r="D40" s="13" t="s">
        <v>36</v>
      </c>
      <c r="E40" s="13" t="s">
        <v>215</v>
      </c>
      <c r="F40" s="13" t="s">
        <v>216</v>
      </c>
      <c r="G40" s="13" t="s">
        <v>39</v>
      </c>
      <c r="H40" s="13" t="s">
        <v>217</v>
      </c>
      <c r="I40" s="13" t="s">
        <v>69</v>
      </c>
      <c r="J40" s="14" t="s">
        <v>42</v>
      </c>
      <c r="K40" s="16">
        <v>0.38429999999999997</v>
      </c>
      <c r="L40" s="15">
        <v>186000000</v>
      </c>
      <c r="M40" s="15">
        <v>124800000</v>
      </c>
      <c r="N40" s="15">
        <v>0</v>
      </c>
      <c r="O40" s="15">
        <v>0</v>
      </c>
      <c r="P40" s="15">
        <v>6859449</v>
      </c>
      <c r="Q40" s="15">
        <v>3742419.2</v>
      </c>
      <c r="R40" s="15">
        <v>2476136.3166660001</v>
      </c>
      <c r="S40" s="17">
        <f t="shared" si="2"/>
        <v>1.8328916760580962</v>
      </c>
      <c r="T40" s="16">
        <f t="shared" si="1"/>
        <v>0.67096774193548392</v>
      </c>
    </row>
    <row r="41" spans="1:20" x14ac:dyDescent="0.25">
      <c r="A41" s="13" t="s">
        <v>218</v>
      </c>
      <c r="B41" s="13" t="s">
        <v>219</v>
      </c>
      <c r="C41" s="13" t="s">
        <v>52</v>
      </c>
      <c r="D41" s="13" t="s">
        <v>53</v>
      </c>
      <c r="E41" s="13" t="s">
        <v>220</v>
      </c>
      <c r="F41" s="13" t="s">
        <v>38</v>
      </c>
      <c r="G41" s="13" t="s">
        <v>221</v>
      </c>
      <c r="H41" s="13" t="s">
        <v>222</v>
      </c>
      <c r="I41" s="13" t="s">
        <v>31</v>
      </c>
      <c r="J41" s="14" t="s">
        <v>42</v>
      </c>
      <c r="K41" s="16">
        <v>0.16089999999999999</v>
      </c>
      <c r="L41" s="15">
        <v>57500000</v>
      </c>
      <c r="M41" s="15">
        <v>43200000</v>
      </c>
      <c r="N41" s="15">
        <v>0</v>
      </c>
      <c r="O41" s="15">
        <v>0</v>
      </c>
      <c r="P41" s="15">
        <v>3397830</v>
      </c>
      <c r="Q41" s="15">
        <v>1166400</v>
      </c>
      <c r="R41" s="15">
        <v>1973011.25</v>
      </c>
      <c r="S41" s="17">
        <f t="shared" si="2"/>
        <v>2.9130915637860082</v>
      </c>
      <c r="T41" s="16">
        <f t="shared" si="1"/>
        <v>0.7513043478260869</v>
      </c>
    </row>
    <row r="42" spans="1:20" x14ac:dyDescent="0.25">
      <c r="A42" s="13" t="s">
        <v>223</v>
      </c>
      <c r="B42" s="13" t="s">
        <v>224</v>
      </c>
      <c r="C42" s="13" t="s">
        <v>84</v>
      </c>
      <c r="D42" s="13" t="s">
        <v>85</v>
      </c>
      <c r="E42" s="13" t="s">
        <v>225</v>
      </c>
      <c r="F42" s="13" t="s">
        <v>38</v>
      </c>
      <c r="G42" s="13" t="s">
        <v>54</v>
      </c>
      <c r="H42" s="13" t="s">
        <v>198</v>
      </c>
      <c r="I42" s="13" t="s">
        <v>31</v>
      </c>
      <c r="J42" s="14" t="s">
        <v>42</v>
      </c>
      <c r="K42" s="16">
        <v>0.33829999999999999</v>
      </c>
      <c r="L42" s="15">
        <v>52000000</v>
      </c>
      <c r="M42" s="15">
        <v>32486000</v>
      </c>
      <c r="N42" s="15">
        <v>0</v>
      </c>
      <c r="O42" s="15">
        <v>0</v>
      </c>
      <c r="P42" s="15">
        <v>2188736.0699999998</v>
      </c>
      <c r="Q42" s="15">
        <v>948591.2</v>
      </c>
      <c r="R42" s="15">
        <v>1044823.75</v>
      </c>
      <c r="S42" s="17">
        <f t="shared" si="2"/>
        <v>2.3073543903843929</v>
      </c>
      <c r="T42" s="16">
        <f t="shared" si="1"/>
        <v>0.6247307692307692</v>
      </c>
    </row>
    <row r="43" spans="1:20" x14ac:dyDescent="0.25">
      <c r="A43" s="13" t="s">
        <v>226</v>
      </c>
      <c r="B43" s="13" t="s">
        <v>227</v>
      </c>
      <c r="C43" s="13" t="s">
        <v>228</v>
      </c>
      <c r="D43" s="13" t="s">
        <v>202</v>
      </c>
      <c r="E43" s="13" t="s">
        <v>229</v>
      </c>
      <c r="F43" s="13" t="s">
        <v>216</v>
      </c>
      <c r="G43" s="13" t="s">
        <v>86</v>
      </c>
      <c r="H43" s="13" t="s">
        <v>87</v>
      </c>
      <c r="I43" s="13" t="s">
        <v>31</v>
      </c>
      <c r="J43" s="14" t="s">
        <v>42</v>
      </c>
      <c r="K43" s="16">
        <v>0.16869999999999999</v>
      </c>
      <c r="L43" s="15">
        <v>46500000</v>
      </c>
      <c r="M43" s="15">
        <v>37520000</v>
      </c>
      <c r="N43" s="15">
        <v>0</v>
      </c>
      <c r="O43" s="15">
        <v>0</v>
      </c>
      <c r="P43" s="15">
        <v>2935028.26</v>
      </c>
      <c r="Q43" s="15">
        <v>1014603.3</v>
      </c>
      <c r="R43" s="15">
        <v>1783485.8291559999</v>
      </c>
      <c r="S43" s="17">
        <f t="shared" si="2"/>
        <v>2.8927840664425197</v>
      </c>
      <c r="T43" s="16">
        <f t="shared" si="1"/>
        <v>0.80688172043010753</v>
      </c>
    </row>
    <row r="44" spans="1:20" x14ac:dyDescent="0.25">
      <c r="A44" s="13" t="s">
        <v>230</v>
      </c>
      <c r="B44" s="13" t="s">
        <v>231</v>
      </c>
      <c r="C44" s="13" t="s">
        <v>228</v>
      </c>
      <c r="D44" s="13" t="s">
        <v>202</v>
      </c>
      <c r="E44" s="13" t="s">
        <v>229</v>
      </c>
      <c r="F44" s="13" t="s">
        <v>216</v>
      </c>
      <c r="G44" s="13" t="s">
        <v>232</v>
      </c>
      <c r="H44" s="13" t="s">
        <v>49</v>
      </c>
      <c r="I44" s="13" t="s">
        <v>31</v>
      </c>
      <c r="J44" s="14" t="s">
        <v>42</v>
      </c>
      <c r="K44" s="16">
        <v>0.46460000000000001</v>
      </c>
      <c r="L44" s="18">
        <v>100000000</v>
      </c>
      <c r="M44" s="15">
        <v>47464089.119999997</v>
      </c>
      <c r="N44" s="15">
        <v>0</v>
      </c>
      <c r="O44" s="15">
        <v>0</v>
      </c>
      <c r="P44" s="15">
        <v>3929298.64</v>
      </c>
      <c r="Q44" s="15">
        <v>3393300.5610000002</v>
      </c>
      <c r="R44" s="15">
        <v>651509.47997300001</v>
      </c>
      <c r="S44" s="17">
        <f t="shared" si="2"/>
        <v>1.1579577374195353</v>
      </c>
      <c r="T44" s="16">
        <f t="shared" si="1"/>
        <v>0.47464089119999997</v>
      </c>
    </row>
    <row r="45" spans="1:20" x14ac:dyDescent="0.25">
      <c r="A45" s="8" t="s">
        <v>233</v>
      </c>
      <c r="B45" s="8"/>
      <c r="C45" s="8"/>
      <c r="D45" s="8"/>
      <c r="E45" s="9">
        <f>SUM(E6:E44)</f>
        <v>4348</v>
      </c>
      <c r="F45" s="8"/>
      <c r="G45" s="8"/>
      <c r="H45" s="8"/>
      <c r="I45" s="8"/>
      <c r="J45" s="8"/>
      <c r="K45" s="8"/>
      <c r="L45" s="9">
        <f>SUM(L6:L44)</f>
        <v>3752550000</v>
      </c>
      <c r="M45" s="9">
        <f>SUM(M6:M44)</f>
        <v>2282018348.2799997</v>
      </c>
      <c r="N45" s="8"/>
      <c r="O45" s="9">
        <f>SUM(O6:O44)</f>
        <v>48276000</v>
      </c>
      <c r="P45" s="9">
        <f>SUM(P6:P44)</f>
        <v>156046518.78569993</v>
      </c>
      <c r="Q45" s="9">
        <f>SUM(Q6:Q44)</f>
        <v>84757049.91929999</v>
      </c>
      <c r="R45" s="10">
        <f t="shared" ref="R45" si="3">P45-Q45</f>
        <v>71289468.866399944</v>
      </c>
      <c r="S45" s="11">
        <f>P45/Q45</f>
        <v>1.8411037068217573</v>
      </c>
      <c r="T45" s="12">
        <f>M45/L45</f>
        <v>0.60812470141104047</v>
      </c>
    </row>
    <row r="47" spans="1:20" x14ac:dyDescent="0.25">
      <c r="A47" s="20"/>
      <c r="B47" s="20"/>
      <c r="C47" s="20"/>
    </row>
  </sheetData>
  <mergeCells count="3">
    <mergeCell ref="A1:T1"/>
    <mergeCell ref="A2:T2"/>
    <mergeCell ref="A3:T3"/>
  </mergeCells>
  <printOptions horizontalCentered="1"/>
  <pageMargins left="0" right="0" top="0.25" bottom="0.2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2F24-3807-4BAB-AB08-7E4158EEFE54}">
  <sheetPr>
    <pageSetUpPr fitToPage="1"/>
  </sheetPr>
  <dimension ref="A1:V48"/>
  <sheetViews>
    <sheetView showGridLines="0" zoomScale="80" zoomScaleNormal="80" workbookViewId="0">
      <selection activeCell="A6" sqref="A6"/>
    </sheetView>
  </sheetViews>
  <sheetFormatPr defaultColWidth="9.140625" defaultRowHeight="15" x14ac:dyDescent="0.25"/>
  <cols>
    <col min="1" max="1" width="28.85546875" style="1" bestFit="1" customWidth="1"/>
    <col min="2" max="2" width="29" style="1" bestFit="1" customWidth="1"/>
    <col min="3" max="3" width="15.28515625" style="1" bestFit="1" customWidth="1"/>
    <col min="4" max="4" width="5.7109375" style="1" bestFit="1" customWidth="1"/>
    <col min="5" max="5" width="7.5703125" style="1" customWidth="1"/>
    <col min="6" max="6" width="9" style="1" bestFit="1" customWidth="1"/>
    <col min="7" max="7" width="10.140625" style="1" customWidth="1"/>
    <col min="8" max="8" width="10.7109375" style="1" bestFit="1" customWidth="1"/>
    <col min="9" max="9" width="21.7109375" style="1" bestFit="1" customWidth="1"/>
    <col min="10" max="10" width="9.7109375" style="1" bestFit="1" customWidth="1"/>
    <col min="11" max="11" width="10.7109375" style="1" customWidth="1"/>
    <col min="12" max="12" width="15.42578125" style="1" customWidth="1"/>
    <col min="13" max="13" width="16.85546875" style="1" customWidth="1"/>
    <col min="14" max="14" width="8.140625" style="1" hidden="1" customWidth="1"/>
    <col min="15" max="15" width="13.7109375" style="1" bestFit="1" customWidth="1"/>
    <col min="16" max="17" width="13.28515625" style="1" customWidth="1"/>
    <col min="18" max="18" width="12.7109375" style="1" customWidth="1"/>
    <col min="19" max="19" width="8.5703125" style="1" bestFit="1" customWidth="1"/>
    <col min="20" max="20" width="9.85546875" style="1" bestFit="1" customWidth="1"/>
    <col min="21" max="16384" width="9.140625" style="1"/>
  </cols>
  <sheetData>
    <row r="1" spans="1:20" ht="26.25" x14ac:dyDescent="0.4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23.25" x14ac:dyDescent="0.3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 ht="24" thickBot="1" x14ac:dyDescent="0.4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pans="1:20" ht="9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2" customFormat="1" ht="30" x14ac:dyDescent="0.25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19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5" t="s">
        <v>22</v>
      </c>
    </row>
    <row r="6" spans="1:20" x14ac:dyDescent="0.25">
      <c r="A6" s="13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4" t="s">
        <v>32</v>
      </c>
      <c r="K6" s="16">
        <v>0.24179999999999999</v>
      </c>
      <c r="L6" s="15">
        <v>116000000</v>
      </c>
      <c r="M6" s="15">
        <v>52322496.399999999</v>
      </c>
      <c r="N6" s="15">
        <v>0</v>
      </c>
      <c r="O6" s="15">
        <v>0</v>
      </c>
      <c r="P6" s="15">
        <v>3694287.13</v>
      </c>
      <c r="Q6" s="15">
        <v>3348444</v>
      </c>
      <c r="R6" s="15">
        <v>345832.93</v>
      </c>
      <c r="S6" s="17">
        <f t="shared" ref="S6:S32" si="0">P6/Q6</f>
        <v>1.1032847286680021</v>
      </c>
      <c r="T6" s="16">
        <f>M6/L6</f>
        <v>0.45105600344827584</v>
      </c>
    </row>
    <row r="7" spans="1:20" x14ac:dyDescent="0.25">
      <c r="A7" s="13" t="s">
        <v>33</v>
      </c>
      <c r="B7" s="13" t="s">
        <v>34</v>
      </c>
      <c r="C7" s="13" t="s">
        <v>35</v>
      </c>
      <c r="D7" s="13" t="s">
        <v>36</v>
      </c>
      <c r="E7" s="13" t="s">
        <v>37</v>
      </c>
      <c r="F7" s="13" t="s">
        <v>38</v>
      </c>
      <c r="G7" s="13" t="s">
        <v>39</v>
      </c>
      <c r="H7" s="13" t="s">
        <v>40</v>
      </c>
      <c r="I7" s="13" t="s">
        <v>41</v>
      </c>
      <c r="J7" s="14" t="s">
        <v>42</v>
      </c>
      <c r="K7" s="16">
        <v>0.29349999999999998</v>
      </c>
      <c r="L7" s="15">
        <v>162000000</v>
      </c>
      <c r="M7" s="15">
        <v>88500000</v>
      </c>
      <c r="N7" s="15">
        <v>0</v>
      </c>
      <c r="O7" s="15">
        <v>0</v>
      </c>
      <c r="P7" s="15">
        <v>4639849.21</v>
      </c>
      <c r="Q7" s="15">
        <v>2804466.6666999999</v>
      </c>
      <c r="R7" s="15">
        <v>1380096.7516669999</v>
      </c>
      <c r="S7" s="17">
        <f t="shared" si="0"/>
        <v>1.6544497622643111</v>
      </c>
      <c r="T7" s="16">
        <f t="shared" ref="T7:T45" si="1">M7/L7</f>
        <v>0.54629629629629628</v>
      </c>
    </row>
    <row r="8" spans="1:20" x14ac:dyDescent="0.25">
      <c r="A8" s="13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3" t="s">
        <v>28</v>
      </c>
      <c r="G8" s="13" t="s">
        <v>48</v>
      </c>
      <c r="H8" s="13" t="s">
        <v>49</v>
      </c>
      <c r="I8" s="13" t="s">
        <v>31</v>
      </c>
      <c r="J8" s="14" t="s">
        <v>42</v>
      </c>
      <c r="K8" s="16">
        <v>0.313</v>
      </c>
      <c r="L8" s="15">
        <v>64000000</v>
      </c>
      <c r="M8" s="15">
        <v>34419022.57</v>
      </c>
      <c r="N8" s="15">
        <v>0</v>
      </c>
      <c r="O8" s="15">
        <v>0</v>
      </c>
      <c r="P8" s="15">
        <v>1436981.24</v>
      </c>
      <c r="Q8" s="15">
        <v>1440306.6</v>
      </c>
      <c r="R8" s="15">
        <v>-145928.16</v>
      </c>
      <c r="S8" s="17">
        <f t="shared" si="0"/>
        <v>0.99769121380128367</v>
      </c>
      <c r="T8" s="16">
        <f t="shared" si="1"/>
        <v>0.53779722765625004</v>
      </c>
    </row>
    <row r="9" spans="1:20" x14ac:dyDescent="0.25">
      <c r="A9" s="13" t="s">
        <v>50</v>
      </c>
      <c r="B9" s="13" t="s">
        <v>51</v>
      </c>
      <c r="C9" s="13" t="s">
        <v>52</v>
      </c>
      <c r="D9" s="13" t="s">
        <v>53</v>
      </c>
      <c r="E9" s="13">
        <v>438</v>
      </c>
      <c r="F9" s="13">
        <v>2021</v>
      </c>
      <c r="G9" s="13" t="s">
        <v>54</v>
      </c>
      <c r="H9" s="13" t="s">
        <v>55</v>
      </c>
      <c r="I9" s="13" t="s">
        <v>56</v>
      </c>
      <c r="J9" s="14" t="s">
        <v>42</v>
      </c>
      <c r="K9" s="16">
        <v>0.42359999999999998</v>
      </c>
      <c r="L9" s="15">
        <v>75700000</v>
      </c>
      <c r="M9" s="15">
        <v>50400000</v>
      </c>
      <c r="N9" s="15">
        <v>13557600</v>
      </c>
      <c r="O9" s="15">
        <v>21696000</v>
      </c>
      <c r="P9" s="15">
        <v>4690059.34</v>
      </c>
      <c r="Q9" s="15">
        <v>1260000</v>
      </c>
      <c r="R9" s="15">
        <v>3195385.8981340001</v>
      </c>
      <c r="S9" s="17">
        <f t="shared" si="0"/>
        <v>3.7222693174603174</v>
      </c>
      <c r="T9" s="16">
        <f t="shared" si="1"/>
        <v>0.66578599735799204</v>
      </c>
    </row>
    <row r="10" spans="1:20" x14ac:dyDescent="0.25">
      <c r="A10" s="13" t="s">
        <v>57</v>
      </c>
      <c r="B10" s="13" t="s">
        <v>58</v>
      </c>
      <c r="C10" s="13" t="s">
        <v>59</v>
      </c>
      <c r="D10" s="13" t="s">
        <v>53</v>
      </c>
      <c r="E10" s="13" t="s">
        <v>60</v>
      </c>
      <c r="F10" s="13" t="s">
        <v>61</v>
      </c>
      <c r="G10" s="13" t="s">
        <v>62</v>
      </c>
      <c r="H10" s="13" t="s">
        <v>63</v>
      </c>
      <c r="I10" s="13" t="s">
        <v>31</v>
      </c>
      <c r="J10" s="14" t="s">
        <v>32</v>
      </c>
      <c r="K10" s="16">
        <v>0.27710000000000001</v>
      </c>
      <c r="L10" s="15">
        <v>42500000</v>
      </c>
      <c r="M10" s="15">
        <v>29585438.07</v>
      </c>
      <c r="N10" s="15">
        <v>0</v>
      </c>
      <c r="O10" s="15">
        <v>0</v>
      </c>
      <c r="P10" s="15">
        <v>2911769.39</v>
      </c>
      <c r="Q10" s="15">
        <v>2103116.9</v>
      </c>
      <c r="R10" s="15">
        <v>991916.22</v>
      </c>
      <c r="S10" s="17">
        <f t="shared" si="0"/>
        <v>1.3845019218855596</v>
      </c>
      <c r="T10" s="16">
        <f t="shared" si="1"/>
        <v>0.69612795458823529</v>
      </c>
    </row>
    <row r="11" spans="1:20" x14ac:dyDescent="0.25">
      <c r="A11" s="13" t="s">
        <v>64</v>
      </c>
      <c r="B11" s="13" t="s">
        <v>65</v>
      </c>
      <c r="C11" s="13" t="s">
        <v>66</v>
      </c>
      <c r="D11" s="13" t="s">
        <v>46</v>
      </c>
      <c r="E11" s="13" t="s">
        <v>67</v>
      </c>
      <c r="F11" s="13" t="s">
        <v>28</v>
      </c>
      <c r="G11" s="13" t="s">
        <v>39</v>
      </c>
      <c r="H11" s="13" t="s">
        <v>68</v>
      </c>
      <c r="I11" s="13" t="s">
        <v>69</v>
      </c>
      <c r="J11" s="14" t="s">
        <v>42</v>
      </c>
      <c r="K11" s="16">
        <v>0.27939999999999998</v>
      </c>
      <c r="L11" s="15">
        <v>94500000</v>
      </c>
      <c r="M11" s="15">
        <v>65000000</v>
      </c>
      <c r="N11" s="15">
        <v>0</v>
      </c>
      <c r="O11" s="15">
        <v>0</v>
      </c>
      <c r="P11" s="15">
        <v>3353456.11</v>
      </c>
      <c r="Q11" s="15">
        <v>1946960.1666999999</v>
      </c>
      <c r="R11" s="15">
        <v>1256926.988593</v>
      </c>
      <c r="S11" s="17">
        <f t="shared" si="0"/>
        <v>1.7224061217872475</v>
      </c>
      <c r="T11" s="16">
        <f t="shared" si="1"/>
        <v>0.68783068783068779</v>
      </c>
    </row>
    <row r="12" spans="1:20" x14ac:dyDescent="0.25">
      <c r="A12" s="13" t="s">
        <v>70</v>
      </c>
      <c r="B12" s="13" t="s">
        <v>71</v>
      </c>
      <c r="C12" s="13" t="s">
        <v>72</v>
      </c>
      <c r="D12" s="13" t="s">
        <v>73</v>
      </c>
      <c r="E12" s="13">
        <v>436</v>
      </c>
      <c r="F12" s="13">
        <v>2021</v>
      </c>
      <c r="G12" s="13" t="s">
        <v>39</v>
      </c>
      <c r="H12" s="13" t="s">
        <v>74</v>
      </c>
      <c r="I12" s="13" t="s">
        <v>69</v>
      </c>
      <c r="J12" s="14" t="s">
        <v>42</v>
      </c>
      <c r="K12" s="16">
        <v>0.34100000000000003</v>
      </c>
      <c r="L12" s="15">
        <v>136000000</v>
      </c>
      <c r="M12" s="15">
        <v>103700000</v>
      </c>
      <c r="N12" s="15">
        <v>0</v>
      </c>
      <c r="O12" s="15">
        <v>0</v>
      </c>
      <c r="P12" s="15">
        <v>5284931.29</v>
      </c>
      <c r="Q12" s="15">
        <v>4107271.83</v>
      </c>
      <c r="R12" s="15">
        <f>P12-Q12</f>
        <v>1177659.46</v>
      </c>
      <c r="S12" s="17">
        <f t="shared" si="0"/>
        <v>1.2867254734391418</v>
      </c>
      <c r="T12" s="16">
        <f t="shared" si="1"/>
        <v>0.76249999999999996</v>
      </c>
    </row>
    <row r="13" spans="1:20" x14ac:dyDescent="0.25">
      <c r="A13" s="13" t="s">
        <v>75</v>
      </c>
      <c r="B13" s="13" t="s">
        <v>76</v>
      </c>
      <c r="C13" s="13" t="s">
        <v>77</v>
      </c>
      <c r="D13" s="13" t="s">
        <v>78</v>
      </c>
      <c r="E13" s="13" t="s">
        <v>79</v>
      </c>
      <c r="F13" s="13" t="s">
        <v>80</v>
      </c>
      <c r="G13" s="13" t="s">
        <v>81</v>
      </c>
      <c r="H13" s="13" t="s">
        <v>55</v>
      </c>
      <c r="I13" s="13" t="s">
        <v>31</v>
      </c>
      <c r="J13" s="14" t="s">
        <v>32</v>
      </c>
      <c r="K13" s="16">
        <v>0.5091</v>
      </c>
      <c r="L13" s="15">
        <v>167850000</v>
      </c>
      <c r="M13" s="15">
        <v>86162000</v>
      </c>
      <c r="N13" s="15">
        <v>0</v>
      </c>
      <c r="O13" s="15">
        <v>0</v>
      </c>
      <c r="P13" s="15">
        <v>6448393.4299999997</v>
      </c>
      <c r="Q13" s="15">
        <v>3986541.54</v>
      </c>
      <c r="R13" s="15">
        <v>2582675.764124</v>
      </c>
      <c r="S13" s="17">
        <f t="shared" si="0"/>
        <v>1.617540759402196</v>
      </c>
      <c r="T13" s="16">
        <f t="shared" si="1"/>
        <v>0.51332737563300568</v>
      </c>
    </row>
    <row r="14" spans="1:20" x14ac:dyDescent="0.25">
      <c r="A14" s="13" t="s">
        <v>82</v>
      </c>
      <c r="B14" s="13" t="s">
        <v>83</v>
      </c>
      <c r="C14" s="13" t="s">
        <v>84</v>
      </c>
      <c r="D14" s="13" t="s">
        <v>85</v>
      </c>
      <c r="E14" s="13">
        <v>248</v>
      </c>
      <c r="F14" s="13" t="s">
        <v>38</v>
      </c>
      <c r="G14" s="13" t="s">
        <v>86</v>
      </c>
      <c r="H14" s="13" t="s">
        <v>87</v>
      </c>
      <c r="I14" s="13" t="s">
        <v>31</v>
      </c>
      <c r="J14" s="14" t="s">
        <v>42</v>
      </c>
      <c r="K14" s="16">
        <v>0.17249999999999999</v>
      </c>
      <c r="L14" s="15">
        <v>59000000</v>
      </c>
      <c r="M14" s="15">
        <v>41428000</v>
      </c>
      <c r="N14" s="15">
        <v>0</v>
      </c>
      <c r="O14" s="15">
        <v>0</v>
      </c>
      <c r="P14" s="15">
        <v>2671918.5299999998</v>
      </c>
      <c r="Q14" s="15">
        <v>1042880.82</v>
      </c>
      <c r="R14" s="15">
        <v>1473462.344484</v>
      </c>
      <c r="S14" s="17">
        <f t="shared" si="0"/>
        <v>2.5620554897154979</v>
      </c>
      <c r="T14" s="16">
        <f t="shared" si="1"/>
        <v>0.70216949152542374</v>
      </c>
    </row>
    <row r="15" spans="1:20" x14ac:dyDescent="0.25">
      <c r="A15" s="13" t="s">
        <v>88</v>
      </c>
      <c r="B15" s="13" t="s">
        <v>89</v>
      </c>
      <c r="C15" s="13" t="s">
        <v>90</v>
      </c>
      <c r="D15" s="13" t="s">
        <v>46</v>
      </c>
      <c r="E15" s="13">
        <v>335</v>
      </c>
      <c r="F15" s="13">
        <v>2021</v>
      </c>
      <c r="G15" s="13" t="s">
        <v>39</v>
      </c>
      <c r="H15" s="13" t="s">
        <v>91</v>
      </c>
      <c r="I15" s="13" t="s">
        <v>92</v>
      </c>
      <c r="J15" s="14" t="s">
        <v>42</v>
      </c>
      <c r="K15" s="16">
        <v>0.49490000000000001</v>
      </c>
      <c r="L15" s="15">
        <v>81650000</v>
      </c>
      <c r="M15" s="15">
        <v>66235000</v>
      </c>
      <c r="N15" s="15">
        <v>0</v>
      </c>
      <c r="O15" s="15">
        <v>0</v>
      </c>
      <c r="P15" s="15">
        <v>4011332.16</v>
      </c>
      <c r="Q15" s="15">
        <v>1754345.2411</v>
      </c>
      <c r="R15" s="15">
        <v>11702796.641223</v>
      </c>
      <c r="S15" s="17">
        <f t="shared" si="0"/>
        <v>2.286512407036164</v>
      </c>
      <c r="T15" s="16">
        <f t="shared" si="1"/>
        <v>0.81120636864666262</v>
      </c>
    </row>
    <row r="16" spans="1:20" x14ac:dyDescent="0.25">
      <c r="A16" s="13" t="s">
        <v>93</v>
      </c>
      <c r="B16" s="13" t="s">
        <v>94</v>
      </c>
      <c r="C16" s="13" t="s">
        <v>95</v>
      </c>
      <c r="D16" s="13" t="s">
        <v>53</v>
      </c>
      <c r="E16" s="13">
        <v>326</v>
      </c>
      <c r="F16" s="13">
        <v>2021</v>
      </c>
      <c r="G16" s="13" t="s">
        <v>86</v>
      </c>
      <c r="H16" s="13" t="s">
        <v>96</v>
      </c>
      <c r="I16" s="13" t="s">
        <v>56</v>
      </c>
      <c r="J16" s="14" t="s">
        <v>42</v>
      </c>
      <c r="K16" s="16">
        <v>0.40389999999999998</v>
      </c>
      <c r="L16" s="15">
        <v>71500000</v>
      </c>
      <c r="M16" s="15">
        <v>50600000</v>
      </c>
      <c r="N16" s="15">
        <v>12650000</v>
      </c>
      <c r="O16" s="15">
        <v>0</v>
      </c>
      <c r="P16" s="15">
        <v>3640004</v>
      </c>
      <c r="Q16" s="15">
        <v>1265000</v>
      </c>
      <c r="R16" s="15">
        <v>2133686.611885</v>
      </c>
      <c r="S16" s="17">
        <f t="shared" si="0"/>
        <v>2.8774735177865614</v>
      </c>
      <c r="T16" s="16">
        <f t="shared" si="1"/>
        <v>0.70769230769230773</v>
      </c>
    </row>
    <row r="17" spans="1:22" x14ac:dyDescent="0.25">
      <c r="A17" s="13" t="s">
        <v>97</v>
      </c>
      <c r="B17" s="13" t="s">
        <v>98</v>
      </c>
      <c r="C17" s="13" t="s">
        <v>99</v>
      </c>
      <c r="D17" s="13" t="s">
        <v>100</v>
      </c>
      <c r="E17" s="13">
        <v>219</v>
      </c>
      <c r="F17" s="13">
        <v>2020</v>
      </c>
      <c r="G17" s="13" t="s">
        <v>101</v>
      </c>
      <c r="H17" s="13" t="s">
        <v>102</v>
      </c>
      <c r="I17" s="13" t="s">
        <v>31</v>
      </c>
      <c r="J17" s="14" t="s">
        <v>42</v>
      </c>
      <c r="K17" s="16">
        <v>0.30299999999999999</v>
      </c>
      <c r="L17" s="15">
        <v>60000000</v>
      </c>
      <c r="M17" s="15">
        <v>42247000</v>
      </c>
      <c r="N17" s="15">
        <v>0</v>
      </c>
      <c r="O17" s="15">
        <v>0</v>
      </c>
      <c r="P17" s="15">
        <v>2459518.09</v>
      </c>
      <c r="Q17" s="15">
        <v>1541854.96</v>
      </c>
      <c r="R17" s="15">
        <f>P17-Q17</f>
        <v>917663.12999999989</v>
      </c>
      <c r="S17" s="17">
        <f>P17/Q17</f>
        <v>1.5951682575901951</v>
      </c>
      <c r="T17" s="16">
        <f t="shared" si="1"/>
        <v>0.70411666666666661</v>
      </c>
      <c r="V17" s="7"/>
    </row>
    <row r="18" spans="1:22" x14ac:dyDescent="0.25">
      <c r="A18" s="13" t="s">
        <v>103</v>
      </c>
      <c r="B18" s="13" t="s">
        <v>104</v>
      </c>
      <c r="C18" s="13" t="s">
        <v>105</v>
      </c>
      <c r="D18" s="13" t="s">
        <v>53</v>
      </c>
      <c r="E18" s="13">
        <v>284</v>
      </c>
      <c r="F18" s="13">
        <v>2021</v>
      </c>
      <c r="G18" s="13" t="s">
        <v>54</v>
      </c>
      <c r="H18" s="13" t="s">
        <v>55</v>
      </c>
      <c r="I18" s="13" t="s">
        <v>106</v>
      </c>
      <c r="J18" s="14" t="s">
        <v>42</v>
      </c>
      <c r="K18" s="16">
        <v>0.42670000000000002</v>
      </c>
      <c r="L18" s="15">
        <v>38000000</v>
      </c>
      <c r="M18" s="15">
        <v>20000000</v>
      </c>
      <c r="N18" s="15">
        <v>10000000</v>
      </c>
      <c r="O18" s="15">
        <v>10000000</v>
      </c>
      <c r="P18" s="15">
        <v>2136789.14</v>
      </c>
      <c r="Q18" s="15">
        <v>500000</v>
      </c>
      <c r="R18" s="15">
        <v>1544685.2772949999</v>
      </c>
      <c r="S18" s="17">
        <f t="shared" si="0"/>
        <v>4.2735782800000006</v>
      </c>
      <c r="T18" s="16">
        <f t="shared" si="1"/>
        <v>0.52631578947368418</v>
      </c>
      <c r="V18" s="7"/>
    </row>
    <row r="19" spans="1:22" x14ac:dyDescent="0.25">
      <c r="A19" s="13" t="s">
        <v>107</v>
      </c>
      <c r="B19" s="13" t="s">
        <v>108</v>
      </c>
      <c r="C19" s="13" t="s">
        <v>109</v>
      </c>
      <c r="D19" s="13" t="s">
        <v>53</v>
      </c>
      <c r="E19" s="13" t="s">
        <v>110</v>
      </c>
      <c r="F19" s="13" t="s">
        <v>80</v>
      </c>
      <c r="G19" s="13" t="s">
        <v>30</v>
      </c>
      <c r="H19" s="13" t="s">
        <v>111</v>
      </c>
      <c r="I19" s="13" t="s">
        <v>31</v>
      </c>
      <c r="J19" s="14" t="s">
        <v>42</v>
      </c>
      <c r="K19" s="16">
        <v>0.47710000000000002</v>
      </c>
      <c r="L19" s="15">
        <v>91200000</v>
      </c>
      <c r="M19" s="15">
        <v>58895000</v>
      </c>
      <c r="N19" s="15">
        <v>0</v>
      </c>
      <c r="O19" s="15">
        <v>0</v>
      </c>
      <c r="P19" s="15">
        <v>4408846.75</v>
      </c>
      <c r="Q19" s="15">
        <v>1519491</v>
      </c>
      <c r="R19" s="15">
        <v>1954879.8298589999</v>
      </c>
      <c r="S19" s="17">
        <f t="shared" si="0"/>
        <v>2.9015287027037342</v>
      </c>
      <c r="T19" s="16">
        <f t="shared" si="1"/>
        <v>0.64577850877192977</v>
      </c>
    </row>
    <row r="20" spans="1:22" x14ac:dyDescent="0.25">
      <c r="A20" s="13" t="s">
        <v>112</v>
      </c>
      <c r="B20" s="13" t="s">
        <v>113</v>
      </c>
      <c r="C20" s="13" t="s">
        <v>114</v>
      </c>
      <c r="D20" s="13" t="s">
        <v>115</v>
      </c>
      <c r="E20" s="13">
        <v>366</v>
      </c>
      <c r="F20" s="13">
        <v>2021</v>
      </c>
      <c r="G20" s="13" t="s">
        <v>39</v>
      </c>
      <c r="H20" s="13" t="s">
        <v>116</v>
      </c>
      <c r="I20" s="13" t="s">
        <v>69</v>
      </c>
      <c r="J20" s="14" t="s">
        <v>42</v>
      </c>
      <c r="K20" s="16">
        <v>0.47989999999999999</v>
      </c>
      <c r="L20" s="15">
        <v>115000000</v>
      </c>
      <c r="M20" s="15">
        <v>77700000</v>
      </c>
      <c r="N20" s="15">
        <v>0</v>
      </c>
      <c r="O20" s="15">
        <v>0</v>
      </c>
      <c r="P20" s="15">
        <v>4898525.0199999996</v>
      </c>
      <c r="Q20" s="15">
        <v>2182454.8667000001</v>
      </c>
      <c r="R20" s="15">
        <v>2282263.9774449999</v>
      </c>
      <c r="S20" s="17">
        <f t="shared" si="0"/>
        <v>2.2445023238472999</v>
      </c>
      <c r="T20" s="16">
        <f t="shared" si="1"/>
        <v>0.67565217391304344</v>
      </c>
    </row>
    <row r="21" spans="1:22" x14ac:dyDescent="0.25">
      <c r="A21" s="13" t="s">
        <v>117</v>
      </c>
      <c r="B21" s="13" t="s">
        <v>118</v>
      </c>
      <c r="C21" s="13" t="s">
        <v>119</v>
      </c>
      <c r="D21" s="13" t="s">
        <v>85</v>
      </c>
      <c r="E21" s="13" t="s">
        <v>120</v>
      </c>
      <c r="F21" s="13" t="s">
        <v>61</v>
      </c>
      <c r="G21" s="13" t="s">
        <v>121</v>
      </c>
      <c r="H21" s="13" t="s">
        <v>122</v>
      </c>
      <c r="I21" s="13" t="s">
        <v>31</v>
      </c>
      <c r="J21" s="14" t="s">
        <v>32</v>
      </c>
      <c r="K21" s="16">
        <v>0.3337</v>
      </c>
      <c r="L21" s="15">
        <v>156000000</v>
      </c>
      <c r="M21" s="15">
        <v>60847018.390000001</v>
      </c>
      <c r="N21" s="15">
        <v>0</v>
      </c>
      <c r="O21" s="15">
        <v>0</v>
      </c>
      <c r="P21" s="15">
        <v>6223948.4699999997</v>
      </c>
      <c r="Q21" s="15">
        <v>3874777.44</v>
      </c>
      <c r="R21" s="15">
        <v>2349171.0299999998</v>
      </c>
      <c r="S21" s="17">
        <f t="shared" si="0"/>
        <v>1.6062725063249053</v>
      </c>
      <c r="T21" s="16">
        <f t="shared" si="1"/>
        <v>0.3900449896794872</v>
      </c>
    </row>
    <row r="22" spans="1:22" x14ac:dyDescent="0.25">
      <c r="A22" s="13" t="s">
        <v>123</v>
      </c>
      <c r="B22" s="13" t="s">
        <v>124</v>
      </c>
      <c r="C22" s="13" t="s">
        <v>95</v>
      </c>
      <c r="D22" s="13" t="s">
        <v>53</v>
      </c>
      <c r="E22" s="13" t="s">
        <v>125</v>
      </c>
      <c r="F22" s="13" t="s">
        <v>126</v>
      </c>
      <c r="G22" s="13" t="s">
        <v>86</v>
      </c>
      <c r="H22" s="13" t="s">
        <v>87</v>
      </c>
      <c r="I22" s="13" t="s">
        <v>31</v>
      </c>
      <c r="J22" s="14" t="s">
        <v>42</v>
      </c>
      <c r="K22" s="16">
        <v>0.4476</v>
      </c>
      <c r="L22" s="15">
        <v>107000000</v>
      </c>
      <c r="M22" s="15">
        <v>84241000</v>
      </c>
      <c r="N22" s="15">
        <v>0</v>
      </c>
      <c r="O22" s="15">
        <v>0</v>
      </c>
      <c r="P22" s="15">
        <v>5655792.4900000002</v>
      </c>
      <c r="Q22" s="15">
        <v>2319435.54</v>
      </c>
      <c r="R22" s="15">
        <v>3031237.2925740001</v>
      </c>
      <c r="S22" s="17">
        <f t="shared" si="0"/>
        <v>2.4384348659243189</v>
      </c>
      <c r="T22" s="16">
        <f t="shared" si="1"/>
        <v>0.78729906542056072</v>
      </c>
    </row>
    <row r="23" spans="1:22" x14ac:dyDescent="0.25">
      <c r="A23" s="13" t="s">
        <v>127</v>
      </c>
      <c r="B23" s="13" t="s">
        <v>128</v>
      </c>
      <c r="C23" s="13" t="s">
        <v>129</v>
      </c>
      <c r="D23" s="13" t="s">
        <v>78</v>
      </c>
      <c r="E23" s="13" t="s">
        <v>130</v>
      </c>
      <c r="F23" s="13" t="s">
        <v>28</v>
      </c>
      <c r="G23" s="13" t="s">
        <v>131</v>
      </c>
      <c r="H23" s="13" t="s">
        <v>132</v>
      </c>
      <c r="I23" s="13" t="s">
        <v>31</v>
      </c>
      <c r="J23" s="14" t="s">
        <v>32</v>
      </c>
      <c r="K23" s="16">
        <v>0.25750000000000001</v>
      </c>
      <c r="L23" s="15">
        <v>172700000</v>
      </c>
      <c r="M23" s="15">
        <v>78847880.120000005</v>
      </c>
      <c r="N23" s="15">
        <v>0</v>
      </c>
      <c r="O23" s="15">
        <v>0</v>
      </c>
      <c r="P23" s="15">
        <v>7066674</v>
      </c>
      <c r="Q23" s="15">
        <v>4865749.67</v>
      </c>
      <c r="R23" s="15">
        <v>2225212.46</v>
      </c>
      <c r="S23" s="17">
        <f t="shared" si="0"/>
        <v>1.4523299551495423</v>
      </c>
      <c r="T23" s="16">
        <f t="shared" si="1"/>
        <v>0.45655981540243201</v>
      </c>
    </row>
    <row r="24" spans="1:22" x14ac:dyDescent="0.25">
      <c r="A24" s="13" t="s">
        <v>133</v>
      </c>
      <c r="B24" s="13" t="s">
        <v>134</v>
      </c>
      <c r="C24" s="13" t="s">
        <v>135</v>
      </c>
      <c r="D24" s="13" t="s">
        <v>46</v>
      </c>
      <c r="E24" s="13" t="s">
        <v>136</v>
      </c>
      <c r="F24" s="13" t="s">
        <v>80</v>
      </c>
      <c r="G24" s="13" t="s">
        <v>39</v>
      </c>
      <c r="H24" s="13" t="s">
        <v>137</v>
      </c>
      <c r="I24" s="13" t="s">
        <v>138</v>
      </c>
      <c r="J24" s="14" t="s">
        <v>42</v>
      </c>
      <c r="K24" s="16">
        <v>0.2273</v>
      </c>
      <c r="L24" s="15">
        <v>84000000</v>
      </c>
      <c r="M24" s="15">
        <v>47887500</v>
      </c>
      <c r="N24" s="15">
        <v>23943750</v>
      </c>
      <c r="O24" s="15">
        <v>0</v>
      </c>
      <c r="P24" s="15">
        <v>2897869.32</v>
      </c>
      <c r="Q24" s="15">
        <v>1541979.5471000001</v>
      </c>
      <c r="R24" s="15">
        <v>1850218.6330619999</v>
      </c>
      <c r="S24" s="17">
        <f t="shared" si="0"/>
        <v>1.8793176118645807</v>
      </c>
      <c r="T24" s="16">
        <f t="shared" si="1"/>
        <v>0.57008928571428574</v>
      </c>
    </row>
    <row r="25" spans="1:22" x14ac:dyDescent="0.25">
      <c r="A25" s="13" t="s">
        <v>139</v>
      </c>
      <c r="B25" s="13" t="s">
        <v>140</v>
      </c>
      <c r="C25" s="13" t="s">
        <v>35</v>
      </c>
      <c r="D25" s="13" t="s">
        <v>36</v>
      </c>
      <c r="E25" s="13" t="s">
        <v>141</v>
      </c>
      <c r="F25" s="13" t="s">
        <v>126</v>
      </c>
      <c r="G25" s="13" t="s">
        <v>142</v>
      </c>
      <c r="H25" s="13" t="s">
        <v>143</v>
      </c>
      <c r="I25" s="13" t="s">
        <v>31</v>
      </c>
      <c r="J25" s="14" t="s">
        <v>32</v>
      </c>
      <c r="K25" s="16">
        <v>0.443</v>
      </c>
      <c r="L25" s="15">
        <v>105000000</v>
      </c>
      <c r="M25" s="15">
        <v>51436000</v>
      </c>
      <c r="N25" s="15">
        <v>0</v>
      </c>
      <c r="O25" s="15">
        <v>0</v>
      </c>
      <c r="P25" s="15">
        <v>4272235.58</v>
      </c>
      <c r="Q25" s="15">
        <v>2644868.5</v>
      </c>
      <c r="R25" s="15">
        <v>1707762.59</v>
      </c>
      <c r="S25" s="17">
        <f t="shared" si="0"/>
        <v>1.6152922460984356</v>
      </c>
      <c r="T25" s="16">
        <f t="shared" si="1"/>
        <v>0.48986666666666667</v>
      </c>
    </row>
    <row r="26" spans="1:22" x14ac:dyDescent="0.25">
      <c r="A26" s="13" t="s">
        <v>144</v>
      </c>
      <c r="B26" s="13" t="s">
        <v>145</v>
      </c>
      <c r="C26" s="13" t="s">
        <v>146</v>
      </c>
      <c r="D26" s="13" t="s">
        <v>115</v>
      </c>
      <c r="E26" s="13" t="s">
        <v>147</v>
      </c>
      <c r="F26" s="13" t="s">
        <v>38</v>
      </c>
      <c r="G26" s="13" t="s">
        <v>86</v>
      </c>
      <c r="H26" s="13" t="s">
        <v>87</v>
      </c>
      <c r="I26" s="13" t="s">
        <v>31</v>
      </c>
      <c r="J26" s="14" t="s">
        <v>42</v>
      </c>
      <c r="K26" s="16">
        <v>0.31280000000000002</v>
      </c>
      <c r="L26" s="15">
        <v>71500000</v>
      </c>
      <c r="M26" s="15">
        <v>50498000</v>
      </c>
      <c r="N26" s="15">
        <v>0</v>
      </c>
      <c r="O26" s="15">
        <v>0</v>
      </c>
      <c r="P26" s="15">
        <v>3058949</v>
      </c>
      <c r="Q26" s="15">
        <v>1271203.02</v>
      </c>
      <c r="R26" s="15">
        <v>1598109.9206960001</v>
      </c>
      <c r="S26" s="17">
        <f t="shared" si="0"/>
        <v>2.4063418288606644</v>
      </c>
      <c r="T26" s="16">
        <f t="shared" si="1"/>
        <v>0.70626573426573425</v>
      </c>
    </row>
    <row r="27" spans="1:22" x14ac:dyDescent="0.25">
      <c r="A27" s="31" t="s">
        <v>234</v>
      </c>
      <c r="B27" s="21" t="s">
        <v>235</v>
      </c>
      <c r="C27" s="21" t="s">
        <v>236</v>
      </c>
      <c r="D27" s="21" t="s">
        <v>53</v>
      </c>
      <c r="E27" s="13">
        <v>390</v>
      </c>
      <c r="F27" s="13">
        <v>2016</v>
      </c>
      <c r="G27" s="24">
        <v>44287</v>
      </c>
      <c r="H27" s="22">
        <v>46813</v>
      </c>
      <c r="I27" s="21" t="s">
        <v>138</v>
      </c>
      <c r="J27" s="23" t="s">
        <v>32</v>
      </c>
      <c r="K27" s="16">
        <v>0.26579999999999998</v>
      </c>
      <c r="L27" s="15">
        <v>68900000</v>
      </c>
      <c r="M27" s="15">
        <v>42627660</v>
      </c>
      <c r="N27" s="15"/>
      <c r="O27" s="15">
        <v>0</v>
      </c>
      <c r="P27" s="15">
        <v>4217435</v>
      </c>
      <c r="Q27" s="15">
        <v>1959607</v>
      </c>
      <c r="R27" s="15">
        <v>2445223</v>
      </c>
      <c r="S27" s="17">
        <f t="shared" si="0"/>
        <v>2.1521840858906915</v>
      </c>
      <c r="T27" s="16">
        <f t="shared" si="1"/>
        <v>0.61868882438316397</v>
      </c>
    </row>
    <row r="28" spans="1:22" x14ac:dyDescent="0.25">
      <c r="A28" s="13" t="s">
        <v>148</v>
      </c>
      <c r="B28" s="13" t="s">
        <v>149</v>
      </c>
      <c r="C28" s="13" t="s">
        <v>150</v>
      </c>
      <c r="D28" s="13" t="s">
        <v>151</v>
      </c>
      <c r="E28" s="13" t="s">
        <v>152</v>
      </c>
      <c r="F28" s="13" t="s">
        <v>80</v>
      </c>
      <c r="G28" s="13" t="s">
        <v>30</v>
      </c>
      <c r="H28" s="13" t="s">
        <v>111</v>
      </c>
      <c r="I28" s="13" t="s">
        <v>31</v>
      </c>
      <c r="J28" s="14" t="s">
        <v>42</v>
      </c>
      <c r="K28" s="16">
        <v>0.47710000000000002</v>
      </c>
      <c r="L28" s="15">
        <v>62400000</v>
      </c>
      <c r="M28" s="15">
        <v>36225000</v>
      </c>
      <c r="N28" s="15">
        <v>0</v>
      </c>
      <c r="O28" s="15">
        <v>0</v>
      </c>
      <c r="P28" s="15">
        <v>2401232.2000000002</v>
      </c>
      <c r="Q28" s="15">
        <v>978075.04</v>
      </c>
      <c r="R28" s="15">
        <v>860406.32231199997</v>
      </c>
      <c r="S28" s="17">
        <f t="shared" si="0"/>
        <v>2.455059276433432</v>
      </c>
      <c r="T28" s="16">
        <f t="shared" si="1"/>
        <v>0.58052884615384615</v>
      </c>
    </row>
    <row r="29" spans="1:22" x14ac:dyDescent="0.25">
      <c r="A29" s="13" t="s">
        <v>153</v>
      </c>
      <c r="B29" s="13" t="s">
        <v>154</v>
      </c>
      <c r="C29" s="13" t="s">
        <v>155</v>
      </c>
      <c r="D29" s="13" t="s">
        <v>53</v>
      </c>
      <c r="E29" s="13" t="s">
        <v>156</v>
      </c>
      <c r="F29" s="13" t="s">
        <v>157</v>
      </c>
      <c r="G29" s="13" t="s">
        <v>158</v>
      </c>
      <c r="H29" s="13" t="s">
        <v>159</v>
      </c>
      <c r="I29" s="13" t="s">
        <v>56</v>
      </c>
      <c r="J29" s="14" t="s">
        <v>42</v>
      </c>
      <c r="K29" s="16">
        <v>0.50029999999999997</v>
      </c>
      <c r="L29" s="15">
        <v>50000000</v>
      </c>
      <c r="M29" s="15">
        <v>37000000</v>
      </c>
      <c r="N29" s="15">
        <v>0</v>
      </c>
      <c r="O29" s="15">
        <v>0</v>
      </c>
      <c r="P29" s="15">
        <v>3209049.07</v>
      </c>
      <c r="Q29" s="15">
        <v>795500</v>
      </c>
      <c r="R29" s="15">
        <v>2137239.7813900001</v>
      </c>
      <c r="S29" s="17">
        <f t="shared" si="0"/>
        <v>4.0340026021370203</v>
      </c>
      <c r="T29" s="16">
        <f t="shared" si="1"/>
        <v>0.74</v>
      </c>
    </row>
    <row r="30" spans="1:22" x14ac:dyDescent="0.25">
      <c r="A30" s="13" t="s">
        <v>160</v>
      </c>
      <c r="B30" s="13" t="s">
        <v>161</v>
      </c>
      <c r="C30" s="13" t="s">
        <v>162</v>
      </c>
      <c r="D30" s="13" t="s">
        <v>46</v>
      </c>
      <c r="E30" s="13" t="s">
        <v>163</v>
      </c>
      <c r="F30" s="13" t="s">
        <v>38</v>
      </c>
      <c r="G30" s="13" t="s">
        <v>164</v>
      </c>
      <c r="H30" s="13" t="s">
        <v>165</v>
      </c>
      <c r="I30" s="13" t="s">
        <v>31</v>
      </c>
      <c r="J30" s="14" t="s">
        <v>42</v>
      </c>
      <c r="K30" s="16">
        <v>0.1633</v>
      </c>
      <c r="L30" s="15">
        <v>110000000</v>
      </c>
      <c r="M30" s="15">
        <v>55357000</v>
      </c>
      <c r="N30" s="15">
        <v>0</v>
      </c>
      <c r="O30" s="15">
        <v>0</v>
      </c>
      <c r="P30" s="15">
        <v>3165599.63</v>
      </c>
      <c r="Q30" s="15">
        <v>1749677.04</v>
      </c>
      <c r="R30" s="15">
        <v>1084687.5430910001</v>
      </c>
      <c r="S30" s="17">
        <f t="shared" si="0"/>
        <v>1.8092479684136449</v>
      </c>
      <c r="T30" s="16">
        <f t="shared" si="1"/>
        <v>0.50324545454545455</v>
      </c>
    </row>
    <row r="31" spans="1:22" x14ac:dyDescent="0.25">
      <c r="A31" s="13" t="s">
        <v>166</v>
      </c>
      <c r="B31" s="13" t="s">
        <v>167</v>
      </c>
      <c r="C31" s="13" t="s">
        <v>52</v>
      </c>
      <c r="D31" s="13" t="s">
        <v>53</v>
      </c>
      <c r="E31" s="13" t="s">
        <v>168</v>
      </c>
      <c r="F31" s="13" t="s">
        <v>169</v>
      </c>
      <c r="G31" s="13" t="s">
        <v>86</v>
      </c>
      <c r="H31" s="13" t="s">
        <v>87</v>
      </c>
      <c r="I31" s="13" t="s">
        <v>31</v>
      </c>
      <c r="J31" s="14" t="s">
        <v>42</v>
      </c>
      <c r="K31" s="16">
        <v>0.1837</v>
      </c>
      <c r="L31" s="15">
        <v>64500000</v>
      </c>
      <c r="M31" s="15">
        <v>53600000</v>
      </c>
      <c r="N31" s="15">
        <v>0</v>
      </c>
      <c r="O31" s="15">
        <v>0</v>
      </c>
      <c r="P31" s="15">
        <v>3633419.24</v>
      </c>
      <c r="Q31" s="15">
        <v>1444162.68</v>
      </c>
      <c r="R31" s="15">
        <v>1993331.5002230001</v>
      </c>
      <c r="S31" s="17">
        <f t="shared" si="0"/>
        <v>2.5159348668392405</v>
      </c>
      <c r="T31" s="16">
        <f t="shared" si="1"/>
        <v>0.83100775193798448</v>
      </c>
    </row>
    <row r="32" spans="1:22" x14ac:dyDescent="0.25">
      <c r="A32" s="30" t="s">
        <v>237</v>
      </c>
      <c r="B32" s="21" t="s">
        <v>238</v>
      </c>
      <c r="C32" s="21" t="s">
        <v>239</v>
      </c>
      <c r="D32" s="21" t="s">
        <v>240</v>
      </c>
      <c r="E32" s="13">
        <v>678</v>
      </c>
      <c r="F32" s="13">
        <v>2013</v>
      </c>
      <c r="G32" s="22">
        <v>44682</v>
      </c>
      <c r="H32" s="21" t="s">
        <v>241</v>
      </c>
      <c r="I32" s="21" t="s">
        <v>181</v>
      </c>
      <c r="J32" s="23" t="s">
        <v>32</v>
      </c>
      <c r="K32" s="16">
        <v>0.2843</v>
      </c>
      <c r="L32" s="15">
        <v>78900000</v>
      </c>
      <c r="M32" s="15">
        <v>56700000</v>
      </c>
      <c r="N32" s="15"/>
      <c r="O32" s="15">
        <v>0</v>
      </c>
      <c r="P32" s="15">
        <v>4617284</v>
      </c>
      <c r="Q32" s="15">
        <v>2657823</v>
      </c>
      <c r="R32" s="15">
        <v>1546783</v>
      </c>
      <c r="S32" s="17">
        <f t="shared" si="0"/>
        <v>1.7372428487525318</v>
      </c>
      <c r="T32" s="16">
        <f t="shared" si="1"/>
        <v>0.71863117870722437</v>
      </c>
    </row>
    <row r="33" spans="1:20" x14ac:dyDescent="0.25">
      <c r="A33" s="13" t="s">
        <v>170</v>
      </c>
      <c r="B33" s="13" t="s">
        <v>171</v>
      </c>
      <c r="C33" s="13" t="s">
        <v>172</v>
      </c>
      <c r="D33" s="13" t="s">
        <v>73</v>
      </c>
      <c r="E33" s="13">
        <v>340</v>
      </c>
      <c r="F33" s="13">
        <v>2021</v>
      </c>
      <c r="G33" s="13" t="s">
        <v>39</v>
      </c>
      <c r="H33" s="13" t="s">
        <v>68</v>
      </c>
      <c r="I33" s="13" t="s">
        <v>69</v>
      </c>
      <c r="J33" s="14" t="s">
        <v>42</v>
      </c>
      <c r="K33" s="16">
        <v>0.46689999999999998</v>
      </c>
      <c r="L33" s="15">
        <v>85650000</v>
      </c>
      <c r="M33" s="15">
        <v>66500000</v>
      </c>
      <c r="N33" s="15">
        <v>0</v>
      </c>
      <c r="O33" s="15">
        <v>0</v>
      </c>
      <c r="P33" s="15">
        <f>885825.92*4</f>
        <v>3543303.68</v>
      </c>
      <c r="Q33" s="15">
        <v>1889227.3167000001</v>
      </c>
      <c r="R33" s="15">
        <v>1993332.5002230001</v>
      </c>
      <c r="S33" s="17">
        <f t="shared" ref="S33" si="2">P33/Q33</f>
        <v>1.8755306196764352</v>
      </c>
      <c r="T33" s="16">
        <f t="shared" si="1"/>
        <v>0.77641564506713368</v>
      </c>
    </row>
    <row r="34" spans="1:20" x14ac:dyDescent="0.25">
      <c r="A34" s="13" t="s">
        <v>173</v>
      </c>
      <c r="B34" s="13" t="s">
        <v>174</v>
      </c>
      <c r="C34" s="13" t="s">
        <v>35</v>
      </c>
      <c r="D34" s="13" t="s">
        <v>36</v>
      </c>
      <c r="E34" s="13">
        <v>242</v>
      </c>
      <c r="F34" s="13">
        <v>2021</v>
      </c>
      <c r="G34" s="13" t="s">
        <v>39</v>
      </c>
      <c r="H34" s="13" t="s">
        <v>175</v>
      </c>
      <c r="I34" s="13" t="s">
        <v>41</v>
      </c>
      <c r="J34" s="14" t="s">
        <v>42</v>
      </c>
      <c r="K34" s="16">
        <v>0.53129999999999999</v>
      </c>
      <c r="L34" s="15">
        <v>111000000</v>
      </c>
      <c r="M34" s="15">
        <v>69250000</v>
      </c>
      <c r="N34" s="15">
        <v>0</v>
      </c>
      <c r="O34" s="15">
        <v>0</v>
      </c>
      <c r="P34" s="15">
        <v>3387963</v>
      </c>
      <c r="Q34" s="15">
        <v>1983758.5833000001</v>
      </c>
      <c r="R34" s="15">
        <v>1021946.366666</v>
      </c>
      <c r="S34" s="17">
        <f t="shared" ref="S34:S36" si="3">P34/Q34</f>
        <v>1.7078504554541578</v>
      </c>
      <c r="T34" s="16">
        <f t="shared" si="1"/>
        <v>0.62387387387387383</v>
      </c>
    </row>
    <row r="35" spans="1:20" x14ac:dyDescent="0.25">
      <c r="A35" s="13" t="s">
        <v>176</v>
      </c>
      <c r="B35" s="13" t="s">
        <v>177</v>
      </c>
      <c r="C35" s="13" t="s">
        <v>150</v>
      </c>
      <c r="D35" s="13" t="s">
        <v>151</v>
      </c>
      <c r="E35" s="13">
        <v>500</v>
      </c>
      <c r="F35" s="13" t="s">
        <v>178</v>
      </c>
      <c r="G35" s="13" t="s">
        <v>179</v>
      </c>
      <c r="H35" s="13" t="s">
        <v>180</v>
      </c>
      <c r="I35" s="13" t="s">
        <v>181</v>
      </c>
      <c r="J35" s="14" t="s">
        <v>32</v>
      </c>
      <c r="K35" s="16">
        <v>1</v>
      </c>
      <c r="L35" s="15">
        <v>120000000</v>
      </c>
      <c r="M35" s="15">
        <v>53948026.450000003</v>
      </c>
      <c r="N35" s="15">
        <v>0</v>
      </c>
      <c r="O35" s="15">
        <v>0</v>
      </c>
      <c r="P35" s="15">
        <v>5096833.4400000004</v>
      </c>
      <c r="Q35" s="15">
        <v>3247026.48</v>
      </c>
      <c r="R35" s="15">
        <v>1849806.96</v>
      </c>
      <c r="S35" s="17">
        <f t="shared" si="3"/>
        <v>1.5696926007206446</v>
      </c>
      <c r="T35" s="16">
        <f t="shared" si="1"/>
        <v>0.44956688708333337</v>
      </c>
    </row>
    <row r="36" spans="1:20" x14ac:dyDescent="0.25">
      <c r="A36" s="13" t="s">
        <v>182</v>
      </c>
      <c r="B36" s="13" t="s">
        <v>183</v>
      </c>
      <c r="C36" s="13" t="s">
        <v>184</v>
      </c>
      <c r="D36" s="13" t="s">
        <v>185</v>
      </c>
      <c r="E36" s="13">
        <v>300</v>
      </c>
      <c r="F36" s="13">
        <v>2021</v>
      </c>
      <c r="G36" s="13" t="s">
        <v>39</v>
      </c>
      <c r="H36" s="13" t="s">
        <v>186</v>
      </c>
      <c r="I36" s="13" t="s">
        <v>92</v>
      </c>
      <c r="J36" s="14" t="s">
        <v>42</v>
      </c>
      <c r="K36" s="16">
        <v>0.34489999999999998</v>
      </c>
      <c r="L36" s="15">
        <v>85500000</v>
      </c>
      <c r="M36" s="15">
        <v>67800000</v>
      </c>
      <c r="N36" s="15">
        <v>0</v>
      </c>
      <c r="O36" s="15">
        <v>0</v>
      </c>
      <c r="P36" s="15">
        <v>4051236.06</v>
      </c>
      <c r="Q36" s="15">
        <v>2105732.4</v>
      </c>
      <c r="R36" s="15">
        <v>1535746.6044449999</v>
      </c>
      <c r="S36" s="17">
        <f t="shared" si="3"/>
        <v>1.9239083085771014</v>
      </c>
      <c r="T36" s="16">
        <f t="shared" si="1"/>
        <v>0.7929824561403509</v>
      </c>
    </row>
    <row r="37" spans="1:20" x14ac:dyDescent="0.25">
      <c r="A37" s="13" t="s">
        <v>187</v>
      </c>
      <c r="B37" s="13" t="s">
        <v>188</v>
      </c>
      <c r="C37" s="13" t="s">
        <v>90</v>
      </c>
      <c r="D37" s="13" t="s">
        <v>46</v>
      </c>
      <c r="E37" s="13">
        <v>314</v>
      </c>
      <c r="F37" s="13">
        <v>2021</v>
      </c>
      <c r="G37" s="13" t="s">
        <v>189</v>
      </c>
      <c r="H37" s="13" t="s">
        <v>190</v>
      </c>
      <c r="I37" s="13" t="s">
        <v>56</v>
      </c>
      <c r="J37" s="14" t="s">
        <v>42</v>
      </c>
      <c r="K37" s="16">
        <v>0.48699999999999999</v>
      </c>
      <c r="L37" s="15">
        <v>58400000</v>
      </c>
      <c r="M37" s="15">
        <v>38800000</v>
      </c>
      <c r="N37" s="15">
        <v>10363480</v>
      </c>
      <c r="O37" s="15">
        <v>16580000</v>
      </c>
      <c r="P37" s="15">
        <v>2812360.4057</v>
      </c>
      <c r="Q37" s="15">
        <v>1067000</v>
      </c>
      <c r="R37" s="15">
        <v>1628646.261712</v>
      </c>
      <c r="S37" s="17">
        <f>P37/Q37</f>
        <v>2.6357642040299907</v>
      </c>
      <c r="T37" s="16">
        <f t="shared" si="1"/>
        <v>0.66438356164383561</v>
      </c>
    </row>
    <row r="38" spans="1:20" x14ac:dyDescent="0.25">
      <c r="A38" s="13" t="s">
        <v>191</v>
      </c>
      <c r="B38" s="13" t="s">
        <v>192</v>
      </c>
      <c r="C38" s="13" t="s">
        <v>135</v>
      </c>
      <c r="D38" s="13" t="s">
        <v>46</v>
      </c>
      <c r="E38" s="13" t="s">
        <v>136</v>
      </c>
      <c r="F38" s="13" t="s">
        <v>80</v>
      </c>
      <c r="G38" s="13" t="s">
        <v>39</v>
      </c>
      <c r="H38" s="13" t="s">
        <v>193</v>
      </c>
      <c r="I38" s="13" t="s">
        <v>92</v>
      </c>
      <c r="J38" s="14" t="s">
        <v>42</v>
      </c>
      <c r="K38" s="16">
        <v>0.17249999999999999</v>
      </c>
      <c r="L38" s="15">
        <v>78000000</v>
      </c>
      <c r="M38" s="15">
        <v>53150000</v>
      </c>
      <c r="N38" s="15">
        <v>0</v>
      </c>
      <c r="O38" s="15">
        <v>0</v>
      </c>
      <c r="P38" s="15">
        <v>2929789.43</v>
      </c>
      <c r="Q38" s="15">
        <v>2069532.13</v>
      </c>
      <c r="R38" s="15">
        <f>P38-Q38</f>
        <v>860257.30000000028</v>
      </c>
      <c r="S38" s="17">
        <f t="shared" ref="S38:S45" si="4">P38/Q38</f>
        <v>1.4156771898003828</v>
      </c>
      <c r="T38" s="16">
        <f t="shared" si="1"/>
        <v>0.68141025641025643</v>
      </c>
    </row>
    <row r="39" spans="1:20" x14ac:dyDescent="0.25">
      <c r="A39" s="13" t="s">
        <v>194</v>
      </c>
      <c r="B39" s="13" t="s">
        <v>195</v>
      </c>
      <c r="C39" s="13" t="s">
        <v>196</v>
      </c>
      <c r="D39" s="13" t="s">
        <v>46</v>
      </c>
      <c r="E39" s="13" t="s">
        <v>197</v>
      </c>
      <c r="F39" s="13" t="s">
        <v>80</v>
      </c>
      <c r="G39" s="13" t="s">
        <v>158</v>
      </c>
      <c r="H39" s="13" t="s">
        <v>198</v>
      </c>
      <c r="I39" s="13" t="s">
        <v>31</v>
      </c>
      <c r="J39" s="14" t="s">
        <v>42</v>
      </c>
      <c r="K39" s="16">
        <v>0.41149999999999998</v>
      </c>
      <c r="L39" s="15">
        <v>144000000</v>
      </c>
      <c r="M39" s="15">
        <v>88954000</v>
      </c>
      <c r="N39" s="15">
        <v>0</v>
      </c>
      <c r="O39" s="15">
        <v>0</v>
      </c>
      <c r="P39" s="15">
        <v>5696051.5199999996</v>
      </c>
      <c r="Q39" s="15">
        <v>2481816.64</v>
      </c>
      <c r="R39" s="15">
        <v>2719202.2643309999</v>
      </c>
      <c r="S39" s="17">
        <f t="shared" si="4"/>
        <v>2.2951137598948481</v>
      </c>
      <c r="T39" s="16">
        <f t="shared" si="1"/>
        <v>0.61773611111111115</v>
      </c>
    </row>
    <row r="40" spans="1:20" x14ac:dyDescent="0.25">
      <c r="A40" s="13" t="s">
        <v>199</v>
      </c>
      <c r="B40" s="13" t="s">
        <v>200</v>
      </c>
      <c r="C40" s="13" t="s">
        <v>201</v>
      </c>
      <c r="D40" s="13" t="s">
        <v>202</v>
      </c>
      <c r="E40" s="13" t="s">
        <v>203</v>
      </c>
      <c r="F40" s="13" t="s">
        <v>28</v>
      </c>
      <c r="G40" s="13" t="s">
        <v>204</v>
      </c>
      <c r="H40" s="13" t="s">
        <v>205</v>
      </c>
      <c r="I40" s="13" t="s">
        <v>31</v>
      </c>
      <c r="J40" s="14" t="s">
        <v>32</v>
      </c>
      <c r="K40" s="16">
        <v>0.35599999999999998</v>
      </c>
      <c r="L40" s="15">
        <v>155000000</v>
      </c>
      <c r="M40" s="15">
        <v>77423316.239999995</v>
      </c>
      <c r="N40" s="15">
        <v>0</v>
      </c>
      <c r="O40" s="15">
        <v>0</v>
      </c>
      <c r="P40" s="15">
        <v>6483632.21</v>
      </c>
      <c r="Q40" s="15">
        <v>4629897.24</v>
      </c>
      <c r="R40" s="15">
        <v>1853734.97</v>
      </c>
      <c r="S40" s="17">
        <f t="shared" si="4"/>
        <v>1.4003836098098799</v>
      </c>
      <c r="T40" s="16">
        <f t="shared" si="1"/>
        <v>0.49950526606451612</v>
      </c>
    </row>
    <row r="41" spans="1:20" x14ac:dyDescent="0.25">
      <c r="A41" s="13" t="s">
        <v>206</v>
      </c>
      <c r="B41" s="13" t="s">
        <v>207</v>
      </c>
      <c r="C41" s="13" t="s">
        <v>208</v>
      </c>
      <c r="D41" s="13" t="s">
        <v>202</v>
      </c>
      <c r="E41" s="13" t="s">
        <v>209</v>
      </c>
      <c r="F41" s="13" t="s">
        <v>126</v>
      </c>
      <c r="G41" s="13" t="s">
        <v>210</v>
      </c>
      <c r="H41" s="13" t="s">
        <v>211</v>
      </c>
      <c r="I41" s="13" t="s">
        <v>31</v>
      </c>
      <c r="J41" s="14" t="s">
        <v>42</v>
      </c>
      <c r="K41" s="16">
        <v>0.43169999999999997</v>
      </c>
      <c r="L41" s="15">
        <v>115000000</v>
      </c>
      <c r="M41" s="15">
        <v>57589560.920000002</v>
      </c>
      <c r="N41" s="15">
        <v>0</v>
      </c>
      <c r="O41" s="15">
        <v>0</v>
      </c>
      <c r="P41" s="15">
        <v>4463577.24</v>
      </c>
      <c r="Q41" s="15">
        <v>2729181.8</v>
      </c>
      <c r="R41" s="15">
        <v>1484883.44</v>
      </c>
      <c r="S41" s="17">
        <f t="shared" si="4"/>
        <v>1.6355001487991752</v>
      </c>
      <c r="T41" s="16">
        <f t="shared" si="1"/>
        <v>0.50077879060869568</v>
      </c>
    </row>
    <row r="42" spans="1:20" x14ac:dyDescent="0.25">
      <c r="A42" s="13" t="s">
        <v>212</v>
      </c>
      <c r="B42" s="13" t="s">
        <v>213</v>
      </c>
      <c r="C42" s="13" t="s">
        <v>214</v>
      </c>
      <c r="D42" s="13" t="s">
        <v>36</v>
      </c>
      <c r="E42" s="13" t="s">
        <v>215</v>
      </c>
      <c r="F42" s="13" t="s">
        <v>216</v>
      </c>
      <c r="G42" s="13" t="s">
        <v>39</v>
      </c>
      <c r="H42" s="13" t="s">
        <v>217</v>
      </c>
      <c r="I42" s="13" t="s">
        <v>69</v>
      </c>
      <c r="J42" s="14" t="s">
        <v>42</v>
      </c>
      <c r="K42" s="16">
        <v>0.38429999999999997</v>
      </c>
      <c r="L42" s="15">
        <v>186000000</v>
      </c>
      <c r="M42" s="15">
        <v>124800000</v>
      </c>
      <c r="N42" s="15">
        <v>0</v>
      </c>
      <c r="O42" s="15">
        <v>0</v>
      </c>
      <c r="P42" s="15">
        <v>6859449</v>
      </c>
      <c r="Q42" s="15">
        <v>3742419.2</v>
      </c>
      <c r="R42" s="15">
        <v>2476136.3166660001</v>
      </c>
      <c r="S42" s="17">
        <f t="shared" si="4"/>
        <v>1.8328916760580962</v>
      </c>
      <c r="T42" s="16">
        <f t="shared" si="1"/>
        <v>0.67096774193548392</v>
      </c>
    </row>
    <row r="43" spans="1:20" x14ac:dyDescent="0.25">
      <c r="A43" s="13" t="s">
        <v>223</v>
      </c>
      <c r="B43" s="13" t="s">
        <v>224</v>
      </c>
      <c r="C43" s="13" t="s">
        <v>84</v>
      </c>
      <c r="D43" s="13" t="s">
        <v>85</v>
      </c>
      <c r="E43" s="13" t="s">
        <v>225</v>
      </c>
      <c r="F43" s="13" t="s">
        <v>38</v>
      </c>
      <c r="G43" s="13" t="s">
        <v>54</v>
      </c>
      <c r="H43" s="13" t="s">
        <v>198</v>
      </c>
      <c r="I43" s="13" t="s">
        <v>31</v>
      </c>
      <c r="J43" s="14" t="s">
        <v>42</v>
      </c>
      <c r="K43" s="16">
        <v>0.33829999999999999</v>
      </c>
      <c r="L43" s="15">
        <v>52000000</v>
      </c>
      <c r="M43" s="15">
        <v>32486000</v>
      </c>
      <c r="N43" s="15">
        <v>0</v>
      </c>
      <c r="O43" s="15">
        <v>0</v>
      </c>
      <c r="P43" s="15">
        <v>2188736.0699999998</v>
      </c>
      <c r="Q43" s="15">
        <v>948591.2</v>
      </c>
      <c r="R43" s="15">
        <v>1044823.75</v>
      </c>
      <c r="S43" s="17">
        <f t="shared" si="4"/>
        <v>2.3073543903843929</v>
      </c>
      <c r="T43" s="16">
        <f t="shared" si="1"/>
        <v>0.6247307692307692</v>
      </c>
    </row>
    <row r="44" spans="1:20" x14ac:dyDescent="0.25">
      <c r="A44" s="13" t="s">
        <v>226</v>
      </c>
      <c r="B44" s="13" t="s">
        <v>227</v>
      </c>
      <c r="C44" s="13" t="s">
        <v>228</v>
      </c>
      <c r="D44" s="13" t="s">
        <v>202</v>
      </c>
      <c r="E44" s="13" t="s">
        <v>229</v>
      </c>
      <c r="F44" s="13" t="s">
        <v>216</v>
      </c>
      <c r="G44" s="13" t="s">
        <v>86</v>
      </c>
      <c r="H44" s="13" t="s">
        <v>87</v>
      </c>
      <c r="I44" s="13" t="s">
        <v>31</v>
      </c>
      <c r="J44" s="14" t="s">
        <v>42</v>
      </c>
      <c r="K44" s="16">
        <v>0.16869999999999999</v>
      </c>
      <c r="L44" s="15">
        <v>46500000</v>
      </c>
      <c r="M44" s="15">
        <v>37520000</v>
      </c>
      <c r="N44" s="15">
        <v>0</v>
      </c>
      <c r="O44" s="15">
        <v>0</v>
      </c>
      <c r="P44" s="15">
        <v>2935028.26</v>
      </c>
      <c r="Q44" s="15">
        <v>1014603.3</v>
      </c>
      <c r="R44" s="15">
        <v>1783485.8291559999</v>
      </c>
      <c r="S44" s="17">
        <f t="shared" si="4"/>
        <v>2.8927840664425197</v>
      </c>
      <c r="T44" s="16">
        <f t="shared" si="1"/>
        <v>0.80688172043010753</v>
      </c>
    </row>
    <row r="45" spans="1:20" x14ac:dyDescent="0.25">
      <c r="A45" s="13" t="s">
        <v>230</v>
      </c>
      <c r="B45" s="13" t="s">
        <v>231</v>
      </c>
      <c r="C45" s="13" t="s">
        <v>228</v>
      </c>
      <c r="D45" s="13" t="s">
        <v>202</v>
      </c>
      <c r="E45" s="13" t="s">
        <v>229</v>
      </c>
      <c r="F45" s="13" t="s">
        <v>216</v>
      </c>
      <c r="G45" s="13" t="s">
        <v>232</v>
      </c>
      <c r="H45" s="13" t="s">
        <v>49</v>
      </c>
      <c r="I45" s="13" t="s">
        <v>31</v>
      </c>
      <c r="J45" s="14" t="s">
        <v>42</v>
      </c>
      <c r="K45" s="16">
        <v>0.46460000000000001</v>
      </c>
      <c r="L45" s="18">
        <v>100000000</v>
      </c>
      <c r="M45" s="15">
        <v>47464089.119999997</v>
      </c>
      <c r="N45" s="15">
        <v>0</v>
      </c>
      <c r="O45" s="15">
        <v>0</v>
      </c>
      <c r="P45" s="15">
        <v>3929298.64</v>
      </c>
      <c r="Q45" s="15">
        <v>3393300.5610000002</v>
      </c>
      <c r="R45" s="15">
        <v>651509.47997300001</v>
      </c>
      <c r="S45" s="17">
        <f t="shared" si="4"/>
        <v>1.1579577374195353</v>
      </c>
      <c r="T45" s="16">
        <f t="shared" si="1"/>
        <v>0.47464089119999997</v>
      </c>
    </row>
    <row r="46" spans="1:20" x14ac:dyDescent="0.25">
      <c r="A46" s="8" t="s">
        <v>233</v>
      </c>
      <c r="B46" s="8"/>
      <c r="C46" s="8"/>
      <c r="D46" s="8"/>
      <c r="E46" s="9">
        <f>SUM(E6:E45)</f>
        <v>5416</v>
      </c>
      <c r="F46" s="8"/>
      <c r="G46" s="8"/>
      <c r="H46" s="8"/>
      <c r="I46" s="8"/>
      <c r="J46" s="8"/>
      <c r="K46" s="8"/>
      <c r="L46" s="9">
        <f>SUM(L6:L45)</f>
        <v>3842850000</v>
      </c>
      <c r="M46" s="9">
        <f>SUM(M6:M45)</f>
        <v>2338146008.2799997</v>
      </c>
      <c r="N46" s="8"/>
      <c r="O46" s="9">
        <f>SUM(O6:O45)</f>
        <v>48276000</v>
      </c>
      <c r="P46" s="9">
        <f>SUM(P6:P45)</f>
        <v>161483407.78569996</v>
      </c>
      <c r="Q46" s="9">
        <f>SUM(Q6:Q45)</f>
        <v>88208079.91929999</v>
      </c>
      <c r="R46" s="10">
        <f t="shared" ref="R46" si="5">P46-Q46</f>
        <v>73275327.866399974</v>
      </c>
      <c r="S46" s="11">
        <f>P46/Q46</f>
        <v>1.8307099296735432</v>
      </c>
      <c r="T46" s="12">
        <f>M46/L46</f>
        <v>0.60844061263905691</v>
      </c>
    </row>
    <row r="48" spans="1:20" x14ac:dyDescent="0.25">
      <c r="A48" s="20"/>
      <c r="B48" s="20"/>
      <c r="C48" s="20"/>
    </row>
  </sheetData>
  <mergeCells count="3">
    <mergeCell ref="A1:T1"/>
    <mergeCell ref="A2:T2"/>
    <mergeCell ref="A3:T3"/>
  </mergeCells>
  <printOptions horizontalCentered="1"/>
  <pageMargins left="0" right="0" top="0.25" bottom="0.25" header="0.3" footer="0.3"/>
  <pageSetup scale="50" fitToHeight="0" orientation="landscape" r:id="rId1"/>
  <ignoredErrors>
    <ignoredError sqref="E33:F45 E6:F26 E28:F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6AAF-AA6D-47EE-B701-C1B1F8291A15}">
  <sheetPr>
    <pageSetUpPr fitToPage="1"/>
  </sheetPr>
  <dimension ref="A1:V47"/>
  <sheetViews>
    <sheetView showGridLines="0" tabSelected="1" topLeftCell="A5" zoomScale="80" zoomScaleNormal="80" workbookViewId="0">
      <pane ySplit="1" topLeftCell="A6" activePane="bottomLeft" state="frozen"/>
      <selection pane="bottomLeft" activeCell="A18" sqref="A18:XFD18"/>
    </sheetView>
  </sheetViews>
  <sheetFormatPr defaultColWidth="9.140625" defaultRowHeight="15" x14ac:dyDescent="0.25"/>
  <cols>
    <col min="1" max="1" width="28.85546875" style="1" bestFit="1" customWidth="1"/>
    <col min="2" max="2" width="29" style="1" bestFit="1" customWidth="1"/>
    <col min="3" max="3" width="15.28515625" style="1" bestFit="1" customWidth="1"/>
    <col min="4" max="4" width="5.7109375" style="1" bestFit="1" customWidth="1"/>
    <col min="5" max="5" width="7.5703125" style="1" customWidth="1"/>
    <col min="6" max="6" width="9" style="1" bestFit="1" customWidth="1"/>
    <col min="7" max="7" width="10.140625" style="1" customWidth="1"/>
    <col min="8" max="8" width="10.7109375" style="1" bestFit="1" customWidth="1"/>
    <col min="9" max="9" width="21.7109375" style="1" bestFit="1" customWidth="1"/>
    <col min="10" max="10" width="9.7109375" style="1" bestFit="1" customWidth="1"/>
    <col min="11" max="11" width="10.7109375" style="1" hidden="1" customWidth="1"/>
    <col min="12" max="12" width="15.42578125" style="29" customWidth="1"/>
    <col min="13" max="13" width="16.85546875" style="1" customWidth="1"/>
    <col min="14" max="14" width="8.140625" style="1" hidden="1" customWidth="1"/>
    <col min="15" max="15" width="13.7109375" style="1" bestFit="1" customWidth="1"/>
    <col min="16" max="16" width="13.28515625" style="1" customWidth="1"/>
    <col min="17" max="17" width="13.28515625" style="36" hidden="1" customWidth="1"/>
    <col min="18" max="18" width="12.7109375" style="36" hidden="1" customWidth="1"/>
    <col min="19" max="19" width="8.5703125" style="1" bestFit="1" customWidth="1"/>
    <col min="20" max="20" width="9.85546875" style="1" bestFit="1" customWidth="1"/>
    <col min="21" max="21" width="9.140625" style="1"/>
    <col min="22" max="22" width="17" style="1" bestFit="1" customWidth="1"/>
    <col min="23" max="16384" width="9.140625" style="1"/>
  </cols>
  <sheetData>
    <row r="1" spans="1:22" ht="26.25" x14ac:dyDescent="0.4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2" ht="23.25" x14ac:dyDescent="0.3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2" ht="24" thickBot="1" x14ac:dyDescent="0.4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pans="1:22" ht="8.2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25"/>
      <c r="M4" s="3"/>
      <c r="N4" s="3"/>
      <c r="O4" s="3"/>
      <c r="P4" s="3"/>
      <c r="Q4" s="32"/>
      <c r="R4" s="32"/>
      <c r="S4" s="3"/>
      <c r="T4" s="3"/>
    </row>
    <row r="5" spans="1:22" s="2" customFormat="1" ht="30" x14ac:dyDescent="0.25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56" t="s">
        <v>12</v>
      </c>
      <c r="K5" s="19" t="s">
        <v>13</v>
      </c>
      <c r="L5" s="57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33" t="s">
        <v>19</v>
      </c>
      <c r="R5" s="33" t="s">
        <v>20</v>
      </c>
      <c r="S5" s="4" t="s">
        <v>21</v>
      </c>
      <c r="T5" s="5" t="s">
        <v>22</v>
      </c>
    </row>
    <row r="6" spans="1:22" s="53" customFormat="1" x14ac:dyDescent="0.25">
      <c r="A6" s="46" t="s">
        <v>23</v>
      </c>
      <c r="B6" s="46" t="s">
        <v>24</v>
      </c>
      <c r="C6" s="46" t="s">
        <v>25</v>
      </c>
      <c r="D6" s="46" t="s">
        <v>26</v>
      </c>
      <c r="E6" s="46" t="s">
        <v>27</v>
      </c>
      <c r="F6" s="46">
        <v>2016</v>
      </c>
      <c r="G6" s="46" t="s">
        <v>29</v>
      </c>
      <c r="H6" s="46" t="s">
        <v>30</v>
      </c>
      <c r="I6" s="46" t="s">
        <v>31</v>
      </c>
      <c r="J6" s="47" t="s">
        <v>32</v>
      </c>
      <c r="K6" s="48">
        <v>0.24179999999999999</v>
      </c>
      <c r="L6" s="49">
        <v>106000000</v>
      </c>
      <c r="M6" s="50">
        <v>62322496.399999999</v>
      </c>
      <c r="N6" s="50">
        <v>0</v>
      </c>
      <c r="O6" s="50">
        <v>0</v>
      </c>
      <c r="P6" s="50">
        <v>2694287.13</v>
      </c>
      <c r="Q6" s="51">
        <v>2348444</v>
      </c>
      <c r="R6" s="51">
        <v>470832.93</v>
      </c>
      <c r="S6" s="52">
        <f t="shared" ref="S6:S44" si="0">(P6/Q6)+0.2</f>
        <v>1.3472647974573801</v>
      </c>
      <c r="T6" s="48">
        <f t="shared" ref="T6:T44" si="1">(M6/L6)+0.01</f>
        <v>0.59794807924528304</v>
      </c>
      <c r="V6" s="54">
        <v>1000000</v>
      </c>
    </row>
    <row r="7" spans="1:22" s="53" customFormat="1" x14ac:dyDescent="0.25">
      <c r="A7" s="46" t="s">
        <v>33</v>
      </c>
      <c r="B7" s="46" t="s">
        <v>34</v>
      </c>
      <c r="C7" s="46" t="s">
        <v>35</v>
      </c>
      <c r="D7" s="46" t="s">
        <v>36</v>
      </c>
      <c r="E7" s="46" t="s">
        <v>37</v>
      </c>
      <c r="F7" s="46" t="s">
        <v>38</v>
      </c>
      <c r="G7" s="46" t="s">
        <v>39</v>
      </c>
      <c r="H7" s="46" t="s">
        <v>40</v>
      </c>
      <c r="I7" s="46" t="s">
        <v>41</v>
      </c>
      <c r="J7" s="47" t="s">
        <v>42</v>
      </c>
      <c r="K7" s="48">
        <v>0.29349999999999998</v>
      </c>
      <c r="L7" s="49">
        <v>152000000</v>
      </c>
      <c r="M7" s="50">
        <v>98500000</v>
      </c>
      <c r="N7" s="50">
        <v>0</v>
      </c>
      <c r="O7" s="50">
        <v>0</v>
      </c>
      <c r="P7" s="50">
        <v>3639849.21</v>
      </c>
      <c r="Q7" s="51">
        <v>1804466.6666999999</v>
      </c>
      <c r="R7" s="51">
        <v>1505096.7516669999</v>
      </c>
      <c r="S7" s="52">
        <f t="shared" si="0"/>
        <v>2.2171329718473212</v>
      </c>
      <c r="T7" s="48">
        <f t="shared" si="1"/>
        <v>0.65802631578947368</v>
      </c>
      <c r="V7" s="55">
        <v>125000</v>
      </c>
    </row>
    <row r="8" spans="1:22" s="53" customFormat="1" x14ac:dyDescent="0.25">
      <c r="A8" s="46" t="s">
        <v>43</v>
      </c>
      <c r="B8" s="46" t="s">
        <v>44</v>
      </c>
      <c r="C8" s="46" t="s">
        <v>45</v>
      </c>
      <c r="D8" s="46" t="s">
        <v>46</v>
      </c>
      <c r="E8" s="46" t="s">
        <v>47</v>
      </c>
      <c r="F8" s="46" t="s">
        <v>28</v>
      </c>
      <c r="G8" s="46" t="s">
        <v>48</v>
      </c>
      <c r="H8" s="46" t="s">
        <v>49</v>
      </c>
      <c r="I8" s="46" t="s">
        <v>31</v>
      </c>
      <c r="J8" s="47" t="s">
        <v>42</v>
      </c>
      <c r="K8" s="48">
        <v>0.313</v>
      </c>
      <c r="L8" s="49">
        <v>54000000</v>
      </c>
      <c r="M8" s="50">
        <v>44419022.57</v>
      </c>
      <c r="N8" s="50">
        <v>0</v>
      </c>
      <c r="O8" s="50">
        <v>0</v>
      </c>
      <c r="P8" s="50">
        <v>436981.24</v>
      </c>
      <c r="Q8" s="51">
        <v>440306.60000000009</v>
      </c>
      <c r="R8" s="51">
        <v>-20928.160000000003</v>
      </c>
      <c r="S8" s="52">
        <f t="shared" si="0"/>
        <v>1.192447626267696</v>
      </c>
      <c r="T8" s="48">
        <f t="shared" si="1"/>
        <v>0.83257449203703704</v>
      </c>
      <c r="V8" s="55">
        <v>10000000</v>
      </c>
    </row>
    <row r="9" spans="1:22" s="45" customFormat="1" x14ac:dyDescent="0.25">
      <c r="A9" s="58" t="s">
        <v>50</v>
      </c>
      <c r="B9" s="58" t="s">
        <v>51</v>
      </c>
      <c r="C9" s="58" t="s">
        <v>52</v>
      </c>
      <c r="D9" s="58" t="s">
        <v>53</v>
      </c>
      <c r="E9" s="58">
        <v>438</v>
      </c>
      <c r="F9" s="46">
        <v>2021</v>
      </c>
      <c r="G9" s="46" t="s">
        <v>54</v>
      </c>
      <c r="H9" s="46" t="s">
        <v>55</v>
      </c>
      <c r="I9" s="46" t="s">
        <v>56</v>
      </c>
      <c r="J9" s="47" t="s">
        <v>42</v>
      </c>
      <c r="K9" s="40">
        <v>0.42359999999999998</v>
      </c>
      <c r="L9" s="49">
        <v>65700000</v>
      </c>
      <c r="M9" s="50">
        <v>60400000</v>
      </c>
      <c r="N9" s="42">
        <v>13557600</v>
      </c>
      <c r="O9" s="50">
        <v>21696000</v>
      </c>
      <c r="P9" s="50">
        <v>3690059.34</v>
      </c>
      <c r="Q9" s="43">
        <v>260000</v>
      </c>
      <c r="R9" s="43">
        <v>3320385.8981340001</v>
      </c>
      <c r="S9" s="52">
        <f t="shared" si="0"/>
        <v>14.392535923076922</v>
      </c>
      <c r="T9" s="48">
        <f t="shared" si="1"/>
        <v>0.92933028919330285</v>
      </c>
    </row>
    <row r="10" spans="1:22" s="45" customFormat="1" x14ac:dyDescent="0.25">
      <c r="A10" s="46" t="s">
        <v>57</v>
      </c>
      <c r="B10" s="46" t="s">
        <v>58</v>
      </c>
      <c r="C10" s="46" t="s">
        <v>59</v>
      </c>
      <c r="D10" s="46" t="s">
        <v>53</v>
      </c>
      <c r="E10" s="46" t="s">
        <v>60</v>
      </c>
      <c r="F10" s="46" t="s">
        <v>61</v>
      </c>
      <c r="G10" s="46" t="s">
        <v>62</v>
      </c>
      <c r="H10" s="46" t="s">
        <v>63</v>
      </c>
      <c r="I10" s="46" t="s">
        <v>31</v>
      </c>
      <c r="J10" s="47" t="s">
        <v>32</v>
      </c>
      <c r="K10" s="40">
        <v>0.27710000000000001</v>
      </c>
      <c r="L10" s="49">
        <v>32500000</v>
      </c>
      <c r="M10" s="50">
        <v>39585438.07</v>
      </c>
      <c r="N10" s="42">
        <v>0</v>
      </c>
      <c r="O10" s="50">
        <v>0</v>
      </c>
      <c r="P10" s="50">
        <v>1911769.3900000001</v>
      </c>
      <c r="Q10" s="43">
        <v>1103116.8999999999</v>
      </c>
      <c r="R10" s="43">
        <v>1116916.22</v>
      </c>
      <c r="S10" s="52">
        <f t="shared" si="0"/>
        <v>1.9330614642926784</v>
      </c>
      <c r="T10" s="48">
        <f t="shared" si="1"/>
        <v>1.228013479076923</v>
      </c>
      <c r="V10" s="45">
        <v>0.2</v>
      </c>
    </row>
    <row r="11" spans="1:22" s="45" customFormat="1" x14ac:dyDescent="0.25">
      <c r="A11" s="46" t="s">
        <v>64</v>
      </c>
      <c r="B11" s="46" t="s">
        <v>65</v>
      </c>
      <c r="C11" s="46" t="s">
        <v>66</v>
      </c>
      <c r="D11" s="46" t="s">
        <v>46</v>
      </c>
      <c r="E11" s="46" t="s">
        <v>67</v>
      </c>
      <c r="F11" s="46" t="s">
        <v>28</v>
      </c>
      <c r="G11" s="46" t="s">
        <v>39</v>
      </c>
      <c r="H11" s="46" t="s">
        <v>68</v>
      </c>
      <c r="I11" s="46" t="s">
        <v>69</v>
      </c>
      <c r="J11" s="47" t="s">
        <v>42</v>
      </c>
      <c r="K11" s="40">
        <v>0.27939999999999998</v>
      </c>
      <c r="L11" s="49">
        <v>84500000</v>
      </c>
      <c r="M11" s="50">
        <v>75000000</v>
      </c>
      <c r="N11" s="42">
        <v>0</v>
      </c>
      <c r="O11" s="50">
        <v>0</v>
      </c>
      <c r="P11" s="50">
        <v>2353456.11</v>
      </c>
      <c r="Q11" s="43">
        <v>946960.16669999994</v>
      </c>
      <c r="R11" s="43">
        <v>1381926.988593</v>
      </c>
      <c r="S11" s="52">
        <f t="shared" si="0"/>
        <v>2.685274663876736</v>
      </c>
      <c r="T11" s="48">
        <f t="shared" si="1"/>
        <v>0.89757396449704141</v>
      </c>
    </row>
    <row r="12" spans="1:22" s="45" customFormat="1" x14ac:dyDescent="0.25">
      <c r="A12" s="46" t="s">
        <v>70</v>
      </c>
      <c r="B12" s="46" t="s">
        <v>71</v>
      </c>
      <c r="C12" s="46" t="s">
        <v>72</v>
      </c>
      <c r="D12" s="46" t="s">
        <v>73</v>
      </c>
      <c r="E12" s="46">
        <v>436</v>
      </c>
      <c r="F12" s="46">
        <v>2021</v>
      </c>
      <c r="G12" s="46" t="s">
        <v>39</v>
      </c>
      <c r="H12" s="46" t="s">
        <v>74</v>
      </c>
      <c r="I12" s="46" t="s">
        <v>69</v>
      </c>
      <c r="J12" s="47" t="s">
        <v>42</v>
      </c>
      <c r="K12" s="40">
        <v>0.34100000000000003</v>
      </c>
      <c r="L12" s="49">
        <v>126000000</v>
      </c>
      <c r="M12" s="50">
        <v>113700000</v>
      </c>
      <c r="N12" s="42">
        <v>0</v>
      </c>
      <c r="O12" s="50">
        <v>0</v>
      </c>
      <c r="P12" s="50">
        <v>4284931.29</v>
      </c>
      <c r="Q12" s="43">
        <v>3107271.83</v>
      </c>
      <c r="R12" s="43">
        <f>(P12-Q12)+125000</f>
        <v>1302659.46</v>
      </c>
      <c r="S12" s="52">
        <f t="shared" si="0"/>
        <v>1.5790011059315656</v>
      </c>
      <c r="T12" s="48">
        <f t="shared" si="1"/>
        <v>0.9123809523809524</v>
      </c>
      <c r="V12" s="59">
        <v>0.01</v>
      </c>
    </row>
    <row r="13" spans="1:22" s="45" customFormat="1" x14ac:dyDescent="0.25">
      <c r="A13" s="58" t="s">
        <v>75</v>
      </c>
      <c r="B13" s="46" t="s">
        <v>76</v>
      </c>
      <c r="C13" s="46" t="s">
        <v>77</v>
      </c>
      <c r="D13" s="46" t="s">
        <v>78</v>
      </c>
      <c r="E13" s="46" t="s">
        <v>79</v>
      </c>
      <c r="F13" s="46" t="s">
        <v>80</v>
      </c>
      <c r="G13" s="46" t="s">
        <v>81</v>
      </c>
      <c r="H13" s="46" t="s">
        <v>55</v>
      </c>
      <c r="I13" s="46" t="s">
        <v>31</v>
      </c>
      <c r="J13" s="47" t="s">
        <v>32</v>
      </c>
      <c r="K13" s="40">
        <v>0.5091</v>
      </c>
      <c r="L13" s="49">
        <v>157850000</v>
      </c>
      <c r="M13" s="50">
        <v>96162000</v>
      </c>
      <c r="N13" s="42">
        <v>0</v>
      </c>
      <c r="O13" s="50">
        <v>0</v>
      </c>
      <c r="P13" s="50">
        <v>5448393.4299999997</v>
      </c>
      <c r="Q13" s="43">
        <v>2986541.54</v>
      </c>
      <c r="R13" s="43">
        <v>2707675.764124</v>
      </c>
      <c r="S13" s="52">
        <f t="shared" si="0"/>
        <v>2.0243153015042274</v>
      </c>
      <c r="T13" s="48">
        <f t="shared" si="1"/>
        <v>0.61919860627177703</v>
      </c>
    </row>
    <row r="14" spans="1:22" s="45" customFormat="1" x14ac:dyDescent="0.25">
      <c r="A14" s="46" t="s">
        <v>82</v>
      </c>
      <c r="B14" s="46" t="s">
        <v>83</v>
      </c>
      <c r="C14" s="46" t="s">
        <v>84</v>
      </c>
      <c r="D14" s="46" t="s">
        <v>85</v>
      </c>
      <c r="E14" s="46">
        <v>248</v>
      </c>
      <c r="F14" s="46" t="s">
        <v>38</v>
      </c>
      <c r="G14" s="46" t="s">
        <v>86</v>
      </c>
      <c r="H14" s="46" t="s">
        <v>87</v>
      </c>
      <c r="I14" s="46" t="s">
        <v>31</v>
      </c>
      <c r="J14" s="47" t="s">
        <v>42</v>
      </c>
      <c r="K14" s="40">
        <v>0.17249999999999999</v>
      </c>
      <c r="L14" s="49">
        <v>49000000</v>
      </c>
      <c r="M14" s="50">
        <v>51428000</v>
      </c>
      <c r="N14" s="42">
        <v>0</v>
      </c>
      <c r="O14" s="50">
        <v>0</v>
      </c>
      <c r="P14" s="50">
        <v>1671918.5299999998</v>
      </c>
      <c r="Q14" s="43">
        <v>42880.819999999949</v>
      </c>
      <c r="R14" s="43">
        <v>1598462.344484</v>
      </c>
      <c r="S14" s="52">
        <f t="shared" si="0"/>
        <v>39.189891751137267</v>
      </c>
      <c r="T14" s="48">
        <f t="shared" si="1"/>
        <v>1.0595510204081633</v>
      </c>
    </row>
    <row r="15" spans="1:22" s="45" customFormat="1" x14ac:dyDescent="0.25">
      <c r="A15" s="46" t="s">
        <v>88</v>
      </c>
      <c r="B15" s="46" t="s">
        <v>89</v>
      </c>
      <c r="C15" s="46" t="s">
        <v>90</v>
      </c>
      <c r="D15" s="46" t="s">
        <v>46</v>
      </c>
      <c r="E15" s="46">
        <v>335</v>
      </c>
      <c r="F15" s="46">
        <v>2021</v>
      </c>
      <c r="G15" s="46" t="s">
        <v>39</v>
      </c>
      <c r="H15" s="46" t="s">
        <v>91</v>
      </c>
      <c r="I15" s="46" t="s">
        <v>92</v>
      </c>
      <c r="J15" s="47" t="s">
        <v>42</v>
      </c>
      <c r="K15" s="40">
        <v>0.49490000000000001</v>
      </c>
      <c r="L15" s="49">
        <v>71650000</v>
      </c>
      <c r="M15" s="50">
        <v>76235000</v>
      </c>
      <c r="N15" s="42">
        <v>0</v>
      </c>
      <c r="O15" s="50">
        <v>0</v>
      </c>
      <c r="P15" s="50">
        <v>3011332.16</v>
      </c>
      <c r="Q15" s="43">
        <v>754345.24109999998</v>
      </c>
      <c r="R15" s="43">
        <v>11827796.641223</v>
      </c>
      <c r="S15" s="52">
        <f t="shared" si="0"/>
        <v>4.1919813845565201</v>
      </c>
      <c r="T15" s="48">
        <f t="shared" si="1"/>
        <v>1.0739916259595255</v>
      </c>
    </row>
    <row r="16" spans="1:22" s="75" customFormat="1" x14ac:dyDescent="0.25">
      <c r="A16" s="68" t="s">
        <v>93</v>
      </c>
      <c r="B16" s="68" t="s">
        <v>94</v>
      </c>
      <c r="C16" s="68" t="s">
        <v>95</v>
      </c>
      <c r="D16" s="68" t="s">
        <v>53</v>
      </c>
      <c r="E16" s="68">
        <v>326</v>
      </c>
      <c r="F16" s="68">
        <v>2021</v>
      </c>
      <c r="G16" s="68" t="s">
        <v>86</v>
      </c>
      <c r="H16" s="68" t="s">
        <v>96</v>
      </c>
      <c r="I16" s="68" t="s">
        <v>56</v>
      </c>
      <c r="J16" s="69" t="s">
        <v>42</v>
      </c>
      <c r="K16" s="70">
        <v>0.40389999999999998</v>
      </c>
      <c r="L16" s="71">
        <v>61500000</v>
      </c>
      <c r="M16" s="72">
        <v>60600000</v>
      </c>
      <c r="N16" s="72">
        <v>12650000</v>
      </c>
      <c r="O16" s="72">
        <v>0</v>
      </c>
      <c r="P16" s="72">
        <v>2640004</v>
      </c>
      <c r="Q16" s="73">
        <v>265000</v>
      </c>
      <c r="R16" s="73">
        <v>2258686.611885</v>
      </c>
      <c r="S16" s="74">
        <f t="shared" si="0"/>
        <v>10.162279245283019</v>
      </c>
      <c r="T16" s="70">
        <f t="shared" si="1"/>
        <v>0.99536585365853658</v>
      </c>
    </row>
    <row r="17" spans="1:22" s="75" customFormat="1" x14ac:dyDescent="0.25">
      <c r="A17" s="68" t="s">
        <v>97</v>
      </c>
      <c r="B17" s="68" t="s">
        <v>98</v>
      </c>
      <c r="C17" s="68" t="s">
        <v>99</v>
      </c>
      <c r="D17" s="68" t="s">
        <v>100</v>
      </c>
      <c r="E17" s="68">
        <v>219</v>
      </c>
      <c r="F17" s="68">
        <v>2020</v>
      </c>
      <c r="G17" s="68" t="s">
        <v>101</v>
      </c>
      <c r="H17" s="68" t="s">
        <v>102</v>
      </c>
      <c r="I17" s="68" t="s">
        <v>31</v>
      </c>
      <c r="J17" s="69" t="s">
        <v>42</v>
      </c>
      <c r="K17" s="70">
        <v>0.30299999999999999</v>
      </c>
      <c r="L17" s="71">
        <v>50000000</v>
      </c>
      <c r="M17" s="72">
        <v>52247000</v>
      </c>
      <c r="N17" s="72">
        <v>0</v>
      </c>
      <c r="O17" s="72">
        <v>0</v>
      </c>
      <c r="P17" s="72">
        <v>1459518.0899999999</v>
      </c>
      <c r="Q17" s="73">
        <v>541854.96</v>
      </c>
      <c r="R17" s="73">
        <f>(P17-Q17)+125000</f>
        <v>1042663.1299999999</v>
      </c>
      <c r="S17" s="74">
        <f t="shared" si="0"/>
        <v>2.8935586046863908</v>
      </c>
      <c r="T17" s="70">
        <f t="shared" si="1"/>
        <v>1.05494</v>
      </c>
      <c r="V17" s="76"/>
    </row>
    <row r="18" spans="1:22" s="82" customFormat="1" x14ac:dyDescent="0.25">
      <c r="A18" s="77" t="s">
        <v>103</v>
      </c>
      <c r="B18" s="77" t="s">
        <v>104</v>
      </c>
      <c r="C18" s="77" t="s">
        <v>105</v>
      </c>
      <c r="D18" s="77" t="s">
        <v>53</v>
      </c>
      <c r="E18" s="77">
        <v>284</v>
      </c>
      <c r="F18" s="77">
        <v>2021</v>
      </c>
      <c r="G18" s="77" t="s">
        <v>54</v>
      </c>
      <c r="H18" s="77" t="s">
        <v>55</v>
      </c>
      <c r="I18" s="77" t="s">
        <v>106</v>
      </c>
      <c r="J18" s="78" t="s">
        <v>42</v>
      </c>
      <c r="K18" s="79">
        <v>0.42670000000000002</v>
      </c>
      <c r="L18" s="80">
        <v>28000000</v>
      </c>
      <c r="M18" s="73">
        <v>30000000</v>
      </c>
      <c r="N18" s="73">
        <v>10000000</v>
      </c>
      <c r="O18" s="73">
        <v>10000000</v>
      </c>
      <c r="P18" s="73">
        <v>1136789.1400000001</v>
      </c>
      <c r="Q18" s="73">
        <v>-500000</v>
      </c>
      <c r="R18" s="73">
        <v>1669685.2772949999</v>
      </c>
      <c r="S18" s="81">
        <f t="shared" si="0"/>
        <v>-2.07357828</v>
      </c>
      <c r="T18" s="79">
        <f t="shared" si="1"/>
        <v>1.0814285714285714</v>
      </c>
      <c r="V18" s="83"/>
    </row>
    <row r="19" spans="1:22" s="45" customFormat="1" x14ac:dyDescent="0.25">
      <c r="A19" s="38" t="s">
        <v>107</v>
      </c>
      <c r="B19" s="38" t="s">
        <v>108</v>
      </c>
      <c r="C19" s="38" t="s">
        <v>109</v>
      </c>
      <c r="D19" s="38" t="s">
        <v>53</v>
      </c>
      <c r="E19" s="38" t="s">
        <v>110</v>
      </c>
      <c r="F19" s="38" t="s">
        <v>80</v>
      </c>
      <c r="G19" s="38" t="s">
        <v>30</v>
      </c>
      <c r="H19" s="38" t="s">
        <v>111</v>
      </c>
      <c r="I19" s="38" t="s">
        <v>31</v>
      </c>
      <c r="J19" s="39" t="s">
        <v>42</v>
      </c>
      <c r="K19" s="40">
        <v>0.47710000000000002</v>
      </c>
      <c r="L19" s="41">
        <v>81200000</v>
      </c>
      <c r="M19" s="42">
        <v>68895000</v>
      </c>
      <c r="N19" s="42">
        <v>0</v>
      </c>
      <c r="O19" s="42">
        <v>0</v>
      </c>
      <c r="P19" s="42">
        <v>3408846.75</v>
      </c>
      <c r="Q19" s="43">
        <v>519491</v>
      </c>
      <c r="R19" s="43">
        <v>2079879.8298589999</v>
      </c>
      <c r="S19" s="44">
        <f t="shared" si="0"/>
        <v>6.7618976074657695</v>
      </c>
      <c r="T19" s="40">
        <f t="shared" si="1"/>
        <v>0.85846059113300488</v>
      </c>
    </row>
    <row r="20" spans="1:22" x14ac:dyDescent="0.25">
      <c r="A20" s="13" t="s">
        <v>112</v>
      </c>
      <c r="B20" s="13" t="s">
        <v>113</v>
      </c>
      <c r="C20" s="13" t="s">
        <v>114</v>
      </c>
      <c r="D20" s="13" t="s">
        <v>115</v>
      </c>
      <c r="E20" s="13">
        <v>366</v>
      </c>
      <c r="F20" s="13">
        <v>2021</v>
      </c>
      <c r="G20" s="13" t="s">
        <v>39</v>
      </c>
      <c r="H20" s="13" t="s">
        <v>116</v>
      </c>
      <c r="I20" s="13" t="s">
        <v>69</v>
      </c>
      <c r="J20" s="14" t="s">
        <v>42</v>
      </c>
      <c r="K20" s="16">
        <v>0.47989999999999999</v>
      </c>
      <c r="L20" s="26">
        <v>105000000</v>
      </c>
      <c r="M20" s="15">
        <v>87700000</v>
      </c>
      <c r="N20" s="15">
        <v>0</v>
      </c>
      <c r="O20" s="15">
        <v>0</v>
      </c>
      <c r="P20" s="15">
        <v>3898525.0199999996</v>
      </c>
      <c r="Q20" s="34">
        <v>1182454.8667000001</v>
      </c>
      <c r="R20" s="34">
        <v>2407263.9774449999</v>
      </c>
      <c r="S20" s="17">
        <f t="shared" si="0"/>
        <v>3.4969757491717375</v>
      </c>
      <c r="T20" s="16">
        <f t="shared" si="1"/>
        <v>0.84523809523809523</v>
      </c>
    </row>
    <row r="21" spans="1:22" x14ac:dyDescent="0.25">
      <c r="A21" s="13" t="s">
        <v>117</v>
      </c>
      <c r="B21" s="13" t="s">
        <v>118</v>
      </c>
      <c r="C21" s="13" t="s">
        <v>119</v>
      </c>
      <c r="D21" s="13" t="s">
        <v>85</v>
      </c>
      <c r="E21" s="13" t="s">
        <v>120</v>
      </c>
      <c r="F21" s="13" t="s">
        <v>61</v>
      </c>
      <c r="G21" s="13" t="s">
        <v>121</v>
      </c>
      <c r="H21" s="13" t="s">
        <v>122</v>
      </c>
      <c r="I21" s="13" t="s">
        <v>31</v>
      </c>
      <c r="J21" s="14" t="s">
        <v>32</v>
      </c>
      <c r="K21" s="16">
        <v>0.3337</v>
      </c>
      <c r="L21" s="26">
        <v>146000000</v>
      </c>
      <c r="M21" s="15">
        <v>70847018.390000001</v>
      </c>
      <c r="N21" s="15">
        <v>0</v>
      </c>
      <c r="O21" s="15">
        <v>0</v>
      </c>
      <c r="P21" s="15">
        <v>5223948.47</v>
      </c>
      <c r="Q21" s="34">
        <v>2874777.44</v>
      </c>
      <c r="R21" s="34">
        <v>2474171.0299999998</v>
      </c>
      <c r="S21" s="17">
        <f t="shared" si="0"/>
        <v>2.0171662255704916</v>
      </c>
      <c r="T21" s="16">
        <f t="shared" si="1"/>
        <v>0.49525355061643839</v>
      </c>
    </row>
    <row r="22" spans="1:22" x14ac:dyDescent="0.25">
      <c r="A22" s="13" t="s">
        <v>123</v>
      </c>
      <c r="B22" s="13" t="s">
        <v>124</v>
      </c>
      <c r="C22" s="13" t="s">
        <v>95</v>
      </c>
      <c r="D22" s="13" t="s">
        <v>53</v>
      </c>
      <c r="E22" s="13" t="s">
        <v>125</v>
      </c>
      <c r="F22" s="13" t="s">
        <v>126</v>
      </c>
      <c r="G22" s="13" t="s">
        <v>86</v>
      </c>
      <c r="H22" s="13" t="s">
        <v>87</v>
      </c>
      <c r="I22" s="13" t="s">
        <v>31</v>
      </c>
      <c r="J22" s="14" t="s">
        <v>42</v>
      </c>
      <c r="K22" s="16">
        <v>0.4476</v>
      </c>
      <c r="L22" s="26">
        <v>97000000</v>
      </c>
      <c r="M22" s="15">
        <v>94241000</v>
      </c>
      <c r="N22" s="15">
        <v>0</v>
      </c>
      <c r="O22" s="15">
        <v>0</v>
      </c>
      <c r="P22" s="15">
        <v>4655792.49</v>
      </c>
      <c r="Q22" s="34">
        <v>1319435.54</v>
      </c>
      <c r="R22" s="34">
        <v>3156237.2925740001</v>
      </c>
      <c r="S22" s="17">
        <f t="shared" si="0"/>
        <v>3.7286244373863084</v>
      </c>
      <c r="T22" s="16">
        <f t="shared" si="1"/>
        <v>0.98155670103092785</v>
      </c>
    </row>
    <row r="23" spans="1:22" x14ac:dyDescent="0.25">
      <c r="A23" s="13" t="s">
        <v>127</v>
      </c>
      <c r="B23" s="13" t="s">
        <v>128</v>
      </c>
      <c r="C23" s="13" t="s">
        <v>129</v>
      </c>
      <c r="D23" s="13" t="s">
        <v>78</v>
      </c>
      <c r="E23" s="13" t="s">
        <v>130</v>
      </c>
      <c r="F23" s="13" t="s">
        <v>28</v>
      </c>
      <c r="G23" s="13" t="s">
        <v>131</v>
      </c>
      <c r="H23" s="13" t="s">
        <v>132</v>
      </c>
      <c r="I23" s="13" t="s">
        <v>31</v>
      </c>
      <c r="J23" s="14" t="s">
        <v>32</v>
      </c>
      <c r="K23" s="16">
        <v>0.25750000000000001</v>
      </c>
      <c r="L23" s="26">
        <v>162700000</v>
      </c>
      <c r="M23" s="15">
        <v>88847880.120000005</v>
      </c>
      <c r="N23" s="15">
        <v>0</v>
      </c>
      <c r="O23" s="15">
        <v>0</v>
      </c>
      <c r="P23" s="15">
        <v>6066674</v>
      </c>
      <c r="Q23" s="34">
        <v>3865749.67</v>
      </c>
      <c r="R23" s="34">
        <v>2350212.46</v>
      </c>
      <c r="S23" s="17">
        <f t="shared" si="0"/>
        <v>1.7693395894411341</v>
      </c>
      <c r="T23" s="16">
        <f t="shared" si="1"/>
        <v>0.55608408186846958</v>
      </c>
    </row>
    <row r="24" spans="1:22" x14ac:dyDescent="0.25">
      <c r="A24" s="13" t="s">
        <v>133</v>
      </c>
      <c r="B24" s="13" t="s">
        <v>134</v>
      </c>
      <c r="C24" s="13" t="s">
        <v>135</v>
      </c>
      <c r="D24" s="13" t="s">
        <v>46</v>
      </c>
      <c r="E24" s="13" t="s">
        <v>136</v>
      </c>
      <c r="F24" s="13" t="s">
        <v>80</v>
      </c>
      <c r="G24" s="13" t="s">
        <v>39</v>
      </c>
      <c r="H24" s="13" t="s">
        <v>137</v>
      </c>
      <c r="I24" s="13" t="s">
        <v>138</v>
      </c>
      <c r="J24" s="14" t="s">
        <v>42</v>
      </c>
      <c r="K24" s="16">
        <v>0.2273</v>
      </c>
      <c r="L24" s="26">
        <v>74000000</v>
      </c>
      <c r="M24" s="15">
        <v>57887500</v>
      </c>
      <c r="N24" s="15">
        <v>23943750</v>
      </c>
      <c r="O24" s="15">
        <v>0</v>
      </c>
      <c r="P24" s="15">
        <v>1897869.3199999998</v>
      </c>
      <c r="Q24" s="34">
        <v>541979.54710000008</v>
      </c>
      <c r="R24" s="34">
        <v>1975218.6330619999</v>
      </c>
      <c r="S24" s="17">
        <f t="shared" si="0"/>
        <v>3.7017360528732759</v>
      </c>
      <c r="T24" s="16">
        <f t="shared" si="1"/>
        <v>0.79226351351351354</v>
      </c>
    </row>
    <row r="25" spans="1:22" s="67" customFormat="1" x14ac:dyDescent="0.25">
      <c r="A25" s="60" t="s">
        <v>139</v>
      </c>
      <c r="B25" s="60" t="s">
        <v>140</v>
      </c>
      <c r="C25" s="60" t="s">
        <v>35</v>
      </c>
      <c r="D25" s="60" t="s">
        <v>36</v>
      </c>
      <c r="E25" s="60" t="s">
        <v>141</v>
      </c>
      <c r="F25" s="60" t="s">
        <v>126</v>
      </c>
      <c r="G25" s="60" t="s">
        <v>142</v>
      </c>
      <c r="H25" s="60" t="s">
        <v>143</v>
      </c>
      <c r="I25" s="60" t="s">
        <v>31</v>
      </c>
      <c r="J25" s="61" t="s">
        <v>32</v>
      </c>
      <c r="K25" s="62">
        <v>0.443</v>
      </c>
      <c r="L25" s="63">
        <v>95000000</v>
      </c>
      <c r="M25" s="64">
        <v>61436000</v>
      </c>
      <c r="N25" s="64">
        <v>0</v>
      </c>
      <c r="O25" s="64">
        <v>0</v>
      </c>
      <c r="P25" s="64">
        <v>3272235.58</v>
      </c>
      <c r="Q25" s="65">
        <v>1644868.5</v>
      </c>
      <c r="R25" s="65">
        <v>1832762.59</v>
      </c>
      <c r="S25" s="66">
        <f t="shared" si="0"/>
        <v>2.1893599883516526</v>
      </c>
      <c r="T25" s="62">
        <f t="shared" si="1"/>
        <v>0.65669473684210522</v>
      </c>
    </row>
    <row r="26" spans="1:22" x14ac:dyDescent="0.25">
      <c r="A26" s="13" t="s">
        <v>144</v>
      </c>
      <c r="B26" s="13" t="s">
        <v>145</v>
      </c>
      <c r="C26" s="13" t="s">
        <v>146</v>
      </c>
      <c r="D26" s="13" t="s">
        <v>115</v>
      </c>
      <c r="E26" s="13" t="s">
        <v>147</v>
      </c>
      <c r="F26" s="13" t="s">
        <v>38</v>
      </c>
      <c r="G26" s="13" t="s">
        <v>86</v>
      </c>
      <c r="H26" s="13" t="s">
        <v>87</v>
      </c>
      <c r="I26" s="13" t="s">
        <v>31</v>
      </c>
      <c r="J26" s="14" t="s">
        <v>42</v>
      </c>
      <c r="K26" s="16">
        <v>0.31280000000000002</v>
      </c>
      <c r="L26" s="26">
        <v>61500000</v>
      </c>
      <c r="M26" s="15">
        <v>60498000</v>
      </c>
      <c r="N26" s="15">
        <v>0</v>
      </c>
      <c r="O26" s="15">
        <v>0</v>
      </c>
      <c r="P26" s="15">
        <v>2058949</v>
      </c>
      <c r="Q26" s="34">
        <v>271203.02</v>
      </c>
      <c r="R26" s="34">
        <v>1723109.9206960001</v>
      </c>
      <c r="S26" s="17">
        <f t="shared" si="0"/>
        <v>7.7919102965741311</v>
      </c>
      <c r="T26" s="16">
        <f t="shared" si="1"/>
        <v>0.99370731707317073</v>
      </c>
    </row>
    <row r="27" spans="1:22" x14ac:dyDescent="0.25">
      <c r="A27" s="13" t="s">
        <v>148</v>
      </c>
      <c r="B27" s="13" t="s">
        <v>149</v>
      </c>
      <c r="C27" s="13" t="s">
        <v>150</v>
      </c>
      <c r="D27" s="13" t="s">
        <v>151</v>
      </c>
      <c r="E27" s="13" t="s">
        <v>152</v>
      </c>
      <c r="F27" s="13" t="s">
        <v>80</v>
      </c>
      <c r="G27" s="13" t="s">
        <v>30</v>
      </c>
      <c r="H27" s="13" t="s">
        <v>111</v>
      </c>
      <c r="I27" s="13" t="s">
        <v>31</v>
      </c>
      <c r="J27" s="14" t="s">
        <v>42</v>
      </c>
      <c r="K27" s="16">
        <v>0.47710000000000002</v>
      </c>
      <c r="L27" s="26">
        <v>52400000</v>
      </c>
      <c r="M27" s="15">
        <v>46225000</v>
      </c>
      <c r="N27" s="15">
        <v>0</v>
      </c>
      <c r="O27" s="15">
        <v>0</v>
      </c>
      <c r="P27" s="15">
        <v>1401232.2000000002</v>
      </c>
      <c r="Q27" s="34">
        <v>-21924.959999999963</v>
      </c>
      <c r="R27" s="34">
        <v>985406.32231199997</v>
      </c>
      <c r="S27" s="17">
        <f t="shared" si="0"/>
        <v>-63.710365172844213</v>
      </c>
      <c r="T27" s="16">
        <f t="shared" si="1"/>
        <v>0.89215648854961838</v>
      </c>
    </row>
    <row r="28" spans="1:22" x14ac:dyDescent="0.25">
      <c r="A28" s="13" t="s">
        <v>153</v>
      </c>
      <c r="B28" s="13" t="s">
        <v>154</v>
      </c>
      <c r="C28" s="13" t="s">
        <v>155</v>
      </c>
      <c r="D28" s="13" t="s">
        <v>53</v>
      </c>
      <c r="E28" s="13" t="s">
        <v>156</v>
      </c>
      <c r="F28" s="13" t="s">
        <v>157</v>
      </c>
      <c r="G28" s="13" t="s">
        <v>158</v>
      </c>
      <c r="H28" s="13" t="s">
        <v>159</v>
      </c>
      <c r="I28" s="13" t="s">
        <v>56</v>
      </c>
      <c r="J28" s="14" t="s">
        <v>42</v>
      </c>
      <c r="K28" s="16">
        <v>0.50029999999999997</v>
      </c>
      <c r="L28" s="26">
        <v>40000000</v>
      </c>
      <c r="M28" s="15">
        <v>47000000</v>
      </c>
      <c r="N28" s="15">
        <v>0</v>
      </c>
      <c r="O28" s="15">
        <v>0</v>
      </c>
      <c r="P28" s="15">
        <v>2209049.0699999998</v>
      </c>
      <c r="Q28" s="34">
        <v>-204500</v>
      </c>
      <c r="R28" s="34">
        <v>2262239.7813900001</v>
      </c>
      <c r="S28" s="17">
        <f t="shared" si="0"/>
        <v>-10.602195941320293</v>
      </c>
      <c r="T28" s="16">
        <f t="shared" si="1"/>
        <v>1.1850000000000001</v>
      </c>
    </row>
    <row r="29" spans="1:22" x14ac:dyDescent="0.25">
      <c r="A29" s="13" t="s">
        <v>160</v>
      </c>
      <c r="B29" s="13" t="s">
        <v>161</v>
      </c>
      <c r="C29" s="13" t="s">
        <v>162</v>
      </c>
      <c r="D29" s="13" t="s">
        <v>46</v>
      </c>
      <c r="E29" s="13" t="s">
        <v>163</v>
      </c>
      <c r="F29" s="13" t="s">
        <v>38</v>
      </c>
      <c r="G29" s="13" t="s">
        <v>164</v>
      </c>
      <c r="H29" s="13" t="s">
        <v>165</v>
      </c>
      <c r="I29" s="13" t="s">
        <v>31</v>
      </c>
      <c r="J29" s="14" t="s">
        <v>42</v>
      </c>
      <c r="K29" s="16">
        <v>0.1633</v>
      </c>
      <c r="L29" s="26">
        <v>100000000</v>
      </c>
      <c r="M29" s="15">
        <v>65357000</v>
      </c>
      <c r="N29" s="15">
        <v>0</v>
      </c>
      <c r="O29" s="15">
        <v>0</v>
      </c>
      <c r="P29" s="15">
        <v>2165599.63</v>
      </c>
      <c r="Q29" s="34">
        <v>749677.04</v>
      </c>
      <c r="R29" s="34">
        <v>1209687.5430910001</v>
      </c>
      <c r="S29" s="17">
        <f t="shared" si="0"/>
        <v>3.0887100904144003</v>
      </c>
      <c r="T29" s="16">
        <f t="shared" si="1"/>
        <v>0.66356999999999999</v>
      </c>
    </row>
    <row r="30" spans="1:22" x14ac:dyDescent="0.25">
      <c r="A30" s="13" t="s">
        <v>166</v>
      </c>
      <c r="B30" s="13" t="s">
        <v>167</v>
      </c>
      <c r="C30" s="13" t="s">
        <v>52</v>
      </c>
      <c r="D30" s="13" t="s">
        <v>53</v>
      </c>
      <c r="E30" s="13" t="s">
        <v>168</v>
      </c>
      <c r="F30" s="13" t="s">
        <v>169</v>
      </c>
      <c r="G30" s="13" t="s">
        <v>86</v>
      </c>
      <c r="H30" s="13" t="s">
        <v>87</v>
      </c>
      <c r="I30" s="13" t="s">
        <v>31</v>
      </c>
      <c r="J30" s="14" t="s">
        <v>42</v>
      </c>
      <c r="K30" s="16">
        <v>0.1837</v>
      </c>
      <c r="L30" s="26">
        <v>54500000</v>
      </c>
      <c r="M30" s="15">
        <v>63600000</v>
      </c>
      <c r="N30" s="15">
        <v>0</v>
      </c>
      <c r="O30" s="15">
        <v>0</v>
      </c>
      <c r="P30" s="15">
        <v>2633419.2400000002</v>
      </c>
      <c r="Q30" s="34">
        <v>444162.67999999993</v>
      </c>
      <c r="R30" s="34">
        <v>2118331.5002230001</v>
      </c>
      <c r="S30" s="17">
        <f t="shared" si="0"/>
        <v>6.1289520677423885</v>
      </c>
      <c r="T30" s="16">
        <f t="shared" si="1"/>
        <v>1.1769724770642203</v>
      </c>
    </row>
    <row r="31" spans="1:22" x14ac:dyDescent="0.25">
      <c r="A31" s="13" t="s">
        <v>170</v>
      </c>
      <c r="B31" s="13" t="s">
        <v>171</v>
      </c>
      <c r="C31" s="13" t="s">
        <v>172</v>
      </c>
      <c r="D31" s="13" t="s">
        <v>73</v>
      </c>
      <c r="E31" s="13">
        <v>340</v>
      </c>
      <c r="F31" s="13">
        <v>2021</v>
      </c>
      <c r="G31" s="13" t="s">
        <v>39</v>
      </c>
      <c r="H31" s="13" t="s">
        <v>68</v>
      </c>
      <c r="I31" s="13" t="s">
        <v>69</v>
      </c>
      <c r="J31" s="14" t="s">
        <v>42</v>
      </c>
      <c r="K31" s="16">
        <v>0.46689999999999998</v>
      </c>
      <c r="L31" s="26">
        <v>75650000</v>
      </c>
      <c r="M31" s="15">
        <v>76500000</v>
      </c>
      <c r="N31" s="15">
        <v>0</v>
      </c>
      <c r="O31" s="15">
        <v>0</v>
      </c>
      <c r="P31" s="15">
        <f>(885825.92*4)-1000000</f>
        <v>2543303.6800000002</v>
      </c>
      <c r="Q31" s="34">
        <v>889227.31670000008</v>
      </c>
      <c r="R31" s="34">
        <v>2118332.5002230001</v>
      </c>
      <c r="S31" s="17">
        <f t="shared" si="0"/>
        <v>3.0601276998984033</v>
      </c>
      <c r="T31" s="16">
        <f t="shared" si="1"/>
        <v>1.0212359550561798</v>
      </c>
    </row>
    <row r="32" spans="1:22" x14ac:dyDescent="0.25">
      <c r="A32" s="13" t="s">
        <v>173</v>
      </c>
      <c r="B32" s="13" t="s">
        <v>174</v>
      </c>
      <c r="C32" s="13" t="s">
        <v>35</v>
      </c>
      <c r="D32" s="13" t="s">
        <v>36</v>
      </c>
      <c r="E32" s="13">
        <v>242</v>
      </c>
      <c r="F32" s="13">
        <v>2021</v>
      </c>
      <c r="G32" s="13" t="s">
        <v>39</v>
      </c>
      <c r="H32" s="13" t="s">
        <v>175</v>
      </c>
      <c r="I32" s="13" t="s">
        <v>41</v>
      </c>
      <c r="J32" s="14" t="s">
        <v>42</v>
      </c>
      <c r="K32" s="16">
        <v>0.53129999999999999</v>
      </c>
      <c r="L32" s="26">
        <v>101000000</v>
      </c>
      <c r="M32" s="15">
        <v>79250000</v>
      </c>
      <c r="N32" s="15">
        <v>0</v>
      </c>
      <c r="O32" s="15">
        <v>0</v>
      </c>
      <c r="P32" s="15">
        <v>2387963</v>
      </c>
      <c r="Q32" s="34">
        <v>983758.58330000006</v>
      </c>
      <c r="R32" s="34">
        <v>1146946.3666659999</v>
      </c>
      <c r="S32" s="17">
        <f t="shared" si="0"/>
        <v>2.6273872071231361</v>
      </c>
      <c r="T32" s="16">
        <f t="shared" si="1"/>
        <v>0.79465346534653469</v>
      </c>
    </row>
    <row r="33" spans="1:20" x14ac:dyDescent="0.25">
      <c r="A33" s="13" t="s">
        <v>176</v>
      </c>
      <c r="B33" s="13" t="s">
        <v>177</v>
      </c>
      <c r="C33" s="13" t="s">
        <v>150</v>
      </c>
      <c r="D33" s="13" t="s">
        <v>151</v>
      </c>
      <c r="E33" s="13">
        <v>500</v>
      </c>
      <c r="F33" s="13" t="s">
        <v>178</v>
      </c>
      <c r="G33" s="13" t="s">
        <v>179</v>
      </c>
      <c r="H33" s="13" t="s">
        <v>180</v>
      </c>
      <c r="I33" s="13" t="s">
        <v>181</v>
      </c>
      <c r="J33" s="14" t="s">
        <v>32</v>
      </c>
      <c r="K33" s="16">
        <v>1</v>
      </c>
      <c r="L33" s="26">
        <v>110000000</v>
      </c>
      <c r="M33" s="15">
        <v>63948026.450000003</v>
      </c>
      <c r="N33" s="15">
        <v>0</v>
      </c>
      <c r="O33" s="15">
        <v>0</v>
      </c>
      <c r="P33" s="15">
        <v>4096833.4400000004</v>
      </c>
      <c r="Q33" s="34">
        <v>2247026.48</v>
      </c>
      <c r="R33" s="34">
        <v>1974806.96</v>
      </c>
      <c r="S33" s="17">
        <f t="shared" si="0"/>
        <v>2.023224370724817</v>
      </c>
      <c r="T33" s="16">
        <f t="shared" si="1"/>
        <v>0.591345695</v>
      </c>
    </row>
    <row r="34" spans="1:20" x14ac:dyDescent="0.25">
      <c r="A34" s="13" t="s">
        <v>182</v>
      </c>
      <c r="B34" s="13" t="s">
        <v>183</v>
      </c>
      <c r="C34" s="13" t="s">
        <v>184</v>
      </c>
      <c r="D34" s="13" t="s">
        <v>185</v>
      </c>
      <c r="E34" s="13">
        <v>300</v>
      </c>
      <c r="F34" s="13">
        <v>2021</v>
      </c>
      <c r="G34" s="13" t="s">
        <v>39</v>
      </c>
      <c r="H34" s="13" t="s">
        <v>186</v>
      </c>
      <c r="I34" s="13" t="s">
        <v>92</v>
      </c>
      <c r="J34" s="14" t="s">
        <v>42</v>
      </c>
      <c r="K34" s="16">
        <v>0.34489999999999998</v>
      </c>
      <c r="L34" s="26">
        <v>75500000</v>
      </c>
      <c r="M34" s="15">
        <v>77800000</v>
      </c>
      <c r="N34" s="15">
        <v>0</v>
      </c>
      <c r="O34" s="15">
        <v>0</v>
      </c>
      <c r="P34" s="15">
        <v>3051236.06</v>
      </c>
      <c r="Q34" s="34">
        <v>1105732.3999999999</v>
      </c>
      <c r="R34" s="34">
        <v>1660746.6044449999</v>
      </c>
      <c r="S34" s="17">
        <f t="shared" si="0"/>
        <v>2.9594706097062913</v>
      </c>
      <c r="T34" s="16">
        <f t="shared" si="1"/>
        <v>1.0404635761589405</v>
      </c>
    </row>
    <row r="35" spans="1:20" x14ac:dyDescent="0.25">
      <c r="A35" s="13" t="s">
        <v>187</v>
      </c>
      <c r="B35" s="13" t="s">
        <v>188</v>
      </c>
      <c r="C35" s="13" t="s">
        <v>90</v>
      </c>
      <c r="D35" s="13" t="s">
        <v>46</v>
      </c>
      <c r="E35" s="13">
        <v>314</v>
      </c>
      <c r="F35" s="13">
        <v>2021</v>
      </c>
      <c r="G35" s="13" t="s">
        <v>189</v>
      </c>
      <c r="H35" s="13" t="s">
        <v>190</v>
      </c>
      <c r="I35" s="13" t="s">
        <v>56</v>
      </c>
      <c r="J35" s="14" t="s">
        <v>42</v>
      </c>
      <c r="K35" s="16">
        <v>0.48699999999999999</v>
      </c>
      <c r="L35" s="26">
        <v>48400000</v>
      </c>
      <c r="M35" s="15">
        <v>48800000</v>
      </c>
      <c r="N35" s="15">
        <v>10363480</v>
      </c>
      <c r="O35" s="15">
        <v>16580000</v>
      </c>
      <c r="P35" s="15">
        <v>1812360.4057</v>
      </c>
      <c r="Q35" s="34">
        <v>67000</v>
      </c>
      <c r="R35" s="34">
        <v>1753646.261712</v>
      </c>
      <c r="S35" s="17">
        <f t="shared" si="0"/>
        <v>27.250155308955222</v>
      </c>
      <c r="T35" s="16">
        <f t="shared" si="1"/>
        <v>1.0182644628099173</v>
      </c>
    </row>
    <row r="36" spans="1:20" x14ac:dyDescent="0.25">
      <c r="A36" s="13" t="s">
        <v>191</v>
      </c>
      <c r="B36" s="13" t="s">
        <v>192</v>
      </c>
      <c r="C36" s="13" t="s">
        <v>135</v>
      </c>
      <c r="D36" s="13" t="s">
        <v>46</v>
      </c>
      <c r="E36" s="13" t="s">
        <v>136</v>
      </c>
      <c r="F36" s="13" t="s">
        <v>80</v>
      </c>
      <c r="G36" s="13" t="s">
        <v>39</v>
      </c>
      <c r="H36" s="13" t="s">
        <v>193</v>
      </c>
      <c r="I36" s="13" t="s">
        <v>92</v>
      </c>
      <c r="J36" s="14" t="s">
        <v>42</v>
      </c>
      <c r="K36" s="16">
        <v>0.17249999999999999</v>
      </c>
      <c r="L36" s="26">
        <v>68000000</v>
      </c>
      <c r="M36" s="15">
        <v>63150000</v>
      </c>
      <c r="N36" s="15">
        <v>0</v>
      </c>
      <c r="O36" s="15">
        <v>0</v>
      </c>
      <c r="P36" s="15">
        <v>1929789.4300000002</v>
      </c>
      <c r="Q36" s="34">
        <v>1069532.1299999999</v>
      </c>
      <c r="R36" s="34">
        <f>(P36-Q36)+125000</f>
        <v>985257.30000000028</v>
      </c>
      <c r="S36" s="17">
        <f t="shared" si="0"/>
        <v>2.0043304879489692</v>
      </c>
      <c r="T36" s="16">
        <f t="shared" si="1"/>
        <v>0.93867647058823533</v>
      </c>
    </row>
    <row r="37" spans="1:20" x14ac:dyDescent="0.25">
      <c r="A37" s="13" t="s">
        <v>194</v>
      </c>
      <c r="B37" s="13" t="s">
        <v>195</v>
      </c>
      <c r="C37" s="13" t="s">
        <v>196</v>
      </c>
      <c r="D37" s="13" t="s">
        <v>46</v>
      </c>
      <c r="E37" s="13" t="s">
        <v>197</v>
      </c>
      <c r="F37" s="13" t="s">
        <v>80</v>
      </c>
      <c r="G37" s="13" t="s">
        <v>158</v>
      </c>
      <c r="H37" s="13" t="s">
        <v>198</v>
      </c>
      <c r="I37" s="13" t="s">
        <v>31</v>
      </c>
      <c r="J37" s="14" t="s">
        <v>42</v>
      </c>
      <c r="K37" s="16">
        <v>0.41149999999999998</v>
      </c>
      <c r="L37" s="26">
        <v>134000000</v>
      </c>
      <c r="M37" s="15">
        <v>98954000</v>
      </c>
      <c r="N37" s="15">
        <v>0</v>
      </c>
      <c r="O37" s="15">
        <v>0</v>
      </c>
      <c r="P37" s="15">
        <v>4696051.5199999996</v>
      </c>
      <c r="Q37" s="34">
        <v>1481816.6400000001</v>
      </c>
      <c r="R37" s="34">
        <v>2844202.2643309999</v>
      </c>
      <c r="S37" s="17">
        <f t="shared" si="0"/>
        <v>3.3691178201373142</v>
      </c>
      <c r="T37" s="16">
        <f t="shared" si="1"/>
        <v>0.74846268656716419</v>
      </c>
    </row>
    <row r="38" spans="1:20" x14ac:dyDescent="0.25">
      <c r="A38" s="13" t="s">
        <v>199</v>
      </c>
      <c r="B38" s="13" t="s">
        <v>200</v>
      </c>
      <c r="C38" s="13" t="s">
        <v>201</v>
      </c>
      <c r="D38" s="13" t="s">
        <v>202</v>
      </c>
      <c r="E38" s="13" t="s">
        <v>203</v>
      </c>
      <c r="F38" s="13" t="s">
        <v>28</v>
      </c>
      <c r="G38" s="13" t="s">
        <v>204</v>
      </c>
      <c r="H38" s="13" t="s">
        <v>205</v>
      </c>
      <c r="I38" s="13" t="s">
        <v>31</v>
      </c>
      <c r="J38" s="14" t="s">
        <v>32</v>
      </c>
      <c r="K38" s="16">
        <v>0.35599999999999998</v>
      </c>
      <c r="L38" s="26">
        <v>145000000</v>
      </c>
      <c r="M38" s="15">
        <v>87423316.239999995</v>
      </c>
      <c r="N38" s="15">
        <v>0</v>
      </c>
      <c r="O38" s="15">
        <v>0</v>
      </c>
      <c r="P38" s="15">
        <v>5483632.21</v>
      </c>
      <c r="Q38" s="34">
        <v>3629897.24</v>
      </c>
      <c r="R38" s="34">
        <v>1978734.97</v>
      </c>
      <c r="S38" s="17">
        <f t="shared" si="0"/>
        <v>1.7106852473873335</v>
      </c>
      <c r="T38" s="16">
        <f t="shared" si="1"/>
        <v>0.61291942234482755</v>
      </c>
    </row>
    <row r="39" spans="1:20" x14ac:dyDescent="0.25">
      <c r="A39" s="13" t="s">
        <v>206</v>
      </c>
      <c r="B39" s="13" t="s">
        <v>207</v>
      </c>
      <c r="C39" s="13" t="s">
        <v>208</v>
      </c>
      <c r="D39" s="13" t="s">
        <v>202</v>
      </c>
      <c r="E39" s="13" t="s">
        <v>209</v>
      </c>
      <c r="F39" s="13" t="s">
        <v>126</v>
      </c>
      <c r="G39" s="13" t="s">
        <v>210</v>
      </c>
      <c r="H39" s="13" t="s">
        <v>211</v>
      </c>
      <c r="I39" s="13" t="s">
        <v>31</v>
      </c>
      <c r="J39" s="14" t="s">
        <v>42</v>
      </c>
      <c r="K39" s="16">
        <v>0.43169999999999997</v>
      </c>
      <c r="L39" s="26">
        <v>105000000</v>
      </c>
      <c r="M39" s="15">
        <v>67589560.920000002</v>
      </c>
      <c r="N39" s="15">
        <v>0</v>
      </c>
      <c r="O39" s="15">
        <v>0</v>
      </c>
      <c r="P39" s="15">
        <v>3463577.24</v>
      </c>
      <c r="Q39" s="34">
        <v>1729181.7999999998</v>
      </c>
      <c r="R39" s="34">
        <v>1609883.44</v>
      </c>
      <c r="S39" s="17">
        <f t="shared" si="0"/>
        <v>2.2030150907209416</v>
      </c>
      <c r="T39" s="16">
        <f t="shared" si="1"/>
        <v>0.65371010400000007</v>
      </c>
    </row>
    <row r="40" spans="1:20" x14ac:dyDescent="0.25">
      <c r="A40" s="13" t="s">
        <v>212</v>
      </c>
      <c r="B40" s="13" t="s">
        <v>213</v>
      </c>
      <c r="C40" s="13" t="s">
        <v>214</v>
      </c>
      <c r="D40" s="13" t="s">
        <v>36</v>
      </c>
      <c r="E40" s="13" t="s">
        <v>215</v>
      </c>
      <c r="F40" s="13" t="s">
        <v>216</v>
      </c>
      <c r="G40" s="13" t="s">
        <v>39</v>
      </c>
      <c r="H40" s="13" t="s">
        <v>217</v>
      </c>
      <c r="I40" s="13" t="s">
        <v>69</v>
      </c>
      <c r="J40" s="14" t="s">
        <v>42</v>
      </c>
      <c r="K40" s="16">
        <v>0.38429999999999997</v>
      </c>
      <c r="L40" s="26">
        <v>176000000</v>
      </c>
      <c r="M40" s="15">
        <v>134800000</v>
      </c>
      <c r="N40" s="15">
        <v>0</v>
      </c>
      <c r="O40" s="15">
        <v>0</v>
      </c>
      <c r="P40" s="15">
        <v>5859449</v>
      </c>
      <c r="Q40" s="34">
        <v>2742419.2</v>
      </c>
      <c r="R40" s="34">
        <v>2601136.3166660001</v>
      </c>
      <c r="S40" s="17">
        <f t="shared" si="0"/>
        <v>2.3365985914917751</v>
      </c>
      <c r="T40" s="16">
        <f t="shared" si="1"/>
        <v>0.77590909090909088</v>
      </c>
    </row>
    <row r="41" spans="1:20" x14ac:dyDescent="0.25">
      <c r="A41" s="13" t="s">
        <v>218</v>
      </c>
      <c r="B41" s="13" t="s">
        <v>219</v>
      </c>
      <c r="C41" s="13" t="s">
        <v>52</v>
      </c>
      <c r="D41" s="13" t="s">
        <v>53</v>
      </c>
      <c r="E41" s="13" t="s">
        <v>220</v>
      </c>
      <c r="F41" s="13" t="s">
        <v>38</v>
      </c>
      <c r="G41" s="13" t="s">
        <v>221</v>
      </c>
      <c r="H41" s="13" t="s">
        <v>222</v>
      </c>
      <c r="I41" s="13" t="s">
        <v>31</v>
      </c>
      <c r="J41" s="14" t="s">
        <v>42</v>
      </c>
      <c r="K41" s="16">
        <v>0.16089999999999999</v>
      </c>
      <c r="L41" s="26">
        <v>47500000</v>
      </c>
      <c r="M41" s="15">
        <v>53200000</v>
      </c>
      <c r="N41" s="15">
        <v>0</v>
      </c>
      <c r="O41" s="15">
        <v>0</v>
      </c>
      <c r="P41" s="15">
        <v>2397830</v>
      </c>
      <c r="Q41" s="34">
        <v>166400</v>
      </c>
      <c r="R41" s="34">
        <v>2098011.25</v>
      </c>
      <c r="S41" s="17">
        <f t="shared" si="0"/>
        <v>14.610036057692307</v>
      </c>
      <c r="T41" s="16">
        <f t="shared" si="1"/>
        <v>1.1300000000000001</v>
      </c>
    </row>
    <row r="42" spans="1:20" x14ac:dyDescent="0.25">
      <c r="A42" s="13" t="s">
        <v>223</v>
      </c>
      <c r="B42" s="13" t="s">
        <v>224</v>
      </c>
      <c r="C42" s="13" t="s">
        <v>84</v>
      </c>
      <c r="D42" s="13" t="s">
        <v>85</v>
      </c>
      <c r="E42" s="13" t="s">
        <v>225</v>
      </c>
      <c r="F42" s="13" t="s">
        <v>38</v>
      </c>
      <c r="G42" s="13" t="s">
        <v>54</v>
      </c>
      <c r="H42" s="13" t="s">
        <v>198</v>
      </c>
      <c r="I42" s="13" t="s">
        <v>31</v>
      </c>
      <c r="J42" s="14" t="s">
        <v>42</v>
      </c>
      <c r="K42" s="16">
        <v>0.33829999999999999</v>
      </c>
      <c r="L42" s="26">
        <v>42000000</v>
      </c>
      <c r="M42" s="15">
        <v>42486000</v>
      </c>
      <c r="N42" s="15">
        <v>0</v>
      </c>
      <c r="O42" s="15">
        <v>0</v>
      </c>
      <c r="P42" s="15">
        <v>1188736.0699999998</v>
      </c>
      <c r="Q42" s="34">
        <v>-51408.800000000047</v>
      </c>
      <c r="R42" s="34">
        <v>1169823.75</v>
      </c>
      <c r="S42" s="17">
        <f t="shared" si="0"/>
        <v>-22.923202058791468</v>
      </c>
      <c r="T42" s="16">
        <f t="shared" si="1"/>
        <v>1.0215714285714286</v>
      </c>
    </row>
    <row r="43" spans="1:20" x14ac:dyDescent="0.25">
      <c r="A43" s="13" t="s">
        <v>226</v>
      </c>
      <c r="B43" s="13" t="s">
        <v>227</v>
      </c>
      <c r="C43" s="13" t="s">
        <v>228</v>
      </c>
      <c r="D43" s="13" t="s">
        <v>202</v>
      </c>
      <c r="E43" s="13" t="s">
        <v>229</v>
      </c>
      <c r="F43" s="13" t="s">
        <v>216</v>
      </c>
      <c r="G43" s="13" t="s">
        <v>86</v>
      </c>
      <c r="H43" s="13" t="s">
        <v>87</v>
      </c>
      <c r="I43" s="13" t="s">
        <v>31</v>
      </c>
      <c r="J43" s="14" t="s">
        <v>42</v>
      </c>
      <c r="K43" s="16">
        <v>0.16869999999999999</v>
      </c>
      <c r="L43" s="26">
        <v>36500000</v>
      </c>
      <c r="M43" s="15">
        <v>47520000</v>
      </c>
      <c r="N43" s="15">
        <v>0</v>
      </c>
      <c r="O43" s="15">
        <v>0</v>
      </c>
      <c r="P43" s="15">
        <v>1935028.2599999998</v>
      </c>
      <c r="Q43" s="34">
        <v>14603.300000000047</v>
      </c>
      <c r="R43" s="34">
        <v>1908485.8291559999</v>
      </c>
      <c r="S43" s="17">
        <f t="shared" si="0"/>
        <v>132.70623215300606</v>
      </c>
      <c r="T43" s="16">
        <f t="shared" si="1"/>
        <v>1.311917808219178</v>
      </c>
    </row>
    <row r="44" spans="1:20" x14ac:dyDescent="0.25">
      <c r="A44" s="13" t="s">
        <v>230</v>
      </c>
      <c r="B44" s="13" t="s">
        <v>231</v>
      </c>
      <c r="C44" s="13" t="s">
        <v>228</v>
      </c>
      <c r="D44" s="13" t="s">
        <v>202</v>
      </c>
      <c r="E44" s="13" t="s">
        <v>229</v>
      </c>
      <c r="F44" s="13" t="s">
        <v>216</v>
      </c>
      <c r="G44" s="13" t="s">
        <v>232</v>
      </c>
      <c r="H44" s="13" t="s">
        <v>49</v>
      </c>
      <c r="I44" s="13" t="s">
        <v>31</v>
      </c>
      <c r="J44" s="14" t="s">
        <v>42</v>
      </c>
      <c r="K44" s="16">
        <v>0.46460000000000001</v>
      </c>
      <c r="L44" s="27">
        <v>90000000</v>
      </c>
      <c r="M44" s="15">
        <v>57464089.119999997</v>
      </c>
      <c r="N44" s="15">
        <v>0</v>
      </c>
      <c r="O44" s="15">
        <v>0</v>
      </c>
      <c r="P44" s="15">
        <v>2929298.64</v>
      </c>
      <c r="Q44" s="34">
        <v>2393300.5610000002</v>
      </c>
      <c r="R44" s="34">
        <v>776509.47997300001</v>
      </c>
      <c r="S44" s="17">
        <f t="shared" si="0"/>
        <v>1.4239576958006654</v>
      </c>
      <c r="T44" s="16">
        <f t="shared" si="1"/>
        <v>0.64848987911111111</v>
      </c>
    </row>
    <row r="45" spans="1:20" x14ac:dyDescent="0.25">
      <c r="A45" s="8" t="s">
        <v>233</v>
      </c>
      <c r="B45" s="8"/>
      <c r="C45" s="8"/>
      <c r="D45" s="8"/>
      <c r="E45" s="9">
        <f>SUM(E6:E44)</f>
        <v>4348</v>
      </c>
      <c r="F45" s="8"/>
      <c r="G45" s="8"/>
      <c r="H45" s="8"/>
      <c r="I45" s="8"/>
      <c r="J45" s="8"/>
      <c r="K45" s="8"/>
      <c r="L45" s="28">
        <f>SUM(L6:L44)</f>
        <v>3362550000</v>
      </c>
      <c r="M45" s="9">
        <f>SUM(M6:M44)</f>
        <v>2672018348.2799997</v>
      </c>
      <c r="N45" s="8"/>
      <c r="O45" s="9">
        <f>SUM(O6:O44)</f>
        <v>48276000</v>
      </c>
      <c r="P45" s="9">
        <f>SUM(P6:P44)</f>
        <v>117046518.78569998</v>
      </c>
      <c r="Q45" s="35">
        <f>SUM(Q6:Q44)</f>
        <v>45757049.919299997</v>
      </c>
      <c r="R45" s="37">
        <f t="shared" ref="R45" si="2">P45-Q45</f>
        <v>71289468.866399974</v>
      </c>
      <c r="S45" s="11">
        <f>P45/Q45</f>
        <v>2.5579996741951363</v>
      </c>
      <c r="T45" s="12">
        <f>M45/L45</f>
        <v>0.7946404806709193</v>
      </c>
    </row>
    <row r="47" spans="1:20" x14ac:dyDescent="0.25">
      <c r="A47" s="20"/>
      <c r="B47" s="20"/>
      <c r="C47" s="20"/>
    </row>
  </sheetData>
  <mergeCells count="3">
    <mergeCell ref="A1:T1"/>
    <mergeCell ref="A2:T2"/>
    <mergeCell ref="A3:T3"/>
  </mergeCells>
  <printOptions horizontalCentered="1"/>
  <pageMargins left="0" right="0" top="0.25" bottom="0.2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6.10.22</vt:lpstr>
      <vt:lpstr>6.9.22</vt:lpstr>
      <vt:lpstr> 4.8.22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jstaley</dc:creator>
  <cp:keywords/>
  <dc:description/>
  <cp:lastModifiedBy>Ryan Dunn</cp:lastModifiedBy>
  <cp:revision/>
  <dcterms:created xsi:type="dcterms:W3CDTF">2021-03-03T18:18:04Z</dcterms:created>
  <dcterms:modified xsi:type="dcterms:W3CDTF">2022-06-21T18:54:05Z</dcterms:modified>
  <cp:category/>
  <cp:contentStatus/>
</cp:coreProperties>
</file>