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ycdu\source\repos\camgonzo1\ExtractSREO\ExtractSREO\SREOs\"/>
    </mc:Choice>
  </mc:AlternateContent>
  <xr:revisionPtr revIDLastSave="0" documentId="13_ncr:1_{59E96C0B-7993-4148-AD2C-11984B4BA0C3}" xr6:coauthVersionLast="47" xr6:coauthVersionMax="47" xr10:uidLastSave="{00000000-0000-0000-0000-000000000000}"/>
  <bookViews>
    <workbookView xWindow="28680" yWindow="-120" windowWidth="29040" windowHeight="15840" firstSheet="2" xr2:uid="{C69EEC3C-C30C-4DCB-9CEB-3741296DDD86}"/>
  </bookViews>
  <sheets>
    <sheet name="2021 Mortgage list" sheetId="1" r:id="rId1"/>
    <sheet name="2021 Mortgage list (2)" sheetId="2" r:id="rId2"/>
    <sheet name="2021 Mortgage list (3)" sheetId="3" r:id="rId3"/>
  </sheets>
  <definedNames>
    <definedName name="_xlnm._FilterDatabase" localSheetId="0" hidden="1">'2021 Mortgage list'!$A$2:$AR$34</definedName>
    <definedName name="_xlnm._FilterDatabase" localSheetId="1" hidden="1">'2021 Mortgage list (2)'!$A$2:$AR$34</definedName>
    <definedName name="_xlnm._FilterDatabase" localSheetId="2" hidden="1">'2021 Mortgage list (3)'!$A$2:$AR$34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29" i="1" l="1"/>
  <c r="X2" i="1"/>
  <c r="H20" i="3"/>
  <c r="T16" i="2"/>
  <c r="I16" i="2"/>
  <c r="T34" i="3"/>
  <c r="I34" i="3"/>
  <c r="T33" i="3"/>
  <c r="I33" i="3"/>
  <c r="T32" i="3"/>
  <c r="I32" i="3"/>
  <c r="T31" i="3"/>
  <c r="I31" i="3"/>
  <c r="T30" i="3"/>
  <c r="I30" i="3"/>
  <c r="AD29" i="3"/>
  <c r="AC29" i="3"/>
  <c r="T29" i="3"/>
  <c r="T28" i="3"/>
  <c r="I28" i="3"/>
  <c r="AD27" i="3"/>
  <c r="AC27" i="3"/>
  <c r="T27" i="3"/>
  <c r="T26" i="3"/>
  <c r="I26" i="3"/>
  <c r="T24" i="3"/>
  <c r="I24" i="3"/>
  <c r="T20" i="3"/>
  <c r="I20" i="3"/>
  <c r="T19" i="3"/>
  <c r="I19" i="3"/>
  <c r="T18" i="3"/>
  <c r="I18" i="3"/>
  <c r="T16" i="3"/>
  <c r="I16" i="3"/>
  <c r="T15" i="3"/>
  <c r="I15" i="3"/>
  <c r="T14" i="3"/>
  <c r="I14" i="3"/>
  <c r="T13" i="3"/>
  <c r="I13" i="3"/>
  <c r="T12" i="3"/>
  <c r="I12" i="3"/>
  <c r="T6" i="3"/>
  <c r="X2" i="3"/>
  <c r="A1" i="3"/>
  <c r="T34" i="2"/>
  <c r="I34" i="2"/>
  <c r="T33" i="2"/>
  <c r="I33" i="2"/>
  <c r="T32" i="2"/>
  <c r="I32" i="2"/>
  <c r="T31" i="2"/>
  <c r="I31" i="2"/>
  <c r="T30" i="2"/>
  <c r="I30" i="2"/>
  <c r="AD29" i="2"/>
  <c r="AC29" i="2"/>
  <c r="T29" i="2"/>
  <c r="T28" i="2"/>
  <c r="I28" i="2"/>
  <c r="AD27" i="2"/>
  <c r="AC27" i="2"/>
  <c r="T27" i="2"/>
  <c r="T26" i="2"/>
  <c r="I26" i="2"/>
  <c r="T24" i="2"/>
  <c r="I24" i="2"/>
  <c r="T20" i="2"/>
  <c r="H20" i="2"/>
  <c r="I20" i="2" s="1"/>
  <c r="T19" i="2"/>
  <c r="I19" i="2"/>
  <c r="T18" i="2"/>
  <c r="I18" i="2"/>
  <c r="T15" i="2"/>
  <c r="I15" i="2"/>
  <c r="T14" i="2"/>
  <c r="I14" i="2"/>
  <c r="T12" i="2"/>
  <c r="I12" i="2"/>
  <c r="T11" i="2"/>
  <c r="I11" i="2"/>
  <c r="T6" i="2"/>
  <c r="X2" i="2"/>
  <c r="A1" i="2"/>
  <c r="A1" i="1"/>
  <c r="T34" i="1"/>
  <c r="I34" i="1"/>
  <c r="T33" i="1"/>
  <c r="I33" i="1"/>
  <c r="T32" i="1"/>
  <c r="I32" i="1"/>
  <c r="T31" i="1"/>
  <c r="I31" i="1"/>
  <c r="T30" i="1"/>
  <c r="I30" i="1"/>
  <c r="AC29" i="1"/>
  <c r="T29" i="1"/>
  <c r="T28" i="1"/>
  <c r="I28" i="1"/>
  <c r="AD27" i="1"/>
  <c r="AC27" i="1"/>
  <c r="T27" i="1"/>
  <c r="T26" i="1"/>
  <c r="I26" i="1"/>
  <c r="T24" i="1"/>
  <c r="I24" i="1"/>
  <c r="T20" i="1"/>
  <c r="H20" i="1"/>
  <c r="I20" i="1" s="1"/>
  <c r="T19" i="1"/>
  <c r="I19" i="1"/>
  <c r="T18" i="1"/>
  <c r="I18" i="1"/>
  <c r="T16" i="1"/>
  <c r="I16" i="1"/>
  <c r="T15" i="1"/>
  <c r="I15" i="1"/>
  <c r="T14" i="1"/>
  <c r="I14" i="1"/>
  <c r="T13" i="1"/>
  <c r="I13" i="1"/>
  <c r="T12" i="1"/>
  <c r="I12" i="1"/>
  <c r="T6" i="1"/>
</calcChain>
</file>

<file path=xl/sharedStrings.xml><?xml version="1.0" encoding="utf-8"?>
<sst xmlns="http://schemas.openxmlformats.org/spreadsheetml/2006/main" count="760" uniqueCount="173">
  <si>
    <t>asset subtype = prop ID</t>
  </si>
  <si>
    <t>Borrower</t>
  </si>
  <si>
    <t>loan number</t>
  </si>
  <si>
    <t>amort misc</t>
  </si>
  <si>
    <t>Cov-Misc</t>
  </si>
  <si>
    <t>Def-Misc -&gt; amort details</t>
  </si>
  <si>
    <t>tax/ins account</t>
  </si>
  <si>
    <t>Property ID</t>
  </si>
  <si>
    <t xml:space="preserve">Fund </t>
  </si>
  <si>
    <t>Property Name</t>
  </si>
  <si>
    <t>Legal Name</t>
  </si>
  <si>
    <t>Lender</t>
  </si>
  <si>
    <t>Loan Account</t>
  </si>
  <si>
    <t>Bank Account</t>
  </si>
  <si>
    <t>Orig. Loan Amt.</t>
  </si>
  <si>
    <t>Outstanding Principal</t>
  </si>
  <si>
    <t>Loan Officer</t>
  </si>
  <si>
    <t>Loan Administrator</t>
  </si>
  <si>
    <t>Loan Close date</t>
  </si>
  <si>
    <t>Maturity Date</t>
  </si>
  <si>
    <t>Extension option</t>
  </si>
  <si>
    <t>First extened maturity date</t>
  </si>
  <si>
    <t>First Payment</t>
  </si>
  <si>
    <t>Grace period</t>
  </si>
  <si>
    <t xml:space="preserve">Bank Appraised 
Value </t>
  </si>
  <si>
    <t>Term</t>
  </si>
  <si>
    <t>Term Remaining</t>
  </si>
  <si>
    <t>Index</t>
  </si>
  <si>
    <t>Credit Spread</t>
  </si>
  <si>
    <t>Swap</t>
  </si>
  <si>
    <t>Amort.</t>
  </si>
  <si>
    <t>Int. Calc</t>
  </si>
  <si>
    <t>IO Period</t>
  </si>
  <si>
    <t>Amortization 
Payment Start</t>
  </si>
  <si>
    <t>IO Remaining</t>
  </si>
  <si>
    <t>Loan Constant</t>
  </si>
  <si>
    <t>Pre Payment
(Not Including Swap Breakage)</t>
  </si>
  <si>
    <t>Open Date</t>
  </si>
  <si>
    <t>Months Until Open Prepayment</t>
  </si>
  <si>
    <t>Default rate</t>
  </si>
  <si>
    <t xml:space="preserve">DSCR </t>
  </si>
  <si>
    <t>LTV</t>
  </si>
  <si>
    <t>Reserve Tests</t>
  </si>
  <si>
    <t>Monthly reporting</t>
  </si>
  <si>
    <t>Quarterly reporting</t>
  </si>
  <si>
    <t>Annual reporting</t>
  </si>
  <si>
    <t>Tax return</t>
  </si>
  <si>
    <t>Debt Service Calculation</t>
  </si>
  <si>
    <t>Notes</t>
  </si>
  <si>
    <t>P30010</t>
  </si>
  <si>
    <t>Fund III</t>
  </si>
  <si>
    <t>1 United Drive</t>
  </si>
  <si>
    <t>NBP III United, LLC</t>
  </si>
  <si>
    <t>P30011</t>
  </si>
  <si>
    <t>20 Middlesex Road</t>
  </si>
  <si>
    <t>NBP III Middlesex, LLC</t>
  </si>
  <si>
    <t>P30012</t>
  </si>
  <si>
    <t>150 Flagship Drive</t>
  </si>
  <si>
    <t>NBP III Flagship, LLC</t>
  </si>
  <si>
    <t>P30013</t>
  </si>
  <si>
    <t>146 Dascomb Road</t>
  </si>
  <si>
    <t>NBP III Dascomb, LLC</t>
  </si>
  <si>
    <t>Well Fargo</t>
  </si>
  <si>
    <t>2</t>
  </si>
  <si>
    <t>Libor</t>
  </si>
  <si>
    <t>250 BPs</t>
  </si>
  <si>
    <t>N/A</t>
  </si>
  <si>
    <t>1.25-1.00</t>
  </si>
  <si>
    <t>30 days( Rent roll), 60 days (Operating statement</t>
  </si>
  <si>
    <t>120 days (Income statement, Balance Sheet), 90 days(Operating statement). 30 days (Budget)</t>
  </si>
  <si>
    <t>Earlier of 10/15 or 30 days after filing</t>
  </si>
  <si>
    <t>P30014</t>
  </si>
  <si>
    <t>10001 Aerospace Road</t>
  </si>
  <si>
    <t>NBPIII Aerospace LLC</t>
  </si>
  <si>
    <t>P30015</t>
  </si>
  <si>
    <t>1200 Stoney Run Road</t>
  </si>
  <si>
    <t>NBPIII Stoney Run LLC</t>
  </si>
  <si>
    <t>P30016</t>
  </si>
  <si>
    <t>14 Sbar Boulevard</t>
  </si>
  <si>
    <t>NBIII Sbar LLC</t>
  </si>
  <si>
    <t>P30017</t>
  </si>
  <si>
    <t>280 Skip Lane</t>
  </si>
  <si>
    <t>NBIII Skip LLC</t>
  </si>
  <si>
    <t>P30018</t>
  </si>
  <si>
    <t>925 Todds Lane</t>
  </si>
  <si>
    <t>NBIII Todds LLC</t>
  </si>
  <si>
    <t>BAM0010</t>
  </si>
  <si>
    <t>BAM</t>
  </si>
  <si>
    <t>5 Ward Street</t>
  </si>
  <si>
    <t>LML WARD, LLC</t>
  </si>
  <si>
    <t>bam0011</t>
  </si>
  <si>
    <t>5 Beeman Road</t>
  </si>
  <si>
    <t>LML BEEMAN, LLC</t>
  </si>
  <si>
    <t xml:space="preserve">"Debt Service Coverage Ratio" shall mean the ratio of (a) the Net Operating Income (defined below) of the Mortgaged Property, over (b) the Debt Service (defined below). 
"Debt Service" shall mean the debt service required for the Calculation Period under the Loan based on principal and interest payments ( even during any interest only periods) derived from the then outstanding principal balance under the Loan and the actual interest rate payable under the Note and a thirty (30) year amortization schedule. 
"Net Operating Income" means the difference of (A) the actual aggregate income from rents, revenues, issues, profits and other sources received by the Borrower on account of the Mortgaged Property during such Calculation Period (the "Gross Rental Income"), less (B) the actual aggregate operating expenses incurred by the Borrower for the Mortgaged Property during such Calculation Period (with income and expenses used to calculate Net Operating Income to exclude inter-company charges other than leasing fees and management fees, overhead allocations not directly associated with the Mortgaged Property, and non-recurring repairs that are capital in nature). For purposes of this definition and the calculation of Net Operating Income: (1) the management fee payable to the property manager shall be the actual amount paid to the property manager, and (2) the aggregate amount of maintenance expenses shall be the actual aggregate amount paid for maintenance expenses, if not paid by the Tenants of the Mortgaged Property.
</t>
  </si>
  <si>
    <t>bam0012</t>
  </si>
  <si>
    <t>8 Lakeville Business Park</t>
  </si>
  <si>
    <t>LML LAKEVILLE, LLC</t>
  </si>
  <si>
    <t>bam0013</t>
  </si>
  <si>
    <t>19 Leona Drive</t>
  </si>
  <si>
    <t>LML LEONA, LLC</t>
  </si>
  <si>
    <t>bam0014a</t>
  </si>
  <si>
    <t>139 Campanelli Drive</t>
  </si>
  <si>
    <t>LML CAMPANELLI, LLC</t>
  </si>
  <si>
    <t>bam0014b</t>
  </si>
  <si>
    <t>572 West Street</t>
  </si>
  <si>
    <t>bam0015</t>
  </si>
  <si>
    <t>LML WEST, LLC</t>
  </si>
  <si>
    <t>"Debt Service Coverage Ratio" is defined as the ratio of Net Operating Income for the applicable period of determination to the Total Debt Service payable during such period. 
"Net Operating Income" is defined as (A) all income, computed in accordance with Borrower's then current and consistently applied accounting method, derived from the ownership and operation of the Mortgaged Property from whatever source during such period, which shall include, without limitation, rents, base rents, percentage rents, and all other rents, utility charges, escalations, forfeited security deposits, interest on credit accounts, service fees or charges, license fees, parking fees payable to Borrower, rent concessions or credits and other passthroughs or reimbursements paid by tenants under leases of the Mortgaged Property, less (B) the costs and expenses of whatever kind incurred by Borrower in connection with the operation of the Mortgaged Property, including: (a) utilities, (b) ordinary repairs and maintenance, (c) insurance, (d) license fees, (e) taxes, (f) advertising expenses, (g) management fees, (h) payroll and related taxes, (i) computer processing charges, (j) operational equipment or other lease payments, and (k) other similar costs, but excluding therefrom (1) depreciation, (2) monthly payments of principal and/or interest, and (3) capital expenditures.</t>
  </si>
  <si>
    <t>bam0016</t>
  </si>
  <si>
    <t>1120 &amp; 1150 West Chestnut Street</t>
  </si>
  <si>
    <t>LML BROCKTON, LLC</t>
  </si>
  <si>
    <t>Same as 5 Beman</t>
  </si>
  <si>
    <t xml:space="preserve">Crossed with 5 Beeman;  One (1) 12-month extension with payment of 0.125%.  1.25 x and 65% LTV for 1 yr. extension. </t>
  </si>
  <si>
    <t>bam0017a</t>
  </si>
  <si>
    <t>Boston Light Industrial / Wilmington</t>
  </si>
  <si>
    <t>LML WILMINGTON, LLC</t>
  </si>
  <si>
    <t>bam0017b</t>
  </si>
  <si>
    <t>bam0017c</t>
  </si>
  <si>
    <t>bam0017d</t>
  </si>
  <si>
    <t>bam0018a</t>
  </si>
  <si>
    <t xml:space="preserve">Yankee Candle </t>
  </si>
  <si>
    <t>LML YANKEE CANDLE WAY, LLC</t>
  </si>
  <si>
    <t>DSCR of 1.35 tested annually at year end.  Need either lower loan balance or deposit the income necessary to booast NOI to meet the 1.35x</t>
  </si>
  <si>
    <t>bam0018b</t>
  </si>
  <si>
    <t>bam0019</t>
  </si>
  <si>
    <t>29 Research Parkway</t>
  </si>
  <si>
    <t>BAM WALLINGFORD LLC</t>
  </si>
  <si>
    <t>Cash sweep 9 months prior to lease expiration if Amazon has not renewed.</t>
  </si>
  <si>
    <t>Only 1% termination fee if sold at arms length; interest rate floor of 2.65%; can fix via swap within 6 months, then no termination fee</t>
  </si>
  <si>
    <t>bam0020</t>
  </si>
  <si>
    <t xml:space="preserve">JFK Logistics Center
</t>
  </si>
  <si>
    <t>BAM INWOOD LLC</t>
  </si>
  <si>
    <t>Delaware Life</t>
  </si>
  <si>
    <t>Steve Prinn</t>
  </si>
  <si>
    <t>-</t>
  </si>
  <si>
    <t>No</t>
  </si>
  <si>
    <t>Actual/360</t>
  </si>
  <si>
    <t>If prepaid prior to month 18, borrower guarantees 18 months minimum interest</t>
  </si>
  <si>
    <t xml:space="preserve">Capex funds if fail to complete work by 9/1/21. Tax and Ins escrows if default. Debt yield min of 7.75% 19 months after start, or considered a Trigger Event. </t>
  </si>
  <si>
    <r>
      <t xml:space="preserve">Two (1) Year Extension options based on 7.75% DY test  (2) 70% </t>
    </r>
    <r>
      <rPr>
        <b/>
        <sz val="10"/>
        <color rgb="FF000000"/>
        <rFont val="Calibri"/>
        <family val="2"/>
        <scheme val="minor"/>
      </rPr>
      <t xml:space="preserve">LTC </t>
    </r>
    <r>
      <rPr>
        <sz val="10"/>
        <color rgb="FF000000"/>
        <rFont val="Calibri"/>
        <family val="2"/>
        <scheme val="minor"/>
      </rPr>
      <t>covenant</t>
    </r>
  </si>
  <si>
    <t>bam0021</t>
  </si>
  <si>
    <t xml:space="preserve">465 Mola Boulevard </t>
  </si>
  <si>
    <t>BAM MOLA LLC</t>
  </si>
  <si>
    <t>bam0022</t>
  </si>
  <si>
    <t>12100 Baltimore Avenue</t>
  </si>
  <si>
    <t>BAM BALTIMORE LLC</t>
  </si>
  <si>
    <t>John Hancock</t>
  </si>
  <si>
    <t>Mark Cotton</t>
  </si>
  <si>
    <t>UST</t>
  </si>
  <si>
    <t>Fixed</t>
  </si>
  <si>
    <t>Yield Maintenance</t>
  </si>
  <si>
    <t>Cash flow sweeps 12 months prior to expirations of Pella and Ambius, subject to $500K aggregate cap.</t>
  </si>
  <si>
    <t>bam0023a</t>
  </si>
  <si>
    <t>Commerce Way</t>
  </si>
  <si>
    <t>BAM COMMERCE WAY, LLC</t>
  </si>
  <si>
    <t>bam0023b</t>
  </si>
  <si>
    <t>RBC1</t>
  </si>
  <si>
    <t>BAM RBC I LLC</t>
  </si>
  <si>
    <t>bam0023c</t>
  </si>
  <si>
    <t>RBC2</t>
  </si>
  <si>
    <t>BAM RBC II LLC</t>
  </si>
  <si>
    <t>bam0023d</t>
  </si>
  <si>
    <t>RBC3</t>
  </si>
  <si>
    <t>BAM RBC III LLC</t>
  </si>
  <si>
    <t>bam0024</t>
  </si>
  <si>
    <t>North 70 Dist. Ctr. 
(224 North Hoover Road)</t>
  </si>
  <si>
    <t>BAM HOOVER LLC</t>
  </si>
  <si>
    <t>Debt Yield” shall mean Net Operating Income for the immediately prior twelve (12) month period, divided by the outstanding principal balance of the Loan, as determined by Lender in its sole but reasonable discretion.  Lender’s calculation of Debt Yield, and all component calculations, shall be conclusive and binding on Borrower, absent manifest error.
“Net Operating Income” shall mean, for any period, the amount obtained by subtracting Operating Expenses for such period from Operating Income for such period.</t>
  </si>
  <si>
    <t>6 Lilac Road</t>
  </si>
  <si>
    <t>bam0014</t>
  </si>
  <si>
    <t>190 BPs</t>
  </si>
  <si>
    <t>187 East Arbor Drive</t>
  </si>
  <si>
    <t>4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</si>
</sst>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43" formatCode="_(* #,##0.00_);_(* \(#,##0.00\);_(* &quot;-&quot;??_);_(@_)"/>
    <numFmt numFmtId="164" formatCode="m/d/yy;@"/>
    <numFmt numFmtId="165" formatCode="mm/dd/yyyy"/>
    <numFmt numFmtId="166" formatCode="0\ &quot;Years&quot;"/>
    <numFmt numFmtId="167" formatCode="0\ &quot;Months&quot;"/>
    <numFmt numFmtId="168" formatCode="General\ &quot;BPs&quot;"/>
    <numFmt numFmtId="169" formatCode="General&quot;x&quot;"/>
    <numFmt numFmtId="170" formatCode="_(&quot;$&quot;* #,##0_);_(&quot;$&quot;* \(#,##0\);_(&quot;$&quot;* &quot;-&quot;??_);_(@_)"/>
  </numFmts>
  <fonts count="15" x14ac:knownFonts="1">
    <font>
      <sz val="11"/>
      <color theme="1"/>
      <name val="Calibri"/>
      <family val="2"/>
      <scheme val="minor"/>
    </font>
    <font>
      <sz val="11"/>
      <color theme="1"/>
      <name val="Calibri"/>
      <family val="2"/>
      <scheme val="minor"/>
    </font>
    <font>
      <b/>
      <sz val="11"/>
      <color rgb="FF0070C0"/>
      <name val="Calibri"/>
      <family val="2"/>
      <scheme val="minor"/>
    </font>
    <font>
      <b/>
      <sz val="10"/>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b/>
      <i/>
      <sz val="10"/>
      <color rgb="FF000000"/>
      <name val="Calibri"/>
      <family val="2"/>
      <scheme val="minor"/>
    </font>
    <font>
      <i/>
      <sz val="10"/>
      <color rgb="FF00000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b/>
      <sz val="10"/>
      <color rgb="FFC00000"/>
      <name val="Calibri"/>
      <family val="2"/>
      <scheme val="minor"/>
    </font>
    <font>
      <sz val="11"/>
      <color rgb="FFFF0000"/>
      <name val="Calibri"/>
      <family val="2"/>
      <scheme val="minor"/>
    </font>
    <font>
      <b/>
      <sz val="10"/>
      <color rgb="FF262626"/>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2CC"/>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83">
    <xf numFmtId="0" fontId="0" fillId="0" borderId="0" xfId="0"/>
    <xf numFmtId="17" fontId="2" fillId="0" borderId="1" xfId="0" applyNumberFormat="1" applyFont="1" applyBorder="1" applyAlignment="1">
      <alignment horizontal="center" vertical="center"/>
    </xf>
    <xf numFmtId="0" fontId="0" fillId="0" borderId="0" xfId="0" applyAlignment="1">
      <alignment vertical="center"/>
    </xf>
    <xf numFmtId="8" fontId="0" fillId="0" borderId="0" xfId="0" applyNumberFormat="1"/>
    <xf numFmtId="0" fontId="0" fillId="0" borderId="0" xfId="0" applyAlignment="1">
      <alignment vertical="top"/>
    </xf>
    <xf numFmtId="0" fontId="0" fillId="0" borderId="0" xfId="0" applyAlignment="1">
      <alignment horizontal="left" vertical="top"/>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6" xfId="0" applyFont="1" applyFill="1" applyBorder="1" applyAlignment="1">
      <alignment horizontal="center" vertical="center"/>
    </xf>
    <xf numFmtId="0" fontId="5" fillId="0" borderId="7" xfId="0" applyFont="1" applyBorder="1" applyAlignment="1">
      <alignment horizontal="center" vertical="center" wrapText="1"/>
    </xf>
    <xf numFmtId="6" fontId="6" fillId="0" borderId="7" xfId="0" applyNumberFormat="1" applyFont="1" applyBorder="1" applyAlignment="1">
      <alignment horizontal="center" vertical="center"/>
    </xf>
    <xf numFmtId="14" fontId="6" fillId="0" borderId="7" xfId="0" applyNumberFormat="1" applyFont="1" applyBorder="1" applyAlignment="1">
      <alignment horizontal="center" vertical="center"/>
    </xf>
    <xf numFmtId="49" fontId="6" fillId="0" borderId="7" xfId="0" applyNumberFormat="1" applyFont="1" applyBorder="1" applyAlignment="1">
      <alignment horizontal="center" vertical="center"/>
    </xf>
    <xf numFmtId="165" fontId="6" fillId="0" borderId="7" xfId="0" applyNumberFormat="1" applyFont="1" applyBorder="1" applyAlignment="1">
      <alignment horizontal="center" vertical="center"/>
    </xf>
    <xf numFmtId="166" fontId="6" fillId="0" borderId="7" xfId="0" applyNumberFormat="1" applyFont="1" applyBorder="1" applyAlignment="1">
      <alignment horizontal="center" vertical="center"/>
    </xf>
    <xf numFmtId="167" fontId="6" fillId="0" borderId="7" xfId="0" applyNumberFormat="1" applyFont="1" applyBorder="1" applyAlignment="1">
      <alignment horizontal="center" vertical="center"/>
    </xf>
    <xf numFmtId="0" fontId="6" fillId="0" borderId="7" xfId="0" applyFont="1" applyBorder="1" applyAlignment="1">
      <alignment horizontal="center" vertical="center"/>
    </xf>
    <xf numFmtId="168" fontId="6" fillId="0" borderId="7" xfId="0" applyNumberFormat="1" applyFont="1" applyBorder="1" applyAlignment="1">
      <alignment horizontal="center" vertical="center"/>
    </xf>
    <xf numFmtId="10" fontId="7" fillId="0" borderId="7" xfId="0" applyNumberFormat="1" applyFont="1" applyBorder="1" applyAlignment="1">
      <alignment horizontal="center" vertical="center"/>
    </xf>
    <xf numFmtId="167" fontId="5" fillId="0" borderId="7" xfId="0" applyNumberFormat="1" applyFont="1" applyBorder="1" applyAlignment="1">
      <alignment horizontal="center" vertical="center"/>
    </xf>
    <xf numFmtId="10" fontId="8" fillId="0" borderId="7" xfId="0" applyNumberFormat="1" applyFont="1" applyBorder="1" applyAlignment="1">
      <alignment horizontal="center" vertical="center"/>
    </xf>
    <xf numFmtId="0" fontId="6" fillId="0" borderId="7" xfId="0" applyFont="1" applyBorder="1" applyAlignment="1">
      <alignment horizontal="center" vertical="center" wrapText="1"/>
    </xf>
    <xf numFmtId="9" fontId="5" fillId="0" borderId="7" xfId="3" applyFont="1" applyFill="1" applyBorder="1" applyAlignment="1">
      <alignment horizontal="center" vertical="center"/>
    </xf>
    <xf numFmtId="169" fontId="6" fillId="0" borderId="7" xfId="0" applyNumberFormat="1" applyFont="1" applyBorder="1" applyAlignment="1">
      <alignment horizontal="center" vertical="center"/>
    </xf>
    <xf numFmtId="10" fontId="8" fillId="0" borderId="7" xfId="0" applyNumberFormat="1" applyFont="1" applyBorder="1" applyAlignment="1">
      <alignment horizontal="left" vertical="top" wrapText="1"/>
    </xf>
    <xf numFmtId="0" fontId="6" fillId="0" borderId="7" xfId="0" applyFont="1" applyBorder="1" applyAlignment="1">
      <alignment horizontal="left" vertical="top" wrapText="1"/>
    </xf>
    <xf numFmtId="0" fontId="9" fillId="0" borderId="7" xfId="0" applyFont="1" applyBorder="1" applyAlignment="1">
      <alignment horizontal="left" vertical="top" wrapText="1"/>
    </xf>
    <xf numFmtId="9" fontId="6" fillId="0" borderId="7" xfId="0" applyNumberFormat="1" applyFont="1" applyBorder="1" applyAlignment="1">
      <alignment horizontal="center" vertical="center"/>
    </xf>
    <xf numFmtId="9" fontId="6" fillId="0" borderId="7" xfId="0" applyNumberFormat="1" applyFont="1" applyBorder="1" applyAlignment="1">
      <alignment horizontal="left" vertical="top" wrapText="1"/>
    </xf>
    <xf numFmtId="10" fontId="5" fillId="0" borderId="7" xfId="0" applyNumberFormat="1" applyFont="1" applyBorder="1" applyAlignment="1">
      <alignment horizontal="center" vertical="center"/>
    </xf>
    <xf numFmtId="9" fontId="6" fillId="0" borderId="7" xfId="0" applyNumberFormat="1" applyFont="1" applyBorder="1" applyAlignment="1">
      <alignment horizontal="center" vertical="top"/>
    </xf>
    <xf numFmtId="0" fontId="5" fillId="0" borderId="7" xfId="0" applyFont="1" applyBorder="1" applyAlignment="1">
      <alignment horizontal="center" wrapText="1"/>
    </xf>
    <xf numFmtId="9" fontId="0" fillId="0" borderId="0" xfId="3" applyFont="1" applyFill="1"/>
    <xf numFmtId="0" fontId="3" fillId="3" borderId="2" xfId="0" applyFont="1" applyFill="1" applyBorder="1" applyAlignment="1">
      <alignment horizontal="center" vertical="center" wrapText="1"/>
    </xf>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164" fontId="4" fillId="3" borderId="3" xfId="0" applyNumberFormat="1"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3" fillId="0" borderId="0" xfId="0" applyFont="1"/>
    <xf numFmtId="0" fontId="5" fillId="2"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6" fontId="6" fillId="5" borderId="7" xfId="0" applyNumberFormat="1" applyFont="1" applyFill="1" applyBorder="1" applyAlignment="1">
      <alignment horizontal="center" vertical="center"/>
    </xf>
    <xf numFmtId="14" fontId="6" fillId="5" borderId="7" xfId="0" applyNumberFormat="1" applyFont="1" applyFill="1" applyBorder="1" applyAlignment="1">
      <alignment horizontal="center" vertical="center"/>
    </xf>
    <xf numFmtId="49" fontId="6" fillId="5" borderId="7" xfId="0" applyNumberFormat="1" applyFont="1" applyFill="1" applyBorder="1" applyAlignment="1">
      <alignment horizontal="center" vertical="center"/>
    </xf>
    <xf numFmtId="165" fontId="6" fillId="5" borderId="7" xfId="0" applyNumberFormat="1" applyFont="1" applyFill="1" applyBorder="1" applyAlignment="1">
      <alignment horizontal="center" vertical="center"/>
    </xf>
    <xf numFmtId="166" fontId="6" fillId="5" borderId="7" xfId="0" applyNumberFormat="1" applyFont="1" applyFill="1" applyBorder="1" applyAlignment="1">
      <alignment horizontal="center" vertical="center"/>
    </xf>
    <xf numFmtId="167" fontId="6" fillId="5" borderId="7" xfId="0" applyNumberFormat="1" applyFont="1" applyFill="1" applyBorder="1" applyAlignment="1">
      <alignment horizontal="center" vertical="center"/>
    </xf>
    <xf numFmtId="0" fontId="6" fillId="5" borderId="7" xfId="0" applyFont="1" applyFill="1" applyBorder="1" applyAlignment="1">
      <alignment horizontal="center" vertical="center"/>
    </xf>
    <xf numFmtId="168" fontId="6" fillId="5" borderId="7" xfId="0" applyNumberFormat="1" applyFont="1" applyFill="1" applyBorder="1" applyAlignment="1">
      <alignment horizontal="center" vertical="center"/>
    </xf>
    <xf numFmtId="10" fontId="7" fillId="5" borderId="7" xfId="0" applyNumberFormat="1" applyFont="1" applyFill="1" applyBorder="1" applyAlignment="1">
      <alignment horizontal="center" vertical="center"/>
    </xf>
    <xf numFmtId="167" fontId="5" fillId="5" borderId="7" xfId="0" applyNumberFormat="1" applyFont="1" applyFill="1" applyBorder="1" applyAlignment="1">
      <alignment horizontal="center" vertical="center"/>
    </xf>
    <xf numFmtId="10" fontId="8" fillId="5" borderId="7" xfId="0" applyNumberFormat="1" applyFont="1" applyFill="1" applyBorder="1" applyAlignment="1">
      <alignment horizontal="center" vertical="center"/>
    </xf>
    <xf numFmtId="0" fontId="6" fillId="5" borderId="7" xfId="0" applyFont="1" applyFill="1" applyBorder="1" applyAlignment="1">
      <alignment horizontal="center" vertical="center" wrapText="1"/>
    </xf>
    <xf numFmtId="9" fontId="5" fillId="5" borderId="7" xfId="3" applyFont="1" applyFill="1" applyBorder="1" applyAlignment="1">
      <alignment horizontal="center" vertical="center"/>
    </xf>
    <xf numFmtId="169" fontId="6" fillId="5" borderId="7" xfId="0" applyNumberFormat="1" applyFont="1" applyFill="1" applyBorder="1" applyAlignment="1">
      <alignment horizontal="center" vertical="center"/>
    </xf>
    <xf numFmtId="10" fontId="8" fillId="5" borderId="7" xfId="0" applyNumberFormat="1" applyFont="1" applyFill="1" applyBorder="1" applyAlignment="1">
      <alignment horizontal="left" vertical="top" wrapText="1"/>
    </xf>
    <xf numFmtId="0" fontId="6" fillId="5" borderId="7" xfId="0" applyFont="1" applyFill="1" applyBorder="1" applyAlignment="1">
      <alignment horizontal="left" vertical="top" wrapText="1"/>
    </xf>
    <xf numFmtId="0" fontId="9" fillId="5" borderId="7" xfId="0" applyFont="1" applyFill="1" applyBorder="1" applyAlignment="1">
      <alignment horizontal="left" vertical="top" wrapText="1"/>
    </xf>
    <xf numFmtId="0" fontId="0" fillId="5" borderId="0" xfId="0" applyFill="1"/>
    <xf numFmtId="9" fontId="6" fillId="5" borderId="7" xfId="3"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5" borderId="9" xfId="0" applyFont="1" applyFill="1" applyBorder="1" applyAlignment="1">
      <alignment horizontal="center" vertical="center" wrapText="1"/>
    </xf>
    <xf numFmtId="3" fontId="6" fillId="5" borderId="9" xfId="1" applyNumberFormat="1" applyFont="1" applyFill="1" applyBorder="1" applyAlignment="1">
      <alignment horizontal="center" vertical="center" wrapText="1"/>
    </xf>
    <xf numFmtId="0" fontId="11" fillId="5" borderId="7" xfId="4" applyFont="1" applyFill="1" applyBorder="1"/>
    <xf numFmtId="0" fontId="11" fillId="5" borderId="0" xfId="4" applyFont="1" applyFill="1"/>
    <xf numFmtId="164" fontId="6" fillId="5" borderId="9" xfId="0" applyNumberFormat="1" applyFont="1" applyFill="1" applyBorder="1" applyAlignment="1">
      <alignment horizontal="center" vertical="center" wrapText="1"/>
    </xf>
    <xf numFmtId="170" fontId="5" fillId="5" borderId="10" xfId="2" applyNumberFormat="1" applyFont="1" applyFill="1" applyBorder="1" applyAlignment="1">
      <alignment horizontal="center" vertical="center" wrapText="1"/>
    </xf>
    <xf numFmtId="170" fontId="5" fillId="5" borderId="11" xfId="2" applyNumberFormat="1" applyFont="1" applyFill="1" applyBorder="1" applyAlignment="1">
      <alignment horizontal="center" vertical="center" wrapText="1"/>
    </xf>
    <xf numFmtId="170" fontId="12" fillId="5" borderId="12" xfId="2" applyNumberFormat="1" applyFont="1" applyFill="1" applyBorder="1" applyAlignment="1">
      <alignment horizontal="center" vertical="center" wrapText="1"/>
    </xf>
    <xf numFmtId="0" fontId="5" fillId="5" borderId="13" xfId="2" applyNumberFormat="1" applyFont="1" applyFill="1" applyBorder="1" applyAlignment="1">
      <alignment horizontal="center" vertical="center" wrapText="1"/>
    </xf>
    <xf numFmtId="44" fontId="5" fillId="5" borderId="13" xfId="2" applyFont="1" applyFill="1" applyBorder="1" applyAlignment="1">
      <alignment horizontal="center" vertical="center" wrapText="1"/>
    </xf>
    <xf numFmtId="9" fontId="6" fillId="5" borderId="7" xfId="0" applyNumberFormat="1" applyFont="1" applyFill="1" applyBorder="1" applyAlignment="1">
      <alignment horizontal="center" vertical="center"/>
    </xf>
    <xf numFmtId="9" fontId="6" fillId="5" borderId="7" xfId="0" applyNumberFormat="1" applyFont="1" applyFill="1" applyBorder="1" applyAlignment="1">
      <alignment horizontal="left" vertical="top" wrapText="1"/>
    </xf>
    <xf numFmtId="10" fontId="5" fillId="5" borderId="7" xfId="0" applyNumberFormat="1" applyFont="1" applyFill="1" applyBorder="1" applyAlignment="1">
      <alignment horizontal="center" vertical="center"/>
    </xf>
    <xf numFmtId="9" fontId="6" fillId="5" borderId="7" xfId="0" applyNumberFormat="1" applyFont="1" applyFill="1" applyBorder="1" applyAlignment="1">
      <alignment horizontal="center" vertical="top"/>
    </xf>
    <xf numFmtId="0" fontId="5" fillId="5" borderId="7" xfId="0" applyFont="1" applyFill="1" applyBorder="1" applyAlignment="1">
      <alignment horizontal="center" wrapText="1"/>
    </xf>
    <xf numFmtId="0" fontId="14" fillId="5" borderId="7" xfId="0" applyFont="1" applyFill="1" applyBorder="1" applyAlignment="1">
      <alignment horizontal="center" vertical="center" wrapText="1"/>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7DE1-2BA6-4425-873F-68BF2FE1AB62}">
  <dimension ref="A1:AR36"/>
  <sheetViews>
    <sheetView tabSelected="1" zoomScale="115" zoomScaleNormal="115" workbookViewId="0">
      <pane ySplit="2" topLeftCell="A19" activePane="bottomLeft" state="frozen"/>
      <selection pane="bottomLeft" activeCell="D26" sqref="D26"/>
    </sheetView>
  </sheetViews>
  <sheetFormatPr defaultRowHeight="15" x14ac:dyDescent="0.25"/>
  <cols>
    <col min="1" max="1" width="12.85546875" customWidth="1"/>
    <col min="3" max="3" width="21" bestFit="1" customWidth="1"/>
    <col min="4" max="4" width="21" customWidth="1"/>
    <col min="5" max="5" width="11.5703125" customWidth="1"/>
    <col min="6" max="6" width="12" customWidth="1"/>
    <col min="7" max="7" width="11.5703125" customWidth="1"/>
    <col min="8" max="8" width="16.28515625" customWidth="1"/>
    <col min="9" max="9" width="13.85546875" customWidth="1"/>
    <col min="10" max="10" width="12" customWidth="1"/>
    <col min="11" max="11" width="11.5703125" customWidth="1"/>
    <col min="12" max="12" width="11" customWidth="1"/>
    <col min="13" max="13" width="11.28515625" customWidth="1"/>
    <col min="15" max="15" width="10.85546875" customWidth="1"/>
    <col min="16" max="17" width="10.7109375" customWidth="1"/>
    <col min="18" max="18" width="14.28515625" customWidth="1"/>
    <col min="20" max="20" width="9.5703125" bestFit="1" customWidth="1"/>
    <col min="24" max="24" width="8.42578125" customWidth="1"/>
    <col min="27" max="27" width="10.7109375" customWidth="1"/>
    <col min="28" max="28" width="12.28515625" customWidth="1"/>
    <col min="31" max="31" width="13.42578125" customWidth="1"/>
    <col min="33" max="34" width="11.7109375" customWidth="1"/>
    <col min="36" max="36" width="0" hidden="1" customWidth="1"/>
    <col min="37" max="37" width="27.85546875" customWidth="1"/>
    <col min="39" max="39" width="15.85546875" customWidth="1"/>
    <col min="40" max="40" width="31.42578125" customWidth="1"/>
    <col min="41" max="41" width="32" customWidth="1"/>
    <col min="42" max="42" width="8.85546875" hidden="1" customWidth="1"/>
    <col min="43" max="43" width="19.85546875" customWidth="1"/>
    <col min="44" max="44" width="15.42578125" customWidth="1"/>
  </cols>
  <sheetData>
    <row r="1" spans="1:44" ht="24" customHeight="1" thickBot="1" x14ac:dyDescent="0.3">
      <c r="A1" s="1">
        <f ca="1">TODAY()</f>
        <v>44747</v>
      </c>
      <c r="B1" s="43" t="s">
        <v>0</v>
      </c>
      <c r="D1" t="s">
        <v>1</v>
      </c>
      <c r="F1" t="s">
        <v>2</v>
      </c>
      <c r="G1" t="s">
        <v>3</v>
      </c>
      <c r="H1" s="2"/>
      <c r="I1" s="2"/>
      <c r="J1" t="s">
        <v>4</v>
      </c>
      <c r="K1" s="3"/>
      <c r="Q1" t="s">
        <v>5</v>
      </c>
      <c r="AK1" s="4"/>
      <c r="AL1" s="5"/>
      <c r="AM1" s="5"/>
      <c r="AN1" s="5"/>
      <c r="AO1" s="5" t="s">
        <v>6</v>
      </c>
      <c r="AP1" s="5"/>
      <c r="AQ1" s="5"/>
      <c r="AR1" s="5"/>
    </row>
    <row r="2" spans="1:44" ht="47.45" customHeight="1" x14ac:dyDescent="0.25">
      <c r="A2" s="36" t="s">
        <v>7</v>
      </c>
      <c r="B2" s="6" t="s">
        <v>8</v>
      </c>
      <c r="C2" s="6" t="s">
        <v>9</v>
      </c>
      <c r="D2" s="6" t="s">
        <v>10</v>
      </c>
      <c r="E2" s="7" t="s">
        <v>11</v>
      </c>
      <c r="F2" s="8" t="s">
        <v>12</v>
      </c>
      <c r="G2" s="37" t="s">
        <v>13</v>
      </c>
      <c r="H2" s="8" t="s">
        <v>14</v>
      </c>
      <c r="I2" s="9" t="s">
        <v>15</v>
      </c>
      <c r="J2" s="38" t="s">
        <v>16</v>
      </c>
      <c r="K2" s="39" t="s">
        <v>17</v>
      </c>
      <c r="L2" s="9" t="s">
        <v>18</v>
      </c>
      <c r="M2" s="9" t="s">
        <v>19</v>
      </c>
      <c r="N2" s="9" t="s">
        <v>20</v>
      </c>
      <c r="O2" s="9" t="s">
        <v>21</v>
      </c>
      <c r="P2" s="9" t="s">
        <v>22</v>
      </c>
      <c r="Q2" s="39" t="s">
        <v>23</v>
      </c>
      <c r="R2" s="9" t="s">
        <v>24</v>
      </c>
      <c r="S2" s="7" t="s">
        <v>25</v>
      </c>
      <c r="T2" s="9" t="s">
        <v>26</v>
      </c>
      <c r="U2" s="7" t="s">
        <v>27</v>
      </c>
      <c r="V2" s="9" t="s">
        <v>28</v>
      </c>
      <c r="W2" s="7" t="s">
        <v>29</v>
      </c>
      <c r="X2" s="40">
        <f ca="1">TODAY()</f>
        <v>44747</v>
      </c>
      <c r="Y2" s="7" t="s">
        <v>30</v>
      </c>
      <c r="Z2" s="7" t="s">
        <v>31</v>
      </c>
      <c r="AA2" s="7" t="s">
        <v>32</v>
      </c>
      <c r="AB2" s="9" t="s">
        <v>33</v>
      </c>
      <c r="AC2" s="9" t="s">
        <v>34</v>
      </c>
      <c r="AD2" s="9" t="s">
        <v>35</v>
      </c>
      <c r="AE2" s="9" t="s">
        <v>36</v>
      </c>
      <c r="AF2" s="7" t="s">
        <v>37</v>
      </c>
      <c r="AG2" s="39" t="s">
        <v>38</v>
      </c>
      <c r="AH2" s="9" t="s">
        <v>39</v>
      </c>
      <c r="AI2" s="7" t="s">
        <v>40</v>
      </c>
      <c r="AJ2" s="7" t="s">
        <v>41</v>
      </c>
      <c r="AK2" s="41" t="s">
        <v>42</v>
      </c>
      <c r="AL2" s="10" t="s">
        <v>43</v>
      </c>
      <c r="AM2" s="10" t="s">
        <v>44</v>
      </c>
      <c r="AN2" s="10" t="s">
        <v>45</v>
      </c>
      <c r="AO2" s="42" t="s">
        <v>46</v>
      </c>
      <c r="AP2" s="10"/>
      <c r="AQ2" s="10" t="s">
        <v>47</v>
      </c>
      <c r="AR2" s="11" t="s">
        <v>48</v>
      </c>
    </row>
    <row r="3" spans="1:44" s="63" customFormat="1" x14ac:dyDescent="0.25">
      <c r="A3" s="45" t="s">
        <v>49</v>
      </c>
      <c r="B3" s="45" t="s">
        <v>50</v>
      </c>
      <c r="C3" s="45" t="s">
        <v>51</v>
      </c>
      <c r="D3" s="45" t="s">
        <v>52</v>
      </c>
      <c r="E3" s="45"/>
      <c r="F3" s="45"/>
      <c r="G3" s="45"/>
      <c r="H3" s="46"/>
      <c r="I3" s="46"/>
      <c r="J3" s="45"/>
      <c r="K3" s="45"/>
      <c r="L3" s="47"/>
      <c r="M3" s="47"/>
      <c r="N3" s="48"/>
      <c r="O3" s="47"/>
      <c r="P3" s="49"/>
      <c r="Q3" s="49"/>
      <c r="R3" s="46"/>
      <c r="S3" s="50"/>
      <c r="T3" s="51"/>
      <c r="U3" s="52"/>
      <c r="V3" s="53"/>
      <c r="W3" s="52"/>
      <c r="X3" s="54"/>
      <c r="Y3" s="50"/>
      <c r="Z3" s="52"/>
      <c r="AA3" s="51"/>
      <c r="AB3" s="47"/>
      <c r="AC3" s="55"/>
      <c r="AD3" s="56"/>
      <c r="AE3" s="57"/>
      <c r="AF3" s="47"/>
      <c r="AG3" s="55"/>
      <c r="AH3" s="58"/>
      <c r="AI3" s="59"/>
      <c r="AJ3" s="59"/>
      <c r="AK3" s="60"/>
      <c r="AL3" s="61"/>
      <c r="AM3" s="61"/>
      <c r="AN3" s="61"/>
      <c r="AO3" s="61"/>
      <c r="AP3" s="61"/>
      <c r="AQ3" s="62"/>
      <c r="AR3" s="61"/>
    </row>
    <row r="4" spans="1:44" s="63" customFormat="1" x14ac:dyDescent="0.25">
      <c r="A4" s="45" t="s">
        <v>53</v>
      </c>
      <c r="B4" s="45" t="s">
        <v>50</v>
      </c>
      <c r="C4" s="45" t="s">
        <v>54</v>
      </c>
      <c r="D4" s="45" t="s">
        <v>55</v>
      </c>
      <c r="E4" s="45"/>
      <c r="F4" s="45"/>
      <c r="G4" s="45"/>
      <c r="H4" s="46"/>
      <c r="I4" s="46"/>
      <c r="J4" s="45"/>
      <c r="K4" s="45"/>
      <c r="L4" s="47"/>
      <c r="M4" s="47"/>
      <c r="N4" s="48"/>
      <c r="O4" s="47"/>
      <c r="P4" s="49"/>
      <c r="Q4" s="49"/>
      <c r="R4" s="46"/>
      <c r="S4" s="50"/>
      <c r="T4" s="51"/>
      <c r="U4" s="52"/>
      <c r="V4" s="53"/>
      <c r="W4" s="52"/>
      <c r="X4" s="54"/>
      <c r="Y4" s="50"/>
      <c r="Z4" s="52"/>
      <c r="AA4" s="51"/>
      <c r="AB4" s="47"/>
      <c r="AC4" s="55"/>
      <c r="AD4" s="56"/>
      <c r="AE4" s="57"/>
      <c r="AF4" s="47"/>
      <c r="AG4" s="55"/>
      <c r="AH4" s="58"/>
      <c r="AI4" s="59"/>
      <c r="AJ4" s="59"/>
      <c r="AK4" s="60"/>
      <c r="AL4" s="61"/>
      <c r="AM4" s="61"/>
      <c r="AN4" s="61"/>
      <c r="AO4" s="61"/>
      <c r="AP4" s="61"/>
      <c r="AQ4" s="62"/>
      <c r="AR4" s="61"/>
    </row>
    <row r="5" spans="1:44" s="63" customFormat="1" x14ac:dyDescent="0.25">
      <c r="A5" s="45" t="s">
        <v>56</v>
      </c>
      <c r="B5" s="45" t="s">
        <v>50</v>
      </c>
      <c r="C5" s="45" t="s">
        <v>57</v>
      </c>
      <c r="D5" s="45" t="s">
        <v>58</v>
      </c>
      <c r="E5" s="45"/>
      <c r="F5" s="45"/>
      <c r="G5" s="45"/>
      <c r="H5" s="46"/>
      <c r="I5" s="46"/>
      <c r="J5" s="45"/>
      <c r="K5" s="45"/>
      <c r="L5" s="47"/>
      <c r="M5" s="47"/>
      <c r="N5" s="48"/>
      <c r="O5" s="47"/>
      <c r="P5" s="49"/>
      <c r="Q5" s="49"/>
      <c r="R5" s="46"/>
      <c r="S5" s="50"/>
      <c r="T5" s="51"/>
      <c r="U5" s="52"/>
      <c r="V5" s="53"/>
      <c r="W5" s="52"/>
      <c r="X5" s="54"/>
      <c r="Y5" s="50"/>
      <c r="Z5" s="52"/>
      <c r="AA5" s="51"/>
      <c r="AB5" s="47"/>
      <c r="AC5" s="55"/>
      <c r="AD5" s="56"/>
      <c r="AE5" s="57"/>
      <c r="AF5" s="47"/>
      <c r="AG5" s="55"/>
      <c r="AH5" s="58"/>
      <c r="AI5" s="59"/>
      <c r="AJ5" s="59"/>
      <c r="AK5" s="60"/>
      <c r="AL5" s="61"/>
      <c r="AM5" s="61"/>
      <c r="AN5" s="61"/>
      <c r="AO5" s="61"/>
      <c r="AP5" s="61"/>
      <c r="AQ5" s="62"/>
      <c r="AR5" s="61"/>
    </row>
    <row r="6" spans="1:44" s="63" customFormat="1" ht="51" x14ac:dyDescent="0.25">
      <c r="A6" s="45" t="s">
        <v>59</v>
      </c>
      <c r="B6" s="45" t="s">
        <v>50</v>
      </c>
      <c r="C6" s="45" t="s">
        <v>60</v>
      </c>
      <c r="D6" s="45" t="s">
        <v>61</v>
      </c>
      <c r="E6" s="45" t="s">
        <v>62</v>
      </c>
      <c r="F6" s="45">
        <v>1020178</v>
      </c>
      <c r="G6" s="45">
        <v>4504182254</v>
      </c>
      <c r="H6" s="46">
        <v>29000000</v>
      </c>
      <c r="I6" s="46">
        <v>22200000</v>
      </c>
      <c r="J6" s="45"/>
      <c r="K6" s="45"/>
      <c r="L6" s="47">
        <v>44322</v>
      </c>
      <c r="M6" s="47">
        <v>45418</v>
      </c>
      <c r="N6" s="48" t="s">
        <v>63</v>
      </c>
      <c r="O6" s="47">
        <v>45783</v>
      </c>
      <c r="P6" s="49">
        <v>44348</v>
      </c>
      <c r="Q6" s="48">
        <v>15</v>
      </c>
      <c r="R6" s="46"/>
      <c r="S6" s="50">
        <v>4</v>
      </c>
      <c r="T6" s="51">
        <f t="shared" ref="T6" ca="1" si="0">DATEDIF(TODAY(),M6,"M")</f>
        <v>22</v>
      </c>
      <c r="U6" s="52" t="s">
        <v>64</v>
      </c>
      <c r="V6" s="53" t="s">
        <v>65</v>
      </c>
      <c r="W6" s="52" t="s">
        <v>66</v>
      </c>
      <c r="X6" s="52" t="s">
        <v>66</v>
      </c>
      <c r="Y6" s="52" t="s">
        <v>66</v>
      </c>
      <c r="Z6" s="52" t="s">
        <v>66</v>
      </c>
      <c r="AA6" s="51"/>
      <c r="AB6" s="47"/>
      <c r="AC6" s="55"/>
      <c r="AD6" s="56"/>
      <c r="AE6" s="57" t="s">
        <v>66</v>
      </c>
      <c r="AF6" s="57" t="s">
        <v>66</v>
      </c>
      <c r="AG6" s="57" t="s">
        <v>66</v>
      </c>
      <c r="AH6" s="58">
        <v>0.05</v>
      </c>
      <c r="AI6" s="59" t="s">
        <v>67</v>
      </c>
      <c r="AJ6" s="64">
        <v>0.6</v>
      </c>
      <c r="AK6" s="60"/>
      <c r="AL6" s="61" t="s">
        <v>66</v>
      </c>
      <c r="AM6" s="61" t="s">
        <v>68</v>
      </c>
      <c r="AN6" s="61" t="s">
        <v>69</v>
      </c>
      <c r="AO6" s="61" t="s">
        <v>70</v>
      </c>
      <c r="AP6" s="61"/>
      <c r="AQ6" s="62"/>
      <c r="AR6" s="61"/>
    </row>
    <row r="7" spans="1:44" s="63" customFormat="1" x14ac:dyDescent="0.25">
      <c r="A7" s="45" t="s">
        <v>71</v>
      </c>
      <c r="B7" s="45" t="s">
        <v>50</v>
      </c>
      <c r="C7" s="45" t="s">
        <v>72</v>
      </c>
      <c r="D7" s="45" t="s">
        <v>73</v>
      </c>
      <c r="E7" s="45"/>
      <c r="F7" s="45"/>
      <c r="G7" s="45"/>
      <c r="H7" s="46"/>
      <c r="I7" s="46"/>
      <c r="J7" s="45"/>
      <c r="K7" s="45"/>
      <c r="L7" s="47"/>
      <c r="M7" s="47"/>
      <c r="N7" s="48"/>
      <c r="O7" s="47"/>
      <c r="P7" s="49"/>
      <c r="Q7" s="49"/>
      <c r="R7" s="46"/>
      <c r="S7" s="50"/>
      <c r="T7" s="51"/>
      <c r="U7" s="52"/>
      <c r="V7" s="53"/>
      <c r="W7" s="52"/>
      <c r="X7" s="54"/>
      <c r="Y7" s="50"/>
      <c r="Z7" s="52"/>
      <c r="AA7" s="51"/>
      <c r="AB7" s="47"/>
      <c r="AC7" s="55"/>
      <c r="AD7" s="56"/>
      <c r="AE7" s="57"/>
      <c r="AF7" s="47"/>
      <c r="AG7" s="55"/>
      <c r="AH7" s="58"/>
      <c r="AI7" s="59"/>
      <c r="AJ7" s="59"/>
      <c r="AK7" s="60"/>
      <c r="AL7" s="61"/>
      <c r="AM7" s="61"/>
      <c r="AN7" s="61"/>
      <c r="AO7" s="61"/>
      <c r="AP7" s="61"/>
      <c r="AQ7" s="62"/>
      <c r="AR7" s="61"/>
    </row>
    <row r="8" spans="1:44" s="63" customFormat="1" x14ac:dyDescent="0.25">
      <c r="A8" s="45" t="s">
        <v>74</v>
      </c>
      <c r="B8" s="45" t="s">
        <v>50</v>
      </c>
      <c r="C8" s="45" t="s">
        <v>75</v>
      </c>
      <c r="D8" s="45" t="s">
        <v>76</v>
      </c>
      <c r="E8" s="45"/>
      <c r="F8" s="45"/>
      <c r="G8" s="45"/>
      <c r="H8" s="46"/>
      <c r="I8" s="46"/>
      <c r="J8" s="45"/>
      <c r="K8" s="45"/>
      <c r="L8" s="47"/>
      <c r="M8" s="47"/>
      <c r="N8" s="48"/>
      <c r="O8" s="47"/>
      <c r="P8" s="49"/>
      <c r="Q8" s="49"/>
      <c r="R8" s="46"/>
      <c r="S8" s="50"/>
      <c r="T8" s="51"/>
      <c r="U8" s="52"/>
      <c r="V8" s="53"/>
      <c r="W8" s="52"/>
      <c r="X8" s="54"/>
      <c r="Y8" s="50"/>
      <c r="Z8" s="52"/>
      <c r="AA8" s="51"/>
      <c r="AB8" s="47"/>
      <c r="AC8" s="55"/>
      <c r="AD8" s="56"/>
      <c r="AE8" s="57"/>
      <c r="AF8" s="47"/>
      <c r="AG8" s="55"/>
      <c r="AH8" s="58"/>
      <c r="AI8" s="59"/>
      <c r="AJ8" s="59"/>
      <c r="AK8" s="60"/>
      <c r="AL8" s="61"/>
      <c r="AM8" s="61"/>
      <c r="AN8" s="61"/>
      <c r="AO8" s="61"/>
      <c r="AP8" s="61"/>
      <c r="AQ8" s="62"/>
      <c r="AR8" s="61"/>
    </row>
    <row r="9" spans="1:44" s="63" customFormat="1" x14ac:dyDescent="0.25">
      <c r="A9" s="65" t="s">
        <v>77</v>
      </c>
      <c r="B9" s="66" t="s">
        <v>50</v>
      </c>
      <c r="C9" s="66" t="s">
        <v>78</v>
      </c>
      <c r="D9" s="66" t="s">
        <v>79</v>
      </c>
      <c r="E9" s="66"/>
      <c r="F9" s="66"/>
      <c r="G9" s="67"/>
      <c r="H9" s="67"/>
      <c r="I9" s="68"/>
      <c r="J9" s="68"/>
      <c r="K9" s="66"/>
      <c r="L9" s="67"/>
      <c r="M9" s="67"/>
      <c r="N9" s="69"/>
      <c r="O9" s="67"/>
      <c r="P9" s="67"/>
      <c r="Q9" s="70"/>
      <c r="R9" s="67"/>
      <c r="S9" s="71"/>
      <c r="T9" s="72"/>
      <c r="U9" s="73"/>
      <c r="V9" s="73"/>
      <c r="W9" s="73"/>
      <c r="X9" s="73"/>
      <c r="Y9" s="74"/>
      <c r="Z9" s="75"/>
      <c r="AA9" s="74"/>
      <c r="AB9" s="76"/>
    </row>
    <row r="10" spans="1:44" s="63" customFormat="1" x14ac:dyDescent="0.25">
      <c r="A10" s="65" t="s">
        <v>80</v>
      </c>
      <c r="B10" s="66" t="s">
        <v>50</v>
      </c>
      <c r="C10" s="66" t="s">
        <v>81</v>
      </c>
      <c r="D10" s="66" t="s">
        <v>82</v>
      </c>
      <c r="E10" s="66"/>
      <c r="F10" s="66"/>
      <c r="G10" s="67"/>
      <c r="H10" s="67"/>
      <c r="I10" s="68"/>
      <c r="J10" s="68"/>
      <c r="K10" s="66"/>
      <c r="L10" s="67"/>
      <c r="M10" s="67"/>
      <c r="N10" s="69"/>
      <c r="O10" s="67"/>
      <c r="P10" s="67"/>
      <c r="Q10" s="70"/>
      <c r="R10" s="67"/>
      <c r="S10" s="71"/>
      <c r="T10" s="72"/>
      <c r="U10" s="73"/>
      <c r="V10" s="73"/>
      <c r="W10" s="73"/>
      <c r="X10" s="73"/>
      <c r="Y10" s="74"/>
      <c r="Z10" s="75"/>
      <c r="AA10" s="74"/>
      <c r="AB10" s="76"/>
    </row>
    <row r="11" spans="1:44" s="63" customFormat="1" x14ac:dyDescent="0.25">
      <c r="A11" s="65" t="s">
        <v>83</v>
      </c>
      <c r="B11" s="66" t="s">
        <v>50</v>
      </c>
      <c r="C11" s="66" t="s">
        <v>84</v>
      </c>
      <c r="D11" s="66" t="s">
        <v>85</v>
      </c>
      <c r="E11" s="66"/>
      <c r="F11" s="66"/>
      <c r="G11" s="67"/>
      <c r="H11" s="67"/>
      <c r="I11" s="68"/>
      <c r="J11" s="68"/>
      <c r="K11" s="66"/>
      <c r="L11" s="67"/>
      <c r="M11" s="67"/>
      <c r="N11" s="69"/>
      <c r="O11" s="67"/>
      <c r="P11" s="67"/>
      <c r="Q11" s="70"/>
      <c r="R11" s="67"/>
      <c r="S11" s="71"/>
      <c r="T11" s="72"/>
      <c r="U11" s="73"/>
      <c r="V11" s="73"/>
      <c r="W11" s="73"/>
      <c r="X11" s="73"/>
      <c r="Y11" s="74"/>
      <c r="Z11" s="75"/>
      <c r="AA11" s="74"/>
      <c r="AB11" s="76"/>
    </row>
    <row r="12" spans="1:44" s="63" customFormat="1" ht="85.9" customHeight="1" x14ac:dyDescent="0.25">
      <c r="A12" s="45" t="s">
        <v>86</v>
      </c>
      <c r="B12" s="45" t="s">
        <v>87</v>
      </c>
      <c r="C12" s="45" t="s">
        <v>88</v>
      </c>
      <c r="D12" s="45" t="s">
        <v>89</v>
      </c>
      <c r="E12" s="45" t="s">
        <v>62</v>
      </c>
      <c r="F12" s="45"/>
      <c r="G12" s="45"/>
      <c r="H12" s="46">
        <v>16181950</v>
      </c>
      <c r="I12" s="46">
        <f>H12</f>
        <v>16181950</v>
      </c>
      <c r="J12" s="45"/>
      <c r="K12" s="45"/>
      <c r="L12" s="47">
        <v>44252</v>
      </c>
      <c r="M12" s="47">
        <v>45712</v>
      </c>
      <c r="N12" s="48"/>
      <c r="O12" s="47"/>
      <c r="P12" s="49"/>
      <c r="Q12" s="49"/>
      <c r="R12" s="46"/>
      <c r="S12" s="50">
        <v>4</v>
      </c>
      <c r="T12" s="51">
        <f ca="1">DATEDIF(TODAY(),M12,"M")</f>
        <v>31</v>
      </c>
      <c r="U12" s="52" t="s">
        <v>64</v>
      </c>
      <c r="V12" s="53">
        <v>190</v>
      </c>
      <c r="W12" s="52"/>
      <c r="X12" s="54"/>
      <c r="Y12" s="50"/>
      <c r="Z12" s="52"/>
      <c r="AA12" s="51">
        <v>48</v>
      </c>
      <c r="AB12" s="47"/>
      <c r="AC12" s="55"/>
      <c r="AD12" s="56"/>
      <c r="AE12" s="57"/>
      <c r="AF12" s="47"/>
      <c r="AG12" s="55"/>
      <c r="AH12" s="58"/>
      <c r="AI12" s="59"/>
      <c r="AJ12" s="77"/>
      <c r="AK12" s="60"/>
      <c r="AL12" s="61"/>
      <c r="AM12" s="61"/>
      <c r="AN12" s="61"/>
      <c r="AO12" s="61"/>
      <c r="AP12" s="61"/>
      <c r="AQ12" s="62"/>
      <c r="AR12" s="61"/>
    </row>
    <row r="13" spans="1:44" s="63" customFormat="1" ht="36.6" customHeight="1" x14ac:dyDescent="0.25">
      <c r="A13" s="45" t="s">
        <v>90</v>
      </c>
      <c r="B13" s="45" t="s">
        <v>87</v>
      </c>
      <c r="C13" s="45" t="s">
        <v>91</v>
      </c>
      <c r="D13" s="45" t="s">
        <v>92</v>
      </c>
      <c r="E13" s="45" t="s">
        <v>62</v>
      </c>
      <c r="F13" s="45"/>
      <c r="G13" s="45"/>
      <c r="H13" s="46">
        <v>8394000</v>
      </c>
      <c r="I13" s="46">
        <f>H13</f>
        <v>8394000</v>
      </c>
      <c r="J13" s="45"/>
      <c r="K13" s="45"/>
      <c r="L13" s="47">
        <v>44252</v>
      </c>
      <c r="M13" s="47">
        <v>45712</v>
      </c>
      <c r="N13" s="48"/>
      <c r="O13" s="47"/>
      <c r="P13" s="49"/>
      <c r="Q13" s="49"/>
      <c r="R13" s="46"/>
      <c r="S13" s="50">
        <v>4</v>
      </c>
      <c r="T13" s="51">
        <f ca="1">DATEDIF(TODAY(),M13,"M")</f>
        <v>31</v>
      </c>
      <c r="U13" s="52" t="s">
        <v>64</v>
      </c>
      <c r="V13" s="53">
        <v>190</v>
      </c>
      <c r="W13" s="52"/>
      <c r="X13" s="54"/>
      <c r="Y13" s="50"/>
      <c r="Z13" s="52"/>
      <c r="AA13" s="51">
        <v>48</v>
      </c>
      <c r="AB13" s="47"/>
      <c r="AC13" s="55"/>
      <c r="AD13" s="56"/>
      <c r="AE13" s="57"/>
      <c r="AF13" s="47"/>
      <c r="AG13" s="55"/>
      <c r="AH13" s="58"/>
      <c r="AI13" s="59"/>
      <c r="AJ13" s="77"/>
      <c r="AK13" s="78"/>
      <c r="AL13" s="61"/>
      <c r="AM13" s="61"/>
      <c r="AN13" s="61"/>
      <c r="AO13" s="61"/>
      <c r="AP13" s="61"/>
      <c r="AQ13" s="62" t="s">
        <v>93</v>
      </c>
      <c r="AR13" s="61"/>
    </row>
    <row r="14" spans="1:44" s="63" customFormat="1" ht="36.6" customHeight="1" x14ac:dyDescent="0.25">
      <c r="A14" s="45" t="s">
        <v>94</v>
      </c>
      <c r="B14" s="45" t="s">
        <v>87</v>
      </c>
      <c r="C14" s="45" t="s">
        <v>95</v>
      </c>
      <c r="D14" s="45" t="s">
        <v>96</v>
      </c>
      <c r="E14" s="45" t="s">
        <v>62</v>
      </c>
      <c r="F14" s="45"/>
      <c r="G14" s="45"/>
      <c r="H14" s="46">
        <v>7500000</v>
      </c>
      <c r="I14" s="46">
        <f>H14</f>
        <v>7500000</v>
      </c>
      <c r="J14" s="45"/>
      <c r="K14" s="45"/>
      <c r="L14" s="47">
        <v>44252</v>
      </c>
      <c r="M14" s="47">
        <v>45712</v>
      </c>
      <c r="N14" s="48"/>
      <c r="O14" s="47"/>
      <c r="P14" s="49"/>
      <c r="Q14" s="49"/>
      <c r="R14" s="46"/>
      <c r="S14" s="50">
        <v>4</v>
      </c>
      <c r="T14" s="51">
        <f ca="1">DATEDIF(TODAY(),M14,"M")</f>
        <v>31</v>
      </c>
      <c r="U14" s="52" t="s">
        <v>64</v>
      </c>
      <c r="V14" s="53">
        <v>190</v>
      </c>
      <c r="W14" s="52"/>
      <c r="X14" s="54"/>
      <c r="Y14" s="50"/>
      <c r="Z14" s="52"/>
      <c r="AA14" s="51">
        <v>48</v>
      </c>
      <c r="AB14" s="47"/>
      <c r="AC14" s="55"/>
      <c r="AD14" s="56"/>
      <c r="AE14" s="57"/>
      <c r="AF14" s="47"/>
      <c r="AG14" s="55"/>
      <c r="AH14" s="58"/>
      <c r="AI14" s="59"/>
      <c r="AJ14" s="77"/>
      <c r="AK14" s="60"/>
      <c r="AL14" s="61"/>
      <c r="AM14" s="61"/>
      <c r="AN14" s="61"/>
      <c r="AO14" s="61"/>
      <c r="AP14" s="61"/>
      <c r="AQ14" s="62"/>
      <c r="AR14" s="61"/>
    </row>
    <row r="15" spans="1:44" s="63" customFormat="1" ht="36.6" customHeight="1" x14ac:dyDescent="0.25">
      <c r="A15" s="45" t="s">
        <v>97</v>
      </c>
      <c r="B15" s="45" t="s">
        <v>87</v>
      </c>
      <c r="C15" s="45" t="s">
        <v>98</v>
      </c>
      <c r="D15" s="45" t="s">
        <v>99</v>
      </c>
      <c r="E15" s="45" t="s">
        <v>62</v>
      </c>
      <c r="F15" s="45"/>
      <c r="G15" s="45"/>
      <c r="H15" s="46">
        <v>9840000</v>
      </c>
      <c r="I15" s="46">
        <f>H15</f>
        <v>9840000</v>
      </c>
      <c r="J15" s="45"/>
      <c r="K15" s="45"/>
      <c r="L15" s="47">
        <v>44252</v>
      </c>
      <c r="M15" s="47">
        <v>45712</v>
      </c>
      <c r="N15" s="48"/>
      <c r="O15" s="47"/>
      <c r="P15" s="49"/>
      <c r="Q15" s="49"/>
      <c r="R15" s="46"/>
      <c r="S15" s="50">
        <v>4</v>
      </c>
      <c r="T15" s="51">
        <f ca="1">DATEDIF(TODAY(),M15,"M")</f>
        <v>31</v>
      </c>
      <c r="U15" s="52" t="s">
        <v>64</v>
      </c>
      <c r="V15" s="53">
        <v>190</v>
      </c>
      <c r="W15" s="52"/>
      <c r="X15" s="54"/>
      <c r="Y15" s="50"/>
      <c r="Z15" s="52"/>
      <c r="AA15" s="51">
        <v>48</v>
      </c>
      <c r="AB15" s="47"/>
      <c r="AC15" s="55"/>
      <c r="AD15" s="56"/>
      <c r="AE15" s="57"/>
      <c r="AF15" s="47"/>
      <c r="AG15" s="55"/>
      <c r="AH15" s="58"/>
      <c r="AI15" s="59"/>
      <c r="AJ15" s="77"/>
      <c r="AK15" s="60"/>
      <c r="AL15" s="61"/>
      <c r="AM15" s="61"/>
      <c r="AN15" s="61"/>
      <c r="AO15" s="61"/>
      <c r="AP15" s="61"/>
      <c r="AQ15" s="62"/>
      <c r="AR15" s="61"/>
    </row>
    <row r="16" spans="1:44" s="63" customFormat="1" ht="36.6" customHeight="1" x14ac:dyDescent="0.25">
      <c r="A16" s="45" t="s">
        <v>100</v>
      </c>
      <c r="B16" s="45" t="s">
        <v>87</v>
      </c>
      <c r="C16" s="45" t="s">
        <v>101</v>
      </c>
      <c r="D16" s="45" t="s">
        <v>102</v>
      </c>
      <c r="E16" s="45" t="s">
        <v>62</v>
      </c>
      <c r="F16" s="45"/>
      <c r="G16" s="45"/>
      <c r="H16" s="46">
        <v>6662000</v>
      </c>
      <c r="I16" s="46">
        <f>H16</f>
        <v>6662000</v>
      </c>
      <c r="J16" s="45"/>
      <c r="K16" s="45"/>
      <c r="L16" s="47">
        <v>44252</v>
      </c>
      <c r="M16" s="47">
        <v>45712</v>
      </c>
      <c r="N16" s="48"/>
      <c r="O16" s="47"/>
      <c r="P16" s="49"/>
      <c r="Q16" s="49"/>
      <c r="R16" s="46"/>
      <c r="S16" s="50">
        <v>4</v>
      </c>
      <c r="T16" s="51">
        <f ca="1">DATEDIF(TODAY(),M16,"M")</f>
        <v>31</v>
      </c>
      <c r="U16" s="52" t="s">
        <v>64</v>
      </c>
      <c r="V16" s="53">
        <v>190</v>
      </c>
      <c r="W16" s="52"/>
      <c r="X16" s="54"/>
      <c r="Y16" s="50"/>
      <c r="Z16" s="52"/>
      <c r="AA16" s="51">
        <v>48</v>
      </c>
      <c r="AB16" s="47"/>
      <c r="AC16" s="55"/>
      <c r="AD16" s="56"/>
      <c r="AE16" s="57"/>
      <c r="AF16" s="47"/>
      <c r="AG16" s="55"/>
      <c r="AH16" s="58"/>
      <c r="AI16" s="59"/>
      <c r="AJ16" s="77"/>
      <c r="AK16" s="60"/>
      <c r="AL16" s="61"/>
      <c r="AM16" s="61"/>
      <c r="AN16" s="61"/>
      <c r="AO16" s="61"/>
      <c r="AP16" s="61"/>
      <c r="AQ16" s="62"/>
      <c r="AR16" s="61"/>
    </row>
    <row r="17" spans="1:44" s="63" customFormat="1" ht="36.6" customHeight="1" x14ac:dyDescent="0.25">
      <c r="A17" s="45" t="s">
        <v>103</v>
      </c>
      <c r="B17" s="45" t="s">
        <v>87</v>
      </c>
      <c r="C17" s="45" t="s">
        <v>104</v>
      </c>
      <c r="D17" s="45" t="s">
        <v>102</v>
      </c>
      <c r="E17" s="45"/>
      <c r="F17" s="45"/>
      <c r="G17" s="45"/>
      <c r="H17" s="46"/>
      <c r="I17" s="46"/>
      <c r="J17" s="45"/>
      <c r="K17" s="45"/>
      <c r="L17" s="47"/>
      <c r="M17" s="47"/>
      <c r="N17" s="48"/>
      <c r="O17" s="47"/>
      <c r="P17" s="49"/>
      <c r="Q17" s="49"/>
      <c r="R17" s="46"/>
      <c r="S17" s="50"/>
      <c r="T17" s="51"/>
      <c r="U17" s="52"/>
      <c r="V17" s="53"/>
      <c r="W17" s="52"/>
      <c r="X17" s="54"/>
      <c r="Y17" s="50"/>
      <c r="Z17" s="52"/>
      <c r="AA17" s="51"/>
      <c r="AB17" s="47"/>
      <c r="AC17" s="55"/>
      <c r="AD17" s="56"/>
      <c r="AE17" s="57"/>
      <c r="AF17" s="47"/>
      <c r="AG17" s="55"/>
      <c r="AH17" s="58"/>
      <c r="AI17" s="59"/>
      <c r="AJ17" s="77"/>
      <c r="AK17" s="60"/>
      <c r="AL17" s="61"/>
      <c r="AM17" s="61"/>
      <c r="AN17" s="61"/>
      <c r="AO17" s="61"/>
      <c r="AP17" s="61"/>
      <c r="AQ17" s="62"/>
      <c r="AR17" s="61"/>
    </row>
    <row r="18" spans="1:44" s="63" customFormat="1" ht="36.6" customHeight="1" x14ac:dyDescent="0.25">
      <c r="A18" s="45" t="s">
        <v>105</v>
      </c>
      <c r="B18" s="45" t="s">
        <v>87</v>
      </c>
      <c r="C18" s="45" t="s">
        <v>104</v>
      </c>
      <c r="D18" s="45" t="s">
        <v>106</v>
      </c>
      <c r="E18" s="45" t="s">
        <v>62</v>
      </c>
      <c r="F18" s="45"/>
      <c r="G18" s="45"/>
      <c r="H18" s="46">
        <v>3150000</v>
      </c>
      <c r="I18" s="46">
        <f>H18</f>
        <v>3150000</v>
      </c>
      <c r="J18" s="45"/>
      <c r="K18" s="45"/>
      <c r="L18" s="47">
        <v>44252</v>
      </c>
      <c r="M18" s="47">
        <v>45712</v>
      </c>
      <c r="N18" s="48"/>
      <c r="O18" s="47"/>
      <c r="P18" s="49"/>
      <c r="Q18" s="49"/>
      <c r="R18" s="46"/>
      <c r="S18" s="50">
        <v>4</v>
      </c>
      <c r="T18" s="51">
        <f ca="1">DATEDIF(TODAY(),M18,"M")</f>
        <v>31</v>
      </c>
      <c r="U18" s="52" t="s">
        <v>64</v>
      </c>
      <c r="V18" s="53">
        <v>190</v>
      </c>
      <c r="W18" s="57"/>
      <c r="X18" s="54"/>
      <c r="Y18" s="50"/>
      <c r="Z18" s="52"/>
      <c r="AA18" s="51">
        <v>48</v>
      </c>
      <c r="AB18" s="47"/>
      <c r="AC18" s="55"/>
      <c r="AD18" s="56"/>
      <c r="AE18" s="57"/>
      <c r="AF18" s="57"/>
      <c r="AG18" s="55"/>
      <c r="AH18" s="58"/>
      <c r="AI18" s="59"/>
      <c r="AJ18" s="77"/>
      <c r="AK18" s="60"/>
      <c r="AL18" s="61"/>
      <c r="AM18" s="61"/>
      <c r="AN18" s="61"/>
      <c r="AO18" s="61"/>
      <c r="AP18" s="61"/>
      <c r="AQ18" s="62" t="s">
        <v>107</v>
      </c>
      <c r="AR18" s="61"/>
    </row>
    <row r="19" spans="1:44" s="63" customFormat="1" ht="36.6" customHeight="1" x14ac:dyDescent="0.25">
      <c r="A19" s="45" t="s">
        <v>108</v>
      </c>
      <c r="B19" s="45" t="s">
        <v>87</v>
      </c>
      <c r="C19" s="45" t="s">
        <v>109</v>
      </c>
      <c r="D19" s="45" t="s">
        <v>110</v>
      </c>
      <c r="E19" s="45" t="s">
        <v>62</v>
      </c>
      <c r="F19" s="45"/>
      <c r="G19" s="45"/>
      <c r="H19" s="46">
        <v>7500000</v>
      </c>
      <c r="I19" s="46">
        <f>H19</f>
        <v>7500000</v>
      </c>
      <c r="J19" s="45"/>
      <c r="K19" s="45"/>
      <c r="L19" s="47">
        <v>44252</v>
      </c>
      <c r="M19" s="47">
        <v>45712</v>
      </c>
      <c r="N19" s="48"/>
      <c r="O19" s="47"/>
      <c r="P19" s="49"/>
      <c r="Q19" s="49"/>
      <c r="R19" s="46"/>
      <c r="S19" s="50">
        <v>4</v>
      </c>
      <c r="T19" s="51">
        <f ca="1">DATEDIF(TODAY(),M19,"M")</f>
        <v>31</v>
      </c>
      <c r="U19" s="52" t="s">
        <v>64</v>
      </c>
      <c r="V19" s="53">
        <v>190</v>
      </c>
      <c r="W19" s="52"/>
      <c r="X19" s="54"/>
      <c r="Y19" s="50"/>
      <c r="Z19" s="52"/>
      <c r="AA19" s="51">
        <v>48</v>
      </c>
      <c r="AB19" s="47"/>
      <c r="AC19" s="55"/>
      <c r="AD19" s="56"/>
      <c r="AE19" s="57"/>
      <c r="AF19" s="47"/>
      <c r="AG19" s="55"/>
      <c r="AH19" s="58"/>
      <c r="AI19" s="59"/>
      <c r="AJ19" s="77"/>
      <c r="AK19" s="78"/>
      <c r="AL19" s="61"/>
      <c r="AM19" s="61"/>
      <c r="AN19" s="61"/>
      <c r="AO19" s="61"/>
      <c r="AP19" s="61"/>
      <c r="AQ19" s="62" t="s">
        <v>111</v>
      </c>
      <c r="AR19" s="61" t="s">
        <v>112</v>
      </c>
    </row>
    <row r="20" spans="1:44" s="63" customFormat="1" ht="36.6" customHeight="1" x14ac:dyDescent="0.25">
      <c r="A20" s="45" t="s">
        <v>113</v>
      </c>
      <c r="B20" s="45" t="s">
        <v>87</v>
      </c>
      <c r="C20" s="45" t="s">
        <v>114</v>
      </c>
      <c r="D20" s="45" t="s">
        <v>115</v>
      </c>
      <c r="E20" s="45" t="s">
        <v>62</v>
      </c>
      <c r="F20" s="45"/>
      <c r="G20" s="45"/>
      <c r="H20" s="46">
        <f>11289000+7870500+9142500</f>
        <v>28302000</v>
      </c>
      <c r="I20" s="46">
        <f>H20</f>
        <v>28302000</v>
      </c>
      <c r="J20" s="45"/>
      <c r="K20" s="45"/>
      <c r="L20" s="47">
        <v>44252</v>
      </c>
      <c r="M20" s="47">
        <v>45712</v>
      </c>
      <c r="N20" s="48"/>
      <c r="O20" s="47"/>
      <c r="P20" s="49"/>
      <c r="Q20" s="49"/>
      <c r="R20" s="46"/>
      <c r="S20" s="50">
        <v>4</v>
      </c>
      <c r="T20" s="51">
        <f ca="1">DATEDIF(TODAY(),M20,"M")</f>
        <v>31</v>
      </c>
      <c r="U20" s="52" t="s">
        <v>64</v>
      </c>
      <c r="V20" s="53">
        <v>190</v>
      </c>
      <c r="W20" s="52"/>
      <c r="X20" s="54"/>
      <c r="Y20" s="50"/>
      <c r="Z20" s="52"/>
      <c r="AA20" s="51">
        <v>48</v>
      </c>
      <c r="AB20" s="47"/>
      <c r="AC20" s="55"/>
      <c r="AD20" s="56"/>
      <c r="AE20" s="57"/>
      <c r="AF20" s="47"/>
      <c r="AG20" s="55"/>
      <c r="AH20" s="58"/>
      <c r="AI20" s="59"/>
      <c r="AJ20" s="77"/>
      <c r="AK20" s="60"/>
      <c r="AL20" s="61"/>
      <c r="AM20" s="61"/>
      <c r="AN20" s="61"/>
      <c r="AO20" s="61"/>
      <c r="AP20" s="61"/>
      <c r="AQ20" s="62"/>
      <c r="AR20" s="61"/>
    </row>
    <row r="21" spans="1:44" s="63" customFormat="1" ht="36.6" customHeight="1" x14ac:dyDescent="0.25">
      <c r="A21" s="45" t="s">
        <v>116</v>
      </c>
      <c r="B21" s="45" t="s">
        <v>87</v>
      </c>
      <c r="C21" s="45" t="s">
        <v>114</v>
      </c>
      <c r="D21" s="45" t="s">
        <v>115</v>
      </c>
      <c r="E21" s="45"/>
      <c r="F21" s="45"/>
      <c r="G21" s="45"/>
      <c r="H21" s="46"/>
      <c r="I21" s="46"/>
      <c r="J21" s="45"/>
      <c r="K21" s="45"/>
      <c r="L21" s="47"/>
      <c r="M21" s="47"/>
      <c r="N21" s="48"/>
      <c r="O21" s="47"/>
      <c r="P21" s="49"/>
      <c r="Q21" s="49"/>
      <c r="R21" s="46"/>
      <c r="S21" s="50"/>
      <c r="T21" s="51"/>
      <c r="U21" s="52"/>
      <c r="V21" s="53"/>
      <c r="W21" s="52"/>
      <c r="X21" s="54"/>
      <c r="Y21" s="50"/>
      <c r="Z21" s="52"/>
      <c r="AA21" s="51"/>
      <c r="AB21" s="47"/>
      <c r="AC21" s="55"/>
      <c r="AD21" s="56"/>
      <c r="AE21" s="57"/>
      <c r="AF21" s="47"/>
      <c r="AG21" s="55"/>
      <c r="AH21" s="58"/>
      <c r="AI21" s="59"/>
      <c r="AJ21" s="77"/>
      <c r="AK21" s="60"/>
      <c r="AL21" s="61"/>
      <c r="AM21" s="61"/>
      <c r="AN21" s="61"/>
      <c r="AO21" s="61"/>
      <c r="AP21" s="61"/>
      <c r="AQ21" s="62"/>
      <c r="AR21" s="61"/>
    </row>
    <row r="22" spans="1:44" s="63" customFormat="1" ht="36.6" customHeight="1" x14ac:dyDescent="0.25">
      <c r="A22" s="45" t="s">
        <v>117</v>
      </c>
      <c r="B22" s="45" t="s">
        <v>87</v>
      </c>
      <c r="C22" s="45" t="s">
        <v>114</v>
      </c>
      <c r="D22" s="45" t="s">
        <v>115</v>
      </c>
      <c r="E22" s="45"/>
      <c r="F22" s="45"/>
      <c r="G22" s="45"/>
      <c r="H22" s="46"/>
      <c r="I22" s="46"/>
      <c r="J22" s="45"/>
      <c r="K22" s="45"/>
      <c r="L22" s="47"/>
      <c r="M22" s="47"/>
      <c r="N22" s="48"/>
      <c r="O22" s="47"/>
      <c r="P22" s="49"/>
      <c r="Q22" s="49"/>
      <c r="R22" s="46"/>
      <c r="S22" s="50"/>
      <c r="T22" s="51"/>
      <c r="U22" s="52"/>
      <c r="V22" s="53"/>
      <c r="W22" s="52"/>
      <c r="X22" s="54"/>
      <c r="Y22" s="50"/>
      <c r="Z22" s="52"/>
      <c r="AA22" s="51"/>
      <c r="AB22" s="47"/>
      <c r="AC22" s="55"/>
      <c r="AD22" s="56"/>
      <c r="AE22" s="57"/>
      <c r="AF22" s="47"/>
      <c r="AG22" s="55"/>
      <c r="AH22" s="58"/>
      <c r="AI22" s="59"/>
      <c r="AJ22" s="77"/>
      <c r="AK22" s="60"/>
      <c r="AL22" s="61"/>
      <c r="AM22" s="61"/>
      <c r="AN22" s="61"/>
      <c r="AO22" s="61"/>
      <c r="AP22" s="61"/>
      <c r="AQ22" s="62"/>
      <c r="AR22" s="61"/>
    </row>
    <row r="23" spans="1:44" s="63" customFormat="1" ht="36.6" customHeight="1" x14ac:dyDescent="0.25">
      <c r="A23" s="45" t="s">
        <v>118</v>
      </c>
      <c r="B23" s="45" t="s">
        <v>87</v>
      </c>
      <c r="C23" s="45" t="s">
        <v>114</v>
      </c>
      <c r="D23" s="45" t="s">
        <v>115</v>
      </c>
      <c r="E23" s="45"/>
      <c r="F23" s="45"/>
      <c r="G23" s="45"/>
      <c r="H23" s="46"/>
      <c r="I23" s="46"/>
      <c r="J23" s="45"/>
      <c r="K23" s="45"/>
      <c r="L23" s="47"/>
      <c r="M23" s="47"/>
      <c r="N23" s="48"/>
      <c r="O23" s="47"/>
      <c r="P23" s="49"/>
      <c r="Q23" s="49"/>
      <c r="R23" s="46"/>
      <c r="S23" s="50"/>
      <c r="T23" s="51"/>
      <c r="U23" s="52"/>
      <c r="V23" s="53"/>
      <c r="W23" s="52"/>
      <c r="X23" s="54"/>
      <c r="Y23" s="50"/>
      <c r="Z23" s="52"/>
      <c r="AA23" s="51"/>
      <c r="AB23" s="47"/>
      <c r="AC23" s="55"/>
      <c r="AD23" s="56"/>
      <c r="AE23" s="57"/>
      <c r="AF23" s="47"/>
      <c r="AG23" s="55"/>
      <c r="AH23" s="58"/>
      <c r="AI23" s="59"/>
      <c r="AJ23" s="77"/>
      <c r="AK23" s="60"/>
      <c r="AL23" s="61"/>
      <c r="AM23" s="61"/>
      <c r="AN23" s="61"/>
      <c r="AO23" s="61"/>
      <c r="AP23" s="61"/>
      <c r="AQ23" s="62"/>
      <c r="AR23" s="61"/>
    </row>
    <row r="24" spans="1:44" s="63" customFormat="1" ht="36.6" customHeight="1" x14ac:dyDescent="0.25">
      <c r="A24" s="45" t="s">
        <v>119</v>
      </c>
      <c r="B24" s="45" t="s">
        <v>87</v>
      </c>
      <c r="C24" s="45" t="s">
        <v>120</v>
      </c>
      <c r="D24" s="45" t="s">
        <v>121</v>
      </c>
      <c r="E24" s="45" t="s">
        <v>62</v>
      </c>
      <c r="F24" s="45"/>
      <c r="G24" s="45"/>
      <c r="H24" s="46">
        <v>14195000</v>
      </c>
      <c r="I24" s="46">
        <f>H24</f>
        <v>14195000</v>
      </c>
      <c r="J24" s="45"/>
      <c r="K24" s="45"/>
      <c r="L24" s="47">
        <v>44252</v>
      </c>
      <c r="M24" s="47">
        <v>45712</v>
      </c>
      <c r="N24" s="48"/>
      <c r="O24" s="47"/>
      <c r="P24" s="49"/>
      <c r="Q24" s="49"/>
      <c r="R24" s="46"/>
      <c r="S24" s="50">
        <v>4</v>
      </c>
      <c r="T24" s="51">
        <f ca="1">DATEDIF(TODAY(),M24,"M")</f>
        <v>31</v>
      </c>
      <c r="U24" s="52" t="s">
        <v>64</v>
      </c>
      <c r="V24" s="53">
        <v>190</v>
      </c>
      <c r="W24" s="52"/>
      <c r="X24" s="79"/>
      <c r="Y24" s="50"/>
      <c r="Z24" s="52"/>
      <c r="AA24" s="51">
        <v>48</v>
      </c>
      <c r="AB24" s="47"/>
      <c r="AC24" s="55"/>
      <c r="AD24" s="56"/>
      <c r="AE24" s="57"/>
      <c r="AF24" s="47"/>
      <c r="AG24" s="55"/>
      <c r="AH24" s="58"/>
      <c r="AI24" s="59"/>
      <c r="AJ24" s="77"/>
      <c r="AK24" s="80"/>
      <c r="AL24" s="61"/>
      <c r="AM24" s="61"/>
      <c r="AN24" s="61"/>
      <c r="AO24" s="61"/>
      <c r="AP24" s="61"/>
      <c r="AQ24" s="62"/>
      <c r="AR24" s="61" t="s">
        <v>122</v>
      </c>
    </row>
    <row r="25" spans="1:44" s="63" customFormat="1" ht="36.6" customHeight="1" x14ac:dyDescent="0.25">
      <c r="A25" s="45" t="s">
        <v>123</v>
      </c>
      <c r="B25" s="45" t="s">
        <v>87</v>
      </c>
      <c r="C25" s="45" t="s">
        <v>120</v>
      </c>
      <c r="D25" s="45" t="s">
        <v>121</v>
      </c>
      <c r="E25" s="45"/>
      <c r="F25" s="45"/>
      <c r="G25" s="45"/>
      <c r="H25" s="46"/>
      <c r="I25" s="46"/>
      <c r="J25" s="45"/>
      <c r="K25" s="45"/>
      <c r="L25" s="47"/>
      <c r="M25" s="47"/>
      <c r="N25" s="48"/>
      <c r="O25" s="47"/>
      <c r="P25" s="49"/>
      <c r="Q25" s="49"/>
      <c r="R25" s="46"/>
      <c r="S25" s="50"/>
      <c r="T25" s="51"/>
      <c r="U25" s="52"/>
      <c r="V25" s="53"/>
      <c r="W25" s="52"/>
      <c r="X25" s="79"/>
      <c r="Y25" s="50"/>
      <c r="Z25" s="52"/>
      <c r="AA25" s="51"/>
      <c r="AB25" s="47"/>
      <c r="AC25" s="55"/>
      <c r="AD25" s="56"/>
      <c r="AE25" s="57"/>
      <c r="AF25" s="47"/>
      <c r="AG25" s="55"/>
      <c r="AH25" s="58"/>
      <c r="AI25" s="59"/>
      <c r="AJ25" s="77"/>
      <c r="AK25" s="80"/>
      <c r="AL25" s="61"/>
      <c r="AM25" s="61"/>
      <c r="AN25" s="61"/>
      <c r="AO25" s="61"/>
      <c r="AP25" s="61"/>
      <c r="AQ25" s="62"/>
      <c r="AR25" s="61"/>
    </row>
    <row r="26" spans="1:44" s="63" customFormat="1" ht="172.5" customHeight="1" x14ac:dyDescent="0.25">
      <c r="A26" s="45" t="s">
        <v>124</v>
      </c>
      <c r="B26" s="45" t="s">
        <v>87</v>
      </c>
      <c r="C26" s="45" t="s">
        <v>125</v>
      </c>
      <c r="D26" s="45" t="s">
        <v>126</v>
      </c>
      <c r="E26" s="45" t="s">
        <v>62</v>
      </c>
      <c r="F26" s="45"/>
      <c r="G26" s="45"/>
      <c r="H26" s="46">
        <v>20825000</v>
      </c>
      <c r="I26" s="46">
        <f>H26</f>
        <v>20825000</v>
      </c>
      <c r="J26" s="45"/>
      <c r="K26" s="45"/>
      <c r="L26" s="47">
        <v>44252</v>
      </c>
      <c r="M26" s="47">
        <v>45712</v>
      </c>
      <c r="N26" s="48"/>
      <c r="O26" s="47"/>
      <c r="P26" s="49"/>
      <c r="Q26" s="49"/>
      <c r="R26" s="46"/>
      <c r="S26" s="50">
        <v>4</v>
      </c>
      <c r="T26" s="51">
        <f t="shared" ref="T26:T33" ca="1" si="1">DATEDIF(TODAY(),M26,"M")</f>
        <v>31</v>
      </c>
      <c r="U26" s="52" t="s">
        <v>64</v>
      </c>
      <c r="V26" s="53">
        <v>190</v>
      </c>
      <c r="W26" s="52"/>
      <c r="X26" s="54"/>
      <c r="Y26" s="50"/>
      <c r="Z26" s="52"/>
      <c r="AA26" s="51">
        <v>48</v>
      </c>
      <c r="AB26" s="47"/>
      <c r="AC26" s="55"/>
      <c r="AD26" s="56"/>
      <c r="AE26" s="57"/>
      <c r="AF26" s="47"/>
      <c r="AG26" s="55"/>
      <c r="AH26" s="58"/>
      <c r="AI26" s="59"/>
      <c r="AJ26" s="77"/>
      <c r="AK26" s="78"/>
      <c r="AL26" s="61"/>
      <c r="AM26" s="61"/>
      <c r="AN26" s="61"/>
      <c r="AO26" s="61"/>
      <c r="AP26" s="61"/>
      <c r="AQ26" s="62" t="s">
        <v>127</v>
      </c>
      <c r="AR26" s="61" t="s">
        <v>128</v>
      </c>
    </row>
    <row r="27" spans="1:44" s="63" customFormat="1" ht="69.75" customHeight="1" x14ac:dyDescent="0.25">
      <c r="A27" s="45" t="s">
        <v>129</v>
      </c>
      <c r="B27" s="45" t="s">
        <v>87</v>
      </c>
      <c r="C27" s="81" t="s">
        <v>130</v>
      </c>
      <c r="D27" s="81" t="s">
        <v>131</v>
      </c>
      <c r="E27" s="45" t="s">
        <v>132</v>
      </c>
      <c r="F27" s="45"/>
      <c r="G27" s="45"/>
      <c r="H27" s="46">
        <v>5200000</v>
      </c>
      <c r="I27" s="46">
        <v>5200000</v>
      </c>
      <c r="J27" s="45" t="s">
        <v>133</v>
      </c>
      <c r="K27" s="45"/>
      <c r="L27" s="47">
        <v>43689</v>
      </c>
      <c r="M27" s="47">
        <v>44815</v>
      </c>
      <c r="N27" s="48"/>
      <c r="O27" s="47"/>
      <c r="P27" s="49">
        <v>43720</v>
      </c>
      <c r="Q27" s="49"/>
      <c r="R27" s="46">
        <v>6200000</v>
      </c>
      <c r="S27" s="50">
        <v>3</v>
      </c>
      <c r="T27" s="51">
        <f t="shared" ca="1" si="1"/>
        <v>2</v>
      </c>
      <c r="U27" s="52" t="s">
        <v>134</v>
      </c>
      <c r="V27" s="53" t="s">
        <v>134</v>
      </c>
      <c r="W27" s="52" t="s">
        <v>135</v>
      </c>
      <c r="X27" s="54">
        <v>5.5E-2</v>
      </c>
      <c r="Y27" s="50">
        <v>0</v>
      </c>
      <c r="Z27" s="52" t="s">
        <v>136</v>
      </c>
      <c r="AA27" s="51">
        <v>36</v>
      </c>
      <c r="AB27" s="47" t="s">
        <v>66</v>
      </c>
      <c r="AC27" s="55">
        <f ca="1">IFERROR(DATEDIF(TODAY(),#REF!,"M"),0)</f>
        <v>0</v>
      </c>
      <c r="AD27" s="56">
        <f>IFERROR((PMT(X27/12,Y27*12,-H27,0)*12)/H27,X27)</f>
        <v>5.5E-2</v>
      </c>
      <c r="AE27" s="57" t="s">
        <v>137</v>
      </c>
      <c r="AF27" s="47"/>
      <c r="AG27" s="55"/>
      <c r="AH27" s="58"/>
      <c r="AI27" s="59" t="s">
        <v>66</v>
      </c>
      <c r="AJ27" s="77"/>
      <c r="AK27" s="60" t="s">
        <v>138</v>
      </c>
      <c r="AL27" s="61"/>
      <c r="AM27" s="61"/>
      <c r="AN27" s="61"/>
      <c r="AO27" s="61"/>
      <c r="AP27" s="61"/>
      <c r="AQ27" s="62"/>
      <c r="AR27" s="61" t="s">
        <v>139</v>
      </c>
    </row>
    <row r="28" spans="1:44" s="63" customFormat="1" ht="36.6" customHeight="1" x14ac:dyDescent="0.25">
      <c r="A28" s="45" t="s">
        <v>140</v>
      </c>
      <c r="B28" s="45" t="s">
        <v>87</v>
      </c>
      <c r="C28" s="45" t="s">
        <v>141</v>
      </c>
      <c r="D28" s="45" t="s">
        <v>142</v>
      </c>
      <c r="E28" s="45" t="s">
        <v>62</v>
      </c>
      <c r="F28" s="45"/>
      <c r="G28" s="45"/>
      <c r="H28" s="46">
        <v>16260000</v>
      </c>
      <c r="I28" s="46">
        <f>H28</f>
        <v>16260000</v>
      </c>
      <c r="J28" s="45"/>
      <c r="K28" s="45"/>
      <c r="L28" s="47">
        <v>44252</v>
      </c>
      <c r="M28" s="47">
        <v>45712</v>
      </c>
      <c r="N28" s="48"/>
      <c r="O28" s="47"/>
      <c r="P28" s="49"/>
      <c r="Q28" s="49"/>
      <c r="R28" s="46"/>
      <c r="S28" s="50">
        <v>4</v>
      </c>
      <c r="T28" s="51">
        <f t="shared" ca="1" si="1"/>
        <v>31</v>
      </c>
      <c r="U28" s="52" t="s">
        <v>64</v>
      </c>
      <c r="V28" s="53">
        <v>190</v>
      </c>
      <c r="W28" s="52"/>
      <c r="X28" s="54"/>
      <c r="Y28" s="50"/>
      <c r="Z28" s="52"/>
      <c r="AA28" s="51">
        <v>48</v>
      </c>
      <c r="AB28" s="47"/>
      <c r="AC28" s="55"/>
      <c r="AD28" s="56"/>
      <c r="AE28" s="57"/>
      <c r="AF28" s="47"/>
      <c r="AG28" s="55"/>
      <c r="AH28" s="58"/>
      <c r="AI28" s="59"/>
      <c r="AJ28" s="77"/>
      <c r="AK28" s="60"/>
      <c r="AL28" s="61"/>
      <c r="AM28" s="61"/>
      <c r="AN28" s="61"/>
      <c r="AO28" s="61"/>
      <c r="AP28" s="61"/>
      <c r="AQ28" s="62"/>
      <c r="AR28" s="61"/>
    </row>
    <row r="29" spans="1:44" s="63" customFormat="1" ht="76.5" x14ac:dyDescent="0.25">
      <c r="A29" s="45" t="s">
        <v>143</v>
      </c>
      <c r="B29" s="45" t="s">
        <v>87</v>
      </c>
      <c r="C29" s="45" t="s">
        <v>144</v>
      </c>
      <c r="D29" s="45" t="s">
        <v>145</v>
      </c>
      <c r="E29" s="45" t="s">
        <v>146</v>
      </c>
      <c r="F29" s="45"/>
      <c r="G29" s="45"/>
      <c r="H29" s="46">
        <v>10350000</v>
      </c>
      <c r="I29" s="46">
        <v>10350000</v>
      </c>
      <c r="J29" s="45" t="s">
        <v>147</v>
      </c>
      <c r="K29" s="45"/>
      <c r="L29" s="47">
        <v>43894</v>
      </c>
      <c r="M29" s="47">
        <v>46478</v>
      </c>
      <c r="N29" s="48"/>
      <c r="O29" s="47"/>
      <c r="P29" s="49">
        <v>43922</v>
      </c>
      <c r="Q29" s="49"/>
      <c r="R29" s="46">
        <v>15600000</v>
      </c>
      <c r="S29" s="50">
        <v>7</v>
      </c>
      <c r="T29" s="51">
        <f t="shared" ca="1" si="1"/>
        <v>56</v>
      </c>
      <c r="U29" s="52" t="s">
        <v>148</v>
      </c>
      <c r="V29" s="53">
        <v>182</v>
      </c>
      <c r="W29" s="52" t="s">
        <v>149</v>
      </c>
      <c r="X29" s="54">
        <v>2.8799999999999999E-2</v>
      </c>
      <c r="Y29" s="50">
        <v>30</v>
      </c>
      <c r="Z29" s="52" t="s">
        <v>136</v>
      </c>
      <c r="AA29" s="51">
        <v>48</v>
      </c>
      <c r="AB29" s="47">
        <v>45413</v>
      </c>
      <c r="AC29" s="55">
        <f ca="1">IFERROR(DATEDIF(TODAY(),#REF!,"M"),0)</f>
        <v>0</v>
      </c>
      <c r="AD29" s="56">
        <f>IFERROR((PMT(X29/12,Y29*12,-H29,0)*12)/H29,X29)</f>
        <v>4.9819174194230972E-2</v>
      </c>
      <c r="AE29" s="57" t="s">
        <v>150</v>
      </c>
      <c r="AF29" s="47"/>
      <c r="AG29" s="55"/>
      <c r="AH29" s="58"/>
      <c r="AI29" s="59" t="s">
        <v>66</v>
      </c>
      <c r="AJ29" s="77"/>
      <c r="AK29" s="80"/>
      <c r="AL29" s="61"/>
      <c r="AM29" s="61"/>
      <c r="AN29" s="61"/>
      <c r="AO29" s="61"/>
      <c r="AP29" s="61"/>
      <c r="AQ29" s="62"/>
      <c r="AR29" s="61" t="s">
        <v>151</v>
      </c>
    </row>
    <row r="30" spans="1:44" s="63" customFormat="1" ht="36.6" customHeight="1" x14ac:dyDescent="0.25">
      <c r="A30" s="45" t="s">
        <v>152</v>
      </c>
      <c r="B30" s="45" t="s">
        <v>87</v>
      </c>
      <c r="C30" s="45" t="s">
        <v>153</v>
      </c>
      <c r="D30" s="45" t="s">
        <v>154</v>
      </c>
      <c r="E30" s="45" t="s">
        <v>62</v>
      </c>
      <c r="F30" s="45"/>
      <c r="G30" s="45"/>
      <c r="H30" s="46">
        <v>7600000</v>
      </c>
      <c r="I30" s="46">
        <f>H30</f>
        <v>7600000</v>
      </c>
      <c r="J30" s="45"/>
      <c r="K30" s="45"/>
      <c r="L30" s="47">
        <v>44252</v>
      </c>
      <c r="M30" s="47">
        <v>45712</v>
      </c>
      <c r="N30" s="48"/>
      <c r="O30" s="47"/>
      <c r="P30" s="49"/>
      <c r="Q30" s="49"/>
      <c r="R30" s="46"/>
      <c r="S30" s="50">
        <v>4</v>
      </c>
      <c r="T30" s="51">
        <f t="shared" ca="1" si="1"/>
        <v>31</v>
      </c>
      <c r="U30" s="52" t="s">
        <v>64</v>
      </c>
      <c r="V30" s="53">
        <v>190</v>
      </c>
      <c r="W30" s="52"/>
      <c r="X30" s="54"/>
      <c r="Y30" s="50"/>
      <c r="Z30" s="52"/>
      <c r="AA30" s="51">
        <v>48</v>
      </c>
      <c r="AB30" s="47"/>
      <c r="AC30" s="55"/>
      <c r="AD30" s="56"/>
      <c r="AE30" s="57"/>
      <c r="AF30" s="47"/>
      <c r="AG30" s="55"/>
      <c r="AH30" s="58"/>
      <c r="AI30" s="59"/>
      <c r="AJ30" s="77"/>
      <c r="AK30" s="60"/>
      <c r="AL30" s="61"/>
      <c r="AM30" s="61"/>
      <c r="AN30" s="61"/>
      <c r="AO30" s="61"/>
      <c r="AP30" s="61"/>
      <c r="AQ30" s="62"/>
      <c r="AR30" s="61"/>
    </row>
    <row r="31" spans="1:44" s="63" customFormat="1" ht="36.6" customHeight="1" x14ac:dyDescent="0.25">
      <c r="A31" s="45" t="s">
        <v>155</v>
      </c>
      <c r="B31" s="45" t="s">
        <v>87</v>
      </c>
      <c r="C31" s="45" t="s">
        <v>156</v>
      </c>
      <c r="D31" s="45" t="s">
        <v>157</v>
      </c>
      <c r="E31" s="45" t="s">
        <v>62</v>
      </c>
      <c r="F31" s="45"/>
      <c r="G31" s="45"/>
      <c r="H31" s="46">
        <v>4335000</v>
      </c>
      <c r="I31" s="46">
        <f>H31</f>
        <v>4335000</v>
      </c>
      <c r="J31" s="45"/>
      <c r="K31" s="45"/>
      <c r="L31" s="47">
        <v>44252</v>
      </c>
      <c r="M31" s="47">
        <v>45712</v>
      </c>
      <c r="N31" s="48"/>
      <c r="O31" s="47"/>
      <c r="P31" s="49"/>
      <c r="Q31" s="49"/>
      <c r="R31" s="46"/>
      <c r="S31" s="50">
        <v>4</v>
      </c>
      <c r="T31" s="51">
        <f t="shared" ca="1" si="1"/>
        <v>31</v>
      </c>
      <c r="U31" s="52" t="s">
        <v>64</v>
      </c>
      <c r="V31" s="53">
        <v>190</v>
      </c>
      <c r="W31" s="52"/>
      <c r="X31" s="54"/>
      <c r="Y31" s="50"/>
      <c r="Z31" s="52"/>
      <c r="AA31" s="51">
        <v>48</v>
      </c>
      <c r="AB31" s="47"/>
      <c r="AC31" s="55"/>
      <c r="AD31" s="56"/>
      <c r="AE31" s="57"/>
      <c r="AF31" s="47"/>
      <c r="AG31" s="55"/>
      <c r="AH31" s="58"/>
      <c r="AI31" s="59"/>
      <c r="AJ31" s="77"/>
      <c r="AK31" s="60"/>
      <c r="AL31" s="61"/>
      <c r="AM31" s="61"/>
      <c r="AN31" s="61"/>
      <c r="AO31" s="61"/>
      <c r="AP31" s="61"/>
      <c r="AQ31" s="62"/>
      <c r="AR31" s="61"/>
    </row>
    <row r="32" spans="1:44" s="63" customFormat="1" ht="36.6" customHeight="1" x14ac:dyDescent="0.25">
      <c r="A32" s="45" t="s">
        <v>158</v>
      </c>
      <c r="B32" s="45" t="s">
        <v>87</v>
      </c>
      <c r="C32" s="45" t="s">
        <v>159</v>
      </c>
      <c r="D32" s="45" t="s">
        <v>160</v>
      </c>
      <c r="E32" s="45" t="s">
        <v>62</v>
      </c>
      <c r="F32" s="45"/>
      <c r="G32" s="45"/>
      <c r="H32" s="46">
        <v>4590000</v>
      </c>
      <c r="I32" s="46">
        <f>H32</f>
        <v>4590000</v>
      </c>
      <c r="J32" s="45"/>
      <c r="K32" s="45"/>
      <c r="L32" s="47">
        <v>44252</v>
      </c>
      <c r="M32" s="47">
        <v>45712</v>
      </c>
      <c r="N32" s="48"/>
      <c r="O32" s="47"/>
      <c r="P32" s="49"/>
      <c r="Q32" s="49"/>
      <c r="R32" s="46"/>
      <c r="S32" s="50">
        <v>4</v>
      </c>
      <c r="T32" s="51">
        <f t="shared" ca="1" si="1"/>
        <v>31</v>
      </c>
      <c r="U32" s="52" t="s">
        <v>64</v>
      </c>
      <c r="V32" s="53">
        <v>190</v>
      </c>
      <c r="W32" s="52"/>
      <c r="X32" s="54"/>
      <c r="Y32" s="50"/>
      <c r="Z32" s="52"/>
      <c r="AA32" s="51">
        <v>48</v>
      </c>
      <c r="AB32" s="47"/>
      <c r="AC32" s="55"/>
      <c r="AD32" s="56"/>
      <c r="AE32" s="57"/>
      <c r="AF32" s="47"/>
      <c r="AG32" s="55"/>
      <c r="AH32" s="58"/>
      <c r="AI32" s="59"/>
      <c r="AJ32" s="77"/>
      <c r="AK32" s="60"/>
      <c r="AL32" s="61"/>
      <c r="AM32" s="61"/>
      <c r="AN32" s="61"/>
      <c r="AO32" s="61"/>
      <c r="AP32" s="61"/>
      <c r="AQ32" s="62"/>
      <c r="AR32" s="61"/>
    </row>
    <row r="33" spans="1:44" s="63" customFormat="1" ht="36.6" customHeight="1" x14ac:dyDescent="0.25">
      <c r="A33" s="45" t="s">
        <v>161</v>
      </c>
      <c r="B33" s="45" t="s">
        <v>87</v>
      </c>
      <c r="C33" s="45" t="s">
        <v>162</v>
      </c>
      <c r="D33" s="45" t="s">
        <v>163</v>
      </c>
      <c r="E33" s="45" t="s">
        <v>62</v>
      </c>
      <c r="F33" s="45"/>
      <c r="G33" s="45"/>
      <c r="H33" s="46">
        <v>3400000</v>
      </c>
      <c r="I33" s="46">
        <f>H33</f>
        <v>3400000</v>
      </c>
      <c r="J33" s="45"/>
      <c r="K33" s="45"/>
      <c r="L33" s="47">
        <v>44252</v>
      </c>
      <c r="M33" s="47">
        <v>45712</v>
      </c>
      <c r="N33" s="48"/>
      <c r="O33" s="47"/>
      <c r="P33" s="49"/>
      <c r="Q33" s="49"/>
      <c r="R33" s="46"/>
      <c r="S33" s="50">
        <v>4</v>
      </c>
      <c r="T33" s="51">
        <f t="shared" ca="1" si="1"/>
        <v>31</v>
      </c>
      <c r="U33" s="52" t="s">
        <v>64</v>
      </c>
      <c r="V33" s="53">
        <v>190</v>
      </c>
      <c r="W33" s="52"/>
      <c r="X33" s="54"/>
      <c r="Y33" s="50"/>
      <c r="Z33" s="52"/>
      <c r="AA33" s="51">
        <v>48</v>
      </c>
      <c r="AB33" s="47"/>
      <c r="AC33" s="55"/>
      <c r="AD33" s="56"/>
      <c r="AE33" s="57"/>
      <c r="AF33" s="47"/>
      <c r="AG33" s="55"/>
      <c r="AH33" s="58"/>
      <c r="AI33" s="59"/>
      <c r="AJ33" s="77"/>
      <c r="AK33" s="60"/>
      <c r="AL33" s="61"/>
      <c r="AM33" s="61"/>
      <c r="AN33" s="61"/>
      <c r="AO33" s="61"/>
      <c r="AP33" s="61"/>
      <c r="AQ33" s="62"/>
      <c r="AR33" s="61"/>
    </row>
    <row r="34" spans="1:44" s="63" customFormat="1" ht="36.6" customHeight="1" x14ac:dyDescent="0.25">
      <c r="A34" s="45" t="s">
        <v>164</v>
      </c>
      <c r="B34" s="45" t="s">
        <v>87</v>
      </c>
      <c r="C34" s="45" t="s">
        <v>165</v>
      </c>
      <c r="D34" s="45" t="s">
        <v>166</v>
      </c>
      <c r="E34" s="45" t="s">
        <v>62</v>
      </c>
      <c r="F34" s="45"/>
      <c r="G34" s="45"/>
      <c r="H34" s="46">
        <v>15265050</v>
      </c>
      <c r="I34" s="46">
        <f>H34</f>
        <v>15265050</v>
      </c>
      <c r="J34" s="45"/>
      <c r="K34" s="45"/>
      <c r="L34" s="47">
        <v>44252</v>
      </c>
      <c r="M34" s="47">
        <v>45712</v>
      </c>
      <c r="N34" s="48"/>
      <c r="O34" s="47"/>
      <c r="P34" s="49"/>
      <c r="Q34" s="49"/>
      <c r="R34" s="46"/>
      <c r="S34" s="50">
        <v>4</v>
      </c>
      <c r="T34" s="51">
        <f ca="1">DATEDIF(TODAY(),M34,"M")</f>
        <v>31</v>
      </c>
      <c r="U34" s="52" t="s">
        <v>64</v>
      </c>
      <c r="V34" s="53">
        <v>190</v>
      </c>
      <c r="W34" s="52"/>
      <c r="X34" s="54"/>
      <c r="Y34" s="50"/>
      <c r="Z34" s="52"/>
      <c r="AA34" s="51">
        <v>48</v>
      </c>
      <c r="AB34" s="47"/>
      <c r="AC34" s="55"/>
      <c r="AD34" s="56"/>
      <c r="AE34" s="57"/>
      <c r="AF34" s="47"/>
      <c r="AG34" s="55"/>
      <c r="AH34" s="58"/>
      <c r="AI34" s="59"/>
      <c r="AJ34" s="77"/>
      <c r="AK34" s="60"/>
      <c r="AL34" s="61"/>
      <c r="AM34" s="61"/>
      <c r="AN34" s="61"/>
      <c r="AO34" s="61"/>
      <c r="AP34" s="61"/>
      <c r="AQ34" s="62" t="s">
        <v>167</v>
      </c>
      <c r="AR34" s="61"/>
    </row>
    <row r="35" spans="1:44" x14ac:dyDescent="0.25">
      <c r="AH35" s="35"/>
    </row>
    <row r="36" spans="1:44" x14ac:dyDescent="0.25">
      <c r="AH36" s="35"/>
    </row>
  </sheetData>
  <autoFilter ref="A2:AR34" xr:uid="{B31513C3-F62F-40C0-922A-8BC1A4B22D47}"/>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9ADD5-4021-4D58-8775-B6B2AF8D0AEA}">
  <dimension ref="A1:AR36"/>
  <sheetViews>
    <sheetView zoomScale="82" zoomScaleNormal="115" workbookViewId="0">
      <pane ySplit="2" topLeftCell="A11" activePane="bottomLeft" state="frozen"/>
      <selection pane="bottomLeft" activeCell="A16" sqref="A16:XFD18"/>
    </sheetView>
  </sheetViews>
  <sheetFormatPr defaultRowHeight="15" x14ac:dyDescent="0.25"/>
  <cols>
    <col min="1" max="1" width="12.85546875" customWidth="1"/>
    <col min="3" max="3" width="21" bestFit="1" customWidth="1"/>
    <col min="4" max="4" width="21" customWidth="1"/>
    <col min="5" max="5" width="11.5703125" customWidth="1"/>
    <col min="6" max="6" width="12" customWidth="1"/>
    <col min="7" max="7" width="11.5703125" customWidth="1"/>
    <col min="8" max="8" width="16.28515625" customWidth="1"/>
    <col min="9" max="9" width="13.85546875" customWidth="1"/>
    <col min="10" max="10" width="12" customWidth="1"/>
    <col min="11" max="11" width="11.5703125" customWidth="1"/>
    <col min="12" max="12" width="11" customWidth="1"/>
    <col min="13" max="13" width="11.28515625" customWidth="1"/>
    <col min="15" max="15" width="10.85546875" customWidth="1"/>
    <col min="16" max="17" width="10.7109375" customWidth="1"/>
    <col min="18" max="18" width="14.28515625" customWidth="1"/>
    <col min="20" max="20" width="9.5703125" bestFit="1" customWidth="1"/>
    <col min="24" max="24" width="8.42578125" customWidth="1"/>
    <col min="27" max="27" width="10.7109375" customWidth="1"/>
    <col min="28" max="28" width="12.28515625" customWidth="1"/>
    <col min="31" max="31" width="13.42578125" customWidth="1"/>
    <col min="33" max="34" width="11.7109375" customWidth="1"/>
    <col min="36" max="36" width="0" hidden="1" customWidth="1"/>
    <col min="37" max="37" width="27.85546875" customWidth="1"/>
    <col min="39" max="39" width="15.85546875" customWidth="1"/>
    <col min="40" max="40" width="31.42578125" customWidth="1"/>
    <col min="41" max="41" width="32" customWidth="1"/>
    <col min="42" max="42" width="8.85546875" hidden="1" customWidth="1"/>
    <col min="43" max="43" width="4" customWidth="1"/>
    <col min="44" max="44" width="15.42578125" customWidth="1"/>
  </cols>
  <sheetData>
    <row r="1" spans="1:44" ht="24" customHeight="1" thickBot="1" x14ac:dyDescent="0.3">
      <c r="A1" s="1">
        <f ca="1">TODAY()</f>
        <v>44747</v>
      </c>
      <c r="B1" s="43" t="s">
        <v>0</v>
      </c>
      <c r="D1" t="s">
        <v>1</v>
      </c>
      <c r="F1" t="s">
        <v>2</v>
      </c>
      <c r="G1" t="s">
        <v>3</v>
      </c>
      <c r="H1" s="2"/>
      <c r="I1" s="2"/>
      <c r="J1" t="s">
        <v>4</v>
      </c>
      <c r="K1" s="3"/>
      <c r="Q1" t="s">
        <v>5</v>
      </c>
      <c r="AK1" s="4"/>
      <c r="AL1" s="5"/>
      <c r="AM1" s="5"/>
      <c r="AN1" s="5"/>
      <c r="AO1" s="5" t="s">
        <v>6</v>
      </c>
      <c r="AP1" s="5"/>
      <c r="AQ1" s="5"/>
      <c r="AR1" s="5"/>
    </row>
    <row r="2" spans="1:44" ht="47.45" customHeight="1" x14ac:dyDescent="0.25">
      <c r="A2" s="36" t="s">
        <v>7</v>
      </c>
      <c r="B2" s="6" t="s">
        <v>8</v>
      </c>
      <c r="C2" s="6" t="s">
        <v>9</v>
      </c>
      <c r="D2" s="6" t="s">
        <v>10</v>
      </c>
      <c r="E2" s="7" t="s">
        <v>11</v>
      </c>
      <c r="F2" s="8" t="s">
        <v>12</v>
      </c>
      <c r="G2" s="37" t="s">
        <v>13</v>
      </c>
      <c r="H2" s="8" t="s">
        <v>14</v>
      </c>
      <c r="I2" s="9" t="s">
        <v>15</v>
      </c>
      <c r="J2" s="38" t="s">
        <v>16</v>
      </c>
      <c r="K2" s="39" t="s">
        <v>17</v>
      </c>
      <c r="L2" s="9" t="s">
        <v>18</v>
      </c>
      <c r="M2" s="9" t="s">
        <v>19</v>
      </c>
      <c r="N2" s="9" t="s">
        <v>20</v>
      </c>
      <c r="O2" s="9" t="s">
        <v>21</v>
      </c>
      <c r="P2" s="9" t="s">
        <v>22</v>
      </c>
      <c r="Q2" s="39" t="s">
        <v>23</v>
      </c>
      <c r="R2" s="9" t="s">
        <v>24</v>
      </c>
      <c r="S2" s="7" t="s">
        <v>25</v>
      </c>
      <c r="T2" s="9" t="s">
        <v>26</v>
      </c>
      <c r="U2" s="7" t="s">
        <v>27</v>
      </c>
      <c r="V2" s="9" t="s">
        <v>28</v>
      </c>
      <c r="W2" s="7" t="s">
        <v>29</v>
      </c>
      <c r="X2" s="40">
        <f ca="1">TODAY()</f>
        <v>44747</v>
      </c>
      <c r="Y2" s="7" t="s">
        <v>30</v>
      </c>
      <c r="Z2" s="7" t="s">
        <v>31</v>
      </c>
      <c r="AA2" s="7" t="s">
        <v>32</v>
      </c>
      <c r="AB2" s="9" t="s">
        <v>33</v>
      </c>
      <c r="AC2" s="9" t="s">
        <v>34</v>
      </c>
      <c r="AD2" s="9" t="s">
        <v>35</v>
      </c>
      <c r="AE2" s="9" t="s">
        <v>36</v>
      </c>
      <c r="AF2" s="7" t="s">
        <v>37</v>
      </c>
      <c r="AG2" s="39" t="s">
        <v>38</v>
      </c>
      <c r="AH2" s="9" t="s">
        <v>39</v>
      </c>
      <c r="AI2" s="7" t="s">
        <v>40</v>
      </c>
      <c r="AJ2" s="7" t="s">
        <v>41</v>
      </c>
      <c r="AK2" s="41" t="s">
        <v>42</v>
      </c>
      <c r="AL2" s="10" t="s">
        <v>43</v>
      </c>
      <c r="AM2" s="10" t="s">
        <v>44</v>
      </c>
      <c r="AN2" s="10" t="s">
        <v>45</v>
      </c>
      <c r="AO2" s="42" t="s">
        <v>46</v>
      </c>
      <c r="AP2" s="10"/>
      <c r="AQ2" s="10" t="s">
        <v>47</v>
      </c>
      <c r="AR2" s="11" t="s">
        <v>48</v>
      </c>
    </row>
    <row r="3" spans="1:44" s="63" customFormat="1" x14ac:dyDescent="0.25">
      <c r="A3" s="45" t="s">
        <v>49</v>
      </c>
      <c r="B3" s="45" t="s">
        <v>50</v>
      </c>
      <c r="C3" s="45" t="s">
        <v>51</v>
      </c>
      <c r="D3" s="45" t="s">
        <v>52</v>
      </c>
      <c r="E3" s="45"/>
      <c r="F3" s="45"/>
      <c r="G3" s="45"/>
      <c r="H3" s="46"/>
      <c r="I3" s="46"/>
      <c r="J3" s="45"/>
      <c r="K3" s="45"/>
      <c r="L3" s="47"/>
      <c r="M3" s="47"/>
      <c r="N3" s="48"/>
      <c r="O3" s="47"/>
      <c r="P3" s="49"/>
      <c r="Q3" s="49"/>
      <c r="R3" s="46"/>
      <c r="S3" s="50"/>
      <c r="T3" s="51"/>
      <c r="U3" s="52"/>
      <c r="V3" s="53"/>
      <c r="W3" s="52"/>
      <c r="X3" s="54"/>
      <c r="Y3" s="50"/>
      <c r="Z3" s="52"/>
      <c r="AA3" s="51"/>
      <c r="AB3" s="47"/>
      <c r="AC3" s="55"/>
      <c r="AD3" s="56"/>
      <c r="AE3" s="57"/>
      <c r="AF3" s="47"/>
      <c r="AG3" s="55"/>
      <c r="AH3" s="58"/>
      <c r="AI3" s="59"/>
      <c r="AJ3" s="59"/>
      <c r="AK3" s="60"/>
      <c r="AL3" s="61"/>
      <c r="AM3" s="61"/>
      <c r="AN3" s="61"/>
      <c r="AO3" s="61"/>
      <c r="AP3" s="61"/>
      <c r="AQ3" s="62"/>
      <c r="AR3" s="61"/>
    </row>
    <row r="4" spans="1:44" s="63" customFormat="1" x14ac:dyDescent="0.25">
      <c r="A4" s="45" t="s">
        <v>53</v>
      </c>
      <c r="B4" s="45" t="s">
        <v>50</v>
      </c>
      <c r="C4" s="45" t="s">
        <v>54</v>
      </c>
      <c r="D4" s="45" t="s">
        <v>55</v>
      </c>
      <c r="E4" s="45"/>
      <c r="F4" s="45"/>
      <c r="G4" s="45"/>
      <c r="H4" s="46"/>
      <c r="I4" s="46"/>
      <c r="J4" s="45"/>
      <c r="K4" s="45"/>
      <c r="L4" s="47"/>
      <c r="M4" s="47"/>
      <c r="N4" s="48"/>
      <c r="O4" s="47"/>
      <c r="P4" s="49"/>
      <c r="Q4" s="49"/>
      <c r="R4" s="46"/>
      <c r="S4" s="50"/>
      <c r="T4" s="51"/>
      <c r="U4" s="52"/>
      <c r="V4" s="53"/>
      <c r="W4" s="52"/>
      <c r="X4" s="54"/>
      <c r="Y4" s="50"/>
      <c r="Z4" s="52"/>
      <c r="AA4" s="51"/>
      <c r="AB4" s="47"/>
      <c r="AC4" s="55"/>
      <c r="AD4" s="56"/>
      <c r="AE4" s="57"/>
      <c r="AF4" s="47"/>
      <c r="AG4" s="55"/>
      <c r="AH4" s="58"/>
      <c r="AI4" s="59"/>
      <c r="AJ4" s="59"/>
      <c r="AK4" s="60"/>
      <c r="AL4" s="61"/>
      <c r="AM4" s="61"/>
      <c r="AN4" s="61"/>
      <c r="AO4" s="61"/>
      <c r="AP4" s="61"/>
      <c r="AQ4" s="62"/>
      <c r="AR4" s="61"/>
    </row>
    <row r="5" spans="1:44" s="63" customFormat="1" x14ac:dyDescent="0.25">
      <c r="A5" s="45" t="s">
        <v>56</v>
      </c>
      <c r="B5" s="45" t="s">
        <v>50</v>
      </c>
      <c r="C5" s="45" t="s">
        <v>57</v>
      </c>
      <c r="D5" s="45" t="s">
        <v>58</v>
      </c>
      <c r="E5" s="45"/>
      <c r="F5" s="45"/>
      <c r="G5" s="45"/>
      <c r="H5" s="46"/>
      <c r="I5" s="46"/>
      <c r="J5" s="45"/>
      <c r="K5" s="45"/>
      <c r="L5" s="47"/>
      <c r="M5" s="47"/>
      <c r="N5" s="48"/>
      <c r="O5" s="47"/>
      <c r="P5" s="49"/>
      <c r="Q5" s="49"/>
      <c r="R5" s="46"/>
      <c r="S5" s="50"/>
      <c r="T5" s="51"/>
      <c r="U5" s="52"/>
      <c r="V5" s="53"/>
      <c r="W5" s="52"/>
      <c r="X5" s="54"/>
      <c r="Y5" s="50"/>
      <c r="Z5" s="52"/>
      <c r="AA5" s="51"/>
      <c r="AB5" s="47"/>
      <c r="AC5" s="55"/>
      <c r="AD5" s="56"/>
      <c r="AE5" s="57"/>
      <c r="AF5" s="47"/>
      <c r="AG5" s="55"/>
      <c r="AH5" s="58"/>
      <c r="AI5" s="59"/>
      <c r="AJ5" s="59"/>
      <c r="AK5" s="60"/>
      <c r="AL5" s="61"/>
      <c r="AM5" s="61"/>
      <c r="AN5" s="61"/>
      <c r="AO5" s="61"/>
      <c r="AP5" s="61"/>
      <c r="AQ5" s="62"/>
      <c r="AR5" s="61"/>
    </row>
    <row r="6" spans="1:44" s="63" customFormat="1" ht="51" x14ac:dyDescent="0.25">
      <c r="A6" s="45" t="s">
        <v>59</v>
      </c>
      <c r="B6" s="45" t="s">
        <v>50</v>
      </c>
      <c r="C6" s="45" t="s">
        <v>60</v>
      </c>
      <c r="D6" s="45" t="s">
        <v>61</v>
      </c>
      <c r="E6" s="45" t="s">
        <v>62</v>
      </c>
      <c r="F6" s="45">
        <v>1020178</v>
      </c>
      <c r="G6" s="45">
        <v>4504182254</v>
      </c>
      <c r="H6" s="46">
        <v>29000000</v>
      </c>
      <c r="I6" s="46">
        <v>22200000</v>
      </c>
      <c r="J6" s="45"/>
      <c r="K6" s="45"/>
      <c r="L6" s="47">
        <v>44322</v>
      </c>
      <c r="M6" s="47">
        <v>45418</v>
      </c>
      <c r="N6" s="48" t="s">
        <v>63</v>
      </c>
      <c r="O6" s="47">
        <v>45783</v>
      </c>
      <c r="P6" s="49">
        <v>44348</v>
      </c>
      <c r="Q6" s="48">
        <v>15</v>
      </c>
      <c r="R6" s="46"/>
      <c r="S6" s="50">
        <v>4</v>
      </c>
      <c r="T6" s="51">
        <f t="shared" ref="T6" ca="1" si="0">DATEDIF(TODAY(),M6,"M")</f>
        <v>22</v>
      </c>
      <c r="U6" s="52" t="s">
        <v>64</v>
      </c>
      <c r="V6" s="53" t="s">
        <v>65</v>
      </c>
      <c r="W6" s="52" t="s">
        <v>66</v>
      </c>
      <c r="X6" s="52" t="s">
        <v>66</v>
      </c>
      <c r="Y6" s="52" t="s">
        <v>66</v>
      </c>
      <c r="Z6" s="52" t="s">
        <v>66</v>
      </c>
      <c r="AA6" s="51"/>
      <c r="AB6" s="47"/>
      <c r="AC6" s="55"/>
      <c r="AD6" s="56"/>
      <c r="AE6" s="57" t="s">
        <v>66</v>
      </c>
      <c r="AF6" s="57" t="s">
        <v>66</v>
      </c>
      <c r="AG6" s="57" t="s">
        <v>66</v>
      </c>
      <c r="AH6" s="58">
        <v>0.05</v>
      </c>
      <c r="AI6" s="59" t="s">
        <v>67</v>
      </c>
      <c r="AJ6" s="64">
        <v>0.6</v>
      </c>
      <c r="AK6" s="60"/>
      <c r="AL6" s="61" t="s">
        <v>66</v>
      </c>
      <c r="AM6" s="61" t="s">
        <v>68</v>
      </c>
      <c r="AN6" s="61" t="s">
        <v>69</v>
      </c>
      <c r="AO6" s="61" t="s">
        <v>70</v>
      </c>
      <c r="AP6" s="61"/>
      <c r="AQ6" s="62"/>
      <c r="AR6" s="61"/>
    </row>
    <row r="7" spans="1:44" s="63" customFormat="1" x14ac:dyDescent="0.25">
      <c r="A7" s="45" t="s">
        <v>71</v>
      </c>
      <c r="B7" s="45" t="s">
        <v>50</v>
      </c>
      <c r="C7" s="45" t="s">
        <v>72</v>
      </c>
      <c r="D7" s="45" t="s">
        <v>73</v>
      </c>
      <c r="E7" s="45"/>
      <c r="F7" s="45"/>
      <c r="G7" s="45"/>
      <c r="H7" s="46"/>
      <c r="I7" s="46"/>
      <c r="J7" s="45"/>
      <c r="K7" s="45"/>
      <c r="L7" s="47"/>
      <c r="M7" s="47"/>
      <c r="N7" s="48"/>
      <c r="O7" s="47"/>
      <c r="P7" s="49"/>
      <c r="Q7" s="49"/>
      <c r="R7" s="46"/>
      <c r="S7" s="50"/>
      <c r="T7" s="51"/>
      <c r="U7" s="52"/>
      <c r="V7" s="53"/>
      <c r="W7" s="52"/>
      <c r="X7" s="54"/>
      <c r="Y7" s="50"/>
      <c r="Z7" s="52"/>
      <c r="AA7" s="51"/>
      <c r="AB7" s="47"/>
      <c r="AC7" s="55"/>
      <c r="AD7" s="56"/>
      <c r="AE7" s="57"/>
      <c r="AF7" s="47"/>
      <c r="AG7" s="55"/>
      <c r="AH7" s="58"/>
      <c r="AI7" s="59"/>
      <c r="AJ7" s="59"/>
      <c r="AK7" s="60"/>
      <c r="AL7" s="61"/>
      <c r="AM7" s="61"/>
      <c r="AN7" s="61"/>
      <c r="AO7" s="61"/>
      <c r="AP7" s="61"/>
      <c r="AQ7" s="62"/>
      <c r="AR7" s="61"/>
    </row>
    <row r="8" spans="1:44" s="63" customFormat="1" x14ac:dyDescent="0.25">
      <c r="A8" s="65" t="s">
        <v>77</v>
      </c>
      <c r="B8" s="66" t="s">
        <v>50</v>
      </c>
      <c r="C8" s="66" t="s">
        <v>78</v>
      </c>
      <c r="D8" s="66" t="s">
        <v>79</v>
      </c>
      <c r="E8" s="66"/>
      <c r="F8" s="66"/>
      <c r="G8" s="67"/>
      <c r="H8" s="67"/>
      <c r="I8" s="68"/>
      <c r="J8" s="68"/>
      <c r="K8" s="66"/>
      <c r="L8" s="67"/>
      <c r="M8" s="67"/>
      <c r="N8" s="69"/>
      <c r="O8" s="67"/>
      <c r="P8" s="67"/>
      <c r="Q8" s="70"/>
      <c r="R8" s="67"/>
      <c r="S8" s="71"/>
      <c r="T8" s="72"/>
      <c r="U8" s="73"/>
      <c r="V8" s="73"/>
      <c r="W8" s="73"/>
      <c r="X8" s="73"/>
      <c r="Y8" s="74"/>
      <c r="Z8" s="75"/>
      <c r="AA8" s="74"/>
      <c r="AB8" s="76"/>
    </row>
    <row r="9" spans="1:44" s="63" customFormat="1" x14ac:dyDescent="0.25">
      <c r="A9" s="65" t="s">
        <v>80</v>
      </c>
      <c r="B9" s="66" t="s">
        <v>50</v>
      </c>
      <c r="C9" s="66" t="s">
        <v>81</v>
      </c>
      <c r="D9" s="66" t="s">
        <v>82</v>
      </c>
      <c r="E9" s="66"/>
      <c r="F9" s="66"/>
      <c r="G9" s="67"/>
      <c r="H9" s="67"/>
      <c r="I9" s="68"/>
      <c r="J9" s="68"/>
      <c r="K9" s="66"/>
      <c r="L9" s="67"/>
      <c r="M9" s="67"/>
      <c r="N9" s="69"/>
      <c r="O9" s="67"/>
      <c r="P9" s="67"/>
      <c r="Q9" s="70"/>
      <c r="R9" s="67"/>
      <c r="S9" s="71"/>
      <c r="T9" s="72"/>
      <c r="U9" s="73"/>
      <c r="V9" s="73"/>
      <c r="W9" s="73"/>
      <c r="X9" s="73"/>
      <c r="Y9" s="74"/>
      <c r="Z9" s="75"/>
      <c r="AA9" s="74"/>
      <c r="AB9" s="76"/>
    </row>
    <row r="10" spans="1:44" s="63" customFormat="1" x14ac:dyDescent="0.25">
      <c r="A10" s="65" t="s">
        <v>83</v>
      </c>
      <c r="B10" s="66" t="s">
        <v>50</v>
      </c>
      <c r="C10" s="66" t="s">
        <v>84</v>
      </c>
      <c r="D10" s="66" t="s">
        <v>85</v>
      </c>
      <c r="E10" s="66"/>
      <c r="F10" s="66"/>
      <c r="G10" s="67"/>
      <c r="H10" s="67"/>
      <c r="I10" s="68"/>
      <c r="J10" s="68"/>
      <c r="K10" s="66"/>
      <c r="L10" s="67"/>
      <c r="M10" s="67"/>
      <c r="N10" s="69"/>
      <c r="O10" s="67"/>
      <c r="P10" s="67"/>
      <c r="Q10" s="70"/>
      <c r="R10" s="67"/>
      <c r="S10" s="71"/>
      <c r="T10" s="72"/>
      <c r="U10" s="73"/>
      <c r="V10" s="73"/>
      <c r="W10" s="73"/>
      <c r="X10" s="73"/>
      <c r="Y10" s="74"/>
      <c r="Z10" s="75"/>
      <c r="AA10" s="74"/>
      <c r="AB10" s="76"/>
    </row>
    <row r="11" spans="1:44" s="63" customFormat="1" ht="85.9" customHeight="1" x14ac:dyDescent="0.25">
      <c r="A11" s="45" t="s">
        <v>86</v>
      </c>
      <c r="B11" s="45" t="s">
        <v>87</v>
      </c>
      <c r="C11" s="45" t="s">
        <v>88</v>
      </c>
      <c r="D11" s="45" t="s">
        <v>89</v>
      </c>
      <c r="E11" s="45" t="s">
        <v>62</v>
      </c>
      <c r="F11" s="45"/>
      <c r="G11" s="45"/>
      <c r="H11" s="46">
        <v>16181950</v>
      </c>
      <c r="I11" s="46">
        <f>H11</f>
        <v>16181950</v>
      </c>
      <c r="J11" s="45"/>
      <c r="K11" s="45"/>
      <c r="L11" s="47">
        <v>44252</v>
      </c>
      <c r="M11" s="47">
        <v>45712</v>
      </c>
      <c r="N11" s="48"/>
      <c r="O11" s="47"/>
      <c r="P11" s="49"/>
      <c r="Q11" s="49"/>
      <c r="R11" s="46"/>
      <c r="S11" s="50">
        <v>4</v>
      </c>
      <c r="T11" s="51">
        <f ca="1">DATEDIF(TODAY(),M11,"M")</f>
        <v>31</v>
      </c>
      <c r="U11" s="52" t="s">
        <v>64</v>
      </c>
      <c r="V11" s="53">
        <v>190</v>
      </c>
      <c r="W11" s="52"/>
      <c r="X11" s="54"/>
      <c r="Y11" s="50"/>
      <c r="Z11" s="52"/>
      <c r="AA11" s="51">
        <v>48</v>
      </c>
      <c r="AB11" s="47"/>
      <c r="AC11" s="55"/>
      <c r="AD11" s="56"/>
      <c r="AE11" s="57"/>
      <c r="AF11" s="47"/>
      <c r="AG11" s="55"/>
      <c r="AH11" s="58"/>
      <c r="AI11" s="59"/>
      <c r="AJ11" s="77"/>
      <c r="AK11" s="60"/>
      <c r="AL11" s="61"/>
      <c r="AM11" s="61"/>
      <c r="AN11" s="61"/>
      <c r="AO11" s="61"/>
      <c r="AP11" s="61"/>
      <c r="AQ11" s="62"/>
      <c r="AR11" s="61"/>
    </row>
    <row r="12" spans="1:44" s="63" customFormat="1" ht="36.6" customHeight="1" x14ac:dyDescent="0.25">
      <c r="A12" s="45" t="s">
        <v>90</v>
      </c>
      <c r="B12" s="45" t="s">
        <v>87</v>
      </c>
      <c r="C12" s="45" t="s">
        <v>91</v>
      </c>
      <c r="D12" s="45" t="s">
        <v>92</v>
      </c>
      <c r="E12" s="45" t="s">
        <v>62</v>
      </c>
      <c r="F12" s="45"/>
      <c r="G12" s="45"/>
      <c r="H12" s="46">
        <v>8394000</v>
      </c>
      <c r="I12" s="46">
        <f>H12</f>
        <v>8394000</v>
      </c>
      <c r="J12" s="45"/>
      <c r="K12" s="45"/>
      <c r="L12" s="47">
        <v>44252</v>
      </c>
      <c r="M12" s="47">
        <v>45712</v>
      </c>
      <c r="N12" s="48"/>
      <c r="O12" s="47"/>
      <c r="P12" s="49"/>
      <c r="Q12" s="49"/>
      <c r="R12" s="46"/>
      <c r="S12" s="50">
        <v>4</v>
      </c>
      <c r="T12" s="51">
        <f ca="1">DATEDIF(TODAY(),M12,"M")</f>
        <v>31</v>
      </c>
      <c r="U12" s="52" t="s">
        <v>64</v>
      </c>
      <c r="V12" s="53">
        <v>190</v>
      </c>
      <c r="W12" s="52"/>
      <c r="X12" s="54"/>
      <c r="Y12" s="50"/>
      <c r="Z12" s="52"/>
      <c r="AA12" s="51">
        <v>48</v>
      </c>
      <c r="AB12" s="47"/>
      <c r="AC12" s="55"/>
      <c r="AD12" s="56"/>
      <c r="AE12" s="57"/>
      <c r="AF12" s="47"/>
      <c r="AG12" s="55"/>
      <c r="AH12" s="58"/>
      <c r="AI12" s="59"/>
      <c r="AJ12" s="77"/>
      <c r="AK12" s="78"/>
      <c r="AL12" s="61"/>
      <c r="AM12" s="61"/>
      <c r="AN12" s="61"/>
      <c r="AO12" s="61"/>
      <c r="AP12" s="61"/>
      <c r="AQ12" s="62" t="s">
        <v>93</v>
      </c>
      <c r="AR12" s="61"/>
    </row>
    <row r="13" spans="1:44" s="63" customFormat="1" ht="36.6" customHeight="1" x14ac:dyDescent="0.25">
      <c r="A13" s="82" t="s">
        <v>94</v>
      </c>
      <c r="B13" s="45" t="s">
        <v>87</v>
      </c>
      <c r="C13" s="45" t="s">
        <v>168</v>
      </c>
      <c r="D13" s="45" t="s">
        <v>92</v>
      </c>
      <c r="E13" s="45" t="s">
        <v>62</v>
      </c>
      <c r="F13" s="45"/>
      <c r="G13" s="45"/>
      <c r="H13" s="46">
        <v>6960000</v>
      </c>
      <c r="I13" s="46">
        <v>6960000</v>
      </c>
      <c r="J13" s="45"/>
      <c r="K13" s="45"/>
      <c r="L13" s="47">
        <v>44280</v>
      </c>
      <c r="M13" s="47">
        <v>45712</v>
      </c>
      <c r="N13" s="48"/>
      <c r="O13" s="47"/>
      <c r="P13" s="49"/>
      <c r="Q13" s="49"/>
      <c r="R13" s="46"/>
      <c r="S13" s="50"/>
      <c r="T13" s="51"/>
      <c r="U13" s="52"/>
      <c r="V13" s="53"/>
      <c r="W13" s="52"/>
      <c r="X13" s="54"/>
      <c r="Y13" s="50"/>
      <c r="Z13" s="52"/>
      <c r="AA13" s="51"/>
      <c r="AB13" s="47"/>
      <c r="AC13" s="55"/>
      <c r="AD13" s="56"/>
      <c r="AE13" s="57"/>
      <c r="AF13" s="47"/>
      <c r="AG13" s="55"/>
      <c r="AH13" s="58"/>
      <c r="AI13" s="59"/>
      <c r="AJ13" s="77"/>
      <c r="AK13" s="78"/>
      <c r="AL13" s="61"/>
      <c r="AM13" s="61"/>
      <c r="AN13" s="61"/>
      <c r="AO13" s="61"/>
      <c r="AP13" s="61"/>
      <c r="AQ13" s="62"/>
      <c r="AR13" s="61"/>
    </row>
    <row r="14" spans="1:44" s="63" customFormat="1" ht="36.6" customHeight="1" x14ac:dyDescent="0.25">
      <c r="A14" s="45" t="s">
        <v>97</v>
      </c>
      <c r="B14" s="45" t="s">
        <v>87</v>
      </c>
      <c r="C14" s="45" t="s">
        <v>98</v>
      </c>
      <c r="D14" s="45" t="s">
        <v>99</v>
      </c>
      <c r="E14" s="45" t="s">
        <v>62</v>
      </c>
      <c r="F14" s="45"/>
      <c r="G14" s="45"/>
      <c r="H14" s="46">
        <v>9840000</v>
      </c>
      <c r="I14" s="46">
        <f>H14</f>
        <v>9840000</v>
      </c>
      <c r="J14" s="45"/>
      <c r="K14" s="45"/>
      <c r="L14" s="47">
        <v>44252</v>
      </c>
      <c r="M14" s="47">
        <v>45712</v>
      </c>
      <c r="N14" s="48"/>
      <c r="O14" s="47"/>
      <c r="P14" s="49"/>
      <c r="Q14" s="49"/>
      <c r="R14" s="46"/>
      <c r="S14" s="50">
        <v>4</v>
      </c>
      <c r="T14" s="51">
        <f ca="1">DATEDIF(TODAY(),M14,"M")</f>
        <v>31</v>
      </c>
      <c r="U14" s="52" t="s">
        <v>64</v>
      </c>
      <c r="V14" s="53">
        <v>190</v>
      </c>
      <c r="W14" s="52"/>
      <c r="X14" s="54"/>
      <c r="Y14" s="50"/>
      <c r="Z14" s="52"/>
      <c r="AA14" s="51">
        <v>48</v>
      </c>
      <c r="AB14" s="47"/>
      <c r="AC14" s="55"/>
      <c r="AD14" s="56"/>
      <c r="AE14" s="57"/>
      <c r="AF14" s="47"/>
      <c r="AG14" s="55"/>
      <c r="AH14" s="58"/>
      <c r="AI14" s="59"/>
      <c r="AJ14" s="77"/>
      <c r="AK14" s="60"/>
      <c r="AL14" s="61"/>
      <c r="AM14" s="61"/>
      <c r="AN14" s="61"/>
      <c r="AO14" s="61"/>
      <c r="AP14" s="61"/>
      <c r="AQ14" s="62"/>
      <c r="AR14" s="61"/>
    </row>
    <row r="15" spans="1:44" s="63" customFormat="1" ht="36.6" customHeight="1" x14ac:dyDescent="0.25">
      <c r="A15" s="45" t="s">
        <v>169</v>
      </c>
      <c r="B15" s="45" t="s">
        <v>87</v>
      </c>
      <c r="C15" s="45" t="s">
        <v>101</v>
      </c>
      <c r="D15" s="45" t="s">
        <v>102</v>
      </c>
      <c r="E15" s="45" t="s">
        <v>62</v>
      </c>
      <c r="F15" s="45"/>
      <c r="G15" s="45"/>
      <c r="H15" s="46">
        <v>6662000</v>
      </c>
      <c r="I15" s="46">
        <f>H15</f>
        <v>6662000</v>
      </c>
      <c r="J15" s="45"/>
      <c r="K15" s="45"/>
      <c r="L15" s="47">
        <v>44252</v>
      </c>
      <c r="M15" s="47">
        <v>45712</v>
      </c>
      <c r="N15" s="48"/>
      <c r="O15" s="47"/>
      <c r="P15" s="49"/>
      <c r="Q15" s="49"/>
      <c r="R15" s="46"/>
      <c r="S15" s="50">
        <v>4</v>
      </c>
      <c r="T15" s="51">
        <f ca="1">DATEDIF(TODAY(),M15,"M")</f>
        <v>31</v>
      </c>
      <c r="U15" s="52" t="s">
        <v>64</v>
      </c>
      <c r="V15" s="53" t="s">
        <v>170</v>
      </c>
      <c r="W15" s="52"/>
      <c r="X15" s="54"/>
      <c r="Y15" s="50"/>
      <c r="Z15" s="52"/>
      <c r="AA15" s="51">
        <v>48</v>
      </c>
      <c r="AB15" s="47"/>
      <c r="AC15" s="55"/>
      <c r="AD15" s="56"/>
      <c r="AE15" s="57"/>
      <c r="AF15" s="47"/>
      <c r="AG15" s="55"/>
      <c r="AH15" s="58"/>
      <c r="AI15" s="59"/>
      <c r="AJ15" s="77"/>
      <c r="AK15" s="60"/>
      <c r="AL15" s="61"/>
      <c r="AM15" s="61"/>
      <c r="AN15" s="61"/>
      <c r="AO15" s="61"/>
      <c r="AP15" s="61"/>
      <c r="AQ15" s="62"/>
      <c r="AR15" s="61"/>
    </row>
    <row r="16" spans="1:44" s="63" customFormat="1" ht="36.6" customHeight="1" x14ac:dyDescent="0.25">
      <c r="A16" s="82" t="s">
        <v>100</v>
      </c>
      <c r="B16" s="45" t="s">
        <v>87</v>
      </c>
      <c r="C16" s="45" t="s">
        <v>171</v>
      </c>
      <c r="D16" s="45" t="s">
        <v>102</v>
      </c>
      <c r="E16" s="45" t="s">
        <v>62</v>
      </c>
      <c r="F16" s="45"/>
      <c r="G16" s="45"/>
      <c r="H16" s="46">
        <v>7894000</v>
      </c>
      <c r="I16" s="46">
        <f>H16</f>
        <v>7894000</v>
      </c>
      <c r="J16" s="45"/>
      <c r="K16" s="45"/>
      <c r="L16" s="47">
        <v>44280</v>
      </c>
      <c r="M16" s="47">
        <v>45712</v>
      </c>
      <c r="N16" s="48"/>
      <c r="O16" s="47"/>
      <c r="P16" s="49"/>
      <c r="Q16" s="49"/>
      <c r="R16" s="46"/>
      <c r="S16" s="50" t="s">
        <v>172</v>
      </c>
      <c r="T16" s="51">
        <f ca="1">DATEDIF(TODAY(),M16,"M")</f>
        <v>31</v>
      </c>
      <c r="U16" s="52" t="s">
        <v>64</v>
      </c>
      <c r="V16" s="53" t="s">
        <v>170</v>
      </c>
      <c r="W16" s="52"/>
      <c r="X16" s="54"/>
      <c r="Y16" s="50"/>
      <c r="Z16" s="52"/>
      <c r="AA16" s="51"/>
      <c r="AB16" s="47"/>
      <c r="AC16" s="55"/>
      <c r="AD16" s="56"/>
      <c r="AE16" s="57"/>
      <c r="AF16" s="47"/>
      <c r="AG16" s="55"/>
      <c r="AH16" s="58"/>
      <c r="AI16" s="59"/>
      <c r="AJ16" s="77"/>
      <c r="AK16" s="60"/>
      <c r="AL16" s="61"/>
      <c r="AM16" s="61"/>
      <c r="AN16" s="61"/>
      <c r="AO16" s="61"/>
      <c r="AP16" s="61"/>
      <c r="AQ16" s="62"/>
      <c r="AR16" s="61"/>
    </row>
    <row r="17" spans="1:44" s="63" customFormat="1" ht="36.6" customHeight="1" x14ac:dyDescent="0.25">
      <c r="A17" s="45" t="s">
        <v>103</v>
      </c>
      <c r="B17" s="45" t="s">
        <v>87</v>
      </c>
      <c r="C17" s="45" t="s">
        <v>104</v>
      </c>
      <c r="D17" s="45" t="s">
        <v>102</v>
      </c>
      <c r="E17" s="45"/>
      <c r="F17" s="45"/>
      <c r="G17" s="45"/>
      <c r="H17" s="46"/>
      <c r="I17" s="46"/>
      <c r="J17" s="45"/>
      <c r="K17" s="45"/>
      <c r="L17" s="47"/>
      <c r="M17" s="47"/>
      <c r="N17" s="48"/>
      <c r="O17" s="47"/>
      <c r="P17" s="49"/>
      <c r="Q17" s="49"/>
      <c r="R17" s="46"/>
      <c r="S17" s="50"/>
      <c r="T17" s="51"/>
      <c r="U17" s="52"/>
      <c r="V17" s="53"/>
      <c r="W17" s="52"/>
      <c r="X17" s="54"/>
      <c r="Y17" s="50"/>
      <c r="Z17" s="52"/>
      <c r="AA17" s="51"/>
      <c r="AB17" s="47"/>
      <c r="AC17" s="55"/>
      <c r="AD17" s="56"/>
      <c r="AE17" s="57"/>
      <c r="AF17" s="47"/>
      <c r="AG17" s="55"/>
      <c r="AH17" s="58"/>
      <c r="AI17" s="59"/>
      <c r="AJ17" s="77"/>
      <c r="AK17" s="60"/>
      <c r="AL17" s="61"/>
      <c r="AM17" s="61"/>
      <c r="AN17" s="61"/>
      <c r="AO17" s="61"/>
      <c r="AP17" s="61"/>
      <c r="AQ17" s="62"/>
      <c r="AR17" s="61"/>
    </row>
    <row r="18" spans="1:44" s="63" customFormat="1" ht="36.6" customHeight="1" x14ac:dyDescent="0.25">
      <c r="A18" s="45" t="s">
        <v>105</v>
      </c>
      <c r="B18" s="45" t="s">
        <v>87</v>
      </c>
      <c r="C18" s="45" t="s">
        <v>104</v>
      </c>
      <c r="D18" s="45" t="s">
        <v>106</v>
      </c>
      <c r="E18" s="45" t="s">
        <v>62</v>
      </c>
      <c r="F18" s="45"/>
      <c r="G18" s="45"/>
      <c r="H18" s="46">
        <v>3150000</v>
      </c>
      <c r="I18" s="46">
        <f>H18</f>
        <v>3150000</v>
      </c>
      <c r="J18" s="45"/>
      <c r="K18" s="45"/>
      <c r="L18" s="47">
        <v>44252</v>
      </c>
      <c r="M18" s="47">
        <v>45712</v>
      </c>
      <c r="N18" s="48"/>
      <c r="O18" s="47"/>
      <c r="P18" s="49"/>
      <c r="Q18" s="49"/>
      <c r="R18" s="46"/>
      <c r="S18" s="50">
        <v>4</v>
      </c>
      <c r="T18" s="51">
        <f ca="1">DATEDIF(TODAY(),M18,"M")</f>
        <v>31</v>
      </c>
      <c r="U18" s="52" t="s">
        <v>64</v>
      </c>
      <c r="V18" s="53">
        <v>190</v>
      </c>
      <c r="W18" s="57"/>
      <c r="X18" s="54"/>
      <c r="Y18" s="50"/>
      <c r="Z18" s="52"/>
      <c r="AA18" s="51">
        <v>48</v>
      </c>
      <c r="AB18" s="47"/>
      <c r="AC18" s="55"/>
      <c r="AD18" s="56"/>
      <c r="AE18" s="57"/>
      <c r="AF18" s="57"/>
      <c r="AG18" s="55"/>
      <c r="AH18" s="58"/>
      <c r="AI18" s="59"/>
      <c r="AJ18" s="77"/>
      <c r="AK18" s="60"/>
      <c r="AL18" s="61"/>
      <c r="AM18" s="61"/>
      <c r="AN18" s="61"/>
      <c r="AO18" s="61"/>
      <c r="AP18" s="61"/>
      <c r="AQ18" s="62" t="s">
        <v>107</v>
      </c>
      <c r="AR18" s="61"/>
    </row>
    <row r="19" spans="1:44" ht="36.6" customHeight="1" x14ac:dyDescent="0.25">
      <c r="A19" s="12" t="s">
        <v>108</v>
      </c>
      <c r="B19" s="12" t="s">
        <v>87</v>
      </c>
      <c r="C19" s="12" t="s">
        <v>109</v>
      </c>
      <c r="D19" s="12" t="s">
        <v>110</v>
      </c>
      <c r="E19" s="12" t="s">
        <v>62</v>
      </c>
      <c r="F19" s="12"/>
      <c r="G19" s="12"/>
      <c r="H19" s="13">
        <v>7500000</v>
      </c>
      <c r="I19" s="13">
        <f>H19</f>
        <v>7500000</v>
      </c>
      <c r="J19" s="12"/>
      <c r="K19" s="12"/>
      <c r="L19" s="14">
        <v>44252</v>
      </c>
      <c r="M19" s="14">
        <v>45712</v>
      </c>
      <c r="N19" s="15"/>
      <c r="O19" s="14"/>
      <c r="P19" s="16"/>
      <c r="Q19" s="16"/>
      <c r="R19" s="13"/>
      <c r="S19" s="17">
        <v>4</v>
      </c>
      <c r="T19" s="18">
        <f ca="1">DATEDIF(TODAY(),M19,"M")</f>
        <v>31</v>
      </c>
      <c r="U19" s="19" t="s">
        <v>64</v>
      </c>
      <c r="V19" s="20">
        <v>190</v>
      </c>
      <c r="W19" s="19"/>
      <c r="X19" s="21"/>
      <c r="Y19" s="17"/>
      <c r="Z19" s="19"/>
      <c r="AA19" s="18">
        <v>48</v>
      </c>
      <c r="AB19" s="14"/>
      <c r="AC19" s="22"/>
      <c r="AD19" s="23"/>
      <c r="AE19" s="24"/>
      <c r="AF19" s="14"/>
      <c r="AG19" s="22"/>
      <c r="AH19" s="25"/>
      <c r="AI19" s="26"/>
      <c r="AJ19" s="30"/>
      <c r="AK19" s="31"/>
      <c r="AL19" s="28"/>
      <c r="AM19" s="28"/>
      <c r="AN19" s="28"/>
      <c r="AO19" s="28"/>
      <c r="AP19" s="28"/>
      <c r="AQ19" s="29" t="s">
        <v>111</v>
      </c>
      <c r="AR19" s="28" t="s">
        <v>112</v>
      </c>
    </row>
    <row r="20" spans="1:44" ht="36.6" customHeight="1" x14ac:dyDescent="0.25">
      <c r="A20" s="12" t="s">
        <v>113</v>
      </c>
      <c r="B20" s="12" t="s">
        <v>87</v>
      </c>
      <c r="C20" s="12" t="s">
        <v>114</v>
      </c>
      <c r="D20" s="12" t="s">
        <v>115</v>
      </c>
      <c r="E20" s="12" t="s">
        <v>62</v>
      </c>
      <c r="F20" s="12"/>
      <c r="G20" s="12"/>
      <c r="H20" s="13">
        <f>11289000+7870500+9142500</f>
        <v>28302000</v>
      </c>
      <c r="I20" s="13">
        <f>H20</f>
        <v>28302000</v>
      </c>
      <c r="J20" s="12"/>
      <c r="K20" s="12"/>
      <c r="L20" s="14">
        <v>44252</v>
      </c>
      <c r="M20" s="14">
        <v>45712</v>
      </c>
      <c r="N20" s="15"/>
      <c r="O20" s="14"/>
      <c r="P20" s="16"/>
      <c r="Q20" s="16"/>
      <c r="R20" s="13"/>
      <c r="S20" s="17">
        <v>4</v>
      </c>
      <c r="T20" s="18">
        <f ca="1">DATEDIF(TODAY(),M20,"M")</f>
        <v>31</v>
      </c>
      <c r="U20" s="19" t="s">
        <v>64</v>
      </c>
      <c r="V20" s="20">
        <v>190</v>
      </c>
      <c r="W20" s="19"/>
      <c r="X20" s="21"/>
      <c r="Y20" s="17"/>
      <c r="Z20" s="19"/>
      <c r="AA20" s="18">
        <v>48</v>
      </c>
      <c r="AB20" s="14"/>
      <c r="AC20" s="22"/>
      <c r="AD20" s="23"/>
      <c r="AE20" s="24"/>
      <c r="AF20" s="14"/>
      <c r="AG20" s="22"/>
      <c r="AH20" s="25"/>
      <c r="AI20" s="26"/>
      <c r="AJ20" s="30"/>
      <c r="AK20" s="27"/>
      <c r="AL20" s="28"/>
      <c r="AM20" s="28"/>
      <c r="AN20" s="28"/>
      <c r="AO20" s="28"/>
      <c r="AP20" s="28"/>
      <c r="AQ20" s="29"/>
      <c r="AR20" s="28"/>
    </row>
    <row r="21" spans="1:44" ht="36.6" customHeight="1" x14ac:dyDescent="0.25">
      <c r="A21" s="12" t="s">
        <v>116</v>
      </c>
      <c r="B21" s="12" t="s">
        <v>87</v>
      </c>
      <c r="C21" s="12" t="s">
        <v>114</v>
      </c>
      <c r="D21" s="12" t="s">
        <v>115</v>
      </c>
      <c r="E21" s="12"/>
      <c r="F21" s="12"/>
      <c r="G21" s="12"/>
      <c r="H21" s="13"/>
      <c r="I21" s="13"/>
      <c r="J21" s="12"/>
      <c r="K21" s="12"/>
      <c r="L21" s="14"/>
      <c r="M21" s="14"/>
      <c r="N21" s="15"/>
      <c r="O21" s="14"/>
      <c r="P21" s="16"/>
      <c r="Q21" s="16"/>
      <c r="R21" s="13"/>
      <c r="S21" s="17"/>
      <c r="T21" s="18"/>
      <c r="U21" s="19"/>
      <c r="V21" s="20"/>
      <c r="W21" s="19"/>
      <c r="X21" s="21"/>
      <c r="Y21" s="17"/>
      <c r="Z21" s="19"/>
      <c r="AA21" s="18"/>
      <c r="AB21" s="14"/>
      <c r="AC21" s="22"/>
      <c r="AD21" s="23"/>
      <c r="AE21" s="24"/>
      <c r="AF21" s="14"/>
      <c r="AG21" s="22"/>
      <c r="AH21" s="25"/>
      <c r="AI21" s="26"/>
      <c r="AJ21" s="30"/>
      <c r="AK21" s="27"/>
      <c r="AL21" s="28"/>
      <c r="AM21" s="28"/>
      <c r="AN21" s="28"/>
      <c r="AO21" s="28"/>
      <c r="AP21" s="28"/>
      <c r="AQ21" s="29"/>
      <c r="AR21" s="28"/>
    </row>
    <row r="22" spans="1:44" ht="36.6" customHeight="1" x14ac:dyDescent="0.25">
      <c r="A22" s="12" t="s">
        <v>117</v>
      </c>
      <c r="B22" s="12" t="s">
        <v>87</v>
      </c>
      <c r="C22" s="12" t="s">
        <v>114</v>
      </c>
      <c r="D22" s="12" t="s">
        <v>115</v>
      </c>
      <c r="E22" s="12"/>
      <c r="F22" s="12"/>
      <c r="G22" s="12"/>
      <c r="H22" s="13"/>
      <c r="I22" s="13"/>
      <c r="J22" s="12"/>
      <c r="K22" s="12"/>
      <c r="L22" s="14"/>
      <c r="M22" s="14"/>
      <c r="N22" s="15"/>
      <c r="O22" s="14"/>
      <c r="P22" s="16"/>
      <c r="Q22" s="16"/>
      <c r="R22" s="13"/>
      <c r="S22" s="17"/>
      <c r="T22" s="18"/>
      <c r="U22" s="19"/>
      <c r="V22" s="20"/>
      <c r="W22" s="19"/>
      <c r="X22" s="21"/>
      <c r="Y22" s="17"/>
      <c r="Z22" s="19"/>
      <c r="AA22" s="18"/>
      <c r="AB22" s="14"/>
      <c r="AC22" s="22"/>
      <c r="AD22" s="23"/>
      <c r="AE22" s="24"/>
      <c r="AF22" s="14"/>
      <c r="AG22" s="22"/>
      <c r="AH22" s="25"/>
      <c r="AI22" s="26"/>
      <c r="AJ22" s="30"/>
      <c r="AK22" s="27"/>
      <c r="AL22" s="28"/>
      <c r="AM22" s="28"/>
      <c r="AN22" s="28"/>
      <c r="AO22" s="28"/>
      <c r="AP22" s="28"/>
      <c r="AQ22" s="29"/>
      <c r="AR22" s="28"/>
    </row>
    <row r="23" spans="1:44" ht="36.6" customHeight="1" x14ac:dyDescent="0.25">
      <c r="A23" s="12" t="s">
        <v>118</v>
      </c>
      <c r="B23" s="12" t="s">
        <v>87</v>
      </c>
      <c r="C23" s="12" t="s">
        <v>114</v>
      </c>
      <c r="D23" s="12" t="s">
        <v>115</v>
      </c>
      <c r="E23" s="12"/>
      <c r="F23" s="12"/>
      <c r="G23" s="12"/>
      <c r="H23" s="13"/>
      <c r="I23" s="13"/>
      <c r="J23" s="12"/>
      <c r="K23" s="12"/>
      <c r="L23" s="14"/>
      <c r="M23" s="14"/>
      <c r="N23" s="15"/>
      <c r="O23" s="14"/>
      <c r="P23" s="16"/>
      <c r="Q23" s="16"/>
      <c r="R23" s="13"/>
      <c r="S23" s="17"/>
      <c r="T23" s="18"/>
      <c r="U23" s="19"/>
      <c r="V23" s="20"/>
      <c r="W23" s="19"/>
      <c r="X23" s="21"/>
      <c r="Y23" s="17"/>
      <c r="Z23" s="19"/>
      <c r="AA23" s="18"/>
      <c r="AB23" s="14"/>
      <c r="AC23" s="22"/>
      <c r="AD23" s="23"/>
      <c r="AE23" s="24"/>
      <c r="AF23" s="14"/>
      <c r="AG23" s="22"/>
      <c r="AH23" s="25"/>
      <c r="AI23" s="26"/>
      <c r="AJ23" s="30"/>
      <c r="AK23" s="27"/>
      <c r="AL23" s="28"/>
      <c r="AM23" s="28"/>
      <c r="AN23" s="28"/>
      <c r="AO23" s="28"/>
      <c r="AP23" s="28"/>
      <c r="AQ23" s="29"/>
      <c r="AR23" s="28"/>
    </row>
    <row r="24" spans="1:44" ht="36.6" customHeight="1" x14ac:dyDescent="0.25">
      <c r="A24" s="12" t="s">
        <v>119</v>
      </c>
      <c r="B24" s="12" t="s">
        <v>87</v>
      </c>
      <c r="C24" s="12" t="s">
        <v>120</v>
      </c>
      <c r="D24" s="12" t="s">
        <v>121</v>
      </c>
      <c r="E24" s="12" t="s">
        <v>62</v>
      </c>
      <c r="F24" s="12"/>
      <c r="G24" s="12"/>
      <c r="H24" s="13">
        <v>14195000</v>
      </c>
      <c r="I24" s="13">
        <f>H24</f>
        <v>14195000</v>
      </c>
      <c r="J24" s="12"/>
      <c r="K24" s="12"/>
      <c r="L24" s="14">
        <v>44252</v>
      </c>
      <c r="M24" s="14">
        <v>45712</v>
      </c>
      <c r="N24" s="15"/>
      <c r="O24" s="14"/>
      <c r="P24" s="16"/>
      <c r="Q24" s="16"/>
      <c r="R24" s="13"/>
      <c r="S24" s="17">
        <v>4</v>
      </c>
      <c r="T24" s="18">
        <f ca="1">DATEDIF(TODAY(),M24,"M")</f>
        <v>31</v>
      </c>
      <c r="U24" s="19" t="s">
        <v>64</v>
      </c>
      <c r="V24" s="20">
        <v>190</v>
      </c>
      <c r="W24" s="19"/>
      <c r="X24" s="32"/>
      <c r="Y24" s="17"/>
      <c r="Z24" s="19"/>
      <c r="AA24" s="18">
        <v>48</v>
      </c>
      <c r="AB24" s="14"/>
      <c r="AC24" s="22"/>
      <c r="AD24" s="23"/>
      <c r="AE24" s="24"/>
      <c r="AF24" s="14"/>
      <c r="AG24" s="22"/>
      <c r="AH24" s="25"/>
      <c r="AI24" s="26"/>
      <c r="AJ24" s="30"/>
      <c r="AK24" s="33"/>
      <c r="AL24" s="28"/>
      <c r="AM24" s="28"/>
      <c r="AN24" s="28"/>
      <c r="AO24" s="28"/>
      <c r="AP24" s="28"/>
      <c r="AQ24" s="29"/>
      <c r="AR24" s="28" t="s">
        <v>122</v>
      </c>
    </row>
    <row r="25" spans="1:44" ht="36.6" customHeight="1" x14ac:dyDescent="0.25">
      <c r="A25" s="12" t="s">
        <v>123</v>
      </c>
      <c r="B25" s="12" t="s">
        <v>87</v>
      </c>
      <c r="C25" s="12" t="s">
        <v>120</v>
      </c>
      <c r="D25" s="12" t="s">
        <v>121</v>
      </c>
      <c r="E25" s="12"/>
      <c r="F25" s="12"/>
      <c r="G25" s="12"/>
      <c r="H25" s="13"/>
      <c r="I25" s="13"/>
      <c r="J25" s="12"/>
      <c r="K25" s="12"/>
      <c r="L25" s="14"/>
      <c r="M25" s="14"/>
      <c r="N25" s="15"/>
      <c r="O25" s="14"/>
      <c r="P25" s="16"/>
      <c r="Q25" s="16"/>
      <c r="R25" s="13"/>
      <c r="S25" s="17"/>
      <c r="T25" s="18"/>
      <c r="U25" s="19"/>
      <c r="V25" s="20"/>
      <c r="W25" s="19"/>
      <c r="X25" s="32"/>
      <c r="Y25" s="17"/>
      <c r="Z25" s="19"/>
      <c r="AA25" s="18"/>
      <c r="AB25" s="14"/>
      <c r="AC25" s="22"/>
      <c r="AD25" s="23"/>
      <c r="AE25" s="24"/>
      <c r="AF25" s="14"/>
      <c r="AG25" s="22"/>
      <c r="AH25" s="25"/>
      <c r="AI25" s="26"/>
      <c r="AJ25" s="30"/>
      <c r="AK25" s="33"/>
      <c r="AL25" s="28"/>
      <c r="AM25" s="28"/>
      <c r="AN25" s="28"/>
      <c r="AO25" s="28"/>
      <c r="AP25" s="28"/>
      <c r="AQ25" s="29"/>
      <c r="AR25" s="28"/>
    </row>
    <row r="26" spans="1:44" ht="318.75" x14ac:dyDescent="0.25">
      <c r="A26" s="12" t="s">
        <v>124</v>
      </c>
      <c r="B26" s="12" t="s">
        <v>87</v>
      </c>
      <c r="C26" s="12" t="s">
        <v>125</v>
      </c>
      <c r="D26" s="12" t="s">
        <v>126</v>
      </c>
      <c r="E26" s="12" t="s">
        <v>62</v>
      </c>
      <c r="F26" s="12"/>
      <c r="G26" s="12"/>
      <c r="H26" s="13">
        <v>20825000</v>
      </c>
      <c r="I26" s="13">
        <f>H26</f>
        <v>20825000</v>
      </c>
      <c r="J26" s="12"/>
      <c r="K26" s="12"/>
      <c r="L26" s="14">
        <v>44252</v>
      </c>
      <c r="M26" s="14">
        <v>45712</v>
      </c>
      <c r="N26" s="15"/>
      <c r="O26" s="14"/>
      <c r="P26" s="16"/>
      <c r="Q26" s="16"/>
      <c r="R26" s="13"/>
      <c r="S26" s="17">
        <v>4</v>
      </c>
      <c r="T26" s="18">
        <f t="shared" ref="T26:T33" ca="1" si="1">DATEDIF(TODAY(),M26,"M")</f>
        <v>31</v>
      </c>
      <c r="U26" s="19" t="s">
        <v>64</v>
      </c>
      <c r="V26" s="20">
        <v>190</v>
      </c>
      <c r="W26" s="19"/>
      <c r="X26" s="21"/>
      <c r="Y26" s="17"/>
      <c r="Z26" s="19"/>
      <c r="AA26" s="18">
        <v>48</v>
      </c>
      <c r="AB26" s="14"/>
      <c r="AC26" s="22"/>
      <c r="AD26" s="23"/>
      <c r="AE26" s="24"/>
      <c r="AF26" s="14"/>
      <c r="AG26" s="22"/>
      <c r="AH26" s="25"/>
      <c r="AI26" s="26"/>
      <c r="AJ26" s="30"/>
      <c r="AK26" s="31"/>
      <c r="AL26" s="28"/>
      <c r="AM26" s="28"/>
      <c r="AN26" s="28"/>
      <c r="AO26" s="28"/>
      <c r="AP26" s="28"/>
      <c r="AQ26" s="29" t="s">
        <v>127</v>
      </c>
      <c r="AR26" s="28" t="s">
        <v>128</v>
      </c>
    </row>
    <row r="27" spans="1:44" ht="69.75" customHeight="1" x14ac:dyDescent="0.25">
      <c r="A27" s="12" t="s">
        <v>129</v>
      </c>
      <c r="B27" s="12" t="s">
        <v>87</v>
      </c>
      <c r="C27" s="34" t="s">
        <v>130</v>
      </c>
      <c r="D27" s="34" t="s">
        <v>131</v>
      </c>
      <c r="E27" s="12" t="s">
        <v>132</v>
      </c>
      <c r="F27" s="12"/>
      <c r="G27" s="12"/>
      <c r="H27" s="13">
        <v>5200000</v>
      </c>
      <c r="I27" s="13">
        <v>5200000</v>
      </c>
      <c r="J27" s="12" t="s">
        <v>133</v>
      </c>
      <c r="K27" s="12"/>
      <c r="L27" s="14">
        <v>43689</v>
      </c>
      <c r="M27" s="14">
        <v>44815</v>
      </c>
      <c r="N27" s="15"/>
      <c r="O27" s="14"/>
      <c r="P27" s="16">
        <v>43720</v>
      </c>
      <c r="Q27" s="16"/>
      <c r="R27" s="13">
        <v>6200000</v>
      </c>
      <c r="S27" s="17">
        <v>3</v>
      </c>
      <c r="T27" s="18">
        <f t="shared" ca="1" si="1"/>
        <v>2</v>
      </c>
      <c r="U27" s="19" t="s">
        <v>134</v>
      </c>
      <c r="V27" s="20" t="s">
        <v>134</v>
      </c>
      <c r="W27" s="19" t="s">
        <v>135</v>
      </c>
      <c r="X27" s="21">
        <v>5.5E-2</v>
      </c>
      <c r="Y27" s="17">
        <v>0</v>
      </c>
      <c r="Z27" s="19" t="s">
        <v>136</v>
      </c>
      <c r="AA27" s="18">
        <v>36</v>
      </c>
      <c r="AB27" s="14" t="s">
        <v>66</v>
      </c>
      <c r="AC27" s="22">
        <f ca="1">IFERROR(DATEDIF(TODAY(),#REF!,"M"),0)</f>
        <v>0</v>
      </c>
      <c r="AD27" s="23">
        <f>IFERROR((PMT(X27/12,Y27*12,-H27,0)*12)/H27,X27)</f>
        <v>5.5E-2</v>
      </c>
      <c r="AE27" s="24" t="s">
        <v>137</v>
      </c>
      <c r="AF27" s="14"/>
      <c r="AG27" s="22"/>
      <c r="AH27" s="25"/>
      <c r="AI27" s="26" t="s">
        <v>66</v>
      </c>
      <c r="AJ27" s="30"/>
      <c r="AK27" s="27" t="s">
        <v>138</v>
      </c>
      <c r="AL27" s="28"/>
      <c r="AM27" s="28"/>
      <c r="AN27" s="28"/>
      <c r="AO27" s="28"/>
      <c r="AP27" s="28"/>
      <c r="AQ27" s="29"/>
      <c r="AR27" s="28" t="s">
        <v>139</v>
      </c>
    </row>
    <row r="28" spans="1:44" ht="36.6" customHeight="1" x14ac:dyDescent="0.25">
      <c r="A28" s="12" t="s">
        <v>140</v>
      </c>
      <c r="B28" s="12" t="s">
        <v>87</v>
      </c>
      <c r="C28" s="12" t="s">
        <v>141</v>
      </c>
      <c r="D28" s="12" t="s">
        <v>142</v>
      </c>
      <c r="E28" s="12" t="s">
        <v>62</v>
      </c>
      <c r="F28" s="12"/>
      <c r="G28" s="12"/>
      <c r="H28" s="13">
        <v>16260000</v>
      </c>
      <c r="I28" s="13">
        <f>H28</f>
        <v>16260000</v>
      </c>
      <c r="J28" s="12"/>
      <c r="K28" s="12"/>
      <c r="L28" s="14">
        <v>44252</v>
      </c>
      <c r="M28" s="14">
        <v>45712</v>
      </c>
      <c r="N28" s="15"/>
      <c r="O28" s="14"/>
      <c r="P28" s="16"/>
      <c r="Q28" s="16"/>
      <c r="R28" s="13"/>
      <c r="S28" s="17">
        <v>4</v>
      </c>
      <c r="T28" s="18">
        <f t="shared" ca="1" si="1"/>
        <v>31</v>
      </c>
      <c r="U28" s="19" t="s">
        <v>64</v>
      </c>
      <c r="V28" s="20">
        <v>190</v>
      </c>
      <c r="W28" s="19"/>
      <c r="X28" s="21"/>
      <c r="Y28" s="17"/>
      <c r="Z28" s="19"/>
      <c r="AA28" s="18">
        <v>48</v>
      </c>
      <c r="AB28" s="14"/>
      <c r="AC28" s="22"/>
      <c r="AD28" s="23"/>
      <c r="AE28" s="24"/>
      <c r="AF28" s="14"/>
      <c r="AG28" s="22"/>
      <c r="AH28" s="25"/>
      <c r="AI28" s="26"/>
      <c r="AJ28" s="30"/>
      <c r="AK28" s="27"/>
      <c r="AL28" s="28"/>
      <c r="AM28" s="28"/>
      <c r="AN28" s="28"/>
      <c r="AO28" s="28"/>
      <c r="AP28" s="28"/>
      <c r="AQ28" s="29"/>
      <c r="AR28" s="28"/>
    </row>
    <row r="29" spans="1:44" ht="76.5" x14ac:dyDescent="0.25">
      <c r="A29" s="44" t="s">
        <v>143</v>
      </c>
      <c r="B29" s="12" t="s">
        <v>87</v>
      </c>
      <c r="C29" s="12" t="s">
        <v>144</v>
      </c>
      <c r="D29" s="12" t="s">
        <v>145</v>
      </c>
      <c r="E29" s="12" t="s">
        <v>146</v>
      </c>
      <c r="F29" s="12"/>
      <c r="G29" s="12"/>
      <c r="H29" s="13">
        <v>10350000</v>
      </c>
      <c r="I29" s="13">
        <v>10350000</v>
      </c>
      <c r="J29" s="12" t="s">
        <v>147</v>
      </c>
      <c r="K29" s="12"/>
      <c r="L29" s="14">
        <v>43894</v>
      </c>
      <c r="M29" s="14">
        <v>46478</v>
      </c>
      <c r="N29" s="15"/>
      <c r="O29" s="14"/>
      <c r="P29" s="16">
        <v>43922</v>
      </c>
      <c r="Q29" s="16"/>
      <c r="R29" s="13">
        <v>15600000</v>
      </c>
      <c r="S29" s="17">
        <v>7</v>
      </c>
      <c r="T29" s="18">
        <f t="shared" ca="1" si="1"/>
        <v>56</v>
      </c>
      <c r="U29" s="19" t="s">
        <v>148</v>
      </c>
      <c r="V29" s="20">
        <v>182</v>
      </c>
      <c r="W29" s="19" t="s">
        <v>149</v>
      </c>
      <c r="X29" s="21">
        <v>2.8799999999999999E-2</v>
      </c>
      <c r="Y29" s="17">
        <v>30</v>
      </c>
      <c r="Z29" s="19" t="s">
        <v>136</v>
      </c>
      <c r="AA29" s="18">
        <v>48</v>
      </c>
      <c r="AB29" s="14">
        <v>45413</v>
      </c>
      <c r="AC29" s="22">
        <f ca="1">IFERROR(DATEDIF(TODAY(),#REF!,"M"),0)</f>
        <v>0</v>
      </c>
      <c r="AD29" s="23">
        <f>IFERROR((PMT(X29/12,Y29*12,-H29,0)*12)/H29,X29)</f>
        <v>4.9819174194230972E-2</v>
      </c>
      <c r="AE29" s="24" t="s">
        <v>150</v>
      </c>
      <c r="AF29" s="14"/>
      <c r="AG29" s="22"/>
      <c r="AH29" s="25"/>
      <c r="AI29" s="26" t="s">
        <v>66</v>
      </c>
      <c r="AJ29" s="30"/>
      <c r="AK29" s="33"/>
      <c r="AL29" s="28"/>
      <c r="AM29" s="28"/>
      <c r="AN29" s="28"/>
      <c r="AO29" s="28"/>
      <c r="AP29" s="28"/>
      <c r="AQ29" s="29"/>
      <c r="AR29" s="28" t="s">
        <v>151</v>
      </c>
    </row>
    <row r="30" spans="1:44" ht="36.6" customHeight="1" x14ac:dyDescent="0.25">
      <c r="A30" s="12" t="s">
        <v>152</v>
      </c>
      <c r="B30" s="12" t="s">
        <v>87</v>
      </c>
      <c r="C30" s="12" t="s">
        <v>153</v>
      </c>
      <c r="D30" s="12" t="s">
        <v>154</v>
      </c>
      <c r="E30" s="12" t="s">
        <v>62</v>
      </c>
      <c r="F30" s="12"/>
      <c r="G30" s="12"/>
      <c r="H30" s="13">
        <v>7600000</v>
      </c>
      <c r="I30" s="13">
        <f>H30</f>
        <v>7600000</v>
      </c>
      <c r="J30" s="12"/>
      <c r="K30" s="12"/>
      <c r="L30" s="14">
        <v>44252</v>
      </c>
      <c r="M30" s="14">
        <v>45712</v>
      </c>
      <c r="N30" s="15"/>
      <c r="O30" s="14"/>
      <c r="P30" s="16"/>
      <c r="Q30" s="16"/>
      <c r="R30" s="13"/>
      <c r="S30" s="17">
        <v>4</v>
      </c>
      <c r="T30" s="18">
        <f t="shared" ca="1" si="1"/>
        <v>31</v>
      </c>
      <c r="U30" s="19" t="s">
        <v>64</v>
      </c>
      <c r="V30" s="20">
        <v>190</v>
      </c>
      <c r="W30" s="19"/>
      <c r="X30" s="21"/>
      <c r="Y30" s="17"/>
      <c r="Z30" s="19"/>
      <c r="AA30" s="18">
        <v>48</v>
      </c>
      <c r="AB30" s="14"/>
      <c r="AC30" s="22"/>
      <c r="AD30" s="23"/>
      <c r="AE30" s="24"/>
      <c r="AF30" s="14"/>
      <c r="AG30" s="22"/>
      <c r="AH30" s="25"/>
      <c r="AI30" s="26"/>
      <c r="AJ30" s="30"/>
      <c r="AK30" s="27"/>
      <c r="AL30" s="28"/>
      <c r="AM30" s="28"/>
      <c r="AN30" s="28"/>
      <c r="AO30" s="28"/>
      <c r="AP30" s="28"/>
      <c r="AQ30" s="29"/>
      <c r="AR30" s="28"/>
    </row>
    <row r="31" spans="1:44" ht="36.6" customHeight="1" x14ac:dyDescent="0.25">
      <c r="A31" s="12" t="s">
        <v>155</v>
      </c>
      <c r="B31" s="12" t="s">
        <v>87</v>
      </c>
      <c r="C31" s="12" t="s">
        <v>156</v>
      </c>
      <c r="D31" s="12" t="s">
        <v>157</v>
      </c>
      <c r="E31" s="12" t="s">
        <v>62</v>
      </c>
      <c r="F31" s="12"/>
      <c r="G31" s="12"/>
      <c r="H31" s="13">
        <v>4335000</v>
      </c>
      <c r="I31" s="13">
        <f>H31</f>
        <v>4335000</v>
      </c>
      <c r="J31" s="12"/>
      <c r="K31" s="12"/>
      <c r="L31" s="14">
        <v>44252</v>
      </c>
      <c r="M31" s="14">
        <v>45712</v>
      </c>
      <c r="N31" s="15"/>
      <c r="O31" s="14"/>
      <c r="P31" s="16"/>
      <c r="Q31" s="16"/>
      <c r="R31" s="13"/>
      <c r="S31" s="17">
        <v>4</v>
      </c>
      <c r="T31" s="18">
        <f t="shared" ca="1" si="1"/>
        <v>31</v>
      </c>
      <c r="U31" s="19" t="s">
        <v>64</v>
      </c>
      <c r="V31" s="20">
        <v>190</v>
      </c>
      <c r="W31" s="19"/>
      <c r="X31" s="21"/>
      <c r="Y31" s="17"/>
      <c r="Z31" s="19"/>
      <c r="AA31" s="18">
        <v>48</v>
      </c>
      <c r="AB31" s="14"/>
      <c r="AC31" s="22"/>
      <c r="AD31" s="23"/>
      <c r="AE31" s="24"/>
      <c r="AF31" s="14"/>
      <c r="AG31" s="22"/>
      <c r="AH31" s="25"/>
      <c r="AI31" s="26"/>
      <c r="AJ31" s="30"/>
      <c r="AK31" s="27"/>
      <c r="AL31" s="28"/>
      <c r="AM31" s="28"/>
      <c r="AN31" s="28"/>
      <c r="AO31" s="28"/>
      <c r="AP31" s="28"/>
      <c r="AQ31" s="29"/>
      <c r="AR31" s="28"/>
    </row>
    <row r="32" spans="1:44" ht="36.6" customHeight="1" x14ac:dyDescent="0.25">
      <c r="A32" s="12" t="s">
        <v>158</v>
      </c>
      <c r="B32" s="12" t="s">
        <v>87</v>
      </c>
      <c r="C32" s="12" t="s">
        <v>159</v>
      </c>
      <c r="D32" s="12" t="s">
        <v>160</v>
      </c>
      <c r="E32" s="12" t="s">
        <v>62</v>
      </c>
      <c r="F32" s="12"/>
      <c r="G32" s="12"/>
      <c r="H32" s="13">
        <v>4590000</v>
      </c>
      <c r="I32" s="13">
        <f>H32</f>
        <v>4590000</v>
      </c>
      <c r="J32" s="12"/>
      <c r="K32" s="12"/>
      <c r="L32" s="14">
        <v>44252</v>
      </c>
      <c r="M32" s="14">
        <v>45712</v>
      </c>
      <c r="N32" s="15"/>
      <c r="O32" s="14"/>
      <c r="P32" s="16"/>
      <c r="Q32" s="16"/>
      <c r="R32" s="13"/>
      <c r="S32" s="17">
        <v>4</v>
      </c>
      <c r="T32" s="18">
        <f t="shared" ca="1" si="1"/>
        <v>31</v>
      </c>
      <c r="U32" s="19" t="s">
        <v>64</v>
      </c>
      <c r="V32" s="20">
        <v>190</v>
      </c>
      <c r="W32" s="19"/>
      <c r="X32" s="21"/>
      <c r="Y32" s="17"/>
      <c r="Z32" s="19"/>
      <c r="AA32" s="18">
        <v>48</v>
      </c>
      <c r="AB32" s="14"/>
      <c r="AC32" s="22"/>
      <c r="AD32" s="23"/>
      <c r="AE32" s="24"/>
      <c r="AF32" s="14"/>
      <c r="AG32" s="22"/>
      <c r="AH32" s="25"/>
      <c r="AI32" s="26"/>
      <c r="AJ32" s="30"/>
      <c r="AK32" s="27"/>
      <c r="AL32" s="28"/>
      <c r="AM32" s="28"/>
      <c r="AN32" s="28"/>
      <c r="AO32" s="28"/>
      <c r="AP32" s="28"/>
      <c r="AQ32" s="29"/>
      <c r="AR32" s="28"/>
    </row>
    <row r="33" spans="1:44" ht="36.6" customHeight="1" x14ac:dyDescent="0.25">
      <c r="A33" s="12" t="s">
        <v>161</v>
      </c>
      <c r="B33" s="12" t="s">
        <v>87</v>
      </c>
      <c r="C33" s="12" t="s">
        <v>162</v>
      </c>
      <c r="D33" s="12" t="s">
        <v>163</v>
      </c>
      <c r="E33" s="12" t="s">
        <v>62</v>
      </c>
      <c r="F33" s="12"/>
      <c r="G33" s="12"/>
      <c r="H33" s="13">
        <v>3400000</v>
      </c>
      <c r="I33" s="13">
        <f>H33</f>
        <v>3400000</v>
      </c>
      <c r="J33" s="12"/>
      <c r="K33" s="12"/>
      <c r="L33" s="14">
        <v>44252</v>
      </c>
      <c r="M33" s="14">
        <v>45712</v>
      </c>
      <c r="N33" s="15"/>
      <c r="O33" s="14"/>
      <c r="P33" s="16"/>
      <c r="Q33" s="16"/>
      <c r="R33" s="13"/>
      <c r="S33" s="17">
        <v>4</v>
      </c>
      <c r="T33" s="18">
        <f t="shared" ca="1" si="1"/>
        <v>31</v>
      </c>
      <c r="U33" s="19" t="s">
        <v>64</v>
      </c>
      <c r="V33" s="20">
        <v>190</v>
      </c>
      <c r="W33" s="19"/>
      <c r="X33" s="21"/>
      <c r="Y33" s="17"/>
      <c r="Z33" s="19"/>
      <c r="AA33" s="18">
        <v>48</v>
      </c>
      <c r="AB33" s="14"/>
      <c r="AC33" s="22"/>
      <c r="AD33" s="23"/>
      <c r="AE33" s="24"/>
      <c r="AF33" s="14"/>
      <c r="AG33" s="22"/>
      <c r="AH33" s="25"/>
      <c r="AI33" s="26"/>
      <c r="AJ33" s="30"/>
      <c r="AK33" s="27"/>
      <c r="AL33" s="28"/>
      <c r="AM33" s="28"/>
      <c r="AN33" s="28"/>
      <c r="AO33" s="28"/>
      <c r="AP33" s="28"/>
      <c r="AQ33" s="29"/>
      <c r="AR33" s="28"/>
    </row>
    <row r="34" spans="1:44" ht="36.6" customHeight="1" x14ac:dyDescent="0.25">
      <c r="A34" s="12" t="s">
        <v>164</v>
      </c>
      <c r="B34" s="12" t="s">
        <v>87</v>
      </c>
      <c r="C34" s="12" t="s">
        <v>165</v>
      </c>
      <c r="D34" s="12" t="s">
        <v>166</v>
      </c>
      <c r="E34" s="12" t="s">
        <v>62</v>
      </c>
      <c r="F34" s="12"/>
      <c r="G34" s="12"/>
      <c r="H34" s="13">
        <v>15265050</v>
      </c>
      <c r="I34" s="13">
        <f>H34</f>
        <v>15265050</v>
      </c>
      <c r="J34" s="12"/>
      <c r="K34" s="12"/>
      <c r="L34" s="14">
        <v>44252</v>
      </c>
      <c r="M34" s="14">
        <v>45712</v>
      </c>
      <c r="N34" s="15"/>
      <c r="O34" s="14"/>
      <c r="P34" s="16"/>
      <c r="Q34" s="16"/>
      <c r="R34" s="13"/>
      <c r="S34" s="17">
        <v>4</v>
      </c>
      <c r="T34" s="18">
        <f ca="1">DATEDIF(TODAY(),M34,"M")</f>
        <v>31</v>
      </c>
      <c r="U34" s="19" t="s">
        <v>64</v>
      </c>
      <c r="V34" s="20">
        <v>190</v>
      </c>
      <c r="W34" s="19"/>
      <c r="X34" s="21"/>
      <c r="Y34" s="17"/>
      <c r="Z34" s="19"/>
      <c r="AA34" s="18">
        <v>48</v>
      </c>
      <c r="AB34" s="14"/>
      <c r="AC34" s="22"/>
      <c r="AD34" s="23"/>
      <c r="AE34" s="24"/>
      <c r="AF34" s="14"/>
      <c r="AG34" s="22"/>
      <c r="AH34" s="25"/>
      <c r="AI34" s="26"/>
      <c r="AJ34" s="30"/>
      <c r="AK34" s="27"/>
      <c r="AL34" s="28"/>
      <c r="AM34" s="28"/>
      <c r="AN34" s="28"/>
      <c r="AO34" s="28"/>
      <c r="AP34" s="28"/>
      <c r="AQ34" s="29" t="s">
        <v>167</v>
      </c>
      <c r="AR34" s="28"/>
    </row>
    <row r="35" spans="1:44" x14ac:dyDescent="0.25">
      <c r="AH35" s="35"/>
    </row>
    <row r="36" spans="1:44" x14ac:dyDescent="0.25">
      <c r="AH36" s="35"/>
    </row>
  </sheetData>
  <autoFilter ref="A2:AR34" xr:uid="{B31513C3-F62F-40C0-922A-8BC1A4B22D47}"/>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C9F3-7BD1-42EA-AE92-4DB57D83B81E}">
  <dimension ref="A1:AR36"/>
  <sheetViews>
    <sheetView zoomScale="80" zoomScaleNormal="115" workbookViewId="0">
      <pane ySplit="2" topLeftCell="A29" activePane="bottomLeft" state="frozen"/>
      <selection pane="bottomLeft" activeCell="A34" sqref="A34:XFD34"/>
    </sheetView>
  </sheetViews>
  <sheetFormatPr defaultRowHeight="15" x14ac:dyDescent="0.25"/>
  <cols>
    <col min="1" max="1" width="12.85546875" customWidth="1"/>
    <col min="3" max="3" width="21" bestFit="1" customWidth="1"/>
    <col min="4" max="4" width="21" customWidth="1"/>
    <col min="5" max="5" width="11.5703125" customWidth="1"/>
    <col min="6" max="6" width="12" customWidth="1"/>
    <col min="7" max="7" width="11.5703125" customWidth="1"/>
    <col min="8" max="8" width="16.28515625" customWidth="1"/>
    <col min="9" max="9" width="13.85546875" customWidth="1"/>
    <col min="10" max="10" width="12" customWidth="1"/>
    <col min="11" max="11" width="11.5703125" customWidth="1"/>
    <col min="12" max="12" width="11" customWidth="1"/>
    <col min="13" max="13" width="11.28515625" customWidth="1"/>
    <col min="15" max="15" width="10.85546875" customWidth="1"/>
    <col min="16" max="17" width="10.7109375" customWidth="1"/>
    <col min="18" max="18" width="14.28515625" customWidth="1"/>
    <col min="20" max="20" width="9.5703125" bestFit="1" customWidth="1"/>
    <col min="24" max="24" width="8.42578125" customWidth="1"/>
    <col min="27" max="27" width="10.7109375" customWidth="1"/>
    <col min="28" max="28" width="12.28515625" customWidth="1"/>
    <col min="31" max="31" width="13.42578125" customWidth="1"/>
    <col min="33" max="34" width="11.7109375" customWidth="1"/>
    <col min="36" max="36" width="0" hidden="1" customWidth="1"/>
    <col min="37" max="37" width="27.85546875" customWidth="1"/>
    <col min="39" max="39" width="15.85546875" customWidth="1"/>
    <col min="40" max="40" width="31.42578125" customWidth="1"/>
    <col min="41" max="41" width="32" customWidth="1"/>
    <col min="42" max="42" width="8.85546875" hidden="1" customWidth="1"/>
    <col min="43" max="43" width="4" customWidth="1"/>
    <col min="44" max="44" width="15.42578125" customWidth="1"/>
  </cols>
  <sheetData>
    <row r="1" spans="1:44" ht="24" customHeight="1" thickBot="1" x14ac:dyDescent="0.3">
      <c r="A1" s="1">
        <f ca="1">TODAY()</f>
        <v>44747</v>
      </c>
      <c r="B1" s="43" t="s">
        <v>0</v>
      </c>
      <c r="D1" t="s">
        <v>1</v>
      </c>
      <c r="F1" t="s">
        <v>2</v>
      </c>
      <c r="G1" t="s">
        <v>3</v>
      </c>
      <c r="H1" s="2"/>
      <c r="I1" s="2"/>
      <c r="J1" t="s">
        <v>4</v>
      </c>
      <c r="K1" s="3"/>
      <c r="Q1" t="s">
        <v>5</v>
      </c>
      <c r="AK1" s="4"/>
      <c r="AL1" s="5"/>
      <c r="AM1" s="5"/>
      <c r="AN1" s="5"/>
      <c r="AO1" s="5" t="s">
        <v>6</v>
      </c>
      <c r="AP1" s="5"/>
      <c r="AQ1" s="5"/>
      <c r="AR1" s="5"/>
    </row>
    <row r="2" spans="1:44" ht="47.45" customHeight="1" x14ac:dyDescent="0.25">
      <c r="A2" s="36" t="s">
        <v>7</v>
      </c>
      <c r="B2" s="6" t="s">
        <v>8</v>
      </c>
      <c r="C2" s="6" t="s">
        <v>9</v>
      </c>
      <c r="D2" s="6" t="s">
        <v>10</v>
      </c>
      <c r="E2" s="7" t="s">
        <v>11</v>
      </c>
      <c r="F2" s="8" t="s">
        <v>12</v>
      </c>
      <c r="G2" s="37" t="s">
        <v>13</v>
      </c>
      <c r="H2" s="8" t="s">
        <v>14</v>
      </c>
      <c r="I2" s="9" t="s">
        <v>15</v>
      </c>
      <c r="J2" s="38" t="s">
        <v>16</v>
      </c>
      <c r="K2" s="39" t="s">
        <v>17</v>
      </c>
      <c r="L2" s="9" t="s">
        <v>18</v>
      </c>
      <c r="M2" s="9" t="s">
        <v>19</v>
      </c>
      <c r="N2" s="9" t="s">
        <v>20</v>
      </c>
      <c r="O2" s="9" t="s">
        <v>21</v>
      </c>
      <c r="P2" s="9" t="s">
        <v>22</v>
      </c>
      <c r="Q2" s="39" t="s">
        <v>23</v>
      </c>
      <c r="R2" s="9" t="s">
        <v>24</v>
      </c>
      <c r="S2" s="7" t="s">
        <v>25</v>
      </c>
      <c r="T2" s="9" t="s">
        <v>26</v>
      </c>
      <c r="U2" s="7" t="s">
        <v>27</v>
      </c>
      <c r="V2" s="9" t="s">
        <v>28</v>
      </c>
      <c r="W2" s="7" t="s">
        <v>29</v>
      </c>
      <c r="X2" s="40">
        <f ca="1">TODAY()</f>
        <v>44747</v>
      </c>
      <c r="Y2" s="7" t="s">
        <v>30</v>
      </c>
      <c r="Z2" s="7" t="s">
        <v>31</v>
      </c>
      <c r="AA2" s="7" t="s">
        <v>32</v>
      </c>
      <c r="AB2" s="9" t="s">
        <v>33</v>
      </c>
      <c r="AC2" s="9" t="s">
        <v>34</v>
      </c>
      <c r="AD2" s="9" t="s">
        <v>35</v>
      </c>
      <c r="AE2" s="9" t="s">
        <v>36</v>
      </c>
      <c r="AF2" s="7" t="s">
        <v>37</v>
      </c>
      <c r="AG2" s="39" t="s">
        <v>38</v>
      </c>
      <c r="AH2" s="9" t="s">
        <v>39</v>
      </c>
      <c r="AI2" s="7" t="s">
        <v>40</v>
      </c>
      <c r="AJ2" s="7" t="s">
        <v>41</v>
      </c>
      <c r="AK2" s="41" t="s">
        <v>42</v>
      </c>
      <c r="AL2" s="10" t="s">
        <v>43</v>
      </c>
      <c r="AM2" s="10" t="s">
        <v>44</v>
      </c>
      <c r="AN2" s="10" t="s">
        <v>45</v>
      </c>
      <c r="AO2" s="42" t="s">
        <v>46</v>
      </c>
      <c r="AP2" s="10"/>
      <c r="AQ2" s="10" t="s">
        <v>47</v>
      </c>
      <c r="AR2" s="11" t="s">
        <v>48</v>
      </c>
    </row>
    <row r="3" spans="1:44" s="63" customFormat="1" x14ac:dyDescent="0.25">
      <c r="A3" s="45" t="s">
        <v>49</v>
      </c>
      <c r="B3" s="45" t="s">
        <v>50</v>
      </c>
      <c r="C3" s="45" t="s">
        <v>51</v>
      </c>
      <c r="D3" s="45" t="s">
        <v>52</v>
      </c>
      <c r="E3" s="45"/>
      <c r="F3" s="45"/>
      <c r="G3" s="45"/>
      <c r="H3" s="46"/>
      <c r="I3" s="46"/>
      <c r="J3" s="45"/>
      <c r="K3" s="45"/>
      <c r="L3" s="47"/>
      <c r="M3" s="47"/>
      <c r="N3" s="48"/>
      <c r="O3" s="47"/>
      <c r="P3" s="49"/>
      <c r="Q3" s="49"/>
      <c r="R3" s="46"/>
      <c r="S3" s="50"/>
      <c r="T3" s="51"/>
      <c r="U3" s="52"/>
      <c r="V3" s="53"/>
      <c r="W3" s="52"/>
      <c r="X3" s="54"/>
      <c r="Y3" s="50"/>
      <c r="Z3" s="52"/>
      <c r="AA3" s="51"/>
      <c r="AB3" s="47"/>
      <c r="AC3" s="55"/>
      <c r="AD3" s="56"/>
      <c r="AE3" s="57"/>
      <c r="AF3" s="47"/>
      <c r="AG3" s="55"/>
      <c r="AH3" s="58"/>
      <c r="AI3" s="59"/>
      <c r="AJ3" s="59"/>
      <c r="AK3" s="60"/>
      <c r="AL3" s="61"/>
      <c r="AM3" s="61"/>
      <c r="AN3" s="61"/>
      <c r="AO3" s="61"/>
      <c r="AP3" s="61"/>
      <c r="AQ3" s="62"/>
      <c r="AR3" s="61"/>
    </row>
    <row r="4" spans="1:44" s="63" customFormat="1" x14ac:dyDescent="0.25">
      <c r="A4" s="45" t="s">
        <v>53</v>
      </c>
      <c r="B4" s="45" t="s">
        <v>50</v>
      </c>
      <c r="C4" s="45" t="s">
        <v>54</v>
      </c>
      <c r="D4" s="45" t="s">
        <v>55</v>
      </c>
      <c r="E4" s="45"/>
      <c r="F4" s="45"/>
      <c r="G4" s="45"/>
      <c r="H4" s="46"/>
      <c r="I4" s="46"/>
      <c r="J4" s="45"/>
      <c r="K4" s="45"/>
      <c r="L4" s="47"/>
      <c r="M4" s="47"/>
      <c r="N4" s="48"/>
      <c r="O4" s="47"/>
      <c r="P4" s="49"/>
      <c r="Q4" s="49"/>
      <c r="R4" s="46"/>
      <c r="S4" s="50"/>
      <c r="T4" s="51"/>
      <c r="U4" s="52"/>
      <c r="V4" s="53"/>
      <c r="W4" s="52"/>
      <c r="X4" s="54"/>
      <c r="Y4" s="50"/>
      <c r="Z4" s="52"/>
      <c r="AA4" s="51"/>
      <c r="AB4" s="47"/>
      <c r="AC4" s="55"/>
      <c r="AD4" s="56"/>
      <c r="AE4" s="57"/>
      <c r="AF4" s="47"/>
      <c r="AG4" s="55"/>
      <c r="AH4" s="58"/>
      <c r="AI4" s="59"/>
      <c r="AJ4" s="59"/>
      <c r="AK4" s="60"/>
      <c r="AL4" s="61"/>
      <c r="AM4" s="61"/>
      <c r="AN4" s="61"/>
      <c r="AO4" s="61"/>
      <c r="AP4" s="61"/>
      <c r="AQ4" s="62"/>
      <c r="AR4" s="61"/>
    </row>
    <row r="5" spans="1:44" s="63" customFormat="1" x14ac:dyDescent="0.25">
      <c r="A5" s="45" t="s">
        <v>56</v>
      </c>
      <c r="B5" s="45" t="s">
        <v>50</v>
      </c>
      <c r="C5" s="45" t="s">
        <v>57</v>
      </c>
      <c r="D5" s="45" t="s">
        <v>58</v>
      </c>
      <c r="E5" s="45"/>
      <c r="F5" s="45"/>
      <c r="G5" s="45"/>
      <c r="H5" s="46"/>
      <c r="I5" s="46"/>
      <c r="J5" s="45"/>
      <c r="K5" s="45"/>
      <c r="L5" s="47"/>
      <c r="M5" s="47"/>
      <c r="N5" s="48"/>
      <c r="O5" s="47"/>
      <c r="P5" s="49"/>
      <c r="Q5" s="49"/>
      <c r="R5" s="46"/>
      <c r="S5" s="50"/>
      <c r="T5" s="51"/>
      <c r="U5" s="52"/>
      <c r="V5" s="53"/>
      <c r="W5" s="52"/>
      <c r="X5" s="54"/>
      <c r="Y5" s="50"/>
      <c r="Z5" s="52"/>
      <c r="AA5" s="51"/>
      <c r="AB5" s="47"/>
      <c r="AC5" s="55"/>
      <c r="AD5" s="56"/>
      <c r="AE5" s="57"/>
      <c r="AF5" s="47"/>
      <c r="AG5" s="55"/>
      <c r="AH5" s="58"/>
      <c r="AI5" s="59"/>
      <c r="AJ5" s="59"/>
      <c r="AK5" s="60"/>
      <c r="AL5" s="61"/>
      <c r="AM5" s="61"/>
      <c r="AN5" s="61"/>
      <c r="AO5" s="61"/>
      <c r="AP5" s="61"/>
      <c r="AQ5" s="62"/>
      <c r="AR5" s="61"/>
    </row>
    <row r="6" spans="1:44" s="63" customFormat="1" ht="51" x14ac:dyDescent="0.25">
      <c r="A6" s="45" t="s">
        <v>59</v>
      </c>
      <c r="B6" s="45" t="s">
        <v>50</v>
      </c>
      <c r="C6" s="45" t="s">
        <v>60</v>
      </c>
      <c r="D6" s="45" t="s">
        <v>61</v>
      </c>
      <c r="E6" s="45" t="s">
        <v>62</v>
      </c>
      <c r="F6" s="45">
        <v>1020178</v>
      </c>
      <c r="G6" s="45">
        <v>4504182254</v>
      </c>
      <c r="H6" s="46">
        <v>29000000</v>
      </c>
      <c r="I6" s="46">
        <v>22200000</v>
      </c>
      <c r="J6" s="45"/>
      <c r="K6" s="45"/>
      <c r="L6" s="47">
        <v>44322</v>
      </c>
      <c r="M6" s="47">
        <v>45418</v>
      </c>
      <c r="N6" s="48" t="s">
        <v>63</v>
      </c>
      <c r="O6" s="47">
        <v>45783</v>
      </c>
      <c r="P6" s="49">
        <v>44348</v>
      </c>
      <c r="Q6" s="48">
        <v>15</v>
      </c>
      <c r="R6" s="46"/>
      <c r="S6" s="50">
        <v>4</v>
      </c>
      <c r="T6" s="51">
        <f t="shared" ref="T6" ca="1" si="0">DATEDIF(TODAY(),M6,"M")</f>
        <v>22</v>
      </c>
      <c r="U6" s="52" t="s">
        <v>64</v>
      </c>
      <c r="V6" s="53" t="s">
        <v>65</v>
      </c>
      <c r="W6" s="52" t="s">
        <v>66</v>
      </c>
      <c r="X6" s="52" t="s">
        <v>66</v>
      </c>
      <c r="Y6" s="52" t="s">
        <v>66</v>
      </c>
      <c r="Z6" s="52" t="s">
        <v>66</v>
      </c>
      <c r="AA6" s="51"/>
      <c r="AB6" s="47"/>
      <c r="AC6" s="55"/>
      <c r="AD6" s="56"/>
      <c r="AE6" s="57" t="s">
        <v>66</v>
      </c>
      <c r="AF6" s="57" t="s">
        <v>66</v>
      </c>
      <c r="AG6" s="57" t="s">
        <v>66</v>
      </c>
      <c r="AH6" s="58">
        <v>0.05</v>
      </c>
      <c r="AI6" s="59" t="s">
        <v>67</v>
      </c>
      <c r="AJ6" s="64">
        <v>0.6</v>
      </c>
      <c r="AK6" s="60"/>
      <c r="AL6" s="61" t="s">
        <v>66</v>
      </c>
      <c r="AM6" s="61" t="s">
        <v>68</v>
      </c>
      <c r="AN6" s="61" t="s">
        <v>69</v>
      </c>
      <c r="AO6" s="61" t="s">
        <v>70</v>
      </c>
      <c r="AP6" s="61"/>
      <c r="AQ6" s="62"/>
      <c r="AR6" s="61"/>
    </row>
    <row r="7" spans="1:44" s="63" customFormat="1" x14ac:dyDescent="0.25">
      <c r="A7" s="45" t="s">
        <v>71</v>
      </c>
      <c r="B7" s="45" t="s">
        <v>50</v>
      </c>
      <c r="C7" s="45" t="s">
        <v>72</v>
      </c>
      <c r="D7" s="45" t="s">
        <v>73</v>
      </c>
      <c r="E7" s="45"/>
      <c r="F7" s="45"/>
      <c r="G7" s="45"/>
      <c r="H7" s="46"/>
      <c r="I7" s="46"/>
      <c r="J7" s="45"/>
      <c r="K7" s="45"/>
      <c r="L7" s="47"/>
      <c r="M7" s="47"/>
      <c r="N7" s="48"/>
      <c r="O7" s="47"/>
      <c r="P7" s="49"/>
      <c r="Q7" s="49"/>
      <c r="R7" s="46"/>
      <c r="S7" s="50"/>
      <c r="T7" s="51"/>
      <c r="U7" s="52"/>
      <c r="V7" s="53"/>
      <c r="W7" s="52"/>
      <c r="X7" s="54"/>
      <c r="Y7" s="50"/>
      <c r="Z7" s="52"/>
      <c r="AA7" s="51"/>
      <c r="AB7" s="47"/>
      <c r="AC7" s="55"/>
      <c r="AD7" s="56"/>
      <c r="AE7" s="57"/>
      <c r="AF7" s="47"/>
      <c r="AG7" s="55"/>
      <c r="AH7" s="58"/>
      <c r="AI7" s="59"/>
      <c r="AJ7" s="59"/>
      <c r="AK7" s="60"/>
      <c r="AL7" s="61"/>
      <c r="AM7" s="61"/>
      <c r="AN7" s="61"/>
      <c r="AO7" s="61"/>
      <c r="AP7" s="61"/>
      <c r="AQ7" s="62"/>
      <c r="AR7" s="61"/>
    </row>
    <row r="8" spans="1:44" s="63" customFormat="1" x14ac:dyDescent="0.25">
      <c r="A8" s="45" t="s">
        <v>74</v>
      </c>
      <c r="B8" s="45" t="s">
        <v>50</v>
      </c>
      <c r="C8" s="45" t="s">
        <v>75</v>
      </c>
      <c r="D8" s="45" t="s">
        <v>76</v>
      </c>
      <c r="E8" s="45"/>
      <c r="F8" s="45"/>
      <c r="G8" s="45"/>
      <c r="H8" s="46"/>
      <c r="I8" s="46"/>
      <c r="J8" s="45"/>
      <c r="K8" s="45"/>
      <c r="L8" s="47"/>
      <c r="M8" s="47"/>
      <c r="N8" s="48"/>
      <c r="O8" s="47"/>
      <c r="P8" s="49"/>
      <c r="Q8" s="49"/>
      <c r="R8" s="46"/>
      <c r="S8" s="50"/>
      <c r="T8" s="51"/>
      <c r="U8" s="52"/>
      <c r="V8" s="53"/>
      <c r="W8" s="52"/>
      <c r="X8" s="54"/>
      <c r="Y8" s="50"/>
      <c r="Z8" s="52"/>
      <c r="AA8" s="51"/>
      <c r="AB8" s="47"/>
      <c r="AC8" s="55"/>
      <c r="AD8" s="56"/>
      <c r="AE8" s="57"/>
      <c r="AF8" s="47"/>
      <c r="AG8" s="55"/>
      <c r="AH8" s="58"/>
      <c r="AI8" s="59"/>
      <c r="AJ8" s="59"/>
      <c r="AK8" s="60"/>
      <c r="AL8" s="61"/>
      <c r="AM8" s="61"/>
      <c r="AN8" s="61"/>
      <c r="AO8" s="61"/>
      <c r="AP8" s="61"/>
      <c r="AQ8" s="62"/>
      <c r="AR8" s="61"/>
    </row>
    <row r="9" spans="1:44" s="63" customFormat="1" x14ac:dyDescent="0.25">
      <c r="A9" s="65" t="s">
        <v>77</v>
      </c>
      <c r="B9" s="66" t="s">
        <v>50</v>
      </c>
      <c r="C9" s="66" t="s">
        <v>78</v>
      </c>
      <c r="D9" s="66" t="s">
        <v>79</v>
      </c>
      <c r="E9" s="66"/>
      <c r="F9" s="66"/>
      <c r="G9" s="67"/>
      <c r="H9" s="67"/>
      <c r="I9" s="68"/>
      <c r="J9" s="68"/>
      <c r="K9" s="66"/>
      <c r="L9" s="67"/>
      <c r="M9" s="67"/>
      <c r="N9" s="69"/>
      <c r="O9" s="67"/>
      <c r="P9" s="67"/>
      <c r="Q9" s="70"/>
      <c r="R9" s="67"/>
      <c r="S9" s="71"/>
      <c r="T9" s="72"/>
      <c r="U9" s="73"/>
      <c r="V9" s="73"/>
      <c r="W9" s="73"/>
      <c r="X9" s="73"/>
      <c r="Y9" s="74"/>
      <c r="Z9" s="75"/>
      <c r="AA9" s="74"/>
      <c r="AB9" s="76"/>
    </row>
    <row r="10" spans="1:44" s="63" customFormat="1" x14ac:dyDescent="0.25">
      <c r="A10" s="65" t="s">
        <v>80</v>
      </c>
      <c r="B10" s="66" t="s">
        <v>50</v>
      </c>
      <c r="C10" s="66" t="s">
        <v>81</v>
      </c>
      <c r="D10" s="66" t="s">
        <v>82</v>
      </c>
      <c r="E10" s="66"/>
      <c r="F10" s="66"/>
      <c r="G10" s="67"/>
      <c r="H10" s="67"/>
      <c r="I10" s="68"/>
      <c r="J10" s="68"/>
      <c r="K10" s="66"/>
      <c r="L10" s="67"/>
      <c r="M10" s="67"/>
      <c r="N10" s="69"/>
      <c r="O10" s="67"/>
      <c r="P10" s="67"/>
      <c r="Q10" s="70"/>
      <c r="R10" s="67"/>
      <c r="S10" s="71"/>
      <c r="T10" s="72"/>
      <c r="U10" s="73"/>
      <c r="V10" s="73"/>
      <c r="W10" s="73"/>
      <c r="X10" s="73"/>
      <c r="Y10" s="74"/>
      <c r="Z10" s="75"/>
      <c r="AA10" s="74"/>
      <c r="AB10" s="76"/>
    </row>
    <row r="11" spans="1:44" s="63" customFormat="1" x14ac:dyDescent="0.25">
      <c r="A11" s="65" t="s">
        <v>83</v>
      </c>
      <c r="B11" s="66" t="s">
        <v>50</v>
      </c>
      <c r="C11" s="66" t="s">
        <v>84</v>
      </c>
      <c r="D11" s="66" t="s">
        <v>85</v>
      </c>
      <c r="E11" s="66"/>
      <c r="F11" s="66"/>
      <c r="G11" s="67"/>
      <c r="H11" s="67"/>
      <c r="I11" s="68"/>
      <c r="J11" s="68"/>
      <c r="K11" s="66"/>
      <c r="L11" s="67"/>
      <c r="M11" s="67"/>
      <c r="N11" s="69"/>
      <c r="O11" s="67"/>
      <c r="P11" s="67"/>
      <c r="Q11" s="70"/>
      <c r="R11" s="67"/>
      <c r="S11" s="71"/>
      <c r="T11" s="72"/>
      <c r="U11" s="73"/>
      <c r="V11" s="73"/>
      <c r="W11" s="73"/>
      <c r="X11" s="73"/>
      <c r="Y11" s="74"/>
      <c r="Z11" s="75"/>
      <c r="AA11" s="74"/>
      <c r="AB11" s="76"/>
    </row>
    <row r="12" spans="1:44" s="63" customFormat="1" ht="85.9" customHeight="1" x14ac:dyDescent="0.25">
      <c r="A12" s="45" t="s">
        <v>86</v>
      </c>
      <c r="B12" s="45" t="s">
        <v>87</v>
      </c>
      <c r="C12" s="45" t="s">
        <v>88</v>
      </c>
      <c r="D12" s="45" t="s">
        <v>89</v>
      </c>
      <c r="E12" s="45" t="s">
        <v>62</v>
      </c>
      <c r="F12" s="45"/>
      <c r="G12" s="45"/>
      <c r="H12" s="46">
        <v>16182950</v>
      </c>
      <c r="I12" s="46">
        <f>H12</f>
        <v>16182950</v>
      </c>
      <c r="J12" s="45"/>
      <c r="K12" s="45"/>
      <c r="L12" s="47">
        <v>44252</v>
      </c>
      <c r="M12" s="47">
        <v>45712</v>
      </c>
      <c r="N12" s="48"/>
      <c r="O12" s="47"/>
      <c r="P12" s="49"/>
      <c r="Q12" s="49"/>
      <c r="R12" s="46"/>
      <c r="S12" s="50">
        <v>4</v>
      </c>
      <c r="T12" s="51">
        <f ca="1">DATEDIF(TODAY(),M12,"M")</f>
        <v>31</v>
      </c>
      <c r="U12" s="52" t="s">
        <v>64</v>
      </c>
      <c r="V12" s="53">
        <v>190</v>
      </c>
      <c r="W12" s="52"/>
      <c r="X12" s="54"/>
      <c r="Y12" s="50"/>
      <c r="Z12" s="52"/>
      <c r="AA12" s="51">
        <v>48</v>
      </c>
      <c r="AB12" s="47"/>
      <c r="AC12" s="55"/>
      <c r="AD12" s="56"/>
      <c r="AE12" s="57"/>
      <c r="AF12" s="47"/>
      <c r="AG12" s="55"/>
      <c r="AH12" s="58"/>
      <c r="AI12" s="59"/>
      <c r="AJ12" s="77"/>
      <c r="AK12" s="60"/>
      <c r="AL12" s="61"/>
      <c r="AM12" s="61"/>
      <c r="AN12" s="61"/>
      <c r="AO12" s="61"/>
      <c r="AP12" s="61"/>
      <c r="AQ12" s="62"/>
      <c r="AR12" s="61"/>
    </row>
    <row r="13" spans="1:44" s="63" customFormat="1" ht="36.6" customHeight="1" x14ac:dyDescent="0.25">
      <c r="A13" s="45" t="s">
        <v>90</v>
      </c>
      <c r="B13" s="45" t="s">
        <v>87</v>
      </c>
      <c r="C13" s="45" t="s">
        <v>91</v>
      </c>
      <c r="D13" s="45" t="s">
        <v>92</v>
      </c>
      <c r="E13" s="45" t="s">
        <v>62</v>
      </c>
      <c r="F13" s="45"/>
      <c r="G13" s="45"/>
      <c r="H13" s="46">
        <v>8395000</v>
      </c>
      <c r="I13" s="46">
        <f>H13</f>
        <v>8395000</v>
      </c>
      <c r="J13" s="45"/>
      <c r="K13" s="45"/>
      <c r="L13" s="47">
        <v>44252</v>
      </c>
      <c r="M13" s="47">
        <v>45712</v>
      </c>
      <c r="N13" s="48"/>
      <c r="O13" s="47"/>
      <c r="P13" s="49"/>
      <c r="Q13" s="49"/>
      <c r="R13" s="46"/>
      <c r="S13" s="50">
        <v>4</v>
      </c>
      <c r="T13" s="51">
        <f ca="1">DATEDIF(TODAY(),M13,"M")</f>
        <v>31</v>
      </c>
      <c r="U13" s="52" t="s">
        <v>64</v>
      </c>
      <c r="V13" s="53">
        <v>190</v>
      </c>
      <c r="W13" s="52"/>
      <c r="X13" s="54"/>
      <c r="Y13" s="50"/>
      <c r="Z13" s="52"/>
      <c r="AA13" s="51">
        <v>48</v>
      </c>
      <c r="AB13" s="47"/>
      <c r="AC13" s="55"/>
      <c r="AD13" s="56"/>
      <c r="AE13" s="57"/>
      <c r="AF13" s="47"/>
      <c r="AG13" s="55"/>
      <c r="AH13" s="58"/>
      <c r="AI13" s="59"/>
      <c r="AJ13" s="77"/>
      <c r="AK13" s="78"/>
      <c r="AL13" s="61"/>
      <c r="AM13" s="61"/>
      <c r="AN13" s="61"/>
      <c r="AO13" s="61"/>
      <c r="AP13" s="61"/>
      <c r="AQ13" s="62" t="s">
        <v>93</v>
      </c>
      <c r="AR13" s="61"/>
    </row>
    <row r="14" spans="1:44" s="63" customFormat="1" ht="36.6" customHeight="1" x14ac:dyDescent="0.25">
      <c r="A14" s="45" t="s">
        <v>94</v>
      </c>
      <c r="B14" s="45" t="s">
        <v>87</v>
      </c>
      <c r="C14" s="45" t="s">
        <v>95</v>
      </c>
      <c r="D14" s="45" t="s">
        <v>96</v>
      </c>
      <c r="E14" s="45" t="s">
        <v>62</v>
      </c>
      <c r="F14" s="45"/>
      <c r="G14" s="45"/>
      <c r="H14" s="46">
        <v>7550000</v>
      </c>
      <c r="I14" s="46">
        <f>H14</f>
        <v>7550000</v>
      </c>
      <c r="J14" s="45"/>
      <c r="K14" s="45"/>
      <c r="L14" s="47">
        <v>44252</v>
      </c>
      <c r="M14" s="47">
        <v>45712</v>
      </c>
      <c r="N14" s="48"/>
      <c r="O14" s="47"/>
      <c r="P14" s="49"/>
      <c r="Q14" s="49"/>
      <c r="R14" s="46"/>
      <c r="S14" s="50">
        <v>4</v>
      </c>
      <c r="T14" s="51">
        <f ca="1">DATEDIF(TODAY(),M14,"M")</f>
        <v>31</v>
      </c>
      <c r="U14" s="52" t="s">
        <v>64</v>
      </c>
      <c r="V14" s="53">
        <v>190</v>
      </c>
      <c r="W14" s="52"/>
      <c r="X14" s="54"/>
      <c r="Y14" s="50"/>
      <c r="Z14" s="52"/>
      <c r="AA14" s="51">
        <v>48</v>
      </c>
      <c r="AB14" s="47"/>
      <c r="AC14" s="55"/>
      <c r="AD14" s="56"/>
      <c r="AE14" s="57"/>
      <c r="AF14" s="47"/>
      <c r="AG14" s="55"/>
      <c r="AH14" s="58"/>
      <c r="AI14" s="59"/>
      <c r="AJ14" s="77"/>
      <c r="AK14" s="60"/>
      <c r="AL14" s="61"/>
      <c r="AM14" s="61"/>
      <c r="AN14" s="61"/>
      <c r="AO14" s="61"/>
      <c r="AP14" s="61"/>
      <c r="AQ14" s="62"/>
      <c r="AR14" s="61"/>
    </row>
    <row r="15" spans="1:44" s="63" customFormat="1" ht="36.6" customHeight="1" x14ac:dyDescent="0.25">
      <c r="A15" s="45" t="s">
        <v>97</v>
      </c>
      <c r="B15" s="45" t="s">
        <v>87</v>
      </c>
      <c r="C15" s="45" t="s">
        <v>98</v>
      </c>
      <c r="D15" s="45" t="s">
        <v>99</v>
      </c>
      <c r="E15" s="45" t="s">
        <v>62</v>
      </c>
      <c r="F15" s="45"/>
      <c r="G15" s="45"/>
      <c r="H15" s="46">
        <v>9850000</v>
      </c>
      <c r="I15" s="46">
        <f>H15</f>
        <v>9850000</v>
      </c>
      <c r="J15" s="45"/>
      <c r="K15" s="45"/>
      <c r="L15" s="47">
        <v>44252</v>
      </c>
      <c r="M15" s="47">
        <v>45712</v>
      </c>
      <c r="N15" s="48"/>
      <c r="O15" s="47"/>
      <c r="P15" s="49"/>
      <c r="Q15" s="49"/>
      <c r="R15" s="46"/>
      <c r="S15" s="50">
        <v>4</v>
      </c>
      <c r="T15" s="51">
        <f ca="1">DATEDIF(TODAY(),M15,"M")</f>
        <v>31</v>
      </c>
      <c r="U15" s="52" t="s">
        <v>64</v>
      </c>
      <c r="V15" s="53">
        <v>190</v>
      </c>
      <c r="W15" s="52"/>
      <c r="X15" s="54"/>
      <c r="Y15" s="50"/>
      <c r="Z15" s="52"/>
      <c r="AA15" s="51">
        <v>48</v>
      </c>
      <c r="AB15" s="47"/>
      <c r="AC15" s="55"/>
      <c r="AD15" s="56"/>
      <c r="AE15" s="57"/>
      <c r="AF15" s="47"/>
      <c r="AG15" s="55"/>
      <c r="AH15" s="58"/>
      <c r="AI15" s="59"/>
      <c r="AJ15" s="77"/>
      <c r="AK15" s="60"/>
      <c r="AL15" s="61"/>
      <c r="AM15" s="61"/>
      <c r="AN15" s="61"/>
      <c r="AO15" s="61"/>
      <c r="AP15" s="61"/>
      <c r="AQ15" s="62"/>
      <c r="AR15" s="61"/>
    </row>
    <row r="16" spans="1:44" s="63" customFormat="1" ht="36.6" customHeight="1" x14ac:dyDescent="0.25">
      <c r="A16" s="45" t="s">
        <v>100</v>
      </c>
      <c r="B16" s="45" t="s">
        <v>87</v>
      </c>
      <c r="C16" s="45" t="s">
        <v>101</v>
      </c>
      <c r="D16" s="45" t="s">
        <v>102</v>
      </c>
      <c r="E16" s="45" t="s">
        <v>62</v>
      </c>
      <c r="F16" s="45"/>
      <c r="G16" s="45"/>
      <c r="H16" s="46">
        <v>6762000</v>
      </c>
      <c r="I16" s="46">
        <f>H16</f>
        <v>6762000</v>
      </c>
      <c r="J16" s="45"/>
      <c r="K16" s="45"/>
      <c r="L16" s="47">
        <v>44252</v>
      </c>
      <c r="M16" s="47">
        <v>45712</v>
      </c>
      <c r="N16" s="48"/>
      <c r="O16" s="47"/>
      <c r="P16" s="49"/>
      <c r="Q16" s="49"/>
      <c r="R16" s="46"/>
      <c r="S16" s="50">
        <v>4</v>
      </c>
      <c r="T16" s="51">
        <f ca="1">DATEDIF(TODAY(),M16,"M")</f>
        <v>31</v>
      </c>
      <c r="U16" s="52" t="s">
        <v>64</v>
      </c>
      <c r="V16" s="53">
        <v>190</v>
      </c>
      <c r="W16" s="52"/>
      <c r="X16" s="54"/>
      <c r="Y16" s="50"/>
      <c r="Z16" s="52"/>
      <c r="AA16" s="51">
        <v>48</v>
      </c>
      <c r="AB16" s="47"/>
      <c r="AC16" s="55"/>
      <c r="AD16" s="56"/>
      <c r="AE16" s="57"/>
      <c r="AF16" s="47"/>
      <c r="AG16" s="55"/>
      <c r="AH16" s="58"/>
      <c r="AI16" s="59"/>
      <c r="AJ16" s="77"/>
      <c r="AK16" s="60"/>
      <c r="AL16" s="61"/>
      <c r="AM16" s="61"/>
      <c r="AN16" s="61"/>
      <c r="AO16" s="61"/>
      <c r="AP16" s="61"/>
      <c r="AQ16" s="62"/>
      <c r="AR16" s="61"/>
    </row>
    <row r="17" spans="1:44" s="63" customFormat="1" ht="36.6" customHeight="1" x14ac:dyDescent="0.25">
      <c r="A17" s="45" t="s">
        <v>103</v>
      </c>
      <c r="B17" s="45" t="s">
        <v>87</v>
      </c>
      <c r="C17" s="45" t="s">
        <v>104</v>
      </c>
      <c r="D17" s="45" t="s">
        <v>102</v>
      </c>
      <c r="E17" s="45"/>
      <c r="F17" s="45"/>
      <c r="G17" s="45"/>
      <c r="H17" s="46"/>
      <c r="I17" s="46"/>
      <c r="J17" s="45"/>
      <c r="K17" s="45"/>
      <c r="L17" s="47"/>
      <c r="M17" s="47"/>
      <c r="N17" s="48"/>
      <c r="O17" s="47"/>
      <c r="P17" s="49"/>
      <c r="Q17" s="49"/>
      <c r="R17" s="46"/>
      <c r="S17" s="50"/>
      <c r="T17" s="51"/>
      <c r="U17" s="52"/>
      <c r="V17" s="53"/>
      <c r="W17" s="52"/>
      <c r="X17" s="54"/>
      <c r="Y17" s="50"/>
      <c r="Z17" s="52"/>
      <c r="AA17" s="51"/>
      <c r="AB17" s="47"/>
      <c r="AC17" s="55"/>
      <c r="AD17" s="56"/>
      <c r="AE17" s="57"/>
      <c r="AF17" s="47"/>
      <c r="AG17" s="55"/>
      <c r="AH17" s="58"/>
      <c r="AI17" s="59"/>
      <c r="AJ17" s="77"/>
      <c r="AK17" s="60"/>
      <c r="AL17" s="61"/>
      <c r="AM17" s="61"/>
      <c r="AN17" s="61"/>
      <c r="AO17" s="61"/>
      <c r="AP17" s="61"/>
      <c r="AQ17" s="62"/>
      <c r="AR17" s="61"/>
    </row>
    <row r="18" spans="1:44" s="63" customFormat="1" ht="36.6" customHeight="1" x14ac:dyDescent="0.25">
      <c r="A18" s="45" t="s">
        <v>105</v>
      </c>
      <c r="B18" s="45" t="s">
        <v>87</v>
      </c>
      <c r="C18" s="45" t="s">
        <v>104</v>
      </c>
      <c r="D18" s="45" t="s">
        <v>106</v>
      </c>
      <c r="E18" s="45" t="s">
        <v>62</v>
      </c>
      <c r="F18" s="45"/>
      <c r="G18" s="45"/>
      <c r="H18" s="46">
        <v>3350000</v>
      </c>
      <c r="I18" s="46">
        <f>H18</f>
        <v>3350000</v>
      </c>
      <c r="J18" s="45"/>
      <c r="K18" s="45"/>
      <c r="L18" s="47">
        <v>44252</v>
      </c>
      <c r="M18" s="47">
        <v>45712</v>
      </c>
      <c r="N18" s="48"/>
      <c r="O18" s="47"/>
      <c r="P18" s="49"/>
      <c r="Q18" s="49"/>
      <c r="R18" s="46"/>
      <c r="S18" s="50">
        <v>4</v>
      </c>
      <c r="T18" s="51">
        <f ca="1">DATEDIF(TODAY(),M18,"M")</f>
        <v>31</v>
      </c>
      <c r="U18" s="52" t="s">
        <v>64</v>
      </c>
      <c r="V18" s="53">
        <v>190</v>
      </c>
      <c r="W18" s="57"/>
      <c r="X18" s="54"/>
      <c r="Y18" s="50"/>
      <c r="Z18" s="52"/>
      <c r="AA18" s="51">
        <v>48</v>
      </c>
      <c r="AB18" s="47"/>
      <c r="AC18" s="55"/>
      <c r="AD18" s="56"/>
      <c r="AE18" s="57"/>
      <c r="AF18" s="57"/>
      <c r="AG18" s="55"/>
      <c r="AH18" s="58"/>
      <c r="AI18" s="59"/>
      <c r="AJ18" s="77"/>
      <c r="AK18" s="60"/>
      <c r="AL18" s="61"/>
      <c r="AM18" s="61"/>
      <c r="AN18" s="61"/>
      <c r="AO18" s="61"/>
      <c r="AP18" s="61"/>
      <c r="AQ18" s="62" t="s">
        <v>107</v>
      </c>
      <c r="AR18" s="61"/>
    </row>
    <row r="19" spans="1:44" s="63" customFormat="1" ht="36.6" customHeight="1" x14ac:dyDescent="0.25">
      <c r="A19" s="45" t="s">
        <v>108</v>
      </c>
      <c r="B19" s="45" t="s">
        <v>87</v>
      </c>
      <c r="C19" s="45" t="s">
        <v>109</v>
      </c>
      <c r="D19" s="45" t="s">
        <v>110</v>
      </c>
      <c r="E19" s="45" t="s">
        <v>62</v>
      </c>
      <c r="F19" s="45"/>
      <c r="G19" s="45"/>
      <c r="H19" s="46">
        <v>7550000</v>
      </c>
      <c r="I19" s="46">
        <f>H19</f>
        <v>7550000</v>
      </c>
      <c r="J19" s="45"/>
      <c r="K19" s="45"/>
      <c r="L19" s="47">
        <v>44252</v>
      </c>
      <c r="M19" s="47">
        <v>45712</v>
      </c>
      <c r="N19" s="48"/>
      <c r="O19" s="47"/>
      <c r="P19" s="49"/>
      <c r="Q19" s="49"/>
      <c r="R19" s="46"/>
      <c r="S19" s="50">
        <v>4</v>
      </c>
      <c r="T19" s="51">
        <f ca="1">DATEDIF(TODAY(),M19,"M")</f>
        <v>31</v>
      </c>
      <c r="U19" s="52" t="s">
        <v>64</v>
      </c>
      <c r="V19" s="53">
        <v>190</v>
      </c>
      <c r="W19" s="52"/>
      <c r="X19" s="54"/>
      <c r="Y19" s="50"/>
      <c r="Z19" s="52"/>
      <c r="AA19" s="51">
        <v>48</v>
      </c>
      <c r="AB19" s="47"/>
      <c r="AC19" s="55"/>
      <c r="AD19" s="56"/>
      <c r="AE19" s="57"/>
      <c r="AF19" s="47"/>
      <c r="AG19" s="55"/>
      <c r="AH19" s="58"/>
      <c r="AI19" s="59"/>
      <c r="AJ19" s="77"/>
      <c r="AK19" s="78"/>
      <c r="AL19" s="61"/>
      <c r="AM19" s="61"/>
      <c r="AN19" s="61"/>
      <c r="AO19" s="61"/>
      <c r="AP19" s="61"/>
      <c r="AQ19" s="62" t="s">
        <v>111</v>
      </c>
      <c r="AR19" s="61" t="s">
        <v>112</v>
      </c>
    </row>
    <row r="20" spans="1:44" s="63" customFormat="1" ht="36.6" customHeight="1" x14ac:dyDescent="0.25">
      <c r="A20" s="45" t="s">
        <v>113</v>
      </c>
      <c r="B20" s="45" t="s">
        <v>87</v>
      </c>
      <c r="C20" s="45" t="s">
        <v>114</v>
      </c>
      <c r="D20" s="45" t="s">
        <v>115</v>
      </c>
      <c r="E20" s="45" t="s">
        <v>62</v>
      </c>
      <c r="F20" s="45"/>
      <c r="G20" s="45"/>
      <c r="H20" s="46">
        <f>11289000+7870400+9142500</f>
        <v>28301900</v>
      </c>
      <c r="I20" s="46">
        <f>H20</f>
        <v>28301900</v>
      </c>
      <c r="J20" s="45"/>
      <c r="K20" s="45"/>
      <c r="L20" s="47">
        <v>44252</v>
      </c>
      <c r="M20" s="47">
        <v>45712</v>
      </c>
      <c r="N20" s="48"/>
      <c r="O20" s="47"/>
      <c r="P20" s="49"/>
      <c r="Q20" s="49"/>
      <c r="R20" s="46"/>
      <c r="S20" s="50">
        <v>4</v>
      </c>
      <c r="T20" s="51">
        <f ca="1">DATEDIF(TODAY(),M20,"M")</f>
        <v>31</v>
      </c>
      <c r="U20" s="52" t="s">
        <v>64</v>
      </c>
      <c r="V20" s="53">
        <v>190</v>
      </c>
      <c r="W20" s="52"/>
      <c r="X20" s="54"/>
      <c r="Y20" s="50"/>
      <c r="Z20" s="52"/>
      <c r="AA20" s="51">
        <v>48</v>
      </c>
      <c r="AB20" s="47"/>
      <c r="AC20" s="55"/>
      <c r="AD20" s="56"/>
      <c r="AE20" s="57"/>
      <c r="AF20" s="47"/>
      <c r="AG20" s="55"/>
      <c r="AH20" s="58"/>
      <c r="AI20" s="59"/>
      <c r="AJ20" s="77"/>
      <c r="AK20" s="60"/>
      <c r="AL20" s="61"/>
      <c r="AM20" s="61"/>
      <c r="AN20" s="61"/>
      <c r="AO20" s="61"/>
      <c r="AP20" s="61"/>
      <c r="AQ20" s="62"/>
      <c r="AR20" s="61"/>
    </row>
    <row r="21" spans="1:44" s="63" customFormat="1" ht="36.6" customHeight="1" x14ac:dyDescent="0.25">
      <c r="A21" s="45" t="s">
        <v>116</v>
      </c>
      <c r="B21" s="45" t="s">
        <v>87</v>
      </c>
      <c r="C21" s="45" t="s">
        <v>114</v>
      </c>
      <c r="D21" s="45" t="s">
        <v>115</v>
      </c>
      <c r="E21" s="45"/>
      <c r="F21" s="45"/>
      <c r="G21" s="45"/>
      <c r="H21" s="46"/>
      <c r="I21" s="46"/>
      <c r="J21" s="45"/>
      <c r="K21" s="45"/>
      <c r="L21" s="47"/>
      <c r="M21" s="47"/>
      <c r="N21" s="48"/>
      <c r="O21" s="47"/>
      <c r="P21" s="49"/>
      <c r="Q21" s="49"/>
      <c r="R21" s="46"/>
      <c r="S21" s="50"/>
      <c r="T21" s="51"/>
      <c r="U21" s="52"/>
      <c r="V21" s="53"/>
      <c r="W21" s="52"/>
      <c r="X21" s="54"/>
      <c r="Y21" s="50"/>
      <c r="Z21" s="52"/>
      <c r="AA21" s="51"/>
      <c r="AB21" s="47"/>
      <c r="AC21" s="55"/>
      <c r="AD21" s="56"/>
      <c r="AE21" s="57"/>
      <c r="AF21" s="47"/>
      <c r="AG21" s="55"/>
      <c r="AH21" s="58"/>
      <c r="AI21" s="59"/>
      <c r="AJ21" s="77"/>
      <c r="AK21" s="60"/>
      <c r="AL21" s="61"/>
      <c r="AM21" s="61"/>
      <c r="AN21" s="61"/>
      <c r="AO21" s="61"/>
      <c r="AP21" s="61"/>
      <c r="AQ21" s="62"/>
      <c r="AR21" s="61"/>
    </row>
    <row r="22" spans="1:44" s="63" customFormat="1" ht="36.6" customHeight="1" x14ac:dyDescent="0.25">
      <c r="A22" s="45" t="s">
        <v>117</v>
      </c>
      <c r="B22" s="45" t="s">
        <v>87</v>
      </c>
      <c r="C22" s="45" t="s">
        <v>114</v>
      </c>
      <c r="D22" s="45" t="s">
        <v>115</v>
      </c>
      <c r="E22" s="45"/>
      <c r="F22" s="45"/>
      <c r="G22" s="45"/>
      <c r="H22" s="46"/>
      <c r="I22" s="46"/>
      <c r="J22" s="45"/>
      <c r="K22" s="45"/>
      <c r="L22" s="47"/>
      <c r="M22" s="47"/>
      <c r="N22" s="48"/>
      <c r="O22" s="47"/>
      <c r="P22" s="49"/>
      <c r="Q22" s="49"/>
      <c r="R22" s="46"/>
      <c r="S22" s="50"/>
      <c r="T22" s="51"/>
      <c r="U22" s="52"/>
      <c r="V22" s="53"/>
      <c r="W22" s="52"/>
      <c r="X22" s="54"/>
      <c r="Y22" s="50"/>
      <c r="Z22" s="52"/>
      <c r="AA22" s="51"/>
      <c r="AB22" s="47"/>
      <c r="AC22" s="55"/>
      <c r="AD22" s="56"/>
      <c r="AE22" s="57"/>
      <c r="AF22" s="47"/>
      <c r="AG22" s="55"/>
      <c r="AH22" s="58"/>
      <c r="AI22" s="59"/>
      <c r="AJ22" s="77"/>
      <c r="AK22" s="60"/>
      <c r="AL22" s="61"/>
      <c r="AM22" s="61"/>
      <c r="AN22" s="61"/>
      <c r="AO22" s="61"/>
      <c r="AP22" s="61"/>
      <c r="AQ22" s="62"/>
      <c r="AR22" s="61"/>
    </row>
    <row r="23" spans="1:44" s="63" customFormat="1" ht="36.6" customHeight="1" x14ac:dyDescent="0.25">
      <c r="A23" s="45" t="s">
        <v>118</v>
      </c>
      <c r="B23" s="45" t="s">
        <v>87</v>
      </c>
      <c r="C23" s="45" t="s">
        <v>114</v>
      </c>
      <c r="D23" s="45" t="s">
        <v>115</v>
      </c>
      <c r="E23" s="45"/>
      <c r="F23" s="45"/>
      <c r="G23" s="45"/>
      <c r="H23" s="46"/>
      <c r="I23" s="46"/>
      <c r="J23" s="45"/>
      <c r="K23" s="45"/>
      <c r="L23" s="47"/>
      <c r="M23" s="47"/>
      <c r="N23" s="48"/>
      <c r="O23" s="47"/>
      <c r="P23" s="49"/>
      <c r="Q23" s="49"/>
      <c r="R23" s="46"/>
      <c r="S23" s="50"/>
      <c r="T23" s="51"/>
      <c r="U23" s="52"/>
      <c r="V23" s="53"/>
      <c r="W23" s="52"/>
      <c r="X23" s="54"/>
      <c r="Y23" s="50"/>
      <c r="Z23" s="52"/>
      <c r="AA23" s="51"/>
      <c r="AB23" s="47"/>
      <c r="AC23" s="55"/>
      <c r="AD23" s="56"/>
      <c r="AE23" s="57"/>
      <c r="AF23" s="47"/>
      <c r="AG23" s="55"/>
      <c r="AH23" s="58"/>
      <c r="AI23" s="59"/>
      <c r="AJ23" s="77"/>
      <c r="AK23" s="60"/>
      <c r="AL23" s="61"/>
      <c r="AM23" s="61"/>
      <c r="AN23" s="61"/>
      <c r="AO23" s="61"/>
      <c r="AP23" s="61"/>
      <c r="AQ23" s="62"/>
      <c r="AR23" s="61"/>
    </row>
    <row r="24" spans="1:44" s="63" customFormat="1" ht="36.6" customHeight="1" x14ac:dyDescent="0.25">
      <c r="A24" s="45" t="s">
        <v>119</v>
      </c>
      <c r="B24" s="45" t="s">
        <v>87</v>
      </c>
      <c r="C24" s="45" t="s">
        <v>120</v>
      </c>
      <c r="D24" s="45" t="s">
        <v>121</v>
      </c>
      <c r="E24" s="45" t="s">
        <v>62</v>
      </c>
      <c r="F24" s="45"/>
      <c r="G24" s="45"/>
      <c r="H24" s="46">
        <v>14105000</v>
      </c>
      <c r="I24" s="46">
        <f>H24</f>
        <v>14105000</v>
      </c>
      <c r="J24" s="45"/>
      <c r="K24" s="45"/>
      <c r="L24" s="47">
        <v>44252</v>
      </c>
      <c r="M24" s="47">
        <v>45712</v>
      </c>
      <c r="N24" s="48"/>
      <c r="O24" s="47"/>
      <c r="P24" s="49"/>
      <c r="Q24" s="49"/>
      <c r="R24" s="46"/>
      <c r="S24" s="50">
        <v>4</v>
      </c>
      <c r="T24" s="51">
        <f ca="1">DATEDIF(TODAY(),M24,"M")</f>
        <v>31</v>
      </c>
      <c r="U24" s="52" t="s">
        <v>64</v>
      </c>
      <c r="V24" s="53">
        <v>190</v>
      </c>
      <c r="W24" s="52"/>
      <c r="X24" s="79"/>
      <c r="Y24" s="50"/>
      <c r="Z24" s="52"/>
      <c r="AA24" s="51">
        <v>48</v>
      </c>
      <c r="AB24" s="47"/>
      <c r="AC24" s="55"/>
      <c r="AD24" s="56"/>
      <c r="AE24" s="57"/>
      <c r="AF24" s="47"/>
      <c r="AG24" s="55"/>
      <c r="AH24" s="58"/>
      <c r="AI24" s="59"/>
      <c r="AJ24" s="77"/>
      <c r="AK24" s="80"/>
      <c r="AL24" s="61"/>
      <c r="AM24" s="61"/>
      <c r="AN24" s="61"/>
      <c r="AO24" s="61"/>
      <c r="AP24" s="61"/>
      <c r="AQ24" s="62"/>
      <c r="AR24" s="61" t="s">
        <v>122</v>
      </c>
    </row>
    <row r="25" spans="1:44" s="63" customFormat="1" ht="36.6" customHeight="1" x14ac:dyDescent="0.25">
      <c r="A25" s="45" t="s">
        <v>123</v>
      </c>
      <c r="B25" s="45" t="s">
        <v>87</v>
      </c>
      <c r="C25" s="45" t="s">
        <v>120</v>
      </c>
      <c r="D25" s="45" t="s">
        <v>121</v>
      </c>
      <c r="E25" s="45"/>
      <c r="F25" s="45"/>
      <c r="G25" s="45"/>
      <c r="H25" s="46"/>
      <c r="I25" s="46"/>
      <c r="J25" s="45"/>
      <c r="K25" s="45"/>
      <c r="L25" s="47"/>
      <c r="M25" s="47"/>
      <c r="N25" s="48"/>
      <c r="O25" s="47"/>
      <c r="P25" s="49"/>
      <c r="Q25" s="49"/>
      <c r="R25" s="46"/>
      <c r="S25" s="50"/>
      <c r="T25" s="51"/>
      <c r="U25" s="52"/>
      <c r="V25" s="53"/>
      <c r="W25" s="52"/>
      <c r="X25" s="79"/>
      <c r="Y25" s="50"/>
      <c r="Z25" s="52"/>
      <c r="AA25" s="51"/>
      <c r="AB25" s="47"/>
      <c r="AC25" s="55"/>
      <c r="AD25" s="56"/>
      <c r="AE25" s="57"/>
      <c r="AF25" s="47"/>
      <c r="AG25" s="55"/>
      <c r="AH25" s="58"/>
      <c r="AI25" s="59"/>
      <c r="AJ25" s="77"/>
      <c r="AK25" s="80"/>
      <c r="AL25" s="61"/>
      <c r="AM25" s="61"/>
      <c r="AN25" s="61"/>
      <c r="AO25" s="61"/>
      <c r="AP25" s="61"/>
      <c r="AQ25" s="62"/>
      <c r="AR25" s="61"/>
    </row>
    <row r="26" spans="1:44" s="63" customFormat="1" ht="318.75" x14ac:dyDescent="0.25">
      <c r="A26" s="45" t="s">
        <v>124</v>
      </c>
      <c r="B26" s="45" t="s">
        <v>87</v>
      </c>
      <c r="C26" s="45" t="s">
        <v>125</v>
      </c>
      <c r="D26" s="45" t="s">
        <v>126</v>
      </c>
      <c r="E26" s="45" t="s">
        <v>62</v>
      </c>
      <c r="F26" s="45"/>
      <c r="G26" s="45"/>
      <c r="H26" s="46">
        <v>20825000</v>
      </c>
      <c r="I26" s="46">
        <f>H26</f>
        <v>20825000</v>
      </c>
      <c r="J26" s="45"/>
      <c r="K26" s="45"/>
      <c r="L26" s="47">
        <v>44252</v>
      </c>
      <c r="M26" s="47">
        <v>45712</v>
      </c>
      <c r="N26" s="48"/>
      <c r="O26" s="47"/>
      <c r="P26" s="49"/>
      <c r="Q26" s="49"/>
      <c r="R26" s="46"/>
      <c r="S26" s="50">
        <v>4</v>
      </c>
      <c r="T26" s="51">
        <f t="shared" ref="T26:T33" ca="1" si="1">DATEDIF(TODAY(),M26,"M")</f>
        <v>31</v>
      </c>
      <c r="U26" s="52" t="s">
        <v>64</v>
      </c>
      <c r="V26" s="53">
        <v>190</v>
      </c>
      <c r="W26" s="52"/>
      <c r="X26" s="54"/>
      <c r="Y26" s="50"/>
      <c r="Z26" s="52"/>
      <c r="AA26" s="51">
        <v>48</v>
      </c>
      <c r="AB26" s="47"/>
      <c r="AC26" s="55"/>
      <c r="AD26" s="56"/>
      <c r="AE26" s="57"/>
      <c r="AF26" s="47"/>
      <c r="AG26" s="55"/>
      <c r="AH26" s="58"/>
      <c r="AI26" s="59"/>
      <c r="AJ26" s="77"/>
      <c r="AK26" s="78"/>
      <c r="AL26" s="61"/>
      <c r="AM26" s="61"/>
      <c r="AN26" s="61"/>
      <c r="AO26" s="61"/>
      <c r="AP26" s="61"/>
      <c r="AQ26" s="62" t="s">
        <v>127</v>
      </c>
      <c r="AR26" s="61" t="s">
        <v>128</v>
      </c>
    </row>
    <row r="27" spans="1:44" s="63" customFormat="1" ht="69.75" customHeight="1" x14ac:dyDescent="0.25">
      <c r="A27" s="45" t="s">
        <v>129</v>
      </c>
      <c r="B27" s="45" t="s">
        <v>87</v>
      </c>
      <c r="C27" s="81" t="s">
        <v>130</v>
      </c>
      <c r="D27" s="81" t="s">
        <v>131</v>
      </c>
      <c r="E27" s="45" t="s">
        <v>132</v>
      </c>
      <c r="F27" s="45"/>
      <c r="G27" s="45"/>
      <c r="H27" s="46">
        <v>5200000</v>
      </c>
      <c r="I27" s="46">
        <v>5200000</v>
      </c>
      <c r="J27" s="45" t="s">
        <v>133</v>
      </c>
      <c r="K27" s="45"/>
      <c r="L27" s="47">
        <v>43689</v>
      </c>
      <c r="M27" s="47">
        <v>44815</v>
      </c>
      <c r="N27" s="48"/>
      <c r="O27" s="47"/>
      <c r="P27" s="49">
        <v>43720</v>
      </c>
      <c r="Q27" s="49"/>
      <c r="R27" s="46">
        <v>6200000</v>
      </c>
      <c r="S27" s="50">
        <v>3</v>
      </c>
      <c r="T27" s="51">
        <f t="shared" ca="1" si="1"/>
        <v>2</v>
      </c>
      <c r="U27" s="52" t="s">
        <v>134</v>
      </c>
      <c r="V27" s="53" t="s">
        <v>134</v>
      </c>
      <c r="W27" s="52" t="s">
        <v>135</v>
      </c>
      <c r="X27" s="54">
        <v>5.5E-2</v>
      </c>
      <c r="Y27" s="50">
        <v>0</v>
      </c>
      <c r="Z27" s="52" t="s">
        <v>136</v>
      </c>
      <c r="AA27" s="51">
        <v>36</v>
      </c>
      <c r="AB27" s="47" t="s">
        <v>66</v>
      </c>
      <c r="AC27" s="55">
        <f ca="1">IFERROR(DATEDIF(TODAY(),#REF!,"M"),0)</f>
        <v>0</v>
      </c>
      <c r="AD27" s="56">
        <f>IFERROR((PMT(X27/12,Y27*12,-H27,0)*12)/H27,X27)</f>
        <v>5.5E-2</v>
      </c>
      <c r="AE27" s="57" t="s">
        <v>137</v>
      </c>
      <c r="AF27" s="47"/>
      <c r="AG27" s="55"/>
      <c r="AH27" s="58"/>
      <c r="AI27" s="59" t="s">
        <v>66</v>
      </c>
      <c r="AJ27" s="77"/>
      <c r="AK27" s="60" t="s">
        <v>138</v>
      </c>
      <c r="AL27" s="61"/>
      <c r="AM27" s="61"/>
      <c r="AN27" s="61"/>
      <c r="AO27" s="61"/>
      <c r="AP27" s="61"/>
      <c r="AQ27" s="62"/>
      <c r="AR27" s="61" t="s">
        <v>139</v>
      </c>
    </row>
    <row r="28" spans="1:44" s="63" customFormat="1" ht="36.6" customHeight="1" x14ac:dyDescent="0.25">
      <c r="A28" s="45" t="s">
        <v>140</v>
      </c>
      <c r="B28" s="45" t="s">
        <v>87</v>
      </c>
      <c r="C28" s="45" t="s">
        <v>141</v>
      </c>
      <c r="D28" s="45" t="s">
        <v>142</v>
      </c>
      <c r="E28" s="45" t="s">
        <v>62</v>
      </c>
      <c r="F28" s="45"/>
      <c r="G28" s="45"/>
      <c r="H28" s="46">
        <v>16260000</v>
      </c>
      <c r="I28" s="46">
        <f>H28</f>
        <v>16260000</v>
      </c>
      <c r="J28" s="45"/>
      <c r="K28" s="45"/>
      <c r="L28" s="47">
        <v>44252</v>
      </c>
      <c r="M28" s="47">
        <v>45712</v>
      </c>
      <c r="N28" s="48"/>
      <c r="O28" s="47"/>
      <c r="P28" s="49"/>
      <c r="Q28" s="49"/>
      <c r="R28" s="46"/>
      <c r="S28" s="50">
        <v>4</v>
      </c>
      <c r="T28" s="51">
        <f t="shared" ca="1" si="1"/>
        <v>31</v>
      </c>
      <c r="U28" s="52" t="s">
        <v>64</v>
      </c>
      <c r="V28" s="53">
        <v>190</v>
      </c>
      <c r="W28" s="52"/>
      <c r="X28" s="54"/>
      <c r="Y28" s="50"/>
      <c r="Z28" s="52"/>
      <c r="AA28" s="51">
        <v>48</v>
      </c>
      <c r="AB28" s="47"/>
      <c r="AC28" s="55"/>
      <c r="AD28" s="56"/>
      <c r="AE28" s="57"/>
      <c r="AF28" s="47"/>
      <c r="AG28" s="55"/>
      <c r="AH28" s="58"/>
      <c r="AI28" s="59"/>
      <c r="AJ28" s="77"/>
      <c r="AK28" s="60"/>
      <c r="AL28" s="61"/>
      <c r="AM28" s="61"/>
      <c r="AN28" s="61"/>
      <c r="AO28" s="61"/>
      <c r="AP28" s="61"/>
      <c r="AQ28" s="62"/>
      <c r="AR28" s="61"/>
    </row>
    <row r="29" spans="1:44" s="63" customFormat="1" ht="76.5" x14ac:dyDescent="0.25">
      <c r="A29" s="45" t="s">
        <v>143</v>
      </c>
      <c r="B29" s="45" t="s">
        <v>87</v>
      </c>
      <c r="C29" s="45" t="s">
        <v>144</v>
      </c>
      <c r="D29" s="45" t="s">
        <v>145</v>
      </c>
      <c r="E29" s="45" t="s">
        <v>146</v>
      </c>
      <c r="F29" s="45"/>
      <c r="G29" s="45"/>
      <c r="H29" s="46">
        <v>10350000</v>
      </c>
      <c r="I29" s="46">
        <v>10350000</v>
      </c>
      <c r="J29" s="45" t="s">
        <v>147</v>
      </c>
      <c r="K29" s="45"/>
      <c r="L29" s="47">
        <v>43894</v>
      </c>
      <c r="M29" s="47">
        <v>46478</v>
      </c>
      <c r="N29" s="48"/>
      <c r="O29" s="47"/>
      <c r="P29" s="49">
        <v>43922</v>
      </c>
      <c r="Q29" s="49"/>
      <c r="R29" s="46">
        <v>15600000</v>
      </c>
      <c r="S29" s="50">
        <v>7</v>
      </c>
      <c r="T29" s="51">
        <f t="shared" ca="1" si="1"/>
        <v>56</v>
      </c>
      <c r="U29" s="52" t="s">
        <v>148</v>
      </c>
      <c r="V29" s="53">
        <v>182</v>
      </c>
      <c r="W29" s="52" t="s">
        <v>149</v>
      </c>
      <c r="X29" s="54">
        <v>2.8799999999999999E-2</v>
      </c>
      <c r="Y29" s="50">
        <v>30</v>
      </c>
      <c r="Z29" s="52" t="s">
        <v>136</v>
      </c>
      <c r="AA29" s="51">
        <v>48</v>
      </c>
      <c r="AB29" s="47">
        <v>45413</v>
      </c>
      <c r="AC29" s="55">
        <f ca="1">IFERROR(DATEDIF(TODAY(),#REF!,"M"),0)</f>
        <v>0</v>
      </c>
      <c r="AD29" s="56">
        <f>IFERROR((PMT(X29/12,Y29*12,-H29,0)*12)/H29,X29)</f>
        <v>4.9819174194230972E-2</v>
      </c>
      <c r="AE29" s="57" t="s">
        <v>150</v>
      </c>
      <c r="AF29" s="47"/>
      <c r="AG29" s="55"/>
      <c r="AH29" s="58"/>
      <c r="AI29" s="59" t="s">
        <v>66</v>
      </c>
      <c r="AJ29" s="77"/>
      <c r="AK29" s="80"/>
      <c r="AL29" s="61"/>
      <c r="AM29" s="61"/>
      <c r="AN29" s="61"/>
      <c r="AO29" s="61"/>
      <c r="AP29" s="61"/>
      <c r="AQ29" s="62"/>
      <c r="AR29" s="61" t="s">
        <v>151</v>
      </c>
    </row>
    <row r="30" spans="1:44" s="63" customFormat="1" ht="36.6" customHeight="1" x14ac:dyDescent="0.25">
      <c r="A30" s="45" t="s">
        <v>152</v>
      </c>
      <c r="B30" s="45" t="s">
        <v>87</v>
      </c>
      <c r="C30" s="45" t="s">
        <v>153</v>
      </c>
      <c r="D30" s="45" t="s">
        <v>154</v>
      </c>
      <c r="E30" s="45" t="s">
        <v>62</v>
      </c>
      <c r="F30" s="45"/>
      <c r="G30" s="45"/>
      <c r="H30" s="46">
        <v>7600000</v>
      </c>
      <c r="I30" s="46">
        <f>H30</f>
        <v>7600000</v>
      </c>
      <c r="J30" s="45"/>
      <c r="K30" s="45"/>
      <c r="L30" s="47">
        <v>44252</v>
      </c>
      <c r="M30" s="47">
        <v>45712</v>
      </c>
      <c r="N30" s="48"/>
      <c r="O30" s="47"/>
      <c r="P30" s="49"/>
      <c r="Q30" s="49"/>
      <c r="R30" s="46"/>
      <c r="S30" s="50">
        <v>4</v>
      </c>
      <c r="T30" s="51">
        <f t="shared" ca="1" si="1"/>
        <v>31</v>
      </c>
      <c r="U30" s="52" t="s">
        <v>64</v>
      </c>
      <c r="V30" s="53">
        <v>190</v>
      </c>
      <c r="W30" s="52"/>
      <c r="X30" s="54"/>
      <c r="Y30" s="50"/>
      <c r="Z30" s="52"/>
      <c r="AA30" s="51">
        <v>48</v>
      </c>
      <c r="AB30" s="47"/>
      <c r="AC30" s="55"/>
      <c r="AD30" s="56"/>
      <c r="AE30" s="57"/>
      <c r="AF30" s="47"/>
      <c r="AG30" s="55"/>
      <c r="AH30" s="58"/>
      <c r="AI30" s="59"/>
      <c r="AJ30" s="77"/>
      <c r="AK30" s="60"/>
      <c r="AL30" s="61"/>
      <c r="AM30" s="61"/>
      <c r="AN30" s="61"/>
      <c r="AO30" s="61"/>
      <c r="AP30" s="61"/>
      <c r="AQ30" s="62"/>
      <c r="AR30" s="61"/>
    </row>
    <row r="31" spans="1:44" s="63" customFormat="1" ht="36.6" customHeight="1" x14ac:dyDescent="0.25">
      <c r="A31" s="45" t="s">
        <v>155</v>
      </c>
      <c r="B31" s="45" t="s">
        <v>87</v>
      </c>
      <c r="C31" s="45" t="s">
        <v>156</v>
      </c>
      <c r="D31" s="45" t="s">
        <v>157</v>
      </c>
      <c r="E31" s="45" t="s">
        <v>62</v>
      </c>
      <c r="F31" s="45"/>
      <c r="G31" s="45"/>
      <c r="H31" s="46">
        <v>4335000</v>
      </c>
      <c r="I31" s="46">
        <f>H31</f>
        <v>4335000</v>
      </c>
      <c r="J31" s="45"/>
      <c r="K31" s="45"/>
      <c r="L31" s="47">
        <v>44252</v>
      </c>
      <c r="M31" s="47">
        <v>45712</v>
      </c>
      <c r="N31" s="48"/>
      <c r="O31" s="47"/>
      <c r="P31" s="49"/>
      <c r="Q31" s="49"/>
      <c r="R31" s="46"/>
      <c r="S31" s="50">
        <v>4</v>
      </c>
      <c r="T31" s="51">
        <f t="shared" ca="1" si="1"/>
        <v>31</v>
      </c>
      <c r="U31" s="52" t="s">
        <v>64</v>
      </c>
      <c r="V31" s="53">
        <v>190</v>
      </c>
      <c r="W31" s="52"/>
      <c r="X31" s="54"/>
      <c r="Y31" s="50"/>
      <c r="Z31" s="52"/>
      <c r="AA31" s="51">
        <v>48</v>
      </c>
      <c r="AB31" s="47"/>
      <c r="AC31" s="55"/>
      <c r="AD31" s="56"/>
      <c r="AE31" s="57"/>
      <c r="AF31" s="47"/>
      <c r="AG31" s="55"/>
      <c r="AH31" s="58"/>
      <c r="AI31" s="59"/>
      <c r="AJ31" s="77"/>
      <c r="AK31" s="60"/>
      <c r="AL31" s="61"/>
      <c r="AM31" s="61"/>
      <c r="AN31" s="61"/>
      <c r="AO31" s="61"/>
      <c r="AP31" s="61"/>
      <c r="AQ31" s="62"/>
      <c r="AR31" s="61"/>
    </row>
    <row r="32" spans="1:44" s="63" customFormat="1" ht="36.6" customHeight="1" x14ac:dyDescent="0.25">
      <c r="A32" s="45" t="s">
        <v>158</v>
      </c>
      <c r="B32" s="45" t="s">
        <v>87</v>
      </c>
      <c r="C32" s="45" t="s">
        <v>159</v>
      </c>
      <c r="D32" s="45" t="s">
        <v>160</v>
      </c>
      <c r="E32" s="45" t="s">
        <v>62</v>
      </c>
      <c r="F32" s="45"/>
      <c r="G32" s="45"/>
      <c r="H32" s="46">
        <v>4590000</v>
      </c>
      <c r="I32" s="46">
        <f>H32</f>
        <v>4590000</v>
      </c>
      <c r="J32" s="45"/>
      <c r="K32" s="45"/>
      <c r="L32" s="47">
        <v>44252</v>
      </c>
      <c r="M32" s="47">
        <v>45712</v>
      </c>
      <c r="N32" s="48"/>
      <c r="O32" s="47"/>
      <c r="P32" s="49"/>
      <c r="Q32" s="49"/>
      <c r="R32" s="46"/>
      <c r="S32" s="50">
        <v>4</v>
      </c>
      <c r="T32" s="51">
        <f t="shared" ca="1" si="1"/>
        <v>31</v>
      </c>
      <c r="U32" s="52" t="s">
        <v>64</v>
      </c>
      <c r="V32" s="53">
        <v>190</v>
      </c>
      <c r="W32" s="52"/>
      <c r="X32" s="54"/>
      <c r="Y32" s="50"/>
      <c r="Z32" s="52"/>
      <c r="AA32" s="51">
        <v>48</v>
      </c>
      <c r="AB32" s="47"/>
      <c r="AC32" s="55"/>
      <c r="AD32" s="56"/>
      <c r="AE32" s="57"/>
      <c r="AF32" s="47"/>
      <c r="AG32" s="55"/>
      <c r="AH32" s="58"/>
      <c r="AI32" s="59"/>
      <c r="AJ32" s="77"/>
      <c r="AK32" s="60"/>
      <c r="AL32" s="61"/>
      <c r="AM32" s="61"/>
      <c r="AN32" s="61"/>
      <c r="AO32" s="61"/>
      <c r="AP32" s="61"/>
      <c r="AQ32" s="62"/>
      <c r="AR32" s="61"/>
    </row>
    <row r="33" spans="1:44" s="63" customFormat="1" ht="36.6" customHeight="1" x14ac:dyDescent="0.25">
      <c r="A33" s="45" t="s">
        <v>161</v>
      </c>
      <c r="B33" s="45" t="s">
        <v>87</v>
      </c>
      <c r="C33" s="45" t="s">
        <v>162</v>
      </c>
      <c r="D33" s="45" t="s">
        <v>163</v>
      </c>
      <c r="E33" s="45" t="s">
        <v>62</v>
      </c>
      <c r="F33" s="45"/>
      <c r="G33" s="45"/>
      <c r="H33" s="46">
        <v>3400000</v>
      </c>
      <c r="I33" s="46">
        <f>H33</f>
        <v>3400000</v>
      </c>
      <c r="J33" s="45"/>
      <c r="K33" s="45"/>
      <c r="L33" s="47">
        <v>44252</v>
      </c>
      <c r="M33" s="47">
        <v>45712</v>
      </c>
      <c r="N33" s="48"/>
      <c r="O33" s="47"/>
      <c r="P33" s="49"/>
      <c r="Q33" s="49"/>
      <c r="R33" s="46"/>
      <c r="S33" s="50">
        <v>4</v>
      </c>
      <c r="T33" s="51">
        <f t="shared" ca="1" si="1"/>
        <v>31</v>
      </c>
      <c r="U33" s="52" t="s">
        <v>64</v>
      </c>
      <c r="V33" s="53">
        <v>190</v>
      </c>
      <c r="W33" s="52"/>
      <c r="X33" s="54"/>
      <c r="Y33" s="50"/>
      <c r="Z33" s="52"/>
      <c r="AA33" s="51">
        <v>48</v>
      </c>
      <c r="AB33" s="47"/>
      <c r="AC33" s="55"/>
      <c r="AD33" s="56"/>
      <c r="AE33" s="57"/>
      <c r="AF33" s="47"/>
      <c r="AG33" s="55"/>
      <c r="AH33" s="58"/>
      <c r="AI33" s="59"/>
      <c r="AJ33" s="77"/>
      <c r="AK33" s="60"/>
      <c r="AL33" s="61"/>
      <c r="AM33" s="61"/>
      <c r="AN33" s="61"/>
      <c r="AO33" s="61"/>
      <c r="AP33" s="61"/>
      <c r="AQ33" s="62"/>
      <c r="AR33" s="61"/>
    </row>
    <row r="34" spans="1:44" s="63" customFormat="1" ht="36.6" customHeight="1" x14ac:dyDescent="0.25">
      <c r="A34" s="45" t="s">
        <v>164</v>
      </c>
      <c r="B34" s="45" t="s">
        <v>87</v>
      </c>
      <c r="C34" s="45" t="s">
        <v>165</v>
      </c>
      <c r="D34" s="45" t="s">
        <v>166</v>
      </c>
      <c r="E34" s="45" t="s">
        <v>62</v>
      </c>
      <c r="F34" s="45"/>
      <c r="G34" s="45"/>
      <c r="H34" s="46">
        <v>15265050</v>
      </c>
      <c r="I34" s="46">
        <f>H34</f>
        <v>15265050</v>
      </c>
      <c r="J34" s="45"/>
      <c r="K34" s="45"/>
      <c r="L34" s="47">
        <v>44252</v>
      </c>
      <c r="M34" s="47">
        <v>45712</v>
      </c>
      <c r="N34" s="48"/>
      <c r="O34" s="47"/>
      <c r="P34" s="49"/>
      <c r="Q34" s="49"/>
      <c r="R34" s="46"/>
      <c r="S34" s="50">
        <v>4</v>
      </c>
      <c r="T34" s="51">
        <f ca="1">DATEDIF(TODAY(),M34,"M")</f>
        <v>31</v>
      </c>
      <c r="U34" s="52" t="s">
        <v>64</v>
      </c>
      <c r="V34" s="53">
        <v>190</v>
      </c>
      <c r="W34" s="52"/>
      <c r="X34" s="54"/>
      <c r="Y34" s="50"/>
      <c r="Z34" s="52"/>
      <c r="AA34" s="51">
        <v>48</v>
      </c>
      <c r="AB34" s="47"/>
      <c r="AC34" s="55"/>
      <c r="AD34" s="56"/>
      <c r="AE34" s="57"/>
      <c r="AF34" s="47"/>
      <c r="AG34" s="55"/>
      <c r="AH34" s="58"/>
      <c r="AI34" s="59"/>
      <c r="AJ34" s="77"/>
      <c r="AK34" s="60"/>
      <c r="AL34" s="61"/>
      <c r="AM34" s="61"/>
      <c r="AN34" s="61"/>
      <c r="AO34" s="61"/>
      <c r="AP34" s="61"/>
      <c r="AQ34" s="62" t="s">
        <v>167</v>
      </c>
      <c r="AR34" s="61"/>
    </row>
    <row r="35" spans="1:44" x14ac:dyDescent="0.25">
      <c r="AH35" s="35"/>
    </row>
    <row r="36" spans="1:44" x14ac:dyDescent="0.25">
      <c r="AH36" s="35"/>
    </row>
  </sheetData>
  <autoFilter ref="A2:AR34" xr:uid="{B31513C3-F62F-40C0-922A-8BC1A4B22D47}"/>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2021 Mortgage list</vt:lpstr>
      <vt:lpstr>2021 Mortgage list (2)</vt:lpstr>
      <vt:lpstr>2021 Mortgage list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Jingjing Chai</dc:creator>
  <cp:keywords/>
  <dc:description/>
  <cp:lastModifiedBy>Ryan Dunn</cp:lastModifiedBy>
  <cp:revision/>
  <dcterms:created xsi:type="dcterms:W3CDTF">2021-06-01T21:22:34Z</dcterms:created>
  <dcterms:modified xsi:type="dcterms:W3CDTF">2022-07-05T14:07:55Z</dcterms:modified>
  <cp:category/>
  <cp:contentStatus/>
</cp:coreProperties>
</file>