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cdu\source\repos\camgonzo1\ExtractSREO\ExtractSREO\SREOs\"/>
    </mc:Choice>
  </mc:AlternateContent>
  <xr:revisionPtr revIDLastSave="0" documentId="13_ncr:1_{B575901B-0563-4DEF-AEDD-11903D43399A}" xr6:coauthVersionLast="47" xr6:coauthVersionMax="47" xr10:uidLastSave="{00000000-0000-0000-0000-000000000000}"/>
  <bookViews>
    <workbookView xWindow="28680" yWindow="-120" windowWidth="29040" windowHeight="15840" xr2:uid="{65E5FC18-3975-4C3D-9E1B-6B0F21E3CD12}"/>
  </bookViews>
  <sheets>
    <sheet name="Export Sample" sheetId="7" r:id="rId1"/>
  </sheets>
  <externalReferences>
    <externalReference r:id="rId2"/>
  </externalReferences>
  <definedNames>
    <definedName name="drpAssetType">[1]Backstage!$B$2:$B$16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7" i="7" l="1"/>
  <c r="W47" i="7"/>
  <c r="V47" i="7"/>
  <c r="U47" i="7"/>
  <c r="S47" i="7"/>
  <c r="R47" i="7"/>
  <c r="Q47" i="7"/>
  <c r="N47" i="7"/>
  <c r="L47" i="7"/>
  <c r="K47" i="7"/>
  <c r="J47" i="7"/>
  <c r="I47" i="7"/>
  <c r="Y46" i="7"/>
  <c r="W46" i="7"/>
  <c r="V46" i="7"/>
  <c r="U46" i="7"/>
  <c r="S46" i="7"/>
  <c r="R46" i="7"/>
  <c r="Q46" i="7"/>
  <c r="N46" i="7"/>
  <c r="L46" i="7"/>
  <c r="K46" i="7"/>
  <c r="J46" i="7"/>
  <c r="I46" i="7"/>
  <c r="R45" i="7"/>
  <c r="N45" i="7"/>
  <c r="I45" i="7"/>
  <c r="Y44" i="7"/>
  <c r="W44" i="7"/>
  <c r="V44" i="7"/>
  <c r="U44" i="7"/>
  <c r="S44" i="7"/>
  <c r="R44" i="7"/>
  <c r="I44" i="7"/>
  <c r="AB40" i="7"/>
  <c r="AA40" i="7"/>
  <c r="Z40" i="7"/>
  <c r="X40" i="7"/>
  <c r="AB39" i="7"/>
  <c r="AA39" i="7"/>
  <c r="Z39" i="7"/>
  <c r="X39" i="7"/>
  <c r="AB38" i="7"/>
  <c r="AA38" i="7"/>
  <c r="Z38" i="7"/>
  <c r="X38" i="7"/>
  <c r="AB37" i="7"/>
  <c r="AA37" i="7"/>
  <c r="Z37" i="7"/>
  <c r="X37" i="7"/>
  <c r="AB36" i="7"/>
  <c r="AA36" i="7"/>
  <c r="Z36" i="7"/>
  <c r="X36" i="7"/>
  <c r="AB35" i="7"/>
  <c r="AA35" i="7"/>
  <c r="Z35" i="7"/>
  <c r="X35" i="7"/>
  <c r="AB34" i="7"/>
  <c r="AA34" i="7"/>
  <c r="Z34" i="7"/>
  <c r="X34" i="7"/>
  <c r="AB33" i="7"/>
  <c r="AA33" i="7"/>
  <c r="Z33" i="7"/>
  <c r="X33" i="7"/>
  <c r="AB32" i="7"/>
  <c r="AA32" i="7"/>
  <c r="Z32" i="7"/>
  <c r="X32" i="7"/>
  <c r="AB31" i="7"/>
  <c r="AA31" i="7"/>
  <c r="Z31" i="7"/>
  <c r="X31" i="7"/>
  <c r="AB30" i="7"/>
  <c r="AA30" i="7"/>
  <c r="Z30" i="7"/>
  <c r="X30" i="7"/>
  <c r="AB29" i="7"/>
  <c r="AA29" i="7"/>
  <c r="Z29" i="7"/>
  <c r="X29" i="7"/>
  <c r="AB28" i="7"/>
  <c r="AA28" i="7"/>
  <c r="Z28" i="7"/>
  <c r="X28" i="7"/>
  <c r="AB27" i="7"/>
  <c r="AA27" i="7"/>
  <c r="Z27" i="7"/>
  <c r="X27" i="7"/>
  <c r="AB26" i="7"/>
  <c r="AA26" i="7"/>
  <c r="Z26" i="7"/>
  <c r="X26" i="7"/>
  <c r="AB25" i="7"/>
  <c r="AA25" i="7"/>
  <c r="Z25" i="7"/>
  <c r="X25" i="7"/>
  <c r="AB24" i="7"/>
  <c r="AA24" i="7"/>
  <c r="Z24" i="7"/>
  <c r="X24" i="7"/>
  <c r="AB23" i="7"/>
  <c r="AA23" i="7"/>
  <c r="Z23" i="7"/>
  <c r="X23" i="7"/>
  <c r="AB22" i="7"/>
  <c r="AA22" i="7"/>
  <c r="Z22" i="7"/>
  <c r="X22" i="7"/>
  <c r="AB21" i="7"/>
  <c r="AA21" i="7"/>
  <c r="Z21" i="7"/>
  <c r="X21" i="7"/>
  <c r="AB20" i="7"/>
  <c r="AA20" i="7"/>
  <c r="Z20" i="7"/>
  <c r="X20" i="7"/>
  <c r="AB19" i="7"/>
  <c r="AA19" i="7"/>
  <c r="Z19" i="7"/>
  <c r="X19" i="7"/>
  <c r="AB18" i="7"/>
  <c r="AA18" i="7"/>
  <c r="Z18" i="7"/>
  <c r="X18" i="7"/>
  <c r="AB17" i="7"/>
  <c r="AA17" i="7"/>
  <c r="Z17" i="7"/>
  <c r="X17" i="7"/>
  <c r="AB16" i="7"/>
  <c r="AA16" i="7"/>
  <c r="Z16" i="7"/>
  <c r="X16" i="7"/>
  <c r="AB15" i="7"/>
  <c r="AA15" i="7"/>
  <c r="Z15" i="7"/>
  <c r="X15" i="7"/>
  <c r="AB14" i="7"/>
  <c r="AA14" i="7"/>
  <c r="Z14" i="7"/>
  <c r="X14" i="7"/>
  <c r="AB13" i="7"/>
  <c r="AA13" i="7"/>
  <c r="Z13" i="7"/>
  <c r="X13" i="7"/>
  <c r="AB12" i="7"/>
  <c r="AA12" i="7"/>
  <c r="Z12" i="7"/>
  <c r="X12" i="7"/>
  <c r="AB11" i="7"/>
  <c r="AA11" i="7"/>
  <c r="Z11" i="7"/>
  <c r="X11" i="7"/>
  <c r="AB10" i="7"/>
  <c r="AA10" i="7"/>
  <c r="Z10" i="7"/>
  <c r="X10" i="7"/>
  <c r="AB9" i="7"/>
  <c r="AA9" i="7"/>
  <c r="Z9" i="7"/>
  <c r="X9" i="7"/>
  <c r="AB8" i="7"/>
  <c r="AA8" i="7"/>
  <c r="Z8" i="7"/>
  <c r="X8" i="7"/>
  <c r="X47" i="7" l="1"/>
  <c r="Z47" i="7"/>
  <c r="AA45" i="7"/>
  <c r="AA47" i="7"/>
  <c r="AA46" i="7"/>
  <c r="AB47" i="7"/>
  <c r="Z45" i="7"/>
  <c r="X46" i="7"/>
  <c r="Z46" i="7"/>
  <c r="AB45" i="7"/>
  <c r="W45" i="7"/>
  <c r="AB46" i="7"/>
  <c r="U45" i="7"/>
  <c r="V45" i="7"/>
  <c r="X45" i="7"/>
  <c r="K45" i="7"/>
  <c r="Y45" i="7"/>
  <c r="S45" i="7"/>
</calcChain>
</file>

<file path=xl/sharedStrings.xml><?xml version="1.0" encoding="utf-8"?>
<sst xmlns="http://schemas.openxmlformats.org/spreadsheetml/2006/main" count="403" uniqueCount="138">
  <si>
    <t>Property Information</t>
  </si>
  <si>
    <t>Ownership</t>
  </si>
  <si>
    <t>Debt</t>
  </si>
  <si>
    <t>Cashflow</t>
  </si>
  <si>
    <t>Valuation</t>
  </si>
  <si>
    <t>Property Name</t>
  </si>
  <si>
    <t>Address</t>
  </si>
  <si>
    <t>City</t>
  </si>
  <si>
    <t>State</t>
  </si>
  <si>
    <t>Status</t>
  </si>
  <si>
    <t>Units</t>
  </si>
  <si>
    <t>Occupancy</t>
  </si>
  <si>
    <t>Lender</t>
  </si>
  <si>
    <t>Maturity</t>
  </si>
  <si>
    <t>EGI</t>
  </si>
  <si>
    <t>DSCR</t>
  </si>
  <si>
    <t>LTV</t>
  </si>
  <si>
    <t>Charlotte</t>
  </si>
  <si>
    <t>NC</t>
  </si>
  <si>
    <t>Under Development</t>
  </si>
  <si>
    <t>Other</t>
  </si>
  <si>
    <t>Student Housing</t>
  </si>
  <si>
    <t>Retail</t>
  </si>
  <si>
    <t>Heather Park</t>
  </si>
  <si>
    <t>Fells Wargo</t>
  </si>
  <si>
    <t>Variable</t>
  </si>
  <si>
    <t>Fixed</t>
  </si>
  <si>
    <t>Interest Only</t>
  </si>
  <si>
    <t>Amortizing</t>
  </si>
  <si>
    <t>1234 TeleTubby Lane</t>
  </si>
  <si>
    <t>123 South St</t>
  </si>
  <si>
    <t>456 South St</t>
  </si>
  <si>
    <t>789 South St</t>
  </si>
  <si>
    <t>2225 Hawkins St</t>
  </si>
  <si>
    <t>2226 Hawkins St</t>
  </si>
  <si>
    <t>2224 Hawkins St</t>
  </si>
  <si>
    <t>6969 Broad Street</t>
  </si>
  <si>
    <t>1300 South Mint Street</t>
  </si>
  <si>
    <t>1000 S Ocean Drive</t>
  </si>
  <si>
    <t>1005 S Ocean Drive</t>
  </si>
  <si>
    <t>1225 Conklin Ave</t>
  </si>
  <si>
    <t>123 Oak Rd</t>
  </si>
  <si>
    <t>3 Turtles Lane</t>
  </si>
  <si>
    <t>54 Dascomb Ave</t>
  </si>
  <si>
    <t>2220 South Blvd</t>
  </si>
  <si>
    <t>2221 South Blvd</t>
  </si>
  <si>
    <t>2223 South Blvd</t>
  </si>
  <si>
    <t>456 Haus St</t>
  </si>
  <si>
    <t>123 Haus St</t>
  </si>
  <si>
    <t>789 Haus St</t>
  </si>
  <si>
    <t>9999 Haus St</t>
  </si>
  <si>
    <t>55 Park Ave</t>
  </si>
  <si>
    <t>8222 Bellfield Pl</t>
  </si>
  <si>
    <t>50 Melrose Ave</t>
  </si>
  <si>
    <t>34 Melrose Ave</t>
  </si>
  <si>
    <t>1300 S Mint St</t>
  </si>
  <si>
    <t>1305 S Mint St</t>
  </si>
  <si>
    <t>55 North Ave</t>
  </si>
  <si>
    <t>2610 North Ave</t>
  </si>
  <si>
    <t>2612 North Ave</t>
  </si>
  <si>
    <t>123 Test Street</t>
  </si>
  <si>
    <t>48 Woodbury Ct</t>
  </si>
  <si>
    <t>06.25.21 TEST USER</t>
  </si>
  <si>
    <t>220 South</t>
  </si>
  <si>
    <t>Ashley Village</t>
  </si>
  <si>
    <t>Castaway Apartments</t>
  </si>
  <si>
    <t>Conklin Club</t>
  </si>
  <si>
    <t>Connor Oaks</t>
  </si>
  <si>
    <t>Dascomb</t>
  </si>
  <si>
    <t>Grandview</t>
  </si>
  <si>
    <t>Haus at the River</t>
  </si>
  <si>
    <t>Lewallen Senior Living</t>
  </si>
  <si>
    <t>Melrose</t>
  </si>
  <si>
    <t>Nashville</t>
  </si>
  <si>
    <t>Northridge</t>
  </si>
  <si>
    <t>Riverdale</t>
  </si>
  <si>
    <t>Testing Testing 06.23.21</t>
  </si>
  <si>
    <t>Testy Test</t>
  </si>
  <si>
    <t>Woodbury</t>
  </si>
  <si>
    <t>MF (Conventional)</t>
  </si>
  <si>
    <t>Seniors</t>
  </si>
  <si>
    <t>Industrial</t>
  </si>
  <si>
    <t>Office</t>
  </si>
  <si>
    <t>Mixed Use</t>
  </si>
  <si>
    <t>Personal Residence</t>
  </si>
  <si>
    <t>MHC</t>
  </si>
  <si>
    <t>RV</t>
  </si>
  <si>
    <t>MHC/HV</t>
  </si>
  <si>
    <t>Residental Rental</t>
  </si>
  <si>
    <t>MF (Sect 8 and/or LIHTC)</t>
  </si>
  <si>
    <t>Lease-Up</t>
  </si>
  <si>
    <t>Stabilized</t>
  </si>
  <si>
    <t>Wachovia</t>
  </si>
  <si>
    <t>Wells Fargo</t>
  </si>
  <si>
    <t>320 South End</t>
  </si>
  <si>
    <t>670 Sound Park</t>
  </si>
  <si>
    <t>Ashley Lake</t>
  </si>
  <si>
    <t>Ashley RV Homes</t>
  </si>
  <si>
    <t>Broads Street</t>
  </si>
  <si>
    <t>Castaway Lakes</t>
  </si>
  <si>
    <t>Grand Mountain</t>
  </si>
  <si>
    <t>Haus at the Lake</t>
  </si>
  <si>
    <t>Haus at the Mountain</t>
  </si>
  <si>
    <t>Haus at the Beach</t>
  </si>
  <si>
    <t>Melpark</t>
  </si>
  <si>
    <t>Nash Village</t>
  </si>
  <si>
    <t>Ronerdale</t>
  </si>
  <si>
    <t>Cunner Oaks</t>
  </si>
  <si>
    <t>Bank of America</t>
  </si>
  <si>
    <t>PNC</t>
  </si>
  <si>
    <t>Ank of Bmerica</t>
  </si>
  <si>
    <t>CNP</t>
  </si>
  <si>
    <t>Min</t>
  </si>
  <si>
    <t>Max</t>
  </si>
  <si>
    <t>As of Date: 07/20/2021</t>
  </si>
  <si>
    <t>***  Units and Outstanding Loan Amounts are calculated using a simple average</t>
  </si>
  <si>
    <t>Weighted Average</t>
  </si>
  <si>
    <t>LP</t>
  </si>
  <si>
    <t>GP</t>
  </si>
  <si>
    <t>Company Ownership
 Role</t>
  </si>
  <si>
    <t>Year 
Acquired</t>
  </si>
  <si>
    <t>Year 
Built</t>
  </si>
  <si>
    <t>Asset 
Type</t>
  </si>
  <si>
    <t>Ownership 
%</t>
  </si>
  <si>
    <t>Loan 
Type</t>
  </si>
  <si>
    <t>Outstanding 
Loan Amount</t>
  </si>
  <si>
    <t>Annual 
Debt Service</t>
  </si>
  <si>
    <t>I/O or 
Amort</t>
  </si>
  <si>
    <t>Operating 
Expenses</t>
  </si>
  <si>
    <t>Market 
Value</t>
  </si>
  <si>
    <t>Cap 
Rate</t>
  </si>
  <si>
    <t>Value 
per Unit</t>
  </si>
  <si>
    <t>Current 
NOI</t>
  </si>
  <si>
    <t>Total</t>
  </si>
  <si>
    <t>Aggregated Analysis</t>
  </si>
  <si>
    <t>Country</t>
  </si>
  <si>
    <t>USA</t>
  </si>
  <si>
    <t>Demo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</si>
</sst>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Roboto"/>
    </font>
    <font>
      <sz val="24"/>
      <color rgb="FF005AA9"/>
      <name val="Roboto"/>
    </font>
    <font>
      <sz val="12"/>
      <color theme="1"/>
      <name val="Roboto"/>
    </font>
    <font>
      <sz val="16"/>
      <color theme="0"/>
      <name val="Roboto"/>
    </font>
    <font>
      <sz val="14"/>
      <color theme="1"/>
      <name val="Roboto"/>
    </font>
    <font>
      <sz val="36"/>
      <color rgb="FF005AA9"/>
      <name val="Roboto"/>
    </font>
    <font>
      <b/>
      <sz val="16"/>
      <color theme="0"/>
      <name val="Roboto"/>
    </font>
    <font>
      <sz val="14"/>
      <name val="Roboto"/>
    </font>
    <font>
      <sz val="12"/>
      <name val="Roboto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5AA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3" borderId="0" xfId="0" applyFill="1"/>
    <xf numFmtId="0" fontId="4" fillId="3" borderId="0" xfId="0" applyFont="1" applyFill="1"/>
    <xf numFmtId="0" fontId="0" fillId="3" borderId="0" xfId="0" applyFill="1" applyBorder="1"/>
    <xf numFmtId="0" fontId="4" fillId="3" borderId="0" xfId="0" applyFont="1" applyFill="1" applyBorder="1"/>
    <xf numFmtId="44" fontId="0" fillId="3" borderId="0" xfId="0" applyNumberFormat="1" applyFill="1"/>
    <xf numFmtId="10" fontId="0" fillId="3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2" fillId="3" borderId="1" xfId="0" applyFont="1" applyFill="1" applyBorder="1"/>
    <xf numFmtId="0" fontId="4" fillId="3" borderId="2" xfId="0" applyFont="1" applyFill="1" applyBorder="1"/>
    <xf numFmtId="0" fontId="4" fillId="3" borderId="2" xfId="0" applyFont="1" applyFill="1" applyBorder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10" fontId="4" fillId="3" borderId="0" xfId="2" applyNumberFormat="1" applyFont="1" applyFill="1" applyBorder="1" applyAlignment="1">
      <alignment horizontal="center"/>
    </xf>
    <xf numFmtId="10" fontId="4" fillId="3" borderId="0" xfId="0" applyNumberFormat="1" applyFont="1" applyFill="1" applyAlignment="1">
      <alignment horizontal="center"/>
    </xf>
    <xf numFmtId="14" fontId="4" fillId="3" borderId="0" xfId="0" applyNumberFormat="1" applyFont="1" applyFill="1"/>
    <xf numFmtId="44" fontId="4" fillId="3" borderId="0" xfId="0" applyNumberFormat="1" applyFont="1" applyFill="1"/>
    <xf numFmtId="44" fontId="4" fillId="3" borderId="0" xfId="0" applyNumberFormat="1" applyFont="1" applyFill="1" applyAlignment="1">
      <alignment vertical="center"/>
    </xf>
    <xf numFmtId="44" fontId="4" fillId="3" borderId="0" xfId="0" applyNumberFormat="1" applyFont="1" applyFill="1" applyAlignment="1">
      <alignment horizontal="left"/>
    </xf>
    <xf numFmtId="164" fontId="4" fillId="3" borderId="0" xfId="0" applyNumberFormat="1" applyFont="1" applyFill="1" applyAlignment="1">
      <alignment horizontal="center"/>
    </xf>
    <xf numFmtId="44" fontId="4" fillId="3" borderId="0" xfId="0" applyNumberFormat="1" applyFont="1" applyFill="1" applyAlignment="1">
      <alignment horizontal="left" vertical="center"/>
    </xf>
    <xf numFmtId="14" fontId="4" fillId="3" borderId="0" xfId="0" applyNumberFormat="1" applyFont="1" applyFill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0" fontId="6" fillId="0" borderId="0" xfId="2" applyNumberFormat="1" applyFont="1" applyFill="1" applyBorder="1" applyAlignment="1">
      <alignment horizontal="center" vertical="center"/>
    </xf>
    <xf numFmtId="10" fontId="6" fillId="0" borderId="0" xfId="0" applyNumberFormat="1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  <xf numFmtId="44" fontId="6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7" fillId="3" borderId="0" xfId="0" applyFont="1" applyFill="1" applyBorder="1"/>
    <xf numFmtId="0" fontId="6" fillId="3" borderId="0" xfId="0" applyFont="1" applyFill="1" applyBorder="1"/>
    <xf numFmtId="0" fontId="8" fillId="2" borderId="0" xfId="0" applyFont="1" applyFill="1" applyBorder="1"/>
    <xf numFmtId="0" fontId="8" fillId="2" borderId="0" xfId="0" applyFont="1" applyFill="1" applyBorder="1" applyAlignment="1">
      <alignment horizontal="center"/>
    </xf>
    <xf numFmtId="0" fontId="8" fillId="3" borderId="0" xfId="0" applyFont="1" applyFill="1" applyBorder="1"/>
    <xf numFmtId="0" fontId="0" fillId="3" borderId="0" xfId="0" applyFont="1" applyFill="1" applyBorder="1" applyAlignment="1">
      <alignment horizontal="center" vertical="center"/>
    </xf>
    <xf numFmtId="0" fontId="9" fillId="0" borderId="7" xfId="0" applyFont="1" applyFill="1" applyBorder="1"/>
    <xf numFmtId="0" fontId="9" fillId="3" borderId="2" xfId="0" applyFont="1" applyFill="1" applyBorder="1"/>
    <xf numFmtId="1" fontId="10" fillId="3" borderId="2" xfId="0" applyNumberFormat="1" applyFont="1" applyFill="1" applyBorder="1" applyAlignment="1">
      <alignment horizontal="center"/>
    </xf>
    <xf numFmtId="44" fontId="10" fillId="3" borderId="2" xfId="0" applyNumberFormat="1" applyFont="1" applyFill="1" applyBorder="1"/>
    <xf numFmtId="0" fontId="10" fillId="3" borderId="2" xfId="0" applyFont="1" applyFill="1" applyBorder="1" applyAlignment="1">
      <alignment horizontal="center"/>
    </xf>
    <xf numFmtId="164" fontId="10" fillId="3" borderId="2" xfId="0" applyNumberFormat="1" applyFont="1" applyFill="1" applyBorder="1" applyAlignment="1">
      <alignment horizontal="center"/>
    </xf>
    <xf numFmtId="10" fontId="11" fillId="3" borderId="2" xfId="0" applyNumberFormat="1" applyFont="1" applyFill="1" applyBorder="1" applyAlignment="1">
      <alignment horizontal="center"/>
    </xf>
    <xf numFmtId="44" fontId="11" fillId="3" borderId="2" xfId="0" applyNumberFormat="1" applyFont="1" applyFill="1" applyBorder="1"/>
    <xf numFmtId="10" fontId="11" fillId="3" borderId="8" xfId="2" applyNumberFormat="1" applyFont="1" applyFill="1" applyBorder="1" applyAlignment="1">
      <alignment horizontal="center"/>
    </xf>
    <xf numFmtId="0" fontId="9" fillId="3" borderId="5" xfId="0" applyFont="1" applyFill="1" applyBorder="1"/>
    <xf numFmtId="0" fontId="9" fillId="3" borderId="4" xfId="0" applyFont="1" applyFill="1" applyBorder="1"/>
    <xf numFmtId="10" fontId="10" fillId="3" borderId="2" xfId="0" applyNumberFormat="1" applyFont="1" applyFill="1" applyBorder="1" applyAlignment="1">
      <alignment horizontal="center"/>
    </xf>
    <xf numFmtId="0" fontId="10" fillId="3" borderId="2" xfId="0" applyFont="1" applyFill="1" applyBorder="1"/>
    <xf numFmtId="1" fontId="4" fillId="3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10" fontId="4" fillId="3" borderId="0" xfId="0" applyNumberFormat="1" applyFont="1" applyFill="1" applyBorder="1" applyAlignment="1">
      <alignment horizontal="center"/>
    </xf>
    <xf numFmtId="44" fontId="4" fillId="3" borderId="0" xfId="0" applyNumberFormat="1" applyFont="1" applyFill="1" applyBorder="1"/>
    <xf numFmtId="44" fontId="4" fillId="3" borderId="0" xfId="1" applyFont="1" applyFill="1" applyBorder="1"/>
    <xf numFmtId="44" fontId="4" fillId="3" borderId="0" xfId="2" applyNumberFormat="1" applyFont="1" applyFill="1" applyBorder="1"/>
    <xf numFmtId="2" fontId="4" fillId="3" borderId="0" xfId="2" applyNumberFormat="1" applyFont="1" applyFill="1" applyBorder="1" applyAlignment="1">
      <alignment horizontal="center"/>
    </xf>
    <xf numFmtId="10" fontId="4" fillId="3" borderId="6" xfId="2" applyNumberFormat="1" applyFont="1" applyFill="1" applyBorder="1" applyAlignment="1">
      <alignment horizontal="center"/>
    </xf>
    <xf numFmtId="1" fontId="4" fillId="3" borderId="0" xfId="2" applyNumberFormat="1" applyFont="1" applyFill="1" applyBorder="1" applyAlignment="1">
      <alignment horizontal="center"/>
    </xf>
    <xf numFmtId="14" fontId="4" fillId="3" borderId="0" xfId="2" applyNumberFormat="1" applyFont="1" applyFill="1" applyBorder="1"/>
    <xf numFmtId="0" fontId="4" fillId="3" borderId="1" xfId="0" applyFont="1" applyFill="1" applyBorder="1" applyAlignment="1">
      <alignment horizontal="center"/>
    </xf>
    <xf numFmtId="1" fontId="4" fillId="3" borderId="1" xfId="2" applyNumberFormat="1" applyFont="1" applyFill="1" applyBorder="1" applyAlignment="1">
      <alignment horizontal="center"/>
    </xf>
    <xf numFmtId="10" fontId="4" fillId="3" borderId="1" xfId="2" applyNumberFormat="1" applyFont="1" applyFill="1" applyBorder="1" applyAlignment="1">
      <alignment horizontal="center"/>
    </xf>
    <xf numFmtId="0" fontId="4" fillId="3" borderId="1" xfId="0" applyFont="1" applyFill="1" applyBorder="1"/>
    <xf numFmtId="14" fontId="4" fillId="3" borderId="1" xfId="2" applyNumberFormat="1" applyFont="1" applyFill="1" applyBorder="1"/>
    <xf numFmtId="44" fontId="4" fillId="3" borderId="1" xfId="1" applyFont="1" applyFill="1" applyBorder="1"/>
    <xf numFmtId="2" fontId="4" fillId="3" borderId="1" xfId="2" applyNumberFormat="1" applyFont="1" applyFill="1" applyBorder="1" applyAlignment="1">
      <alignment horizontal="center"/>
    </xf>
    <xf numFmtId="10" fontId="4" fillId="3" borderId="3" xfId="2" applyNumberFormat="1" applyFont="1" applyFill="1" applyBorder="1" applyAlignment="1">
      <alignment horizontal="center"/>
    </xf>
    <xf numFmtId="0" fontId="2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5" fillId="4" borderId="0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5A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1019175</xdr:colOff>
      <xdr:row>1</xdr:row>
      <xdr:rowOff>1033839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9A25D06-8183-4E99-8F80-9A770C713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19175" cy="1033839"/>
        </a:xfrm>
        <a:prstGeom prst="rect">
          <a:avLst/>
        </a:prstGeom>
        <a:solidFill>
          <a:srgbClr val="005AA9"/>
        </a:solidFill>
      </xdr:spPr>
    </xdr:pic>
    <xdr:clientData/>
  </xdr:twoCellAnchor>
  <xdr:twoCellAnchor editAs="oneCell">
    <xdr:from>
      <xdr:col>1</xdr:col>
      <xdr:colOff>4505</xdr:colOff>
      <xdr:row>42</xdr:row>
      <xdr:rowOff>236822</xdr:rowOff>
    </xdr:from>
    <xdr:to>
      <xdr:col>1</xdr:col>
      <xdr:colOff>1153278</xdr:colOff>
      <xdr:row>47</xdr:row>
      <xdr:rowOff>138981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D661E8B-E808-4750-84BF-FB83DE844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3093" y="10736734"/>
          <a:ext cx="1148773" cy="10899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th/Desktop/Product%20Team%20Work/f1116%20(2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"/>
      <sheetName val="II"/>
      <sheetName val="III"/>
      <sheetName val="Backstage"/>
    </sheetNames>
    <sheetDataSet>
      <sheetData sheetId="0"/>
      <sheetData sheetId="1"/>
      <sheetData sheetId="2"/>
      <sheetData sheetId="3">
        <row r="2">
          <cell r="B2" t="str">
            <v>MF (conventional)</v>
          </cell>
        </row>
        <row r="3">
          <cell r="B3" t="str">
            <v>MF (Sect 8 and/or LIHTC)</v>
          </cell>
        </row>
        <row r="4">
          <cell r="B4" t="str">
            <v>Student housing</v>
          </cell>
        </row>
        <row r="5">
          <cell r="B5" t="str">
            <v>Seniors</v>
          </cell>
        </row>
        <row r="6">
          <cell r="B6" t="str">
            <v>Retail</v>
          </cell>
        </row>
        <row r="7">
          <cell r="B7" t="str">
            <v>Industrial</v>
          </cell>
        </row>
        <row r="8">
          <cell r="B8" t="str">
            <v>Office</v>
          </cell>
        </row>
        <row r="9">
          <cell r="B9" t="str">
            <v>Mixed use</v>
          </cell>
        </row>
        <row r="10">
          <cell r="B10" t="str">
            <v>Land</v>
          </cell>
        </row>
        <row r="11">
          <cell r="B11" t="str">
            <v>Personal residence</v>
          </cell>
        </row>
        <row r="12">
          <cell r="B12" t="str">
            <v>MHC</v>
          </cell>
        </row>
        <row r="13">
          <cell r="B13" t="str">
            <v>RV</v>
          </cell>
        </row>
        <row r="14">
          <cell r="B14" t="str">
            <v>MHC/RV</v>
          </cell>
        </row>
        <row r="15">
          <cell r="B15" t="str">
            <v>Residential Rental &lt;5 units</v>
          </cell>
        </row>
        <row r="16">
          <cell r="B16" t="str">
            <v>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FD130-1788-49E1-A7F6-BAD7AE740E3C}">
  <dimension ref="B1:AB52"/>
  <sheetViews>
    <sheetView tabSelected="1" topLeftCell="A12" zoomScaleNormal="100" workbookViewId="0">
      <selection activeCell="B30" sqref="B30"/>
    </sheetView>
  </sheetViews>
  <sheetFormatPr defaultRowHeight="15" x14ac:dyDescent="0.25"/>
  <cols>
    <col min="1" max="1" width="5.42578125" style="3" customWidth="1"/>
    <col min="2" max="2" width="30.140625" style="3" bestFit="1" customWidth="1"/>
    <col min="3" max="3" width="39.5703125" style="3" bestFit="1" customWidth="1"/>
    <col min="4" max="4" width="10" style="8" bestFit="1" customWidth="1"/>
    <col min="5" max="5" width="8.140625" style="8" customWidth="1"/>
    <col min="6" max="6" width="10.7109375" style="8" bestFit="1" customWidth="1"/>
    <col min="7" max="7" width="27.7109375" style="3" customWidth="1"/>
    <col min="8" max="8" width="25" style="3" bestFit="1" customWidth="1"/>
    <col min="9" max="9" width="9.140625" style="8" bestFit="1" customWidth="1"/>
    <col min="10" max="10" width="12.140625" style="8" bestFit="1" customWidth="1"/>
    <col min="11" max="11" width="14.42578125" style="8" customWidth="1"/>
    <col min="12" max="12" width="17.140625" style="8" bestFit="1" customWidth="1"/>
    <col min="13" max="13" width="16.140625" style="8" customWidth="1"/>
    <col min="14" max="14" width="16.28515625" style="8" bestFit="1" customWidth="1"/>
    <col min="15" max="15" width="20.42578125" style="3" customWidth="1"/>
    <col min="16" max="16" width="12.42578125" style="8" bestFit="1" customWidth="1"/>
    <col min="17" max="17" width="13.5703125" style="3" customWidth="1"/>
    <col min="18" max="18" width="33.28515625" style="3" bestFit="1" customWidth="1"/>
    <col min="19" max="19" width="26.140625" style="3" bestFit="1" customWidth="1"/>
    <col min="20" max="20" width="15.7109375" style="8" bestFit="1" customWidth="1"/>
    <col min="21" max="22" width="23" style="3" bestFit="1" customWidth="1"/>
    <col min="23" max="23" width="20" style="3" bestFit="1" customWidth="1"/>
    <col min="24" max="24" width="7.7109375" style="8" customWidth="1"/>
    <col min="25" max="25" width="21.85546875" style="3" bestFit="1" customWidth="1"/>
    <col min="26" max="26" width="11.140625" style="8" bestFit="1" customWidth="1"/>
    <col min="27" max="27" width="19.140625" style="3" bestFit="1" customWidth="1"/>
    <col min="28" max="28" width="10.28515625" style="8" customWidth="1"/>
    <col min="29" max="16384" width="9.140625" style="3"/>
  </cols>
  <sheetData>
    <row r="1" spans="2:28" s="1" customFormat="1" x14ac:dyDescent="0.25">
      <c r="D1" s="7"/>
      <c r="E1" s="7"/>
      <c r="F1" s="7"/>
      <c r="I1" s="7"/>
      <c r="J1" s="7"/>
      <c r="K1" s="7"/>
      <c r="L1" s="7"/>
      <c r="M1" s="7"/>
      <c r="N1" s="7"/>
      <c r="P1" s="7"/>
      <c r="T1" s="7"/>
      <c r="X1" s="7"/>
      <c r="Z1" s="7"/>
      <c r="AB1" s="7"/>
    </row>
    <row r="2" spans="2:28" s="1" customFormat="1" ht="100.5" customHeight="1" x14ac:dyDescent="0.65">
      <c r="B2" s="3"/>
      <c r="C2" s="36" t="s">
        <v>137</v>
      </c>
      <c r="D2" s="9"/>
      <c r="E2" s="7"/>
      <c r="F2" s="7"/>
      <c r="I2" s="7"/>
      <c r="J2" s="7"/>
      <c r="K2" s="7"/>
      <c r="L2" s="7"/>
      <c r="M2" s="7"/>
      <c r="N2" s="7"/>
      <c r="P2" s="7"/>
      <c r="T2" s="7"/>
      <c r="X2" s="7"/>
      <c r="Z2" s="7"/>
      <c r="AB2" s="7"/>
    </row>
    <row r="3" spans="2:28" s="1" customFormat="1" ht="28.5" customHeight="1" x14ac:dyDescent="0.3">
      <c r="B3" s="37" t="s">
        <v>114</v>
      </c>
      <c r="C3" s="3"/>
      <c r="D3" s="8"/>
      <c r="E3" s="7"/>
      <c r="F3" s="7"/>
      <c r="I3" s="7"/>
      <c r="J3" s="7"/>
      <c r="K3" s="7"/>
      <c r="L3" s="7"/>
      <c r="M3" s="7"/>
      <c r="N3" s="7"/>
      <c r="P3" s="7"/>
      <c r="T3" s="7"/>
      <c r="X3" s="7"/>
      <c r="Z3" s="7"/>
      <c r="AB3" s="7"/>
    </row>
    <row r="5" spans="2:28" s="40" customFormat="1" ht="20.25" x14ac:dyDescent="0.3">
      <c r="B5" s="38" t="s">
        <v>0</v>
      </c>
      <c r="C5" s="38"/>
      <c r="D5" s="39"/>
      <c r="E5" s="39"/>
      <c r="F5" s="39"/>
      <c r="G5" s="38"/>
      <c r="H5" s="38"/>
      <c r="I5" s="39"/>
      <c r="J5" s="39"/>
      <c r="K5" s="39"/>
      <c r="L5" s="39"/>
      <c r="M5" s="39" t="s">
        <v>1</v>
      </c>
      <c r="N5" s="39"/>
      <c r="O5" s="38" t="s">
        <v>2</v>
      </c>
      <c r="P5" s="39"/>
      <c r="Q5" s="38"/>
      <c r="R5" s="38"/>
      <c r="S5" s="38"/>
      <c r="T5" s="39"/>
      <c r="U5" s="38" t="s">
        <v>3</v>
      </c>
      <c r="V5" s="38"/>
      <c r="W5" s="38"/>
      <c r="X5" s="39"/>
      <c r="Y5" s="38" t="s">
        <v>4</v>
      </c>
      <c r="Z5" s="39"/>
      <c r="AA5" s="38"/>
      <c r="AB5" s="39"/>
    </row>
    <row r="6" spans="2:28" s="41" customFormat="1" ht="75.75" customHeight="1" x14ac:dyDescent="0.25">
      <c r="B6" s="27" t="s">
        <v>5</v>
      </c>
      <c r="C6" s="27" t="s">
        <v>6</v>
      </c>
      <c r="D6" s="27" t="s">
        <v>7</v>
      </c>
      <c r="E6" s="27" t="s">
        <v>8</v>
      </c>
      <c r="F6" s="27" t="s">
        <v>135</v>
      </c>
      <c r="G6" s="27" t="s">
        <v>9</v>
      </c>
      <c r="H6" s="28" t="s">
        <v>122</v>
      </c>
      <c r="I6" s="27" t="s">
        <v>10</v>
      </c>
      <c r="J6" s="28" t="s">
        <v>121</v>
      </c>
      <c r="K6" s="29" t="s">
        <v>11</v>
      </c>
      <c r="L6" s="28" t="s">
        <v>120</v>
      </c>
      <c r="M6" s="28" t="s">
        <v>119</v>
      </c>
      <c r="N6" s="30" t="s">
        <v>123</v>
      </c>
      <c r="O6" s="27" t="s">
        <v>12</v>
      </c>
      <c r="P6" s="28" t="s">
        <v>124</v>
      </c>
      <c r="Q6" s="31" t="s">
        <v>13</v>
      </c>
      <c r="R6" s="32" t="s">
        <v>125</v>
      </c>
      <c r="S6" s="32" t="s">
        <v>126</v>
      </c>
      <c r="T6" s="28" t="s">
        <v>127</v>
      </c>
      <c r="U6" s="33" t="s">
        <v>14</v>
      </c>
      <c r="V6" s="32" t="s">
        <v>128</v>
      </c>
      <c r="W6" s="32" t="s">
        <v>132</v>
      </c>
      <c r="X6" s="34" t="s">
        <v>15</v>
      </c>
      <c r="Y6" s="32" t="s">
        <v>129</v>
      </c>
      <c r="Z6" s="30" t="s">
        <v>130</v>
      </c>
      <c r="AA6" s="32" t="s">
        <v>131</v>
      </c>
      <c r="AB6" s="35" t="s">
        <v>16</v>
      </c>
    </row>
    <row r="7" spans="2:28" ht="15.75" x14ac:dyDescent="0.25">
      <c r="B7" s="14"/>
      <c r="C7" s="14"/>
      <c r="D7" s="15"/>
      <c r="E7" s="15"/>
      <c r="F7" s="15"/>
      <c r="G7" s="14"/>
      <c r="H7" s="14"/>
      <c r="I7" s="15"/>
      <c r="J7" s="15"/>
      <c r="K7" s="15"/>
      <c r="L7" s="15"/>
      <c r="M7" s="15"/>
      <c r="N7" s="15"/>
      <c r="O7" s="14"/>
      <c r="P7" s="15"/>
      <c r="Q7" s="14"/>
      <c r="R7" s="14"/>
      <c r="S7" s="14"/>
      <c r="T7" s="15"/>
      <c r="U7" s="14"/>
      <c r="V7" s="14"/>
      <c r="W7" s="14"/>
      <c r="X7" s="15"/>
      <c r="Y7" s="14"/>
      <c r="Z7" s="15"/>
      <c r="AA7" s="14"/>
      <c r="AB7" s="15"/>
    </row>
    <row r="8" spans="2:28" ht="15.75" x14ac:dyDescent="0.25">
      <c r="B8" s="16" t="s">
        <v>62</v>
      </c>
      <c r="C8" s="16" t="s">
        <v>29</v>
      </c>
      <c r="D8" s="17" t="s">
        <v>17</v>
      </c>
      <c r="E8" s="17" t="s">
        <v>18</v>
      </c>
      <c r="F8" s="17" t="s">
        <v>136</v>
      </c>
      <c r="G8" s="2" t="s">
        <v>19</v>
      </c>
      <c r="H8" s="2" t="s">
        <v>79</v>
      </c>
      <c r="I8" s="17">
        <v>800</v>
      </c>
      <c r="J8" s="17">
        <v>1990</v>
      </c>
      <c r="K8" s="18">
        <v>1</v>
      </c>
      <c r="L8" s="17">
        <v>1995</v>
      </c>
      <c r="M8" s="17" t="s">
        <v>117</v>
      </c>
      <c r="N8" s="19">
        <v>0.3</v>
      </c>
      <c r="O8" s="2" t="s">
        <v>92</v>
      </c>
      <c r="P8" s="17" t="s">
        <v>26</v>
      </c>
      <c r="Q8" s="20">
        <v>44562</v>
      </c>
      <c r="R8" s="21">
        <v>42046000</v>
      </c>
      <c r="S8" s="22">
        <v>1912292.0780829999</v>
      </c>
      <c r="T8" s="17" t="s">
        <v>27</v>
      </c>
      <c r="U8" s="21">
        <v>606445</v>
      </c>
      <c r="V8" s="21">
        <v>447810</v>
      </c>
      <c r="W8" s="23">
        <v>9500000</v>
      </c>
      <c r="X8" s="24">
        <f>W8/S8</f>
        <v>4.967860354012128</v>
      </c>
      <c r="Y8" s="23">
        <v>70004655</v>
      </c>
      <c r="Z8" s="19">
        <f>W8/Y8</f>
        <v>0.1357052613144083</v>
      </c>
      <c r="AA8" s="21">
        <f>Y8/I8</f>
        <v>87505.818750000006</v>
      </c>
      <c r="AB8" s="19">
        <f>R8/Y8</f>
        <v>0.60061720181322231</v>
      </c>
    </row>
    <row r="9" spans="2:28" ht="15.75" x14ac:dyDescent="0.25">
      <c r="B9" s="16" t="s">
        <v>63</v>
      </c>
      <c r="C9" s="16" t="s">
        <v>30</v>
      </c>
      <c r="D9" s="17" t="s">
        <v>17</v>
      </c>
      <c r="E9" s="17" t="s">
        <v>18</v>
      </c>
      <c r="F9" s="17" t="s">
        <v>136</v>
      </c>
      <c r="G9" s="2" t="s">
        <v>90</v>
      </c>
      <c r="H9" s="2" t="s">
        <v>80</v>
      </c>
      <c r="I9" s="17">
        <v>700</v>
      </c>
      <c r="J9" s="17">
        <v>1991</v>
      </c>
      <c r="K9" s="18">
        <v>0.95</v>
      </c>
      <c r="L9" s="17">
        <v>1991</v>
      </c>
      <c r="M9" s="17" t="s">
        <v>118</v>
      </c>
      <c r="N9" s="19">
        <v>0.95</v>
      </c>
      <c r="O9" s="2" t="s">
        <v>93</v>
      </c>
      <c r="P9" s="17" t="s">
        <v>25</v>
      </c>
      <c r="Q9" s="20">
        <v>44593</v>
      </c>
      <c r="R9" s="21">
        <v>8350000</v>
      </c>
      <c r="S9" s="22">
        <v>746939.95707899996</v>
      </c>
      <c r="T9" s="17" t="s">
        <v>27</v>
      </c>
      <c r="U9" s="21">
        <v>2152152</v>
      </c>
      <c r="V9" s="21">
        <v>1993517</v>
      </c>
      <c r="W9" s="23">
        <v>980511</v>
      </c>
      <c r="X9" s="24">
        <f t="shared" ref="X9:X40" si="0">W9/S9</f>
        <v>1.3127039070642414</v>
      </c>
      <c r="Y9" s="23">
        <v>10250000</v>
      </c>
      <c r="Z9" s="19">
        <f t="shared" ref="Z9:Z40" si="1">W9/Y9</f>
        <v>9.5659609756097566E-2</v>
      </c>
      <c r="AA9" s="21">
        <f t="shared" ref="AA9:AA40" si="2">Y9/I9</f>
        <v>14642.857142857143</v>
      </c>
      <c r="AB9" s="19">
        <f t="shared" ref="AB9:AB40" si="3">R9/Y9</f>
        <v>0.81463414634146336</v>
      </c>
    </row>
    <row r="10" spans="2:28" ht="15.75" x14ac:dyDescent="0.25">
      <c r="B10" s="16" t="s">
        <v>94</v>
      </c>
      <c r="C10" s="16" t="s">
        <v>31</v>
      </c>
      <c r="D10" s="17" t="s">
        <v>17</v>
      </c>
      <c r="E10" s="17" t="s">
        <v>18</v>
      </c>
      <c r="F10" s="17" t="s">
        <v>136</v>
      </c>
      <c r="G10" s="2" t="s">
        <v>91</v>
      </c>
      <c r="H10" s="2" t="s">
        <v>22</v>
      </c>
      <c r="I10" s="17">
        <v>250</v>
      </c>
      <c r="J10" s="17">
        <v>1996</v>
      </c>
      <c r="K10" s="18">
        <v>0.95</v>
      </c>
      <c r="L10" s="17">
        <v>1998</v>
      </c>
      <c r="M10" s="17" t="s">
        <v>117</v>
      </c>
      <c r="N10" s="19">
        <v>0.96</v>
      </c>
      <c r="O10" s="2" t="s">
        <v>108</v>
      </c>
      <c r="P10" s="17" t="s">
        <v>25</v>
      </c>
      <c r="Q10" s="20">
        <v>47915</v>
      </c>
      <c r="R10" s="21">
        <v>6589635</v>
      </c>
      <c r="S10" s="22">
        <v>3123456</v>
      </c>
      <c r="T10" s="17" t="s">
        <v>28</v>
      </c>
      <c r="U10" s="21">
        <v>812754</v>
      </c>
      <c r="V10" s="21">
        <v>654119</v>
      </c>
      <c r="W10" s="23">
        <v>533019</v>
      </c>
      <c r="X10" s="24">
        <f t="shared" si="0"/>
        <v>0.17065039494713549</v>
      </c>
      <c r="Y10" s="23">
        <v>7259631</v>
      </c>
      <c r="Z10" s="19">
        <f t="shared" si="1"/>
        <v>7.3422326837273136E-2</v>
      </c>
      <c r="AA10" s="21">
        <f t="shared" si="2"/>
        <v>29038.524000000001</v>
      </c>
      <c r="AB10" s="19">
        <f t="shared" si="3"/>
        <v>0.90770935878145875</v>
      </c>
    </row>
    <row r="11" spans="2:28" ht="15.75" x14ac:dyDescent="0.25">
      <c r="B11" s="16" t="s">
        <v>95</v>
      </c>
      <c r="C11" s="16" t="s">
        <v>32</v>
      </c>
      <c r="D11" s="17" t="s">
        <v>17</v>
      </c>
      <c r="E11" s="17" t="s">
        <v>18</v>
      </c>
      <c r="F11" s="17" t="s">
        <v>136</v>
      </c>
      <c r="G11" s="2" t="s">
        <v>91</v>
      </c>
      <c r="H11" s="2" t="s">
        <v>81</v>
      </c>
      <c r="I11" s="17">
        <v>360</v>
      </c>
      <c r="J11" s="17">
        <v>2005</v>
      </c>
      <c r="K11" s="18">
        <v>0.63</v>
      </c>
      <c r="L11" s="17">
        <v>2010</v>
      </c>
      <c r="M11" s="17" t="s">
        <v>117</v>
      </c>
      <c r="N11" s="19">
        <v>0.95</v>
      </c>
      <c r="O11" s="2" t="s">
        <v>109</v>
      </c>
      <c r="P11" s="17" t="s">
        <v>26</v>
      </c>
      <c r="Q11" s="20">
        <v>45909</v>
      </c>
      <c r="R11" s="21">
        <v>1598526</v>
      </c>
      <c r="S11" s="22">
        <v>654321</v>
      </c>
      <c r="T11" s="17" t="s">
        <v>28</v>
      </c>
      <c r="U11" s="21">
        <v>3124884</v>
      </c>
      <c r="V11" s="21">
        <v>2966249</v>
      </c>
      <c r="W11" s="23">
        <v>604785</v>
      </c>
      <c r="X11" s="24">
        <f t="shared" si="0"/>
        <v>0.92429403916426345</v>
      </c>
      <c r="Y11" s="23">
        <v>6250000</v>
      </c>
      <c r="Z11" s="19">
        <f t="shared" si="1"/>
        <v>9.6765599999999993E-2</v>
      </c>
      <c r="AA11" s="21">
        <f t="shared" si="2"/>
        <v>17361.111111111109</v>
      </c>
      <c r="AB11" s="19">
        <f t="shared" si="3"/>
        <v>0.25576416000000002</v>
      </c>
    </row>
    <row r="12" spans="2:28" ht="15.75" x14ac:dyDescent="0.25">
      <c r="B12" s="16" t="s">
        <v>64</v>
      </c>
      <c r="C12" s="16" t="s">
        <v>33</v>
      </c>
      <c r="D12" s="17" t="s">
        <v>17</v>
      </c>
      <c r="E12" s="17" t="s">
        <v>18</v>
      </c>
      <c r="F12" s="17" t="s">
        <v>136</v>
      </c>
      <c r="G12" s="2" t="s">
        <v>19</v>
      </c>
      <c r="H12" s="2" t="s">
        <v>83</v>
      </c>
      <c r="I12" s="17">
        <v>951</v>
      </c>
      <c r="J12" s="17">
        <v>2021</v>
      </c>
      <c r="K12" s="18">
        <v>0.96</v>
      </c>
      <c r="L12" s="17">
        <v>2021</v>
      </c>
      <c r="M12" s="17" t="s">
        <v>118</v>
      </c>
      <c r="N12" s="19">
        <v>0.9</v>
      </c>
      <c r="O12" s="2" t="s">
        <v>24</v>
      </c>
      <c r="P12" s="17" t="s">
        <v>26</v>
      </c>
      <c r="Q12" s="20">
        <v>44542</v>
      </c>
      <c r="R12" s="21">
        <v>29445000</v>
      </c>
      <c r="S12" s="22">
        <v>362589</v>
      </c>
      <c r="T12" s="17" t="s">
        <v>27</v>
      </c>
      <c r="U12" s="21">
        <v>1110388</v>
      </c>
      <c r="V12" s="21">
        <v>951753</v>
      </c>
      <c r="W12" s="23">
        <v>575049</v>
      </c>
      <c r="X12" s="24">
        <f t="shared" si="0"/>
        <v>1.5859526902360523</v>
      </c>
      <c r="Y12" s="23">
        <v>37667320</v>
      </c>
      <c r="Z12" s="19">
        <f t="shared" si="1"/>
        <v>1.5266522810754787E-2</v>
      </c>
      <c r="AA12" s="21">
        <f t="shared" si="2"/>
        <v>39608.117770767611</v>
      </c>
      <c r="AB12" s="19">
        <f t="shared" si="3"/>
        <v>0.78171210481658904</v>
      </c>
    </row>
    <row r="13" spans="2:28" ht="15.75" x14ac:dyDescent="0.25">
      <c r="B13" s="16" t="s">
        <v>96</v>
      </c>
      <c r="C13" s="16" t="s">
        <v>34</v>
      </c>
      <c r="D13" s="17" t="s">
        <v>17</v>
      </c>
      <c r="E13" s="17" t="s">
        <v>18</v>
      </c>
      <c r="F13" s="17" t="s">
        <v>136</v>
      </c>
      <c r="G13" s="2" t="s">
        <v>90</v>
      </c>
      <c r="H13" s="2" t="s">
        <v>84</v>
      </c>
      <c r="I13" s="17">
        <v>634</v>
      </c>
      <c r="J13" s="17">
        <v>2006</v>
      </c>
      <c r="K13" s="18">
        <v>0.9758</v>
      </c>
      <c r="L13" s="17">
        <v>2007</v>
      </c>
      <c r="M13" s="17" t="s">
        <v>117</v>
      </c>
      <c r="N13" s="19">
        <v>0.9</v>
      </c>
      <c r="O13" s="2" t="s">
        <v>110</v>
      </c>
      <c r="P13" s="17" t="s">
        <v>26</v>
      </c>
      <c r="Q13" s="20">
        <v>46003</v>
      </c>
      <c r="R13" s="21">
        <v>42652000</v>
      </c>
      <c r="S13" s="22">
        <v>725698</v>
      </c>
      <c r="T13" s="17" t="s">
        <v>27</v>
      </c>
      <c r="U13" s="21">
        <v>1011004</v>
      </c>
      <c r="V13" s="21">
        <v>852369</v>
      </c>
      <c r="W13" s="23">
        <v>540000</v>
      </c>
      <c r="X13" s="24">
        <f t="shared" si="0"/>
        <v>0.74411118674710419</v>
      </c>
      <c r="Y13" s="23">
        <v>86750000</v>
      </c>
      <c r="Z13" s="19">
        <f t="shared" si="1"/>
        <v>6.2247838616714696E-3</v>
      </c>
      <c r="AA13" s="21">
        <f t="shared" si="2"/>
        <v>136829.65299684543</v>
      </c>
      <c r="AB13" s="19">
        <f t="shared" si="3"/>
        <v>0.49166570605187321</v>
      </c>
    </row>
    <row r="14" spans="2:28" ht="15.75" x14ac:dyDescent="0.25">
      <c r="B14" s="16" t="s">
        <v>97</v>
      </c>
      <c r="C14" s="16" t="s">
        <v>35</v>
      </c>
      <c r="D14" s="17" t="s">
        <v>17</v>
      </c>
      <c r="E14" s="17" t="s">
        <v>18</v>
      </c>
      <c r="F14" s="17" t="s">
        <v>136</v>
      </c>
      <c r="G14" s="2" t="s">
        <v>90</v>
      </c>
      <c r="H14" s="2" t="s">
        <v>85</v>
      </c>
      <c r="I14" s="17">
        <v>364</v>
      </c>
      <c r="J14" s="17">
        <v>2010</v>
      </c>
      <c r="K14" s="18">
        <v>0.86570000000000003</v>
      </c>
      <c r="L14" s="17">
        <v>2016</v>
      </c>
      <c r="M14" s="17" t="s">
        <v>117</v>
      </c>
      <c r="N14" s="19">
        <v>0.9</v>
      </c>
      <c r="O14" s="2" t="s">
        <v>111</v>
      </c>
      <c r="P14" s="17" t="s">
        <v>25</v>
      </c>
      <c r="Q14" s="20">
        <v>45612</v>
      </c>
      <c r="R14" s="21">
        <v>14712000</v>
      </c>
      <c r="S14" s="22">
        <v>265896</v>
      </c>
      <c r="T14" s="17" t="s">
        <v>27</v>
      </c>
      <c r="U14" s="21">
        <v>1109880</v>
      </c>
      <c r="V14" s="21">
        <v>951245</v>
      </c>
      <c r="W14" s="23">
        <v>424979</v>
      </c>
      <c r="X14" s="24">
        <f t="shared" si="0"/>
        <v>1.5982903089929898</v>
      </c>
      <c r="Y14" s="23">
        <v>75312237</v>
      </c>
      <c r="Z14" s="19">
        <f t="shared" si="1"/>
        <v>5.6428943944395122E-3</v>
      </c>
      <c r="AA14" s="21">
        <f t="shared" si="2"/>
        <v>206901.75</v>
      </c>
      <c r="AB14" s="19">
        <f t="shared" si="3"/>
        <v>0.1953467402647992</v>
      </c>
    </row>
    <row r="15" spans="2:28" ht="15.75" x14ac:dyDescent="0.25">
      <c r="B15" s="16" t="s">
        <v>98</v>
      </c>
      <c r="C15" s="16" t="s">
        <v>36</v>
      </c>
      <c r="D15" s="17" t="s">
        <v>17</v>
      </c>
      <c r="E15" s="17" t="s">
        <v>18</v>
      </c>
      <c r="F15" s="17" t="s">
        <v>136</v>
      </c>
      <c r="G15" s="2" t="s">
        <v>90</v>
      </c>
      <c r="H15" s="2" t="s">
        <v>86</v>
      </c>
      <c r="I15" s="17">
        <v>489</v>
      </c>
      <c r="J15" s="17">
        <v>2015</v>
      </c>
      <c r="K15" s="18">
        <v>0.9577</v>
      </c>
      <c r="L15" s="17">
        <v>2018</v>
      </c>
      <c r="M15" s="17" t="s">
        <v>118</v>
      </c>
      <c r="N15" s="19">
        <v>1</v>
      </c>
      <c r="O15" s="2" t="s">
        <v>92</v>
      </c>
      <c r="P15" s="17" t="s">
        <v>20</v>
      </c>
      <c r="Q15" s="20">
        <v>45936</v>
      </c>
      <c r="R15" s="21">
        <v>86000000</v>
      </c>
      <c r="S15" s="25">
        <v>716454.21250000002</v>
      </c>
      <c r="T15" s="17" t="s">
        <v>27</v>
      </c>
      <c r="U15" s="21">
        <v>528376</v>
      </c>
      <c r="V15" s="21">
        <v>369741</v>
      </c>
      <c r="W15" s="23">
        <v>2500000</v>
      </c>
      <c r="X15" s="24">
        <f t="shared" si="0"/>
        <v>3.489406519471054</v>
      </c>
      <c r="Y15" s="23">
        <v>95000000</v>
      </c>
      <c r="Z15" s="19">
        <f t="shared" si="1"/>
        <v>2.6315789473684209E-2</v>
      </c>
      <c r="AA15" s="21">
        <f t="shared" si="2"/>
        <v>194274.02862985685</v>
      </c>
      <c r="AB15" s="19">
        <f t="shared" si="3"/>
        <v>0.90526315789473688</v>
      </c>
    </row>
    <row r="16" spans="2:28" ht="15.75" x14ac:dyDescent="0.25">
      <c r="B16" s="16" t="s">
        <v>65</v>
      </c>
      <c r="C16" s="16" t="s">
        <v>38</v>
      </c>
      <c r="D16" s="17" t="s">
        <v>17</v>
      </c>
      <c r="E16" s="17" t="s">
        <v>18</v>
      </c>
      <c r="F16" s="17" t="s">
        <v>136</v>
      </c>
      <c r="G16" s="2" t="s">
        <v>91</v>
      </c>
      <c r="H16" s="2" t="s">
        <v>88</v>
      </c>
      <c r="I16" s="17">
        <v>800</v>
      </c>
      <c r="J16" s="17">
        <v>2003</v>
      </c>
      <c r="K16" s="18">
        <v>0.9657</v>
      </c>
      <c r="L16" s="17">
        <v>2006</v>
      </c>
      <c r="M16" s="17" t="s">
        <v>117</v>
      </c>
      <c r="N16" s="19">
        <v>0.98</v>
      </c>
      <c r="O16" s="2" t="s">
        <v>108</v>
      </c>
      <c r="P16" s="17" t="s">
        <v>25</v>
      </c>
      <c r="Q16" s="20">
        <v>45001</v>
      </c>
      <c r="R16" s="21">
        <v>9853675</v>
      </c>
      <c r="S16" s="25">
        <v>787585.76388900005</v>
      </c>
      <c r="T16" s="17" t="s">
        <v>28</v>
      </c>
      <c r="U16" s="21">
        <v>527782</v>
      </c>
      <c r="V16" s="21">
        <v>369147</v>
      </c>
      <c r="W16" s="23">
        <v>1115000</v>
      </c>
      <c r="X16" s="24">
        <f t="shared" si="0"/>
        <v>1.4157188348533236</v>
      </c>
      <c r="Y16" s="23">
        <v>18000000</v>
      </c>
      <c r="Z16" s="19">
        <f t="shared" si="1"/>
        <v>6.1944444444444448E-2</v>
      </c>
      <c r="AA16" s="21">
        <f t="shared" si="2"/>
        <v>22500</v>
      </c>
      <c r="AB16" s="19">
        <f t="shared" si="3"/>
        <v>0.54742638888888884</v>
      </c>
    </row>
    <row r="17" spans="2:28" ht="15.75" x14ac:dyDescent="0.25">
      <c r="B17" s="16" t="s">
        <v>99</v>
      </c>
      <c r="C17" s="26" t="s">
        <v>39</v>
      </c>
      <c r="D17" s="17" t="s">
        <v>17</v>
      </c>
      <c r="E17" s="17" t="s">
        <v>18</v>
      </c>
      <c r="F17" s="17" t="s">
        <v>136</v>
      </c>
      <c r="G17" s="2" t="s">
        <v>19</v>
      </c>
      <c r="H17" s="2" t="s">
        <v>89</v>
      </c>
      <c r="I17" s="17">
        <v>700</v>
      </c>
      <c r="J17" s="17">
        <v>2002</v>
      </c>
      <c r="K17" s="18">
        <v>0.96260000000000001</v>
      </c>
      <c r="L17" s="17">
        <v>2007</v>
      </c>
      <c r="M17" s="17" t="s">
        <v>117</v>
      </c>
      <c r="N17" s="19">
        <v>0.95</v>
      </c>
      <c r="O17" s="2" t="s">
        <v>109</v>
      </c>
      <c r="P17" s="17" t="s">
        <v>26</v>
      </c>
      <c r="Q17" s="20">
        <v>45298</v>
      </c>
      <c r="R17" s="21">
        <v>12000000</v>
      </c>
      <c r="S17" s="25">
        <v>995280.91666700004</v>
      </c>
      <c r="T17" s="17" t="s">
        <v>27</v>
      </c>
      <c r="U17" s="21">
        <v>1144267</v>
      </c>
      <c r="V17" s="21">
        <v>985632</v>
      </c>
      <c r="W17" s="23">
        <v>3002386</v>
      </c>
      <c r="X17" s="24">
        <f t="shared" si="0"/>
        <v>3.0166216891351638</v>
      </c>
      <c r="Y17" s="23">
        <v>43150000</v>
      </c>
      <c r="Z17" s="19">
        <f t="shared" si="1"/>
        <v>6.9580208574739288E-2</v>
      </c>
      <c r="AA17" s="21">
        <f t="shared" si="2"/>
        <v>61642.857142857145</v>
      </c>
      <c r="AB17" s="19">
        <f t="shared" si="3"/>
        <v>0.27809965237543455</v>
      </c>
    </row>
    <row r="18" spans="2:28" ht="15.75" x14ac:dyDescent="0.25">
      <c r="B18" s="16" t="s">
        <v>66</v>
      </c>
      <c r="C18" s="16" t="s">
        <v>40</v>
      </c>
      <c r="D18" s="17" t="s">
        <v>17</v>
      </c>
      <c r="E18" s="17" t="s">
        <v>18</v>
      </c>
      <c r="F18" s="17" t="s">
        <v>136</v>
      </c>
      <c r="G18" s="2" t="s">
        <v>19</v>
      </c>
      <c r="H18" s="2" t="s">
        <v>79</v>
      </c>
      <c r="I18" s="17">
        <v>600</v>
      </c>
      <c r="J18" s="17">
        <v>1980</v>
      </c>
      <c r="K18" s="18">
        <v>0.89790000000000003</v>
      </c>
      <c r="L18" s="17">
        <v>2000</v>
      </c>
      <c r="M18" s="17" t="s">
        <v>118</v>
      </c>
      <c r="N18" s="19">
        <v>0.95</v>
      </c>
      <c r="O18" s="2" t="s">
        <v>24</v>
      </c>
      <c r="P18" s="17" t="s">
        <v>26</v>
      </c>
      <c r="Q18" s="20">
        <v>45864</v>
      </c>
      <c r="R18" s="21">
        <v>8965236</v>
      </c>
      <c r="S18" s="25">
        <v>967183.45833299996</v>
      </c>
      <c r="T18" s="17" t="s">
        <v>27</v>
      </c>
      <c r="U18" s="21">
        <v>317598</v>
      </c>
      <c r="V18" s="21">
        <v>158963</v>
      </c>
      <c r="W18" s="23">
        <v>3002386</v>
      </c>
      <c r="X18" s="24">
        <f t="shared" si="0"/>
        <v>3.1042569784793432</v>
      </c>
      <c r="Y18" s="23">
        <v>125100000</v>
      </c>
      <c r="Z18" s="19">
        <f t="shared" si="1"/>
        <v>2.3999888089528378E-2</v>
      </c>
      <c r="AA18" s="21">
        <f t="shared" si="2"/>
        <v>208500</v>
      </c>
      <c r="AB18" s="19">
        <f t="shared" si="3"/>
        <v>7.1664556354916073E-2</v>
      </c>
    </row>
    <row r="19" spans="2:28" ht="15.75" x14ac:dyDescent="0.25">
      <c r="B19" s="16" t="s">
        <v>67</v>
      </c>
      <c r="C19" s="16" t="s">
        <v>41</v>
      </c>
      <c r="D19" s="17" t="s">
        <v>17</v>
      </c>
      <c r="E19" s="17" t="s">
        <v>18</v>
      </c>
      <c r="F19" s="17" t="s">
        <v>136</v>
      </c>
      <c r="G19" s="2" t="s">
        <v>19</v>
      </c>
      <c r="H19" s="2" t="s">
        <v>21</v>
      </c>
      <c r="I19" s="17">
        <v>500</v>
      </c>
      <c r="J19" s="17">
        <v>1988</v>
      </c>
      <c r="K19" s="18">
        <v>1</v>
      </c>
      <c r="L19" s="17">
        <v>2000</v>
      </c>
      <c r="M19" s="17" t="s">
        <v>117</v>
      </c>
      <c r="N19" s="19">
        <v>0.94</v>
      </c>
      <c r="O19" s="2" t="s">
        <v>110</v>
      </c>
      <c r="P19" s="17" t="s">
        <v>25</v>
      </c>
      <c r="Q19" s="20">
        <v>45579</v>
      </c>
      <c r="R19" s="21">
        <v>72300000</v>
      </c>
      <c r="S19" s="22">
        <v>3216454.2124999999</v>
      </c>
      <c r="T19" s="17" t="s">
        <v>27</v>
      </c>
      <c r="U19" s="21">
        <v>1011004</v>
      </c>
      <c r="V19" s="21">
        <v>852369</v>
      </c>
      <c r="W19" s="23">
        <v>4509164</v>
      </c>
      <c r="X19" s="24">
        <f t="shared" si="0"/>
        <v>1.4019052354223431</v>
      </c>
      <c r="Y19" s="23">
        <v>80000000</v>
      </c>
      <c r="Z19" s="19">
        <f t="shared" si="1"/>
        <v>5.6364549999999999E-2</v>
      </c>
      <c r="AA19" s="21">
        <f t="shared" si="2"/>
        <v>160000</v>
      </c>
      <c r="AB19" s="19">
        <f t="shared" si="3"/>
        <v>0.90375000000000005</v>
      </c>
    </row>
    <row r="20" spans="2:28" ht="15.75" x14ac:dyDescent="0.25">
      <c r="B20" s="16" t="s">
        <v>107</v>
      </c>
      <c r="C20" s="16" t="s">
        <v>42</v>
      </c>
      <c r="D20" s="17" t="s">
        <v>17</v>
      </c>
      <c r="E20" s="17" t="s">
        <v>18</v>
      </c>
      <c r="F20" s="17" t="s">
        <v>136</v>
      </c>
      <c r="G20" s="2" t="s">
        <v>19</v>
      </c>
      <c r="H20" s="2" t="s">
        <v>80</v>
      </c>
      <c r="I20" s="17">
        <v>400</v>
      </c>
      <c r="J20" s="17">
        <v>1990</v>
      </c>
      <c r="K20" s="18">
        <v>0.95</v>
      </c>
      <c r="L20" s="17">
        <v>1999</v>
      </c>
      <c r="M20" s="17" t="s">
        <v>117</v>
      </c>
      <c r="N20" s="19">
        <v>0.94</v>
      </c>
      <c r="O20" s="2" t="s">
        <v>111</v>
      </c>
      <c r="P20" s="17" t="s">
        <v>25</v>
      </c>
      <c r="Q20" s="20">
        <v>45396</v>
      </c>
      <c r="R20" s="21">
        <v>38100000</v>
      </c>
      <c r="S20" s="22">
        <v>9272194.7375000007</v>
      </c>
      <c r="T20" s="17" t="s">
        <v>27</v>
      </c>
      <c r="U20" s="21">
        <v>1637171</v>
      </c>
      <c r="V20" s="21">
        <v>1478536</v>
      </c>
      <c r="W20" s="23">
        <v>9520000</v>
      </c>
      <c r="X20" s="24">
        <f t="shared" si="0"/>
        <v>1.0267256317965139</v>
      </c>
      <c r="Y20" s="23">
        <v>110600000</v>
      </c>
      <c r="Z20" s="19">
        <f t="shared" si="1"/>
        <v>8.6075949367088608E-2</v>
      </c>
      <c r="AA20" s="21">
        <f t="shared" si="2"/>
        <v>276500</v>
      </c>
      <c r="AB20" s="19">
        <f t="shared" si="3"/>
        <v>0.34448462929475587</v>
      </c>
    </row>
    <row r="21" spans="2:28" ht="15.75" x14ac:dyDescent="0.25">
      <c r="B21" s="16" t="s">
        <v>68</v>
      </c>
      <c r="C21" s="16" t="s">
        <v>43</v>
      </c>
      <c r="D21" s="17" t="s">
        <v>17</v>
      </c>
      <c r="E21" s="17" t="s">
        <v>18</v>
      </c>
      <c r="F21" s="17" t="s">
        <v>136</v>
      </c>
      <c r="G21" s="2" t="s">
        <v>90</v>
      </c>
      <c r="H21" s="2" t="s">
        <v>22</v>
      </c>
      <c r="I21" s="17">
        <v>300</v>
      </c>
      <c r="J21" s="17">
        <v>1991</v>
      </c>
      <c r="K21" s="18">
        <v>0.95</v>
      </c>
      <c r="L21" s="17">
        <v>1999</v>
      </c>
      <c r="M21" s="17" t="s">
        <v>118</v>
      </c>
      <c r="N21" s="19">
        <v>1</v>
      </c>
      <c r="O21" s="2" t="s">
        <v>92</v>
      </c>
      <c r="P21" s="17" t="s">
        <v>25</v>
      </c>
      <c r="Q21" s="20">
        <v>46005</v>
      </c>
      <c r="R21" s="21">
        <v>51500000</v>
      </c>
      <c r="S21" s="22">
        <v>1887585.7638890001</v>
      </c>
      <c r="T21" s="17" t="s">
        <v>27</v>
      </c>
      <c r="U21" s="21">
        <v>1142889</v>
      </c>
      <c r="V21" s="21">
        <v>984254</v>
      </c>
      <c r="W21" s="23">
        <v>4509164</v>
      </c>
      <c r="X21" s="24">
        <f t="shared" si="0"/>
        <v>2.3888525153473039</v>
      </c>
      <c r="Y21" s="23">
        <v>80000000</v>
      </c>
      <c r="Z21" s="19">
        <f t="shared" si="1"/>
        <v>5.6364549999999999E-2</v>
      </c>
      <c r="AA21" s="21">
        <f t="shared" si="2"/>
        <v>266666.66666666669</v>
      </c>
      <c r="AB21" s="19">
        <f t="shared" si="3"/>
        <v>0.64375000000000004</v>
      </c>
    </row>
    <row r="22" spans="2:28" ht="15.75" x14ac:dyDescent="0.25">
      <c r="B22" s="16" t="s">
        <v>69</v>
      </c>
      <c r="C22" s="16" t="s">
        <v>44</v>
      </c>
      <c r="D22" s="17" t="s">
        <v>17</v>
      </c>
      <c r="E22" s="17" t="s">
        <v>18</v>
      </c>
      <c r="F22" s="17" t="s">
        <v>136</v>
      </c>
      <c r="G22" s="2" t="s">
        <v>91</v>
      </c>
      <c r="H22" s="2" t="s">
        <v>82</v>
      </c>
      <c r="I22" s="17">
        <v>200</v>
      </c>
      <c r="J22" s="17">
        <v>1996</v>
      </c>
      <c r="K22" s="18">
        <v>0.63</v>
      </c>
      <c r="L22" s="17">
        <v>1999</v>
      </c>
      <c r="M22" s="17" t="s">
        <v>117</v>
      </c>
      <c r="N22" s="19">
        <v>1</v>
      </c>
      <c r="O22" s="2" t="s">
        <v>93</v>
      </c>
      <c r="P22" s="17" t="s">
        <v>26</v>
      </c>
      <c r="Q22" s="20">
        <v>44562</v>
      </c>
      <c r="R22" s="21">
        <v>46000000</v>
      </c>
      <c r="S22" s="22">
        <v>1925630</v>
      </c>
      <c r="T22" s="17" t="s">
        <v>28</v>
      </c>
      <c r="U22" s="21">
        <v>1011270</v>
      </c>
      <c r="V22" s="21">
        <v>852635</v>
      </c>
      <c r="W22" s="23">
        <v>4684578</v>
      </c>
      <c r="X22" s="24">
        <f t="shared" si="0"/>
        <v>2.4327508399848363</v>
      </c>
      <c r="Y22" s="23">
        <v>64800000</v>
      </c>
      <c r="Z22" s="19">
        <f t="shared" si="1"/>
        <v>7.2292870370370368E-2</v>
      </c>
      <c r="AA22" s="21">
        <f t="shared" si="2"/>
        <v>324000</v>
      </c>
      <c r="AB22" s="19">
        <f t="shared" si="3"/>
        <v>0.70987654320987659</v>
      </c>
    </row>
    <row r="23" spans="2:28" ht="15.75" x14ac:dyDescent="0.25">
      <c r="B23" s="16" t="s">
        <v>100</v>
      </c>
      <c r="C23" s="16" t="s">
        <v>45</v>
      </c>
      <c r="D23" s="17" t="s">
        <v>17</v>
      </c>
      <c r="E23" s="17" t="s">
        <v>18</v>
      </c>
      <c r="F23" s="17" t="s">
        <v>136</v>
      </c>
      <c r="G23" s="2" t="s">
        <v>90</v>
      </c>
      <c r="H23" s="2" t="s">
        <v>83</v>
      </c>
      <c r="I23" s="17">
        <v>100</v>
      </c>
      <c r="J23" s="17">
        <v>2005</v>
      </c>
      <c r="K23" s="18">
        <v>0.96</v>
      </c>
      <c r="L23" s="17">
        <v>2010</v>
      </c>
      <c r="M23" s="17" t="s">
        <v>117</v>
      </c>
      <c r="N23" s="19">
        <v>1</v>
      </c>
      <c r="O23" s="2" t="s">
        <v>108</v>
      </c>
      <c r="P23" s="17" t="s">
        <v>26</v>
      </c>
      <c r="Q23" s="20">
        <v>44593</v>
      </c>
      <c r="R23" s="21">
        <v>39000000</v>
      </c>
      <c r="S23" s="22">
        <v>1967183.4583330001</v>
      </c>
      <c r="T23" s="17" t="s">
        <v>27</v>
      </c>
      <c r="U23" s="21">
        <v>3813527</v>
      </c>
      <c r="V23" s="21">
        <v>3654892</v>
      </c>
      <c r="W23" s="23">
        <v>4328969</v>
      </c>
      <c r="X23" s="24">
        <f t="shared" si="0"/>
        <v>2.2005924163618107</v>
      </c>
      <c r="Y23" s="23">
        <v>110250000</v>
      </c>
      <c r="Z23" s="19">
        <f t="shared" si="1"/>
        <v>3.9265024943310654E-2</v>
      </c>
      <c r="AA23" s="21">
        <f t="shared" si="2"/>
        <v>1102500</v>
      </c>
      <c r="AB23" s="19">
        <f t="shared" si="3"/>
        <v>0.35374149659863946</v>
      </c>
    </row>
    <row r="24" spans="2:28" ht="15.75" x14ac:dyDescent="0.25">
      <c r="B24" s="16" t="s">
        <v>69</v>
      </c>
      <c r="C24" s="16" t="s">
        <v>46</v>
      </c>
      <c r="D24" s="17" t="s">
        <v>17</v>
      </c>
      <c r="E24" s="17" t="s">
        <v>18</v>
      </c>
      <c r="F24" s="17" t="s">
        <v>136</v>
      </c>
      <c r="G24" s="2" t="s">
        <v>19</v>
      </c>
      <c r="H24" s="2" t="s">
        <v>84</v>
      </c>
      <c r="I24" s="17">
        <v>900</v>
      </c>
      <c r="J24" s="17">
        <v>2021</v>
      </c>
      <c r="K24" s="18">
        <v>0.9758</v>
      </c>
      <c r="L24" s="17">
        <v>2021</v>
      </c>
      <c r="M24" s="17" t="s">
        <v>118</v>
      </c>
      <c r="N24" s="19">
        <v>1</v>
      </c>
      <c r="O24" s="2" t="s">
        <v>109</v>
      </c>
      <c r="P24" s="17" t="s">
        <v>25</v>
      </c>
      <c r="Q24" s="20">
        <v>47915</v>
      </c>
      <c r="R24" s="21">
        <v>134000000</v>
      </c>
      <c r="S24" s="22">
        <v>2821523.8888889998</v>
      </c>
      <c r="T24" s="17" t="s">
        <v>27</v>
      </c>
      <c r="U24" s="21">
        <v>417598</v>
      </c>
      <c r="V24" s="21">
        <v>258963</v>
      </c>
      <c r="W24" s="23">
        <v>5465543</v>
      </c>
      <c r="X24" s="24">
        <f t="shared" si="0"/>
        <v>1.9370890395516396</v>
      </c>
      <c r="Y24" s="23">
        <v>195625000</v>
      </c>
      <c r="Z24" s="19">
        <f t="shared" si="1"/>
        <v>2.7938877955271564E-2</v>
      </c>
      <c r="AA24" s="21">
        <f t="shared" si="2"/>
        <v>217361.11111111112</v>
      </c>
      <c r="AB24" s="19">
        <f t="shared" si="3"/>
        <v>0.68498402555910542</v>
      </c>
    </row>
    <row r="25" spans="2:28" ht="15.75" x14ac:dyDescent="0.25">
      <c r="B25" s="16" t="s">
        <v>101</v>
      </c>
      <c r="C25" s="16" t="s">
        <v>47</v>
      </c>
      <c r="D25" s="17" t="s">
        <v>17</v>
      </c>
      <c r="E25" s="17" t="s">
        <v>18</v>
      </c>
      <c r="F25" s="17" t="s">
        <v>136</v>
      </c>
      <c r="G25" s="2" t="s">
        <v>90</v>
      </c>
      <c r="H25" s="2" t="s">
        <v>85</v>
      </c>
      <c r="I25" s="17">
        <v>1000</v>
      </c>
      <c r="J25" s="17">
        <v>2006</v>
      </c>
      <c r="K25" s="18">
        <v>0.86570000000000003</v>
      </c>
      <c r="L25" s="17">
        <v>2008</v>
      </c>
      <c r="M25" s="17" t="s">
        <v>117</v>
      </c>
      <c r="N25" s="19">
        <v>1</v>
      </c>
      <c r="O25" s="2" t="s">
        <v>24</v>
      </c>
      <c r="P25" s="17" t="s">
        <v>26</v>
      </c>
      <c r="Q25" s="20">
        <v>45909</v>
      </c>
      <c r="R25" s="21">
        <v>50650000</v>
      </c>
      <c r="S25" s="22">
        <v>2526514</v>
      </c>
      <c r="T25" s="17" t="s">
        <v>27</v>
      </c>
      <c r="U25" s="21">
        <v>2615621</v>
      </c>
      <c r="V25" s="21">
        <v>2456986</v>
      </c>
      <c r="W25" s="23">
        <v>4684578</v>
      </c>
      <c r="X25" s="24">
        <f t="shared" si="0"/>
        <v>1.854166650174905</v>
      </c>
      <c r="Y25" s="23">
        <v>93150000</v>
      </c>
      <c r="Z25" s="19">
        <f t="shared" si="1"/>
        <v>5.0290692431561999E-2</v>
      </c>
      <c r="AA25" s="21">
        <f t="shared" si="2"/>
        <v>93150</v>
      </c>
      <c r="AB25" s="19">
        <f t="shared" si="3"/>
        <v>0.54374664519592053</v>
      </c>
    </row>
    <row r="26" spans="2:28" ht="15.75" x14ac:dyDescent="0.25">
      <c r="B26" s="16" t="s">
        <v>102</v>
      </c>
      <c r="C26" s="16" t="s">
        <v>48</v>
      </c>
      <c r="D26" s="17" t="s">
        <v>17</v>
      </c>
      <c r="E26" s="17" t="s">
        <v>18</v>
      </c>
      <c r="F26" s="17" t="s">
        <v>136</v>
      </c>
      <c r="G26" s="2" t="s">
        <v>90</v>
      </c>
      <c r="H26" s="2" t="s">
        <v>86</v>
      </c>
      <c r="I26" s="17">
        <v>154</v>
      </c>
      <c r="J26" s="17">
        <v>2010</v>
      </c>
      <c r="K26" s="18">
        <v>0.9577</v>
      </c>
      <c r="L26" s="17">
        <v>2014</v>
      </c>
      <c r="M26" s="17" t="s">
        <v>117</v>
      </c>
      <c r="N26" s="19">
        <v>1</v>
      </c>
      <c r="O26" s="2" t="s">
        <v>110</v>
      </c>
      <c r="P26" s="17" t="s">
        <v>20</v>
      </c>
      <c r="Q26" s="20">
        <v>44542</v>
      </c>
      <c r="R26" s="21">
        <v>138625000</v>
      </c>
      <c r="S26" s="22">
        <v>1619614.225175</v>
      </c>
      <c r="T26" s="17" t="s">
        <v>27</v>
      </c>
      <c r="U26" s="21">
        <v>318487</v>
      </c>
      <c r="V26" s="21">
        <v>159852</v>
      </c>
      <c r="W26" s="23">
        <v>4328969</v>
      </c>
      <c r="X26" s="24">
        <f t="shared" si="0"/>
        <v>2.6728395766789794</v>
      </c>
      <c r="Y26" s="23">
        <v>145100000</v>
      </c>
      <c r="Z26" s="19">
        <f t="shared" si="1"/>
        <v>2.9834383184011028E-2</v>
      </c>
      <c r="AA26" s="21">
        <f t="shared" si="2"/>
        <v>942207.79220779217</v>
      </c>
      <c r="AB26" s="19">
        <f t="shared" si="3"/>
        <v>0.95537560303239144</v>
      </c>
    </row>
    <row r="27" spans="2:28" ht="15.75" x14ac:dyDescent="0.25">
      <c r="B27" s="16" t="s">
        <v>103</v>
      </c>
      <c r="C27" s="16" t="s">
        <v>49</v>
      </c>
      <c r="D27" s="17" t="s">
        <v>17</v>
      </c>
      <c r="E27" s="17" t="s">
        <v>18</v>
      </c>
      <c r="F27" s="17" t="s">
        <v>136</v>
      </c>
      <c r="G27" s="2" t="s">
        <v>90</v>
      </c>
      <c r="H27" s="2" t="s">
        <v>87</v>
      </c>
      <c r="I27" s="17">
        <v>1500</v>
      </c>
      <c r="J27" s="17">
        <v>2015</v>
      </c>
      <c r="K27" s="18">
        <v>1</v>
      </c>
      <c r="L27" s="17">
        <v>2019</v>
      </c>
      <c r="M27" s="17" t="s">
        <v>118</v>
      </c>
      <c r="N27" s="19">
        <v>1</v>
      </c>
      <c r="O27" s="2" t="s">
        <v>111</v>
      </c>
      <c r="P27" s="17" t="s">
        <v>26</v>
      </c>
      <c r="Q27" s="20">
        <v>46003</v>
      </c>
      <c r="R27" s="21">
        <v>19500000</v>
      </c>
      <c r="S27" s="22">
        <v>1865079.4417320001</v>
      </c>
      <c r="T27" s="17" t="s">
        <v>27</v>
      </c>
      <c r="U27" s="21">
        <v>480221</v>
      </c>
      <c r="V27" s="21">
        <v>321586</v>
      </c>
      <c r="W27" s="23">
        <v>5465543</v>
      </c>
      <c r="X27" s="24">
        <f t="shared" si="0"/>
        <v>2.9304612327528745</v>
      </c>
      <c r="Y27" s="23">
        <v>80000000</v>
      </c>
      <c r="Z27" s="19">
        <f t="shared" si="1"/>
        <v>6.8319287500000006E-2</v>
      </c>
      <c r="AA27" s="21">
        <f t="shared" si="2"/>
        <v>53333.333333333336</v>
      </c>
      <c r="AB27" s="19">
        <f t="shared" si="3"/>
        <v>0.24374999999999999</v>
      </c>
    </row>
    <row r="28" spans="2:28" ht="15.75" x14ac:dyDescent="0.25">
      <c r="B28" s="16" t="s">
        <v>70</v>
      </c>
      <c r="C28" s="16" t="s">
        <v>50</v>
      </c>
      <c r="D28" s="17" t="s">
        <v>17</v>
      </c>
      <c r="E28" s="17" t="s">
        <v>18</v>
      </c>
      <c r="F28" s="17" t="s">
        <v>136</v>
      </c>
      <c r="G28" s="2" t="s">
        <v>91</v>
      </c>
      <c r="H28" s="2" t="s">
        <v>88</v>
      </c>
      <c r="I28" s="17">
        <v>950</v>
      </c>
      <c r="J28" s="17">
        <v>2014</v>
      </c>
      <c r="K28" s="18">
        <v>0.9657</v>
      </c>
      <c r="L28" s="17">
        <v>2020</v>
      </c>
      <c r="M28" s="17" t="s">
        <v>117</v>
      </c>
      <c r="N28" s="19">
        <v>1</v>
      </c>
      <c r="O28" s="2" t="s">
        <v>92</v>
      </c>
      <c r="P28" s="17" t="s">
        <v>25</v>
      </c>
      <c r="Q28" s="20">
        <v>45612</v>
      </c>
      <c r="R28" s="21">
        <v>44500000</v>
      </c>
      <c r="S28" s="25">
        <v>1020813.287265</v>
      </c>
      <c r="T28" s="17" t="s">
        <v>28</v>
      </c>
      <c r="U28" s="21">
        <v>1655470</v>
      </c>
      <c r="V28" s="21">
        <v>1496835</v>
      </c>
      <c r="W28" s="23">
        <v>4684578</v>
      </c>
      <c r="X28" s="24">
        <f t="shared" si="0"/>
        <v>4.5890644826450986</v>
      </c>
      <c r="Y28" s="23">
        <v>81050000</v>
      </c>
      <c r="Z28" s="19">
        <f t="shared" si="1"/>
        <v>5.7798618136952501E-2</v>
      </c>
      <c r="AA28" s="21">
        <f t="shared" si="2"/>
        <v>85315.789473684214</v>
      </c>
      <c r="AB28" s="19">
        <f t="shared" si="3"/>
        <v>0.54904380012338061</v>
      </c>
    </row>
    <row r="29" spans="2:28" ht="15.75" x14ac:dyDescent="0.25">
      <c r="B29" s="16" t="s">
        <v>23</v>
      </c>
      <c r="C29" s="16" t="s">
        <v>51</v>
      </c>
      <c r="D29" s="17" t="s">
        <v>17</v>
      </c>
      <c r="E29" s="17" t="s">
        <v>18</v>
      </c>
      <c r="F29" s="17" t="s">
        <v>136</v>
      </c>
      <c r="G29" s="2" t="s">
        <v>19</v>
      </c>
      <c r="H29" s="2" t="s">
        <v>21</v>
      </c>
      <c r="I29" s="17">
        <v>850</v>
      </c>
      <c r="J29" s="17">
        <v>2003</v>
      </c>
      <c r="K29" s="18">
        <v>0.96260000000000001</v>
      </c>
      <c r="L29" s="17">
        <v>2008</v>
      </c>
      <c r="M29" s="17" t="s">
        <v>117</v>
      </c>
      <c r="N29" s="19">
        <v>0.95</v>
      </c>
      <c r="O29" s="2" t="s">
        <v>93</v>
      </c>
      <c r="P29" s="17" t="s">
        <v>25</v>
      </c>
      <c r="Q29" s="20">
        <v>45936</v>
      </c>
      <c r="R29" s="21">
        <v>95300000</v>
      </c>
      <c r="S29" s="22">
        <v>1112857.5393749999</v>
      </c>
      <c r="T29" s="17" t="s">
        <v>27</v>
      </c>
      <c r="U29" s="21">
        <v>10022147</v>
      </c>
      <c r="V29" s="21">
        <v>9863512</v>
      </c>
      <c r="W29" s="23">
        <v>5465543</v>
      </c>
      <c r="X29" s="24">
        <f t="shared" si="0"/>
        <v>4.9112692385312355</v>
      </c>
      <c r="Y29" s="23">
        <v>115625000</v>
      </c>
      <c r="Z29" s="19">
        <f t="shared" si="1"/>
        <v>4.7269561081081081E-2</v>
      </c>
      <c r="AA29" s="21">
        <f t="shared" si="2"/>
        <v>136029.41176470587</v>
      </c>
      <c r="AB29" s="19">
        <f t="shared" si="3"/>
        <v>0.82421621621621621</v>
      </c>
    </row>
    <row r="30" spans="2:28" ht="15.75" x14ac:dyDescent="0.25">
      <c r="B30" s="16" t="s">
        <v>71</v>
      </c>
      <c r="C30" s="16" t="s">
        <v>52</v>
      </c>
      <c r="D30" s="17" t="s">
        <v>17</v>
      </c>
      <c r="E30" s="17" t="s">
        <v>18</v>
      </c>
      <c r="F30" s="17" t="s">
        <v>136</v>
      </c>
      <c r="G30" s="2" t="s">
        <v>19</v>
      </c>
      <c r="H30" s="2" t="s">
        <v>80</v>
      </c>
      <c r="I30" s="17">
        <v>750</v>
      </c>
      <c r="J30" s="17">
        <v>2002</v>
      </c>
      <c r="K30" s="18">
        <v>0.89790000000000003</v>
      </c>
      <c r="L30" s="17">
        <v>2003</v>
      </c>
      <c r="M30" s="17" t="s">
        <v>118</v>
      </c>
      <c r="N30" s="19">
        <v>0.96</v>
      </c>
      <c r="O30" s="2" t="s">
        <v>108</v>
      </c>
      <c r="P30" s="17" t="s">
        <v>26</v>
      </c>
      <c r="Q30" s="20">
        <v>45362</v>
      </c>
      <c r="R30" s="21">
        <v>16850000</v>
      </c>
      <c r="S30" s="25">
        <v>237320.65693299999</v>
      </c>
      <c r="T30" s="17" t="s">
        <v>27</v>
      </c>
      <c r="U30" s="21">
        <v>817601</v>
      </c>
      <c r="V30" s="21">
        <v>658966</v>
      </c>
      <c r="W30" s="23">
        <v>350000</v>
      </c>
      <c r="X30" s="24">
        <f t="shared" si="0"/>
        <v>1.4747978727313715</v>
      </c>
      <c r="Y30" s="23">
        <v>82658256</v>
      </c>
      <c r="Z30" s="19">
        <f t="shared" si="1"/>
        <v>4.2343017737998248E-3</v>
      </c>
      <c r="AA30" s="21">
        <f t="shared" si="2"/>
        <v>110211.008</v>
      </c>
      <c r="AB30" s="19">
        <f t="shared" si="3"/>
        <v>0.20385138539579156</v>
      </c>
    </row>
    <row r="31" spans="2:28" ht="15.75" x14ac:dyDescent="0.25">
      <c r="B31" s="16" t="s">
        <v>72</v>
      </c>
      <c r="C31" s="16" t="s">
        <v>53</v>
      </c>
      <c r="D31" s="17" t="s">
        <v>17</v>
      </c>
      <c r="E31" s="17" t="s">
        <v>18</v>
      </c>
      <c r="F31" s="17" t="s">
        <v>136</v>
      </c>
      <c r="G31" s="2" t="s">
        <v>19</v>
      </c>
      <c r="H31" s="2" t="s">
        <v>22</v>
      </c>
      <c r="I31" s="17">
        <v>650</v>
      </c>
      <c r="J31" s="17">
        <v>1990</v>
      </c>
      <c r="K31" s="18">
        <v>1</v>
      </c>
      <c r="L31" s="17">
        <v>1998</v>
      </c>
      <c r="M31" s="17" t="s">
        <v>117</v>
      </c>
      <c r="N31" s="19">
        <v>0.95</v>
      </c>
      <c r="O31" s="2" t="s">
        <v>109</v>
      </c>
      <c r="P31" s="17" t="s">
        <v>26</v>
      </c>
      <c r="Q31" s="20">
        <v>45001</v>
      </c>
      <c r="R31" s="21">
        <v>17000000</v>
      </c>
      <c r="S31" s="25">
        <v>2025460</v>
      </c>
      <c r="T31" s="17" t="s">
        <v>27</v>
      </c>
      <c r="U31" s="21">
        <v>1015570</v>
      </c>
      <c r="V31" s="21">
        <v>856935</v>
      </c>
      <c r="W31" s="23">
        <v>3645678</v>
      </c>
      <c r="X31" s="24">
        <f t="shared" si="0"/>
        <v>1.7999259427488077</v>
      </c>
      <c r="Y31" s="23">
        <v>78100000</v>
      </c>
      <c r="Z31" s="19">
        <f t="shared" si="1"/>
        <v>4.6679615877080666E-2</v>
      </c>
      <c r="AA31" s="21">
        <f t="shared" si="2"/>
        <v>120153.84615384616</v>
      </c>
      <c r="AB31" s="19">
        <f t="shared" si="3"/>
        <v>0.2176696542893726</v>
      </c>
    </row>
    <row r="32" spans="2:28" ht="15.75" x14ac:dyDescent="0.25">
      <c r="B32" s="16" t="s">
        <v>104</v>
      </c>
      <c r="C32" s="16" t="s">
        <v>54</v>
      </c>
      <c r="D32" s="17" t="s">
        <v>17</v>
      </c>
      <c r="E32" s="17" t="s">
        <v>18</v>
      </c>
      <c r="F32" s="17" t="s">
        <v>136</v>
      </c>
      <c r="G32" s="2" t="s">
        <v>90</v>
      </c>
      <c r="H32" s="2" t="s">
        <v>81</v>
      </c>
      <c r="I32" s="17">
        <v>550</v>
      </c>
      <c r="J32" s="17">
        <v>1991</v>
      </c>
      <c r="K32" s="18">
        <v>0.95</v>
      </c>
      <c r="L32" s="17">
        <v>1996</v>
      </c>
      <c r="M32" s="17" t="s">
        <v>117</v>
      </c>
      <c r="N32" s="19">
        <v>0.92</v>
      </c>
      <c r="O32" s="2" t="s">
        <v>24</v>
      </c>
      <c r="P32" s="17" t="s">
        <v>26</v>
      </c>
      <c r="Q32" s="20">
        <v>45298</v>
      </c>
      <c r="R32" s="21">
        <v>107770000</v>
      </c>
      <c r="S32" s="25">
        <v>3244900.6937350002</v>
      </c>
      <c r="T32" s="17" t="s">
        <v>27</v>
      </c>
      <c r="U32" s="21">
        <v>12300631</v>
      </c>
      <c r="V32" s="21">
        <v>12141996</v>
      </c>
      <c r="W32" s="23">
        <v>3691906</v>
      </c>
      <c r="X32" s="24">
        <f t="shared" si="0"/>
        <v>1.1377562361547897</v>
      </c>
      <c r="Y32" s="23">
        <v>141050000</v>
      </c>
      <c r="Z32" s="19">
        <f t="shared" si="1"/>
        <v>2.6174448777029423E-2</v>
      </c>
      <c r="AA32" s="21">
        <f t="shared" si="2"/>
        <v>256454.54545454544</v>
      </c>
      <c r="AB32" s="19">
        <f t="shared" si="3"/>
        <v>0.76405529953917051</v>
      </c>
    </row>
    <row r="33" spans="2:28" ht="15.75" x14ac:dyDescent="0.25">
      <c r="B33" s="16" t="s">
        <v>105</v>
      </c>
      <c r="C33" s="16" t="s">
        <v>55</v>
      </c>
      <c r="D33" s="17" t="s">
        <v>17</v>
      </c>
      <c r="E33" s="17" t="s">
        <v>18</v>
      </c>
      <c r="F33" s="17" t="s">
        <v>136</v>
      </c>
      <c r="G33" s="2" t="s">
        <v>91</v>
      </c>
      <c r="H33" s="2" t="s">
        <v>82</v>
      </c>
      <c r="I33" s="17">
        <v>450</v>
      </c>
      <c r="J33" s="17">
        <v>1996</v>
      </c>
      <c r="K33" s="18">
        <v>0.95</v>
      </c>
      <c r="L33" s="17">
        <v>1997</v>
      </c>
      <c r="M33" s="17" t="s">
        <v>118</v>
      </c>
      <c r="N33" s="19">
        <v>0.9</v>
      </c>
      <c r="O33" s="2" t="s">
        <v>110</v>
      </c>
      <c r="P33" s="17" t="s">
        <v>25</v>
      </c>
      <c r="Q33" s="20">
        <v>45864</v>
      </c>
      <c r="R33" s="21">
        <v>48000000</v>
      </c>
      <c r="S33" s="22">
        <v>17819614.225175001</v>
      </c>
      <c r="T33" s="17" t="s">
        <v>28</v>
      </c>
      <c r="U33" s="21">
        <v>316800</v>
      </c>
      <c r="V33" s="21">
        <v>158165</v>
      </c>
      <c r="W33" s="23">
        <v>25000000</v>
      </c>
      <c r="X33" s="24">
        <f t="shared" si="0"/>
        <v>1.4029484412003024</v>
      </c>
      <c r="Y33" s="23">
        <v>194500000</v>
      </c>
      <c r="Z33" s="19">
        <f t="shared" si="1"/>
        <v>0.12853470437017994</v>
      </c>
      <c r="AA33" s="21">
        <f t="shared" si="2"/>
        <v>432222.22222222225</v>
      </c>
      <c r="AB33" s="19">
        <f t="shared" si="3"/>
        <v>0.2467866323907455</v>
      </c>
    </row>
    <row r="34" spans="2:28" ht="15.75" x14ac:dyDescent="0.25">
      <c r="B34" s="16" t="s">
        <v>73</v>
      </c>
      <c r="C34" s="16" t="s">
        <v>56</v>
      </c>
      <c r="D34" s="17" t="s">
        <v>17</v>
      </c>
      <c r="E34" s="17" t="s">
        <v>18</v>
      </c>
      <c r="F34" s="17" t="s">
        <v>136</v>
      </c>
      <c r="G34" s="2" t="s">
        <v>91</v>
      </c>
      <c r="H34" s="2" t="s">
        <v>83</v>
      </c>
      <c r="I34" s="17">
        <v>350</v>
      </c>
      <c r="J34" s="17">
        <v>2005</v>
      </c>
      <c r="K34" s="18">
        <v>0.63</v>
      </c>
      <c r="L34" s="17">
        <v>2018</v>
      </c>
      <c r="M34" s="17" t="s">
        <v>117</v>
      </c>
      <c r="N34" s="19">
        <v>0.9</v>
      </c>
      <c r="O34" s="2" t="s">
        <v>111</v>
      </c>
      <c r="P34" s="17" t="s">
        <v>20</v>
      </c>
      <c r="Q34" s="20">
        <v>45579</v>
      </c>
      <c r="R34" s="21">
        <v>12651877</v>
      </c>
      <c r="S34" s="22">
        <v>9265079.4417320006</v>
      </c>
      <c r="T34" s="17" t="s">
        <v>28</v>
      </c>
      <c r="U34" s="21">
        <v>8727989</v>
      </c>
      <c r="V34" s="21">
        <v>8569354</v>
      </c>
      <c r="W34" s="23">
        <v>25000000</v>
      </c>
      <c r="X34" s="24">
        <f t="shared" si="0"/>
        <v>2.6983039009244085</v>
      </c>
      <c r="Y34" s="23">
        <v>261594000</v>
      </c>
      <c r="Z34" s="19">
        <f t="shared" si="1"/>
        <v>9.5567941160729988E-2</v>
      </c>
      <c r="AA34" s="21">
        <f t="shared" si="2"/>
        <v>747411.42857142852</v>
      </c>
      <c r="AB34" s="19">
        <f t="shared" si="3"/>
        <v>4.8364553468351723E-2</v>
      </c>
    </row>
    <row r="35" spans="2:28" ht="15.75" x14ac:dyDescent="0.25">
      <c r="B35" s="16" t="s">
        <v>74</v>
      </c>
      <c r="C35" s="16" t="s">
        <v>57</v>
      </c>
      <c r="D35" s="17" t="s">
        <v>17</v>
      </c>
      <c r="E35" s="17" t="s">
        <v>18</v>
      </c>
      <c r="F35" s="17" t="s">
        <v>136</v>
      </c>
      <c r="G35" s="2" t="s">
        <v>90</v>
      </c>
      <c r="H35" s="2" t="s">
        <v>84</v>
      </c>
      <c r="I35" s="17">
        <v>250</v>
      </c>
      <c r="J35" s="17">
        <v>2021</v>
      </c>
      <c r="K35" s="18">
        <v>0.96</v>
      </c>
      <c r="L35" s="17">
        <v>2021</v>
      </c>
      <c r="M35" s="17" t="s">
        <v>117</v>
      </c>
      <c r="N35" s="19">
        <v>0.9</v>
      </c>
      <c r="O35" s="2" t="s">
        <v>93</v>
      </c>
      <c r="P35" s="17" t="s">
        <v>20</v>
      </c>
      <c r="Q35" s="20">
        <v>45396</v>
      </c>
      <c r="R35" s="21">
        <v>41500000</v>
      </c>
      <c r="S35" s="25">
        <v>861578.88888900005</v>
      </c>
      <c r="T35" s="17" t="s">
        <v>27</v>
      </c>
      <c r="U35" s="21">
        <v>1110398</v>
      </c>
      <c r="V35" s="21">
        <v>951763</v>
      </c>
      <c r="W35" s="23">
        <v>1803143</v>
      </c>
      <c r="X35" s="24">
        <f t="shared" si="0"/>
        <v>2.0928356338038183</v>
      </c>
      <c r="Y35" s="23">
        <v>70750000</v>
      </c>
      <c r="Z35" s="19">
        <f t="shared" si="1"/>
        <v>2.5486120141342754E-2</v>
      </c>
      <c r="AA35" s="21">
        <f t="shared" si="2"/>
        <v>283000</v>
      </c>
      <c r="AB35" s="19">
        <f t="shared" si="3"/>
        <v>0.58657243816254412</v>
      </c>
    </row>
    <row r="36" spans="2:28" ht="15.75" x14ac:dyDescent="0.25">
      <c r="B36" s="16" t="s">
        <v>106</v>
      </c>
      <c r="C36" s="16" t="s">
        <v>58</v>
      </c>
      <c r="D36" s="17" t="s">
        <v>17</v>
      </c>
      <c r="E36" s="17" t="s">
        <v>18</v>
      </c>
      <c r="F36" s="17" t="s">
        <v>136</v>
      </c>
      <c r="G36" s="2" t="s">
        <v>19</v>
      </c>
      <c r="H36" s="2" t="s">
        <v>85</v>
      </c>
      <c r="I36" s="17">
        <v>150</v>
      </c>
      <c r="J36" s="17">
        <v>2006</v>
      </c>
      <c r="K36" s="18">
        <v>0.9758</v>
      </c>
      <c r="L36" s="17">
        <v>2015</v>
      </c>
      <c r="M36" s="17" t="s">
        <v>118</v>
      </c>
      <c r="N36" s="19">
        <v>0.91</v>
      </c>
      <c r="O36" s="2" t="s">
        <v>108</v>
      </c>
      <c r="P36" s="17" t="s">
        <v>25</v>
      </c>
      <c r="Q36" s="20">
        <v>46005</v>
      </c>
      <c r="R36" s="21">
        <v>39700000</v>
      </c>
      <c r="S36" s="25">
        <v>885561.05646999995</v>
      </c>
      <c r="T36" s="17" t="s">
        <v>27</v>
      </c>
      <c r="U36" s="21">
        <v>1109880</v>
      </c>
      <c r="V36" s="21">
        <v>951245</v>
      </c>
      <c r="W36" s="23">
        <v>3132546</v>
      </c>
      <c r="X36" s="24">
        <f t="shared" si="0"/>
        <v>3.5373574493969642</v>
      </c>
      <c r="Y36" s="23">
        <v>72000000</v>
      </c>
      <c r="Z36" s="19">
        <f t="shared" si="1"/>
        <v>4.3507583333333336E-2</v>
      </c>
      <c r="AA36" s="21">
        <f t="shared" si="2"/>
        <v>480000</v>
      </c>
      <c r="AB36" s="19">
        <f t="shared" si="3"/>
        <v>0.55138888888888893</v>
      </c>
    </row>
    <row r="37" spans="2:28" ht="15.75" x14ac:dyDescent="0.25">
      <c r="B37" s="16" t="s">
        <v>75</v>
      </c>
      <c r="C37" s="16" t="s">
        <v>59</v>
      </c>
      <c r="D37" s="17" t="s">
        <v>17</v>
      </c>
      <c r="E37" s="17" t="s">
        <v>18</v>
      </c>
      <c r="F37" s="17" t="s">
        <v>136</v>
      </c>
      <c r="G37" s="2" t="s">
        <v>90</v>
      </c>
      <c r="H37" s="2" t="s">
        <v>86</v>
      </c>
      <c r="I37" s="17">
        <v>888</v>
      </c>
      <c r="J37" s="17">
        <v>2010</v>
      </c>
      <c r="K37" s="18">
        <v>0.86570000000000003</v>
      </c>
      <c r="L37" s="17">
        <v>2015</v>
      </c>
      <c r="M37" s="17" t="s">
        <v>117</v>
      </c>
      <c r="N37" s="19">
        <v>0.94</v>
      </c>
      <c r="O37" s="2" t="s">
        <v>109</v>
      </c>
      <c r="P37" s="17" t="s">
        <v>26</v>
      </c>
      <c r="Q37" s="20">
        <v>45864</v>
      </c>
      <c r="R37" s="21">
        <v>6144250</v>
      </c>
      <c r="S37" s="25">
        <v>919259</v>
      </c>
      <c r="T37" s="17" t="s">
        <v>27</v>
      </c>
      <c r="U37" s="21">
        <v>528376</v>
      </c>
      <c r="V37" s="21">
        <v>369741</v>
      </c>
      <c r="W37" s="23">
        <v>4360608</v>
      </c>
      <c r="X37" s="24">
        <f t="shared" si="0"/>
        <v>4.7436119744272291</v>
      </c>
      <c r="Y37" s="23">
        <v>115500000</v>
      </c>
      <c r="Z37" s="19">
        <f t="shared" si="1"/>
        <v>3.7754181818181819E-2</v>
      </c>
      <c r="AA37" s="21">
        <f t="shared" si="2"/>
        <v>130067.56756756757</v>
      </c>
      <c r="AB37" s="19">
        <f t="shared" si="3"/>
        <v>5.3196969696969694E-2</v>
      </c>
    </row>
    <row r="38" spans="2:28" ht="15.75" x14ac:dyDescent="0.25">
      <c r="B38" s="16" t="s">
        <v>76</v>
      </c>
      <c r="C38" s="16" t="s">
        <v>37</v>
      </c>
      <c r="D38" s="17" t="s">
        <v>17</v>
      </c>
      <c r="E38" s="17" t="s">
        <v>18</v>
      </c>
      <c r="F38" s="17" t="s">
        <v>136</v>
      </c>
      <c r="G38" s="2" t="s">
        <v>90</v>
      </c>
      <c r="H38" s="2" t="s">
        <v>87</v>
      </c>
      <c r="I38" s="17">
        <v>555</v>
      </c>
      <c r="J38" s="17">
        <v>2015</v>
      </c>
      <c r="K38" s="18">
        <v>0.9577</v>
      </c>
      <c r="L38" s="17">
        <v>2016</v>
      </c>
      <c r="M38" s="17" t="s">
        <v>117</v>
      </c>
      <c r="N38" s="19">
        <v>0.3</v>
      </c>
      <c r="O38" s="2" t="s">
        <v>24</v>
      </c>
      <c r="P38" s="17" t="s">
        <v>26</v>
      </c>
      <c r="Q38" s="20">
        <v>45579</v>
      </c>
      <c r="R38" s="21">
        <v>11500000</v>
      </c>
      <c r="S38" s="25">
        <v>1622158.5905559999</v>
      </c>
      <c r="T38" s="17" t="s">
        <v>27</v>
      </c>
      <c r="U38" s="21">
        <v>912586</v>
      </c>
      <c r="V38" s="21">
        <v>753951</v>
      </c>
      <c r="W38" s="23">
        <v>3000000</v>
      </c>
      <c r="X38" s="24">
        <f t="shared" si="0"/>
        <v>1.8493876107216747</v>
      </c>
      <c r="Y38" s="23">
        <v>30004655</v>
      </c>
      <c r="Z38" s="19">
        <f>W38/Y38</f>
        <v>9.998448574062925E-2</v>
      </c>
      <c r="AA38" s="21">
        <f t="shared" si="2"/>
        <v>54062.441441441442</v>
      </c>
      <c r="AB38" s="19">
        <f t="shared" si="3"/>
        <v>0.38327386200574542</v>
      </c>
    </row>
    <row r="39" spans="2:28" ht="15.75" x14ac:dyDescent="0.25">
      <c r="B39" s="16" t="s">
        <v>77</v>
      </c>
      <c r="C39" s="16" t="s">
        <v>60</v>
      </c>
      <c r="D39" s="17" t="s">
        <v>17</v>
      </c>
      <c r="E39" s="17" t="s">
        <v>18</v>
      </c>
      <c r="F39" s="17" t="s">
        <v>136</v>
      </c>
      <c r="G39" s="2" t="s">
        <v>90</v>
      </c>
      <c r="H39" s="2" t="s">
        <v>88</v>
      </c>
      <c r="I39" s="17">
        <v>222</v>
      </c>
      <c r="J39" s="17">
        <v>2014</v>
      </c>
      <c r="K39" s="18">
        <v>1</v>
      </c>
      <c r="L39" s="17">
        <v>2017</v>
      </c>
      <c r="M39" s="17" t="s">
        <v>117</v>
      </c>
      <c r="N39" s="19">
        <v>0.95</v>
      </c>
      <c r="O39" s="2" t="s">
        <v>110</v>
      </c>
      <c r="P39" s="17" t="s">
        <v>25</v>
      </c>
      <c r="Q39" s="20">
        <v>45396</v>
      </c>
      <c r="R39" s="21">
        <v>39900000</v>
      </c>
      <c r="S39" s="22">
        <v>919614.22517500003</v>
      </c>
      <c r="T39" s="17" t="s">
        <v>27</v>
      </c>
      <c r="U39" s="21">
        <v>527782</v>
      </c>
      <c r="V39" s="21">
        <v>369147</v>
      </c>
      <c r="W39" s="23">
        <v>1500000</v>
      </c>
      <c r="X39" s="24">
        <f t="shared" si="0"/>
        <v>1.6311187440739667</v>
      </c>
      <c r="Y39" s="23">
        <v>82500000</v>
      </c>
      <c r="Z39" s="19">
        <f t="shared" si="1"/>
        <v>1.8181818181818181E-2</v>
      </c>
      <c r="AA39" s="21">
        <f t="shared" si="2"/>
        <v>371621.6216216216</v>
      </c>
      <c r="AB39" s="19">
        <f t="shared" si="3"/>
        <v>0.48363636363636364</v>
      </c>
    </row>
    <row r="40" spans="2:28" ht="15.75" x14ac:dyDescent="0.25">
      <c r="B40" s="16" t="s">
        <v>78</v>
      </c>
      <c r="C40" s="16" t="s">
        <v>61</v>
      </c>
      <c r="D40" s="17" t="s">
        <v>17</v>
      </c>
      <c r="E40" s="17" t="s">
        <v>18</v>
      </c>
      <c r="F40" s="17" t="s">
        <v>136</v>
      </c>
      <c r="G40" s="2" t="s">
        <v>91</v>
      </c>
      <c r="H40" s="2" t="s">
        <v>89</v>
      </c>
      <c r="I40" s="17">
        <v>111</v>
      </c>
      <c r="J40" s="17">
        <v>2003</v>
      </c>
      <c r="K40" s="18">
        <v>0.9657</v>
      </c>
      <c r="L40" s="17">
        <v>2018</v>
      </c>
      <c r="M40" s="17" t="s">
        <v>118</v>
      </c>
      <c r="N40" s="19">
        <v>0.95</v>
      </c>
      <c r="O40" s="2" t="s">
        <v>111</v>
      </c>
      <c r="P40" s="17" t="s">
        <v>25</v>
      </c>
      <c r="Q40" s="20">
        <v>46005</v>
      </c>
      <c r="R40" s="21">
        <v>36085000</v>
      </c>
      <c r="S40" s="22">
        <v>1895079.4417320001</v>
      </c>
      <c r="T40" s="17" t="s">
        <v>28</v>
      </c>
      <c r="U40" s="21">
        <v>1144267</v>
      </c>
      <c r="V40" s="21">
        <v>985632</v>
      </c>
      <c r="W40" s="23">
        <v>5517063</v>
      </c>
      <c r="X40" s="24">
        <f t="shared" si="0"/>
        <v>2.9112568468146658</v>
      </c>
      <c r="Y40" s="23">
        <v>114100000</v>
      </c>
      <c r="Z40" s="19">
        <f t="shared" si="1"/>
        <v>4.8352874671340931E-2</v>
      </c>
      <c r="AA40" s="21">
        <f t="shared" si="2"/>
        <v>1027927.9279279279</v>
      </c>
      <c r="AB40" s="19">
        <f t="shared" si="3"/>
        <v>0.31625766871165645</v>
      </c>
    </row>
    <row r="41" spans="2:28" ht="15.75" x14ac:dyDescent="0.25">
      <c r="B41" s="16"/>
      <c r="C41" s="16"/>
      <c r="D41" s="17"/>
      <c r="E41" s="17"/>
      <c r="F41" s="17"/>
      <c r="G41" s="2"/>
      <c r="H41" s="2"/>
      <c r="I41" s="17"/>
      <c r="J41" s="17"/>
      <c r="K41" s="18"/>
      <c r="L41" s="17"/>
      <c r="M41" s="17"/>
      <c r="N41" s="19"/>
      <c r="O41" s="2"/>
      <c r="P41" s="17"/>
      <c r="Q41" s="20"/>
      <c r="R41" s="21"/>
      <c r="S41" s="22"/>
      <c r="T41" s="17"/>
      <c r="U41" s="21"/>
      <c r="V41" s="21"/>
      <c r="W41" s="23"/>
      <c r="X41" s="24"/>
      <c r="Y41" s="23"/>
      <c r="Z41" s="19"/>
      <c r="AA41" s="21"/>
      <c r="AB41" s="19"/>
    </row>
    <row r="42" spans="2:28" ht="15.75" x14ac:dyDescent="0.25">
      <c r="B42" s="16"/>
      <c r="C42" s="16"/>
      <c r="D42" s="17"/>
      <c r="E42" s="17"/>
      <c r="F42" s="17"/>
      <c r="G42" s="2"/>
      <c r="H42" s="2"/>
      <c r="I42" s="17"/>
      <c r="J42" s="17"/>
      <c r="K42" s="18"/>
      <c r="L42" s="17"/>
      <c r="M42" s="17"/>
      <c r="N42" s="19"/>
      <c r="O42" s="2"/>
      <c r="P42" s="17"/>
      <c r="Q42" s="20"/>
      <c r="R42" s="21"/>
      <c r="S42" s="22"/>
      <c r="T42" s="17"/>
      <c r="U42" s="21"/>
      <c r="V42" s="21"/>
      <c r="W42" s="23"/>
      <c r="X42" s="24"/>
      <c r="Y42" s="23"/>
      <c r="Z42" s="19"/>
      <c r="AA42" s="21"/>
      <c r="AB42" s="19"/>
    </row>
    <row r="43" spans="2:28" ht="19.5" customHeight="1" x14ac:dyDescent="0.3">
      <c r="B43" s="11"/>
      <c r="C43" s="11"/>
      <c r="D43" s="12"/>
      <c r="E43" s="12"/>
      <c r="F43" s="12"/>
      <c r="G43" s="75" t="s">
        <v>134</v>
      </c>
      <c r="H43" s="73"/>
      <c r="I43" s="74"/>
      <c r="J43" s="74"/>
      <c r="K43" s="74"/>
      <c r="L43" s="74"/>
      <c r="M43" s="74"/>
      <c r="N43" s="74"/>
      <c r="O43" s="73"/>
      <c r="P43" s="74"/>
      <c r="Q43" s="73"/>
      <c r="R43" s="73"/>
      <c r="S43" s="73"/>
      <c r="T43" s="74"/>
      <c r="U43" s="73"/>
      <c r="V43" s="73"/>
      <c r="W43" s="73"/>
      <c r="X43" s="74"/>
      <c r="Y43" s="73"/>
      <c r="Z43" s="74"/>
      <c r="AA43" s="73"/>
      <c r="AB43" s="74"/>
    </row>
    <row r="44" spans="2:28" ht="18.75" x14ac:dyDescent="0.3">
      <c r="G44" s="42" t="s">
        <v>133</v>
      </c>
      <c r="H44" s="43"/>
      <c r="I44" s="44">
        <f>SUM(I8:I40)</f>
        <v>18428</v>
      </c>
      <c r="J44" s="46"/>
      <c r="K44" s="53"/>
      <c r="L44" s="46"/>
      <c r="M44" s="46"/>
      <c r="N44" s="53"/>
      <c r="O44" s="54"/>
      <c r="P44" s="46"/>
      <c r="Q44" s="54"/>
      <c r="R44" s="45">
        <f>SUM(R8:R40)</f>
        <v>1368788199</v>
      </c>
      <c r="S44" s="45">
        <f>SUM(S8:S40)</f>
        <v>80188773.161606014</v>
      </c>
      <c r="T44" s="46"/>
      <c r="U44" s="45">
        <f>SUM(U8:U40)</f>
        <v>65082815</v>
      </c>
      <c r="V44" s="45">
        <f>SUM(V8:V40)</f>
        <v>59847860</v>
      </c>
      <c r="W44" s="45">
        <f>SUM(W8:W40)</f>
        <v>157425688</v>
      </c>
      <c r="X44" s="47"/>
      <c r="Y44" s="45">
        <f>SUM(Y8:Y40)</f>
        <v>2973700754</v>
      </c>
      <c r="Z44" s="48"/>
      <c r="AA44" s="49"/>
      <c r="AB44" s="50"/>
    </row>
    <row r="45" spans="2:28" ht="18.75" x14ac:dyDescent="0.3">
      <c r="G45" s="51" t="s">
        <v>116</v>
      </c>
      <c r="H45" s="11"/>
      <c r="I45" s="55">
        <f>AVERAGE(I8:I40)</f>
        <v>558.42424242424238</v>
      </c>
      <c r="J45" s="56"/>
      <c r="K45" s="57">
        <f>SUMPRODUCT(I8:I40,K8:K40)/I44</f>
        <v>0.93625194812242218</v>
      </c>
      <c r="L45" s="56"/>
      <c r="M45" s="56"/>
      <c r="N45" s="18">
        <f>SUMPRODUCT(N8:N40,Y8:Y40)/Y44</f>
        <v>0.92887504302660562</v>
      </c>
      <c r="O45" s="4"/>
      <c r="P45" s="56"/>
      <c r="Q45" s="4"/>
      <c r="R45" s="58">
        <f>AVERAGE(R8:R40)</f>
        <v>41478430.272727273</v>
      </c>
      <c r="S45" s="59">
        <f>SUMPRODUCT(S8:S40,R8:R40)/R44</f>
        <v>2609272.0324252774</v>
      </c>
      <c r="T45" s="56"/>
      <c r="U45" s="60">
        <f>SUMPRODUCT(U8:U40,R8:R40)/R44</f>
        <v>2573108.6154031819</v>
      </c>
      <c r="V45" s="60">
        <f>SUMPRODUCT(V8:V40,R8:R40)/R44</f>
        <v>2414473.6154031819</v>
      </c>
      <c r="W45" s="60">
        <f>SUMPRODUCT(W8:W40,R8:R40)/R44</f>
        <v>5084536.5740109449</v>
      </c>
      <c r="X45" s="61">
        <f>SUMPRODUCT(X8:X40,R8:R40)/R44</f>
        <v>2.4433866476976278</v>
      </c>
      <c r="Y45" s="59">
        <f>SUMPRODUCT(Y8:Y40,R8:R40)/R44</f>
        <v>111373398.83285819</v>
      </c>
      <c r="Z45" s="18">
        <f>SUMPRODUCT(Z8:Z40,Y8:Y40)/Y44</f>
        <v>5.293931737692259E-2</v>
      </c>
      <c r="AA45" s="59">
        <f>SUMPRODUCT(AA8:AA40,I8:I40)/I44</f>
        <v>161368.61048404602</v>
      </c>
      <c r="AB45" s="62">
        <f>SUMPRODUCT(AB8:AB40,R8:R40)/R44</f>
        <v>0.6383139894867047</v>
      </c>
    </row>
    <row r="46" spans="2:28" ht="18.75" x14ac:dyDescent="0.3">
      <c r="G46" s="51" t="s">
        <v>112</v>
      </c>
      <c r="H46" s="11"/>
      <c r="I46" s="56">
        <f>MIN(I8:I40)</f>
        <v>100</v>
      </c>
      <c r="J46" s="63">
        <f>MIN(J8:J40)</f>
        <v>1980</v>
      </c>
      <c r="K46" s="18">
        <f>MIN(K8:K40)</f>
        <v>0.63</v>
      </c>
      <c r="L46" s="63">
        <f>MIN(L8:L40)</f>
        <v>1991</v>
      </c>
      <c r="M46" s="56"/>
      <c r="N46" s="18">
        <f>MIN(N8:N40)</f>
        <v>0.3</v>
      </c>
      <c r="O46" s="4"/>
      <c r="P46" s="56"/>
      <c r="Q46" s="64">
        <f>MIN(Q8:Q40)</f>
        <v>44542</v>
      </c>
      <c r="R46" s="59">
        <f>MIN(R8:R40)</f>
        <v>1598526</v>
      </c>
      <c r="S46" s="59">
        <f>MIN(S8:S40)</f>
        <v>237320.65693299999</v>
      </c>
      <c r="T46" s="56"/>
      <c r="U46" s="59">
        <f t="shared" ref="U46:AB46" si="4">MIN(U8:U40)</f>
        <v>316800</v>
      </c>
      <c r="V46" s="59">
        <f t="shared" si="4"/>
        <v>158165</v>
      </c>
      <c r="W46" s="59">
        <f t="shared" si="4"/>
        <v>350000</v>
      </c>
      <c r="X46" s="61">
        <f t="shared" si="4"/>
        <v>0.17065039494713549</v>
      </c>
      <c r="Y46" s="59">
        <f t="shared" si="4"/>
        <v>6250000</v>
      </c>
      <c r="Z46" s="18">
        <f t="shared" si="4"/>
        <v>4.2343017737998248E-3</v>
      </c>
      <c r="AA46" s="59">
        <f t="shared" si="4"/>
        <v>14642.857142857143</v>
      </c>
      <c r="AB46" s="62">
        <f t="shared" si="4"/>
        <v>4.8364553468351723E-2</v>
      </c>
    </row>
    <row r="47" spans="2:28" ht="18.75" x14ac:dyDescent="0.3">
      <c r="G47" s="52" t="s">
        <v>113</v>
      </c>
      <c r="H47" s="13"/>
      <c r="I47" s="65">
        <f>MAX(I8:I40)</f>
        <v>1500</v>
      </c>
      <c r="J47" s="66">
        <f>MAX(J8:J40)</f>
        <v>2021</v>
      </c>
      <c r="K47" s="67">
        <f>MAX(K8:K40)</f>
        <v>1</v>
      </c>
      <c r="L47" s="66">
        <f>MAX(L8:L40)</f>
        <v>2021</v>
      </c>
      <c r="M47" s="65"/>
      <c r="N47" s="67">
        <f>MAX(N8:N40)</f>
        <v>1</v>
      </c>
      <c r="O47" s="68"/>
      <c r="P47" s="65"/>
      <c r="Q47" s="69">
        <f>MAX(Q8:Q40)</f>
        <v>47915</v>
      </c>
      <c r="R47" s="70">
        <f>MAX(R8:R40)</f>
        <v>138625000</v>
      </c>
      <c r="S47" s="70">
        <f>MAX(S8:S40)</f>
        <v>17819614.225175001</v>
      </c>
      <c r="T47" s="65"/>
      <c r="U47" s="70">
        <f t="shared" ref="U47:AB47" si="5">MAX(U8:U40)</f>
        <v>12300631</v>
      </c>
      <c r="V47" s="70">
        <f t="shared" si="5"/>
        <v>12141996</v>
      </c>
      <c r="W47" s="70">
        <f t="shared" si="5"/>
        <v>25000000</v>
      </c>
      <c r="X47" s="71">
        <f t="shared" si="5"/>
        <v>4.967860354012128</v>
      </c>
      <c r="Y47" s="70">
        <f t="shared" si="5"/>
        <v>261594000</v>
      </c>
      <c r="Z47" s="67">
        <f t="shared" si="5"/>
        <v>0.1357052613144083</v>
      </c>
      <c r="AA47" s="70">
        <f t="shared" si="5"/>
        <v>1102500</v>
      </c>
      <c r="AB47" s="72">
        <f t="shared" si="5"/>
        <v>0.95537560303239144</v>
      </c>
    </row>
    <row r="48" spans="2:28" x14ac:dyDescent="0.25">
      <c r="G48" s="1"/>
      <c r="H48" s="1"/>
      <c r="I48" s="1"/>
      <c r="J48" s="7"/>
      <c r="K48" s="6"/>
      <c r="L48" s="1"/>
      <c r="M48" s="7"/>
      <c r="N48" s="1"/>
      <c r="O48" s="1"/>
      <c r="P48" s="7"/>
      <c r="Q48" s="1"/>
      <c r="R48" s="5"/>
      <c r="S48" s="1"/>
      <c r="T48" s="7"/>
      <c r="U48" s="5"/>
      <c r="V48" s="5"/>
      <c r="W48" s="1"/>
      <c r="X48" s="7"/>
      <c r="Y48" s="1"/>
      <c r="Z48" s="7"/>
      <c r="AA48" s="1"/>
      <c r="AB48" s="7"/>
    </row>
    <row r="49" spans="7:28" x14ac:dyDescent="0.25">
      <c r="G49" s="10" t="s">
        <v>115</v>
      </c>
      <c r="H49" s="1"/>
      <c r="I49" s="1"/>
      <c r="J49" s="1"/>
      <c r="K49" s="6"/>
      <c r="L49" s="1"/>
      <c r="M49" s="7"/>
      <c r="N49" s="1"/>
      <c r="O49" s="1"/>
      <c r="P49" s="7"/>
      <c r="Q49" s="1"/>
      <c r="R49" s="1"/>
      <c r="S49" s="1"/>
      <c r="T49" s="7"/>
      <c r="U49" s="5"/>
      <c r="V49" s="5"/>
      <c r="W49" s="1"/>
      <c r="X49" s="7"/>
      <c r="Y49" s="1"/>
      <c r="Z49" s="7"/>
      <c r="AA49" s="1"/>
      <c r="AB49" s="7"/>
    </row>
    <row r="50" spans="7:28" x14ac:dyDescent="0.25">
      <c r="G50" s="1"/>
      <c r="H50" s="1"/>
      <c r="I50" s="1"/>
      <c r="J50" s="1"/>
      <c r="K50" s="6"/>
      <c r="L50" s="1"/>
      <c r="M50" s="7"/>
      <c r="N50" s="1"/>
      <c r="O50" s="1"/>
      <c r="P50" s="7"/>
      <c r="Q50" s="1"/>
      <c r="R50" s="1"/>
      <c r="S50" s="1"/>
      <c r="T50" s="7"/>
      <c r="U50" s="5"/>
      <c r="V50" s="5"/>
      <c r="W50" s="1"/>
      <c r="X50" s="7"/>
      <c r="Y50" s="1"/>
      <c r="Z50" s="7"/>
      <c r="AA50" s="1"/>
      <c r="AB50" s="7"/>
    </row>
    <row r="51" spans="7:28" x14ac:dyDescent="0.25">
      <c r="G51" s="1"/>
      <c r="H51" s="1"/>
      <c r="I51" s="1"/>
      <c r="J51" s="1"/>
      <c r="K51" s="6"/>
      <c r="L51" s="1"/>
      <c r="M51" s="7"/>
      <c r="N51" s="1"/>
      <c r="O51" s="1"/>
      <c r="P51" s="7"/>
      <c r="Q51" s="1"/>
      <c r="R51" s="1"/>
      <c r="S51" s="1"/>
      <c r="T51" s="7"/>
      <c r="U51" s="5"/>
      <c r="V51" s="5"/>
      <c r="W51" s="1"/>
      <c r="X51" s="7"/>
      <c r="Y51" s="1"/>
      <c r="Z51" s="7"/>
      <c r="AA51" s="1"/>
      <c r="AB51" s="7"/>
    </row>
    <row r="52" spans="7:28" x14ac:dyDescent="0.25">
      <c r="G52" s="1"/>
      <c r="H52" s="1"/>
      <c r="I52" s="1"/>
      <c r="J52" s="1"/>
      <c r="K52" s="6"/>
      <c r="L52" s="1"/>
      <c r="M52" s="7"/>
      <c r="N52" s="1"/>
      <c r="O52" s="1"/>
      <c r="P52" s="7"/>
      <c r="Q52" s="1"/>
      <c r="R52" s="5"/>
      <c r="S52" s="1"/>
      <c r="T52" s="7"/>
      <c r="U52" s="5"/>
      <c r="V52" s="5"/>
      <c r="W52" s="1"/>
      <c r="X52" s="7"/>
      <c r="Y52" s="1"/>
      <c r="Z52" s="7"/>
      <c r="AA52" s="1"/>
      <c r="AB52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</dc:creator>
  <cp:lastModifiedBy>Ryan Dunn</cp:lastModifiedBy>
  <dcterms:created xsi:type="dcterms:W3CDTF">2021-07-16T16:30:03Z</dcterms:created>
  <dcterms:modified xsi:type="dcterms:W3CDTF">2022-07-05T14:08:03Z</dcterms:modified>
</cp:coreProperties>
</file>