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o\Desktop\Projects\Go-Kart-NEW\Cost\"/>
    </mc:Choice>
  </mc:AlternateContent>
  <bookViews>
    <workbookView xWindow="360" yWindow="90" windowWidth="14358" windowHeight="4680"/>
  </bookViews>
  <sheets>
    <sheet name="BOM" sheetId="1" r:id="rId1"/>
    <sheet name="ORDERING" sheetId="2" r:id="rId2"/>
    <sheet name="PREMADE FRAME" sheetId="6" r:id="rId3"/>
    <sheet name="PREMADE FRAME ORDERING" sheetId="7" r:id="rId4"/>
  </sheets>
  <definedNames>
    <definedName name="_xlnm._FilterDatabase" localSheetId="0" hidden="1">BOM!#REF!</definedName>
    <definedName name="_xlnm._FilterDatabase" localSheetId="2" hidden="1">'PREMADE FRAME'!#REF!</definedName>
    <definedName name="_xlnm.Criteria" localSheetId="0">BOM!$B$1</definedName>
    <definedName name="_xlnm.Criteria" localSheetId="2">'PREMADE FRAME'!$B$1</definedName>
    <definedName name="_xlnm.Extract" localSheetId="0">BOM!$I$1</definedName>
    <definedName name="_xlnm.Extract" localSheetId="2">'PREMADE FRAME'!$I$1</definedName>
  </definedNames>
  <calcPr calcId="171027"/>
</workbook>
</file>

<file path=xl/calcChain.xml><?xml version="1.0" encoding="utf-8"?>
<calcChain xmlns="http://schemas.openxmlformats.org/spreadsheetml/2006/main">
  <c r="D16" i="1" l="1"/>
  <c r="F66" i="1"/>
  <c r="N3" i="2" a="1"/>
  <c r="N3" i="2" s="1"/>
  <c r="N4" i="2" a="1"/>
  <c r="N4" i="2" s="1"/>
  <c r="N5" i="2" a="1"/>
  <c r="N5" i="2" s="1"/>
  <c r="N6" i="2" a="1"/>
  <c r="N6" i="2" s="1"/>
  <c r="N7" i="2" a="1"/>
  <c r="N7" i="2" s="1"/>
  <c r="N8" i="2" a="1"/>
  <c r="N8" i="2" s="1"/>
  <c r="N9" i="2" a="1"/>
  <c r="N9" i="2" s="1"/>
  <c r="N10" i="2" a="1"/>
  <c r="N10" i="2" s="1"/>
  <c r="N11" i="2" a="1"/>
  <c r="N11" i="2" s="1"/>
  <c r="N12" i="2" a="1"/>
  <c r="N12" i="2" s="1"/>
  <c r="N13" i="2" a="1"/>
  <c r="N13" i="2" s="1"/>
  <c r="N14" i="2" a="1"/>
  <c r="N14" i="2" s="1"/>
  <c r="N15" i="2" a="1"/>
  <c r="N15" i="2" s="1"/>
  <c r="N16" i="2" a="1"/>
  <c r="N16" i="2" s="1"/>
  <c r="N17" i="2" a="1"/>
  <c r="N17" i="2" s="1"/>
  <c r="N18" i="2" a="1"/>
  <c r="N18" i="2" s="1"/>
  <c r="N19" i="2" a="1"/>
  <c r="N19" i="2" s="1"/>
  <c r="N20" i="2" a="1"/>
  <c r="N20" i="2" s="1"/>
  <c r="N21" i="2" a="1"/>
  <c r="N21" i="2" s="1"/>
  <c r="N22" i="2" a="1"/>
  <c r="N22" i="2" s="1"/>
  <c r="N23" i="2" a="1"/>
  <c r="N23" i="2" s="1"/>
  <c r="N24" i="2" a="1"/>
  <c r="N24" i="2" s="1"/>
  <c r="N25" i="2" a="1"/>
  <c r="N25" i="2" s="1"/>
  <c r="N26" i="2" a="1"/>
  <c r="N26" i="2" s="1"/>
  <c r="N27" i="2" a="1"/>
  <c r="N27" i="2" s="1"/>
  <c r="N28" i="2" a="1"/>
  <c r="N28" i="2" s="1"/>
  <c r="N29" i="2" a="1"/>
  <c r="N29" i="2" s="1"/>
  <c r="N30" i="2" a="1"/>
  <c r="N30" i="2" s="1"/>
  <c r="N31" i="2" a="1"/>
  <c r="N31" i="2" s="1"/>
  <c r="N32" i="2" a="1"/>
  <c r="N32" i="2" s="1"/>
  <c r="N33" i="2" a="1"/>
  <c r="N33" i="2" s="1"/>
  <c r="N34" i="2" a="1"/>
  <c r="N34" i="2" s="1"/>
  <c r="N35" i="2" a="1"/>
  <c r="N35" i="2" s="1"/>
  <c r="N36" i="2" a="1"/>
  <c r="N36" i="2" s="1"/>
  <c r="N37" i="2" a="1"/>
  <c r="N37" i="2" s="1"/>
  <c r="N38" i="2" a="1"/>
  <c r="N38" i="2" s="1"/>
  <c r="N39" i="2" a="1"/>
  <c r="N39" i="2" s="1"/>
  <c r="N40" i="2" a="1"/>
  <c r="N40" i="2" s="1"/>
  <c r="N41" i="2" a="1"/>
  <c r="N41" i="2" s="1"/>
  <c r="N42" i="2" a="1"/>
  <c r="N42" i="2" s="1"/>
  <c r="N43" i="2" a="1"/>
  <c r="N43" i="2" s="1"/>
  <c r="N44" i="2" a="1"/>
  <c r="N44" i="2" s="1"/>
  <c r="N45" i="2" a="1"/>
  <c r="N45" i="2" s="1"/>
  <c r="N46" i="2" a="1"/>
  <c r="N46" i="2" s="1"/>
  <c r="N47" i="2" a="1"/>
  <c r="N47" i="2" s="1"/>
  <c r="N48" i="2" a="1"/>
  <c r="N48" i="2" s="1"/>
  <c r="N49" i="2" a="1"/>
  <c r="N49" i="2" s="1"/>
  <c r="N50" i="2" a="1"/>
  <c r="N50" i="2" s="1"/>
  <c r="N2" i="2" a="1"/>
  <c r="N2" i="2" s="1"/>
  <c r="T3" i="2" a="1"/>
  <c r="T3" i="2" s="1"/>
  <c r="T4" i="2" a="1"/>
  <c r="T4" i="2" s="1"/>
  <c r="T5" i="2" a="1"/>
  <c r="T5" i="2" s="1"/>
  <c r="T6" i="2" a="1"/>
  <c r="T6" i="2" s="1"/>
  <c r="T7" i="2" a="1"/>
  <c r="T7" i="2" s="1"/>
  <c r="T8" i="2" a="1"/>
  <c r="T8" i="2" s="1"/>
  <c r="T9" i="2" a="1"/>
  <c r="T9" i="2" s="1"/>
  <c r="T10" i="2" a="1"/>
  <c r="T10" i="2" s="1"/>
  <c r="T11" i="2" a="1"/>
  <c r="T11" i="2" s="1"/>
  <c r="T12" i="2" a="1"/>
  <c r="T12" i="2" s="1"/>
  <c r="T13" i="2" a="1"/>
  <c r="T13" i="2" s="1"/>
  <c r="T14" i="2" a="1"/>
  <c r="T14" i="2" s="1"/>
  <c r="T15" i="2" a="1"/>
  <c r="T15" i="2" s="1"/>
  <c r="T16" i="2" a="1"/>
  <c r="T16" i="2" s="1"/>
  <c r="T17" i="2" a="1"/>
  <c r="T17" i="2" s="1"/>
  <c r="T18" i="2" a="1"/>
  <c r="T18" i="2" s="1"/>
  <c r="T19" i="2" a="1"/>
  <c r="T19" i="2" s="1"/>
  <c r="T20" i="2" a="1"/>
  <c r="T20" i="2" s="1"/>
  <c r="T21" i="2" a="1"/>
  <c r="T21" i="2" s="1"/>
  <c r="T22" i="2" a="1"/>
  <c r="T22" i="2" s="1"/>
  <c r="T23" i="2" a="1"/>
  <c r="T23" i="2" s="1"/>
  <c r="T24" i="2" a="1"/>
  <c r="T24" i="2" s="1"/>
  <c r="T25" i="2" a="1"/>
  <c r="T25" i="2" s="1"/>
  <c r="T26" i="2" a="1"/>
  <c r="T26" i="2" s="1"/>
  <c r="T27" i="2" a="1"/>
  <c r="T27" i="2" s="1"/>
  <c r="T28" i="2" a="1"/>
  <c r="T28" i="2" s="1"/>
  <c r="T29" i="2" a="1"/>
  <c r="T29" i="2" s="1"/>
  <c r="T30" i="2" a="1"/>
  <c r="T30" i="2" s="1"/>
  <c r="T31" i="2" a="1"/>
  <c r="T31" i="2" s="1"/>
  <c r="T32" i="2" a="1"/>
  <c r="T32" i="2" s="1"/>
  <c r="T33" i="2" a="1"/>
  <c r="T33" i="2" s="1"/>
  <c r="T34" i="2" a="1"/>
  <c r="T34" i="2" s="1"/>
  <c r="T35" i="2" a="1"/>
  <c r="T35" i="2" s="1"/>
  <c r="T36" i="2" a="1"/>
  <c r="T36" i="2" s="1"/>
  <c r="T37" i="2" a="1"/>
  <c r="T37" i="2" s="1"/>
  <c r="T38" i="2" a="1"/>
  <c r="T38" i="2" s="1"/>
  <c r="T39" i="2" a="1"/>
  <c r="T39" i="2" s="1"/>
  <c r="T40" i="2" a="1"/>
  <c r="T40" i="2" s="1"/>
  <c r="T41" i="2" a="1"/>
  <c r="T41" i="2" s="1"/>
  <c r="T42" i="2" a="1"/>
  <c r="T42" i="2" s="1"/>
  <c r="T43" i="2" a="1"/>
  <c r="T43" i="2" s="1"/>
  <c r="T44" i="2" a="1"/>
  <c r="T44" i="2" s="1"/>
  <c r="T45" i="2" a="1"/>
  <c r="T45" i="2" s="1"/>
  <c r="T46" i="2" a="1"/>
  <c r="T46" i="2" s="1"/>
  <c r="T47" i="2" a="1"/>
  <c r="T47" i="2" s="1"/>
  <c r="T48" i="2" a="1"/>
  <c r="T48" i="2" s="1"/>
  <c r="T49" i="2" a="1"/>
  <c r="T49" i="2" s="1"/>
  <c r="T50" i="2" a="1"/>
  <c r="T50" i="2" s="1"/>
  <c r="S3" i="2" a="1"/>
  <c r="S3" i="2" s="1"/>
  <c r="S4" i="2" a="1"/>
  <c r="S4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S26" i="2" a="1"/>
  <c r="S26" i="2" s="1"/>
  <c r="S27" i="2" a="1"/>
  <c r="S27" i="2" s="1"/>
  <c r="S28" i="2" a="1"/>
  <c r="S28" i="2" s="1"/>
  <c r="S29" i="2" a="1"/>
  <c r="S29" i="2" s="1"/>
  <c r="S30" i="2" a="1"/>
  <c r="S30" i="2" s="1"/>
  <c r="S31" i="2" a="1"/>
  <c r="S31" i="2" s="1"/>
  <c r="S32" i="2" a="1"/>
  <c r="S32" i="2" s="1"/>
  <c r="S33" i="2" a="1"/>
  <c r="S33" i="2" s="1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 s="1"/>
  <c r="S42" i="2" a="1"/>
  <c r="S42" i="2" s="1"/>
  <c r="S43" i="2" a="1"/>
  <c r="S43" i="2" s="1"/>
  <c r="S44" i="2" a="1"/>
  <c r="S44" i="2" s="1"/>
  <c r="S45" i="2" a="1"/>
  <c r="S45" i="2" s="1"/>
  <c r="S46" i="2" a="1"/>
  <c r="S46" i="2" s="1"/>
  <c r="S47" i="2" a="1"/>
  <c r="S47" i="2" s="1"/>
  <c r="S48" i="2" a="1"/>
  <c r="S48" i="2" s="1"/>
  <c r="S49" i="2" a="1"/>
  <c r="S49" i="2" s="1"/>
  <c r="S50" i="2" a="1"/>
  <c r="S50" i="2" s="1"/>
  <c r="T2" i="2" a="1"/>
  <c r="T2" i="2" s="1"/>
  <c r="S2" i="2" a="1"/>
  <c r="S2" i="2" s="1"/>
  <c r="T3" i="7" a="1"/>
  <c r="T3" i="7" s="1"/>
  <c r="T4" i="7" a="1"/>
  <c r="T4" i="7" s="1"/>
  <c r="T5" i="7" a="1"/>
  <c r="T5" i="7" s="1"/>
  <c r="T6" i="7" a="1"/>
  <c r="T6" i="7" s="1"/>
  <c r="T7" i="7" a="1"/>
  <c r="T7" i="7" s="1"/>
  <c r="T8" i="7" a="1"/>
  <c r="T8" i="7" s="1"/>
  <c r="T9" i="7" a="1"/>
  <c r="T9" i="7" s="1"/>
  <c r="T10" i="7" a="1"/>
  <c r="T10" i="7" s="1"/>
  <c r="T11" i="7" a="1"/>
  <c r="T11" i="7" s="1"/>
  <c r="T12" i="7" a="1"/>
  <c r="T12" i="7" s="1"/>
  <c r="T13" i="7" a="1"/>
  <c r="T13" i="7" s="1"/>
  <c r="T14" i="7" a="1"/>
  <c r="T14" i="7" s="1"/>
  <c r="T15" i="7" a="1"/>
  <c r="T15" i="7" s="1"/>
  <c r="T16" i="7" a="1"/>
  <c r="T16" i="7" s="1"/>
  <c r="T17" i="7" a="1"/>
  <c r="T17" i="7" s="1"/>
  <c r="T18" i="7" a="1"/>
  <c r="T18" i="7" s="1"/>
  <c r="T19" i="7" a="1"/>
  <c r="T19" i="7" s="1"/>
  <c r="T20" i="7" a="1"/>
  <c r="T20" i="7" s="1"/>
  <c r="T21" i="7" a="1"/>
  <c r="T21" i="7" s="1"/>
  <c r="T22" i="7" a="1"/>
  <c r="T22" i="7" s="1"/>
  <c r="T23" i="7" a="1"/>
  <c r="T23" i="7" s="1"/>
  <c r="T24" i="7" a="1"/>
  <c r="T24" i="7" s="1"/>
  <c r="T25" i="7" a="1"/>
  <c r="T25" i="7" s="1"/>
  <c r="T26" i="7" a="1"/>
  <c r="T26" i="7" s="1"/>
  <c r="T27" i="7" a="1"/>
  <c r="T27" i="7" s="1"/>
  <c r="T28" i="7" a="1"/>
  <c r="T28" i="7" s="1"/>
  <c r="T29" i="7" a="1"/>
  <c r="T29" i="7" s="1"/>
  <c r="T30" i="7" a="1"/>
  <c r="T30" i="7" s="1"/>
  <c r="T31" i="7" a="1"/>
  <c r="T31" i="7" s="1"/>
  <c r="T32" i="7" a="1"/>
  <c r="T32" i="7" s="1"/>
  <c r="T33" i="7" a="1"/>
  <c r="T33" i="7" s="1"/>
  <c r="T34" i="7" a="1"/>
  <c r="T34" i="7" s="1"/>
  <c r="T35" i="7" a="1"/>
  <c r="T35" i="7" s="1"/>
  <c r="T36" i="7" a="1"/>
  <c r="T36" i="7" s="1"/>
  <c r="T37" i="7" a="1"/>
  <c r="T37" i="7" s="1"/>
  <c r="T38" i="7" a="1"/>
  <c r="T38" i="7" s="1"/>
  <c r="T39" i="7" a="1"/>
  <c r="T39" i="7" s="1"/>
  <c r="T40" i="7" a="1"/>
  <c r="T40" i="7" s="1"/>
  <c r="T41" i="7" a="1"/>
  <c r="T41" i="7" s="1"/>
  <c r="T42" i="7" a="1"/>
  <c r="T42" i="7" s="1"/>
  <c r="T43" i="7" a="1"/>
  <c r="T43" i="7" s="1"/>
  <c r="T44" i="7" a="1"/>
  <c r="T44" i="7" s="1"/>
  <c r="T45" i="7" a="1"/>
  <c r="T45" i="7" s="1"/>
  <c r="T46" i="7" a="1"/>
  <c r="T46" i="7" s="1"/>
  <c r="T47" i="7" a="1"/>
  <c r="T47" i="7" s="1"/>
  <c r="T48" i="7" a="1"/>
  <c r="T48" i="7" s="1"/>
  <c r="T49" i="7" a="1"/>
  <c r="T49" i="7" s="1"/>
  <c r="T50" i="7" a="1"/>
  <c r="T50" i="7" s="1"/>
  <c r="S3" i="7" a="1"/>
  <c r="S3" i="7" s="1"/>
  <c r="S4" i="7" a="1"/>
  <c r="S4" i="7" s="1"/>
  <c r="S5" i="7" a="1"/>
  <c r="S5" i="7" s="1"/>
  <c r="S6" i="7" a="1"/>
  <c r="S6" i="7" s="1"/>
  <c r="S7" i="7" a="1"/>
  <c r="S7" i="7" s="1"/>
  <c r="S8" i="7" a="1"/>
  <c r="S8" i="7" s="1"/>
  <c r="S9" i="7" a="1"/>
  <c r="S9" i="7" s="1"/>
  <c r="S10" i="7" a="1"/>
  <c r="S10" i="7" s="1"/>
  <c r="S11" i="7" a="1"/>
  <c r="S11" i="7" s="1"/>
  <c r="S12" i="7" a="1"/>
  <c r="S12" i="7" s="1"/>
  <c r="S13" i="7" a="1"/>
  <c r="S13" i="7" s="1"/>
  <c r="S14" i="7" a="1"/>
  <c r="S14" i="7" s="1"/>
  <c r="S15" i="7" a="1"/>
  <c r="S15" i="7" s="1"/>
  <c r="S16" i="7" a="1"/>
  <c r="S16" i="7" s="1"/>
  <c r="S17" i="7" a="1"/>
  <c r="S17" i="7" s="1"/>
  <c r="S18" i="7" a="1"/>
  <c r="S18" i="7" s="1"/>
  <c r="S19" i="7" a="1"/>
  <c r="S19" i="7" s="1"/>
  <c r="S20" i="7" a="1"/>
  <c r="S20" i="7" s="1"/>
  <c r="S21" i="7" a="1"/>
  <c r="S21" i="7" s="1"/>
  <c r="S22" i="7" a="1"/>
  <c r="S22" i="7" s="1"/>
  <c r="S23" i="7" a="1"/>
  <c r="S23" i="7" s="1"/>
  <c r="S24" i="7" a="1"/>
  <c r="S24" i="7" s="1"/>
  <c r="S25" i="7" a="1"/>
  <c r="S25" i="7" s="1"/>
  <c r="S26" i="7" a="1"/>
  <c r="S26" i="7" s="1"/>
  <c r="S27" i="7" a="1"/>
  <c r="S27" i="7" s="1"/>
  <c r="S28" i="7" a="1"/>
  <c r="S28" i="7" s="1"/>
  <c r="S29" i="7" a="1"/>
  <c r="S29" i="7" s="1"/>
  <c r="S30" i="7" a="1"/>
  <c r="S30" i="7" s="1"/>
  <c r="S31" i="7" a="1"/>
  <c r="S31" i="7" s="1"/>
  <c r="S32" i="7" a="1"/>
  <c r="S32" i="7" s="1"/>
  <c r="S33" i="7" a="1"/>
  <c r="S33" i="7" s="1"/>
  <c r="S34" i="7" a="1"/>
  <c r="S34" i="7" s="1"/>
  <c r="S35" i="7" a="1"/>
  <c r="S35" i="7" s="1"/>
  <c r="S36" i="7" a="1"/>
  <c r="S36" i="7" s="1"/>
  <c r="S37" i="7" a="1"/>
  <c r="S37" i="7" s="1"/>
  <c r="S38" i="7" a="1"/>
  <c r="S38" i="7" s="1"/>
  <c r="S39" i="7" a="1"/>
  <c r="S39" i="7" s="1"/>
  <c r="S40" i="7" a="1"/>
  <c r="S40" i="7" s="1"/>
  <c r="S41" i="7" a="1"/>
  <c r="S41" i="7" s="1"/>
  <c r="S42" i="7" a="1"/>
  <c r="S42" i="7" s="1"/>
  <c r="S43" i="7" a="1"/>
  <c r="S43" i="7" s="1"/>
  <c r="S44" i="7" a="1"/>
  <c r="S44" i="7" s="1"/>
  <c r="S45" i="7" a="1"/>
  <c r="S45" i="7" s="1"/>
  <c r="S46" i="7" a="1"/>
  <c r="S46" i="7" s="1"/>
  <c r="S47" i="7" a="1"/>
  <c r="S47" i="7" s="1"/>
  <c r="S48" i="7" a="1"/>
  <c r="S48" i="7" s="1"/>
  <c r="S49" i="7" a="1"/>
  <c r="S49" i="7" s="1"/>
  <c r="S50" i="7" a="1"/>
  <c r="S50" i="7" s="1"/>
  <c r="T2" i="7" a="1"/>
  <c r="T2" i="7" s="1"/>
  <c r="S2" i="7" a="1"/>
  <c r="S2" i="7" s="1"/>
  <c r="R3" i="7" a="1"/>
  <c r="R3" i="7" s="1"/>
  <c r="R4" i="7" a="1"/>
  <c r="R4" i="7" s="1"/>
  <c r="R5" i="7" a="1"/>
  <c r="R5" i="7" s="1"/>
  <c r="R6" i="7" a="1"/>
  <c r="R6" i="7" s="1"/>
  <c r="R7" i="7" a="1"/>
  <c r="R7" i="7" s="1"/>
  <c r="R8" i="7" a="1"/>
  <c r="R8" i="7" s="1"/>
  <c r="R9" i="7" a="1"/>
  <c r="R9" i="7" s="1"/>
  <c r="R10" i="7" a="1"/>
  <c r="R10" i="7" s="1"/>
  <c r="R11" i="7" a="1"/>
  <c r="R11" i="7" s="1"/>
  <c r="R12" i="7" a="1"/>
  <c r="R12" i="7" s="1"/>
  <c r="R13" i="7" a="1"/>
  <c r="R13" i="7" s="1"/>
  <c r="R14" i="7" a="1"/>
  <c r="R14" i="7" s="1"/>
  <c r="R15" i="7" a="1"/>
  <c r="R15" i="7" s="1"/>
  <c r="R16" i="7" a="1"/>
  <c r="R16" i="7" s="1"/>
  <c r="R17" i="7" a="1"/>
  <c r="R17" i="7" s="1"/>
  <c r="R18" i="7" a="1"/>
  <c r="R18" i="7" s="1"/>
  <c r="R19" i="7" a="1"/>
  <c r="R19" i="7" s="1"/>
  <c r="R20" i="7" a="1"/>
  <c r="R20" i="7" s="1"/>
  <c r="R21" i="7" a="1"/>
  <c r="R21" i="7" s="1"/>
  <c r="R22" i="7" a="1"/>
  <c r="R22" i="7" s="1"/>
  <c r="R23" i="7" a="1"/>
  <c r="R23" i="7" s="1"/>
  <c r="R24" i="7" a="1"/>
  <c r="R24" i="7" s="1"/>
  <c r="R25" i="7" a="1"/>
  <c r="R25" i="7" s="1"/>
  <c r="R26" i="7" a="1"/>
  <c r="R26" i="7" s="1"/>
  <c r="R27" i="7" a="1"/>
  <c r="R27" i="7" s="1"/>
  <c r="R28" i="7" a="1"/>
  <c r="R28" i="7" s="1"/>
  <c r="R29" i="7" a="1"/>
  <c r="R29" i="7" s="1"/>
  <c r="R30" i="7" a="1"/>
  <c r="R30" i="7" s="1"/>
  <c r="R31" i="7" a="1"/>
  <c r="R31" i="7" s="1"/>
  <c r="R32" i="7" a="1"/>
  <c r="R32" i="7" s="1"/>
  <c r="R33" i="7" a="1"/>
  <c r="R33" i="7" s="1"/>
  <c r="R34" i="7" a="1"/>
  <c r="R34" i="7" s="1"/>
  <c r="R35" i="7" a="1"/>
  <c r="R35" i="7" s="1"/>
  <c r="R36" i="7" a="1"/>
  <c r="R36" i="7" s="1"/>
  <c r="R37" i="7" a="1"/>
  <c r="R37" i="7" s="1"/>
  <c r="R38" i="7" a="1"/>
  <c r="R38" i="7" s="1"/>
  <c r="R39" i="7" a="1"/>
  <c r="R39" i="7" s="1"/>
  <c r="R40" i="7" a="1"/>
  <c r="R40" i="7" s="1"/>
  <c r="R41" i="7" a="1"/>
  <c r="R41" i="7" s="1"/>
  <c r="R42" i="7" a="1"/>
  <c r="R42" i="7" s="1"/>
  <c r="R43" i="7" a="1"/>
  <c r="R43" i="7" s="1"/>
  <c r="R44" i="7" a="1"/>
  <c r="R44" i="7" s="1"/>
  <c r="R45" i="7" a="1"/>
  <c r="R45" i="7" s="1"/>
  <c r="R46" i="7" a="1"/>
  <c r="R46" i="7" s="1"/>
  <c r="R47" i="7" a="1"/>
  <c r="R47" i="7" s="1"/>
  <c r="R48" i="7" a="1"/>
  <c r="R48" i="7" s="1"/>
  <c r="R49" i="7" a="1"/>
  <c r="R49" i="7" s="1"/>
  <c r="R50" i="7" a="1"/>
  <c r="R50" i="7" s="1"/>
  <c r="R2" i="7" a="1"/>
  <c r="R2" i="7" s="1"/>
  <c r="Q3" i="7" a="1"/>
  <c r="Q3" i="7" s="1"/>
  <c r="Q4" i="7" a="1"/>
  <c r="Q4" i="7" s="1"/>
  <c r="Q5" i="7" a="1"/>
  <c r="Q5" i="7" s="1"/>
  <c r="Q6" i="7" a="1"/>
  <c r="Q6" i="7" s="1"/>
  <c r="Q7" i="7" a="1"/>
  <c r="Q7" i="7" s="1"/>
  <c r="Q8" i="7" a="1"/>
  <c r="Q8" i="7" s="1"/>
  <c r="Q9" i="7" a="1"/>
  <c r="Q9" i="7" s="1"/>
  <c r="Q10" i="7" a="1"/>
  <c r="Q10" i="7" s="1"/>
  <c r="Q11" i="7" a="1"/>
  <c r="Q11" i="7" s="1"/>
  <c r="Q12" i="7" a="1"/>
  <c r="Q12" i="7" s="1"/>
  <c r="Q13" i="7" a="1"/>
  <c r="Q13" i="7" s="1"/>
  <c r="Q14" i="7" a="1"/>
  <c r="Q14" i="7" s="1"/>
  <c r="Q15" i="7" a="1"/>
  <c r="Q15" i="7" s="1"/>
  <c r="Q16" i="7" a="1"/>
  <c r="Q16" i="7" s="1"/>
  <c r="Q17" i="7" a="1"/>
  <c r="Q17" i="7" s="1"/>
  <c r="Q18" i="7" a="1"/>
  <c r="Q18" i="7" s="1"/>
  <c r="Q19" i="7" a="1"/>
  <c r="Q19" i="7" s="1"/>
  <c r="Q20" i="7" a="1"/>
  <c r="Q20" i="7" s="1"/>
  <c r="Q21" i="7" a="1"/>
  <c r="Q21" i="7" s="1"/>
  <c r="Q22" i="7" a="1"/>
  <c r="Q22" i="7" s="1"/>
  <c r="Q23" i="7" a="1"/>
  <c r="Q23" i="7" s="1"/>
  <c r="Q24" i="7" a="1"/>
  <c r="Q24" i="7" s="1"/>
  <c r="Q25" i="7" a="1"/>
  <c r="Q25" i="7" s="1"/>
  <c r="Q26" i="7" a="1"/>
  <c r="Q26" i="7" s="1"/>
  <c r="Q27" i="7" a="1"/>
  <c r="Q27" i="7" s="1"/>
  <c r="Q28" i="7" a="1"/>
  <c r="Q28" i="7" s="1"/>
  <c r="Q29" i="7" a="1"/>
  <c r="Q29" i="7" s="1"/>
  <c r="Q30" i="7" a="1"/>
  <c r="Q30" i="7" s="1"/>
  <c r="Q31" i="7" a="1"/>
  <c r="Q31" i="7" s="1"/>
  <c r="Q32" i="7" a="1"/>
  <c r="Q32" i="7" s="1"/>
  <c r="Q33" i="7" a="1"/>
  <c r="Q33" i="7" s="1"/>
  <c r="Q34" i="7" a="1"/>
  <c r="Q34" i="7" s="1"/>
  <c r="Q35" i="7" a="1"/>
  <c r="Q35" i="7" s="1"/>
  <c r="Q36" i="7" a="1"/>
  <c r="Q36" i="7" s="1"/>
  <c r="Q37" i="7" a="1"/>
  <c r="Q37" i="7" s="1"/>
  <c r="Q38" i="7" a="1"/>
  <c r="Q38" i="7" s="1"/>
  <c r="Q39" i="7" a="1"/>
  <c r="Q39" i="7" s="1"/>
  <c r="Q40" i="7" a="1"/>
  <c r="Q40" i="7" s="1"/>
  <c r="Q41" i="7" a="1"/>
  <c r="Q41" i="7" s="1"/>
  <c r="Q42" i="7" a="1"/>
  <c r="Q42" i="7" s="1"/>
  <c r="Q43" i="7" a="1"/>
  <c r="Q43" i="7" s="1"/>
  <c r="Q44" i="7" a="1"/>
  <c r="Q44" i="7" s="1"/>
  <c r="Q45" i="7" a="1"/>
  <c r="Q45" i="7" s="1"/>
  <c r="Q46" i="7" a="1"/>
  <c r="Q46" i="7" s="1"/>
  <c r="Q47" i="7" a="1"/>
  <c r="Q47" i="7" s="1"/>
  <c r="Q48" i="7" a="1"/>
  <c r="Q48" i="7" s="1"/>
  <c r="Q49" i="7" a="1"/>
  <c r="Q49" i="7" s="1"/>
  <c r="Q50" i="7" a="1"/>
  <c r="Q50" i="7" s="1"/>
  <c r="Q2" i="7" a="1"/>
  <c r="Q2" i="7" s="1"/>
  <c r="P3" i="7" a="1"/>
  <c r="P3" i="7" s="1"/>
  <c r="P4" i="7" a="1"/>
  <c r="P4" i="7" s="1"/>
  <c r="P5" i="7" a="1"/>
  <c r="P5" i="7" s="1"/>
  <c r="P6" i="7" a="1"/>
  <c r="P6" i="7" s="1"/>
  <c r="P7" i="7" a="1"/>
  <c r="P7" i="7" s="1"/>
  <c r="P8" i="7" a="1"/>
  <c r="P8" i="7" s="1"/>
  <c r="P9" i="7" a="1"/>
  <c r="P9" i="7" s="1"/>
  <c r="P10" i="7" a="1"/>
  <c r="P10" i="7" s="1"/>
  <c r="P11" i="7" a="1"/>
  <c r="P11" i="7" s="1"/>
  <c r="P12" i="7" a="1"/>
  <c r="P12" i="7" s="1"/>
  <c r="P13" i="7" a="1"/>
  <c r="P13" i="7" s="1"/>
  <c r="P14" i="7" a="1"/>
  <c r="P14" i="7" s="1"/>
  <c r="P15" i="7" a="1"/>
  <c r="P15" i="7" s="1"/>
  <c r="P16" i="7" a="1"/>
  <c r="P16" i="7" s="1"/>
  <c r="P17" i="7" a="1"/>
  <c r="P17" i="7" s="1"/>
  <c r="P18" i="7" a="1"/>
  <c r="P18" i="7" s="1"/>
  <c r="P19" i="7" a="1"/>
  <c r="P19" i="7" s="1"/>
  <c r="P20" i="7" a="1"/>
  <c r="P20" i="7" s="1"/>
  <c r="P21" i="7" a="1"/>
  <c r="P21" i="7" s="1"/>
  <c r="P22" i="7" a="1"/>
  <c r="P22" i="7" s="1"/>
  <c r="P23" i="7" a="1"/>
  <c r="P23" i="7" s="1"/>
  <c r="P24" i="7" a="1"/>
  <c r="P24" i="7" s="1"/>
  <c r="P25" i="7" a="1"/>
  <c r="P25" i="7" s="1"/>
  <c r="P26" i="7" a="1"/>
  <c r="P26" i="7" s="1"/>
  <c r="P27" i="7" a="1"/>
  <c r="P27" i="7" s="1"/>
  <c r="P28" i="7" a="1"/>
  <c r="P28" i="7" s="1"/>
  <c r="P29" i="7" a="1"/>
  <c r="P29" i="7" s="1"/>
  <c r="P30" i="7" a="1"/>
  <c r="P30" i="7" s="1"/>
  <c r="P31" i="7" a="1"/>
  <c r="P31" i="7" s="1"/>
  <c r="P32" i="7" a="1"/>
  <c r="P32" i="7" s="1"/>
  <c r="P33" i="7" a="1"/>
  <c r="P33" i="7" s="1"/>
  <c r="P34" i="7" a="1"/>
  <c r="P34" i="7" s="1"/>
  <c r="P35" i="7" a="1"/>
  <c r="P35" i="7" s="1"/>
  <c r="P36" i="7" a="1"/>
  <c r="P36" i="7" s="1"/>
  <c r="P37" i="7" a="1"/>
  <c r="P37" i="7" s="1"/>
  <c r="P38" i="7" a="1"/>
  <c r="P38" i="7" s="1"/>
  <c r="P39" i="7" a="1"/>
  <c r="P39" i="7" s="1"/>
  <c r="P40" i="7" a="1"/>
  <c r="P40" i="7" s="1"/>
  <c r="P41" i="7" a="1"/>
  <c r="P41" i="7" s="1"/>
  <c r="P42" i="7" a="1"/>
  <c r="P42" i="7" s="1"/>
  <c r="P43" i="7" a="1"/>
  <c r="P43" i="7" s="1"/>
  <c r="P44" i="7" a="1"/>
  <c r="P44" i="7" s="1"/>
  <c r="P45" i="7" a="1"/>
  <c r="P45" i="7" s="1"/>
  <c r="P46" i="7" a="1"/>
  <c r="P46" i="7" s="1"/>
  <c r="P47" i="7" a="1"/>
  <c r="P47" i="7" s="1"/>
  <c r="P48" i="7" a="1"/>
  <c r="P48" i="7" s="1"/>
  <c r="P49" i="7" a="1"/>
  <c r="P49" i="7" s="1"/>
  <c r="P50" i="7" a="1"/>
  <c r="P50" i="7" s="1"/>
  <c r="P2" i="7" a="1"/>
  <c r="P2" i="7" s="1"/>
  <c r="O3" i="7" a="1"/>
  <c r="O3" i="7" s="1"/>
  <c r="O4" i="7" a="1"/>
  <c r="O4" i="7" s="1"/>
  <c r="O5" i="7" a="1"/>
  <c r="O5" i="7" s="1"/>
  <c r="O6" i="7" a="1"/>
  <c r="O6" i="7" s="1"/>
  <c r="O7" i="7" a="1"/>
  <c r="O7" i="7" s="1"/>
  <c r="O8" i="7" a="1"/>
  <c r="O8" i="7" s="1"/>
  <c r="O9" i="7" a="1"/>
  <c r="O9" i="7" s="1"/>
  <c r="O10" i="7" a="1"/>
  <c r="O10" i="7" s="1"/>
  <c r="O11" i="7" a="1"/>
  <c r="O11" i="7" s="1"/>
  <c r="O12" i="7" a="1"/>
  <c r="O12" i="7" s="1"/>
  <c r="O13" i="7" a="1"/>
  <c r="O13" i="7" s="1"/>
  <c r="O14" i="7" a="1"/>
  <c r="O14" i="7" s="1"/>
  <c r="O15" i="7" a="1"/>
  <c r="O15" i="7" s="1"/>
  <c r="O16" i="7" a="1"/>
  <c r="O16" i="7" s="1"/>
  <c r="O17" i="7" a="1"/>
  <c r="O17" i="7" s="1"/>
  <c r="O18" i="7" a="1"/>
  <c r="O18" i="7" s="1"/>
  <c r="O19" i="7" a="1"/>
  <c r="O19" i="7" s="1"/>
  <c r="O20" i="7" a="1"/>
  <c r="O20" i="7" s="1"/>
  <c r="O21" i="7" a="1"/>
  <c r="O21" i="7" s="1"/>
  <c r="O22" i="7" a="1"/>
  <c r="O22" i="7" s="1"/>
  <c r="O23" i="7" a="1"/>
  <c r="O23" i="7" s="1"/>
  <c r="O24" i="7" a="1"/>
  <c r="O24" i="7" s="1"/>
  <c r="O25" i="7" a="1"/>
  <c r="O25" i="7" s="1"/>
  <c r="O26" i="7" a="1"/>
  <c r="O26" i="7" s="1"/>
  <c r="O27" i="7" a="1"/>
  <c r="O27" i="7" s="1"/>
  <c r="O28" i="7" a="1"/>
  <c r="O28" i="7" s="1"/>
  <c r="O29" i="7" a="1"/>
  <c r="O29" i="7" s="1"/>
  <c r="O30" i="7" a="1"/>
  <c r="O30" i="7" s="1"/>
  <c r="O31" i="7" a="1"/>
  <c r="O31" i="7" s="1"/>
  <c r="O32" i="7" a="1"/>
  <c r="O32" i="7" s="1"/>
  <c r="O33" i="7" a="1"/>
  <c r="O33" i="7" s="1"/>
  <c r="O34" i="7" a="1"/>
  <c r="O34" i="7" s="1"/>
  <c r="O35" i="7" a="1"/>
  <c r="O35" i="7" s="1"/>
  <c r="O36" i="7" a="1"/>
  <c r="O36" i="7" s="1"/>
  <c r="O37" i="7" a="1"/>
  <c r="O37" i="7" s="1"/>
  <c r="O38" i="7" a="1"/>
  <c r="O38" i="7" s="1"/>
  <c r="O39" i="7" a="1"/>
  <c r="O39" i="7" s="1"/>
  <c r="O40" i="7" a="1"/>
  <c r="O40" i="7" s="1"/>
  <c r="O41" i="7" a="1"/>
  <c r="O41" i="7" s="1"/>
  <c r="O42" i="7" a="1"/>
  <c r="O42" i="7" s="1"/>
  <c r="O43" i="7" a="1"/>
  <c r="O43" i="7" s="1"/>
  <c r="O44" i="7" a="1"/>
  <c r="O44" i="7" s="1"/>
  <c r="O45" i="7" a="1"/>
  <c r="O45" i="7" s="1"/>
  <c r="O46" i="7" a="1"/>
  <c r="O46" i="7" s="1"/>
  <c r="O47" i="7" a="1"/>
  <c r="O47" i="7" s="1"/>
  <c r="O48" i="7" a="1"/>
  <c r="O48" i="7" s="1"/>
  <c r="O49" i="7" a="1"/>
  <c r="O49" i="7" s="1"/>
  <c r="O50" i="7" a="1"/>
  <c r="O50" i="7" s="1"/>
  <c r="O2" i="7" a="1"/>
  <c r="O2" i="7" s="1"/>
  <c r="N3" i="7" a="1"/>
  <c r="N3" i="7" s="1"/>
  <c r="N4" i="7" a="1"/>
  <c r="N4" i="7" s="1"/>
  <c r="N5" i="7" a="1"/>
  <c r="N5" i="7" s="1"/>
  <c r="N6" i="7" a="1"/>
  <c r="N6" i="7" s="1"/>
  <c r="N7" i="7" a="1"/>
  <c r="N7" i="7" s="1"/>
  <c r="N8" i="7" a="1"/>
  <c r="N8" i="7" s="1"/>
  <c r="N9" i="7" a="1"/>
  <c r="N9" i="7" s="1"/>
  <c r="N10" i="7" a="1"/>
  <c r="N10" i="7" s="1"/>
  <c r="N11" i="7" a="1"/>
  <c r="N11" i="7" s="1"/>
  <c r="N12" i="7" a="1"/>
  <c r="N12" i="7" s="1"/>
  <c r="N13" i="7" a="1"/>
  <c r="N13" i="7" s="1"/>
  <c r="N14" i="7" a="1"/>
  <c r="N14" i="7" s="1"/>
  <c r="N15" i="7" a="1"/>
  <c r="N15" i="7" s="1"/>
  <c r="N16" i="7" a="1"/>
  <c r="N16" i="7" s="1"/>
  <c r="N17" i="7" a="1"/>
  <c r="N17" i="7" s="1"/>
  <c r="N18" i="7" a="1"/>
  <c r="N18" i="7" s="1"/>
  <c r="N19" i="7" a="1"/>
  <c r="N19" i="7" s="1"/>
  <c r="N20" i="7" a="1"/>
  <c r="N20" i="7" s="1"/>
  <c r="N21" i="7" a="1"/>
  <c r="N21" i="7" s="1"/>
  <c r="N22" i="7" a="1"/>
  <c r="N22" i="7" s="1"/>
  <c r="N23" i="7" a="1"/>
  <c r="N23" i="7" s="1"/>
  <c r="N24" i="7" a="1"/>
  <c r="N24" i="7" s="1"/>
  <c r="N25" i="7" a="1"/>
  <c r="N25" i="7" s="1"/>
  <c r="N26" i="7" a="1"/>
  <c r="N26" i="7" s="1"/>
  <c r="N27" i="7" a="1"/>
  <c r="N27" i="7" s="1"/>
  <c r="N28" i="7" a="1"/>
  <c r="N28" i="7" s="1"/>
  <c r="N29" i="7" a="1"/>
  <c r="N29" i="7" s="1"/>
  <c r="N30" i="7" a="1"/>
  <c r="N30" i="7" s="1"/>
  <c r="N31" i="7" a="1"/>
  <c r="N31" i="7" s="1"/>
  <c r="N32" i="7" a="1"/>
  <c r="N32" i="7" s="1"/>
  <c r="N33" i="7" a="1"/>
  <c r="N33" i="7" s="1"/>
  <c r="N34" i="7" a="1"/>
  <c r="N34" i="7" s="1"/>
  <c r="N35" i="7" a="1"/>
  <c r="N35" i="7" s="1"/>
  <c r="N36" i="7" a="1"/>
  <c r="N36" i="7" s="1"/>
  <c r="N37" i="7" a="1"/>
  <c r="N37" i="7" s="1"/>
  <c r="N38" i="7" a="1"/>
  <c r="N38" i="7" s="1"/>
  <c r="N39" i="7" a="1"/>
  <c r="N39" i="7" s="1"/>
  <c r="N40" i="7" a="1"/>
  <c r="N40" i="7" s="1"/>
  <c r="N41" i="7" a="1"/>
  <c r="N41" i="7" s="1"/>
  <c r="N42" i="7" a="1"/>
  <c r="N42" i="7" s="1"/>
  <c r="N43" i="7" a="1"/>
  <c r="N43" i="7" s="1"/>
  <c r="N44" i="7" a="1"/>
  <c r="N44" i="7" s="1"/>
  <c r="N45" i="7" a="1"/>
  <c r="N45" i="7" s="1"/>
  <c r="N46" i="7" a="1"/>
  <c r="N46" i="7" s="1"/>
  <c r="N47" i="7" a="1"/>
  <c r="N47" i="7" s="1"/>
  <c r="N48" i="7" a="1"/>
  <c r="N48" i="7" s="1"/>
  <c r="N49" i="7" a="1"/>
  <c r="N49" i="7" s="1"/>
  <c r="N50" i="7" a="1"/>
  <c r="N50" i="7" s="1"/>
  <c r="M3" i="7" a="1"/>
  <c r="M3" i="7" s="1"/>
  <c r="M4" i="7" a="1"/>
  <c r="M4" i="7" s="1"/>
  <c r="M5" i="7" a="1"/>
  <c r="M5" i="7" s="1"/>
  <c r="M6" i="7" a="1"/>
  <c r="M6" i="7" s="1"/>
  <c r="M7" i="7" a="1"/>
  <c r="M7" i="7" s="1"/>
  <c r="M8" i="7" a="1"/>
  <c r="M8" i="7" s="1"/>
  <c r="M9" i="7" a="1"/>
  <c r="M9" i="7" s="1"/>
  <c r="M10" i="7" a="1"/>
  <c r="M10" i="7" s="1"/>
  <c r="M11" i="7" a="1"/>
  <c r="M11" i="7" s="1"/>
  <c r="M12" i="7" a="1"/>
  <c r="M12" i="7" s="1"/>
  <c r="M13" i="7" a="1"/>
  <c r="M13" i="7" s="1"/>
  <c r="M14" i="7" a="1"/>
  <c r="M14" i="7" s="1"/>
  <c r="M15" i="7" a="1"/>
  <c r="M15" i="7" s="1"/>
  <c r="M16" i="7" a="1"/>
  <c r="M16" i="7" s="1"/>
  <c r="M17" i="7" a="1"/>
  <c r="M17" i="7" s="1"/>
  <c r="M18" i="7" a="1"/>
  <c r="M18" i="7" s="1"/>
  <c r="M19" i="7" a="1"/>
  <c r="M19" i="7" s="1"/>
  <c r="M20" i="7" a="1"/>
  <c r="M20" i="7" s="1"/>
  <c r="M21" i="7" a="1"/>
  <c r="M21" i="7" s="1"/>
  <c r="M22" i="7" a="1"/>
  <c r="M22" i="7" s="1"/>
  <c r="M23" i="7" a="1"/>
  <c r="M23" i="7" s="1"/>
  <c r="M24" i="7" a="1"/>
  <c r="M24" i="7" s="1"/>
  <c r="M25" i="7" a="1"/>
  <c r="M25" i="7" s="1"/>
  <c r="M26" i="7" a="1"/>
  <c r="M26" i="7" s="1"/>
  <c r="M27" i="7" a="1"/>
  <c r="M27" i="7" s="1"/>
  <c r="M28" i="7" a="1"/>
  <c r="M28" i="7" s="1"/>
  <c r="M29" i="7" a="1"/>
  <c r="M29" i="7" s="1"/>
  <c r="M30" i="7" a="1"/>
  <c r="M30" i="7" s="1"/>
  <c r="M31" i="7" a="1"/>
  <c r="M31" i="7" s="1"/>
  <c r="M32" i="7" a="1"/>
  <c r="M32" i="7" s="1"/>
  <c r="M33" i="7" a="1"/>
  <c r="M33" i="7" s="1"/>
  <c r="M34" i="7" a="1"/>
  <c r="M34" i="7" s="1"/>
  <c r="M35" i="7" a="1"/>
  <c r="M35" i="7" s="1"/>
  <c r="M36" i="7" a="1"/>
  <c r="M36" i="7" s="1"/>
  <c r="M37" i="7" a="1"/>
  <c r="M37" i="7" s="1"/>
  <c r="M38" i="7" a="1"/>
  <c r="M38" i="7" s="1"/>
  <c r="M39" i="7" a="1"/>
  <c r="M39" i="7" s="1"/>
  <c r="M40" i="7" a="1"/>
  <c r="M40" i="7" s="1"/>
  <c r="M41" i="7" a="1"/>
  <c r="M41" i="7" s="1"/>
  <c r="M42" i="7" a="1"/>
  <c r="M42" i="7" s="1"/>
  <c r="M43" i="7" a="1"/>
  <c r="M43" i="7" s="1"/>
  <c r="M44" i="7" a="1"/>
  <c r="M44" i="7" s="1"/>
  <c r="M45" i="7" a="1"/>
  <c r="M45" i="7" s="1"/>
  <c r="M46" i="7" a="1"/>
  <c r="M46" i="7" s="1"/>
  <c r="M47" i="7" a="1"/>
  <c r="M47" i="7" s="1"/>
  <c r="M48" i="7" a="1"/>
  <c r="M48" i="7" s="1"/>
  <c r="M49" i="7" a="1"/>
  <c r="M49" i="7" s="1"/>
  <c r="M50" i="7" a="1"/>
  <c r="M50" i="7" s="1"/>
  <c r="N2" i="7" a="1"/>
  <c r="N2" i="7" s="1"/>
  <c r="M2" i="7" a="1"/>
  <c r="M2" i="7"/>
  <c r="L3" i="7" a="1"/>
  <c r="L3" i="7" s="1"/>
  <c r="L4" i="7" a="1"/>
  <c r="L4" i="7" s="1"/>
  <c r="L5" i="7" a="1"/>
  <c r="L5" i="7" s="1"/>
  <c r="L6" i="7" a="1"/>
  <c r="L6" i="7" s="1"/>
  <c r="L7" i="7" a="1"/>
  <c r="L7" i="7" s="1"/>
  <c r="L8" i="7" a="1"/>
  <c r="L8" i="7" s="1"/>
  <c r="L9" i="7" a="1"/>
  <c r="L9" i="7" s="1"/>
  <c r="L10" i="7" a="1"/>
  <c r="L10" i="7" s="1"/>
  <c r="L11" i="7" a="1"/>
  <c r="L11" i="7" s="1"/>
  <c r="L12" i="7" a="1"/>
  <c r="L12" i="7" s="1"/>
  <c r="L13" i="7" a="1"/>
  <c r="L13" i="7" s="1"/>
  <c r="L14" i="7" a="1"/>
  <c r="L14" i="7" s="1"/>
  <c r="L15" i="7" a="1"/>
  <c r="L15" i="7" s="1"/>
  <c r="L16" i="7" a="1"/>
  <c r="L16" i="7" s="1"/>
  <c r="L17" i="7" a="1"/>
  <c r="L17" i="7" s="1"/>
  <c r="L18" i="7" a="1"/>
  <c r="L18" i="7" s="1"/>
  <c r="L19" i="7" a="1"/>
  <c r="L19" i="7" s="1"/>
  <c r="L20" i="7" a="1"/>
  <c r="L20" i="7" s="1"/>
  <c r="L21" i="7" a="1"/>
  <c r="L21" i="7" s="1"/>
  <c r="L22" i="7" a="1"/>
  <c r="L22" i="7" s="1"/>
  <c r="L23" i="7" a="1"/>
  <c r="L23" i="7" s="1"/>
  <c r="L24" i="7" a="1"/>
  <c r="L24" i="7" s="1"/>
  <c r="L25" i="7" a="1"/>
  <c r="L25" i="7" s="1"/>
  <c r="L26" i="7" a="1"/>
  <c r="L26" i="7" s="1"/>
  <c r="L27" i="7" a="1"/>
  <c r="L27" i="7" s="1"/>
  <c r="L28" i="7" a="1"/>
  <c r="L28" i="7" s="1"/>
  <c r="L29" i="7" a="1"/>
  <c r="L29" i="7" s="1"/>
  <c r="L30" i="7" a="1"/>
  <c r="L30" i="7" s="1"/>
  <c r="L31" i="7" a="1"/>
  <c r="L31" i="7" s="1"/>
  <c r="L32" i="7" a="1"/>
  <c r="L32" i="7" s="1"/>
  <c r="L33" i="7" a="1"/>
  <c r="L33" i="7" s="1"/>
  <c r="L34" i="7" a="1"/>
  <c r="L34" i="7" s="1"/>
  <c r="L35" i="7" a="1"/>
  <c r="L35" i="7" s="1"/>
  <c r="L36" i="7" a="1"/>
  <c r="L36" i="7" s="1"/>
  <c r="L37" i="7" a="1"/>
  <c r="L37" i="7" s="1"/>
  <c r="L38" i="7" a="1"/>
  <c r="L38" i="7" s="1"/>
  <c r="L39" i="7" a="1"/>
  <c r="L39" i="7" s="1"/>
  <c r="L40" i="7" a="1"/>
  <c r="L40" i="7" s="1"/>
  <c r="L41" i="7" a="1"/>
  <c r="L41" i="7" s="1"/>
  <c r="L42" i="7" a="1"/>
  <c r="L42" i="7" s="1"/>
  <c r="L43" i="7" a="1"/>
  <c r="L43" i="7" s="1"/>
  <c r="L44" i="7" a="1"/>
  <c r="L44" i="7" s="1"/>
  <c r="L45" i="7" a="1"/>
  <c r="L45" i="7" s="1"/>
  <c r="L46" i="7" a="1"/>
  <c r="L46" i="7" s="1"/>
  <c r="L47" i="7" a="1"/>
  <c r="L47" i="7" s="1"/>
  <c r="L48" i="7" a="1"/>
  <c r="L48" i="7" s="1"/>
  <c r="L49" i="7" a="1"/>
  <c r="L49" i="7" s="1"/>
  <c r="L50" i="7" a="1"/>
  <c r="L50" i="7" s="1"/>
  <c r="L2" i="7" a="1"/>
  <c r="L2" i="7" s="1"/>
  <c r="K3" i="7" a="1"/>
  <c r="K3" i="7" s="1"/>
  <c r="K4" i="7" a="1"/>
  <c r="K4" i="7" s="1"/>
  <c r="K5" i="7" a="1"/>
  <c r="K5" i="7" s="1"/>
  <c r="K6" i="7" a="1"/>
  <c r="K6" i="7" s="1"/>
  <c r="K7" i="7" a="1"/>
  <c r="K7" i="7" s="1"/>
  <c r="K8" i="7" a="1"/>
  <c r="K8" i="7" s="1"/>
  <c r="K9" i="7" a="1"/>
  <c r="K9" i="7" s="1"/>
  <c r="K10" i="7" a="1"/>
  <c r="K10" i="7" s="1"/>
  <c r="K11" i="7" a="1"/>
  <c r="K11" i="7" s="1"/>
  <c r="K12" i="7" a="1"/>
  <c r="K12" i="7" s="1"/>
  <c r="K13" i="7" a="1"/>
  <c r="K13" i="7" s="1"/>
  <c r="K14" i="7" a="1"/>
  <c r="K14" i="7" s="1"/>
  <c r="K15" i="7" a="1"/>
  <c r="K15" i="7" s="1"/>
  <c r="K16" i="7" a="1"/>
  <c r="K16" i="7" s="1"/>
  <c r="K17" i="7" a="1"/>
  <c r="K17" i="7" s="1"/>
  <c r="K18" i="7" a="1"/>
  <c r="K18" i="7" s="1"/>
  <c r="K19" i="7" a="1"/>
  <c r="K19" i="7" s="1"/>
  <c r="K20" i="7" a="1"/>
  <c r="K20" i="7" s="1"/>
  <c r="K21" i="7" a="1"/>
  <c r="K21" i="7" s="1"/>
  <c r="K22" i="7" a="1"/>
  <c r="K22" i="7" s="1"/>
  <c r="K23" i="7" a="1"/>
  <c r="K23" i="7" s="1"/>
  <c r="K24" i="7" a="1"/>
  <c r="K24" i="7" s="1"/>
  <c r="K25" i="7" a="1"/>
  <c r="K25" i="7" s="1"/>
  <c r="K26" i="7" a="1"/>
  <c r="K26" i="7" s="1"/>
  <c r="K27" i="7" a="1"/>
  <c r="K27" i="7" s="1"/>
  <c r="K28" i="7" a="1"/>
  <c r="K28" i="7" s="1"/>
  <c r="K29" i="7" a="1"/>
  <c r="K29" i="7" s="1"/>
  <c r="K30" i="7" a="1"/>
  <c r="K30" i="7" s="1"/>
  <c r="K31" i="7" a="1"/>
  <c r="K31" i="7" s="1"/>
  <c r="K32" i="7" a="1"/>
  <c r="K32" i="7" s="1"/>
  <c r="K33" i="7" a="1"/>
  <c r="K33" i="7" s="1"/>
  <c r="K34" i="7" a="1"/>
  <c r="K34" i="7" s="1"/>
  <c r="K35" i="7" a="1"/>
  <c r="K35" i="7" s="1"/>
  <c r="K36" i="7" a="1"/>
  <c r="K36" i="7" s="1"/>
  <c r="K37" i="7" a="1"/>
  <c r="K37" i="7" s="1"/>
  <c r="K38" i="7" a="1"/>
  <c r="K38" i="7" s="1"/>
  <c r="K39" i="7" a="1"/>
  <c r="K39" i="7" s="1"/>
  <c r="K40" i="7" a="1"/>
  <c r="K40" i="7" s="1"/>
  <c r="K41" i="7" a="1"/>
  <c r="K41" i="7" s="1"/>
  <c r="K42" i="7" a="1"/>
  <c r="K42" i="7" s="1"/>
  <c r="K43" i="7" a="1"/>
  <c r="K43" i="7" s="1"/>
  <c r="K44" i="7" a="1"/>
  <c r="K44" i="7" s="1"/>
  <c r="K45" i="7" a="1"/>
  <c r="K45" i="7" s="1"/>
  <c r="K46" i="7" a="1"/>
  <c r="K46" i="7" s="1"/>
  <c r="K47" i="7" a="1"/>
  <c r="K47" i="7" s="1"/>
  <c r="K48" i="7" a="1"/>
  <c r="K48" i="7" s="1"/>
  <c r="K49" i="7" a="1"/>
  <c r="K49" i="7" s="1"/>
  <c r="K50" i="7" a="1"/>
  <c r="K50" i="7" s="1"/>
  <c r="K2" i="7" a="1"/>
  <c r="K2" i="7" s="1"/>
  <c r="J3" i="7" a="1"/>
  <c r="J3" i="7" s="1"/>
  <c r="J4" i="7" a="1"/>
  <c r="J4" i="7" s="1"/>
  <c r="J5" i="7" a="1"/>
  <c r="J5" i="7" s="1"/>
  <c r="J6" i="7" a="1"/>
  <c r="J6" i="7" s="1"/>
  <c r="J7" i="7" a="1"/>
  <c r="J7" i="7" s="1"/>
  <c r="J8" i="7" a="1"/>
  <c r="J8" i="7" s="1"/>
  <c r="J9" i="7" a="1"/>
  <c r="J9" i="7" s="1"/>
  <c r="J10" i="7" a="1"/>
  <c r="J10" i="7" s="1"/>
  <c r="J11" i="7" a="1"/>
  <c r="J11" i="7" s="1"/>
  <c r="J12" i="7" a="1"/>
  <c r="J12" i="7" s="1"/>
  <c r="J13" i="7" a="1"/>
  <c r="J13" i="7" s="1"/>
  <c r="J14" i="7" a="1"/>
  <c r="J14" i="7" s="1"/>
  <c r="J15" i="7" a="1"/>
  <c r="J15" i="7" s="1"/>
  <c r="J16" i="7" a="1"/>
  <c r="J16" i="7" s="1"/>
  <c r="J17" i="7" a="1"/>
  <c r="J17" i="7" s="1"/>
  <c r="J18" i="7" a="1"/>
  <c r="J18" i="7" s="1"/>
  <c r="J19" i="7" a="1"/>
  <c r="J19" i="7" s="1"/>
  <c r="J20" i="7" a="1"/>
  <c r="J20" i="7" s="1"/>
  <c r="J21" i="7" a="1"/>
  <c r="J21" i="7" s="1"/>
  <c r="J22" i="7" a="1"/>
  <c r="J22" i="7" s="1"/>
  <c r="J23" i="7" a="1"/>
  <c r="J23" i="7" s="1"/>
  <c r="J24" i="7" a="1"/>
  <c r="J24" i="7" s="1"/>
  <c r="J25" i="7" a="1"/>
  <c r="J25" i="7" s="1"/>
  <c r="J26" i="7" a="1"/>
  <c r="J26" i="7" s="1"/>
  <c r="J27" i="7" a="1"/>
  <c r="J27" i="7" s="1"/>
  <c r="J28" i="7" a="1"/>
  <c r="J28" i="7" s="1"/>
  <c r="J29" i="7" a="1"/>
  <c r="J29" i="7" s="1"/>
  <c r="J30" i="7" a="1"/>
  <c r="J30" i="7" s="1"/>
  <c r="J31" i="7" a="1"/>
  <c r="J31" i="7" s="1"/>
  <c r="J32" i="7" a="1"/>
  <c r="J32" i="7" s="1"/>
  <c r="J33" i="7" a="1"/>
  <c r="J33" i="7" s="1"/>
  <c r="J34" i="7" a="1"/>
  <c r="J34" i="7" s="1"/>
  <c r="J35" i="7" a="1"/>
  <c r="J35" i="7" s="1"/>
  <c r="J36" i="7" a="1"/>
  <c r="J36" i="7" s="1"/>
  <c r="J37" i="7" a="1"/>
  <c r="J37" i="7" s="1"/>
  <c r="J38" i="7" a="1"/>
  <c r="J38" i="7" s="1"/>
  <c r="J39" i="7" a="1"/>
  <c r="J39" i="7" s="1"/>
  <c r="J40" i="7" a="1"/>
  <c r="J40" i="7" s="1"/>
  <c r="J41" i="7" a="1"/>
  <c r="J41" i="7" s="1"/>
  <c r="J42" i="7" a="1"/>
  <c r="J42" i="7" s="1"/>
  <c r="J43" i="7" a="1"/>
  <c r="J43" i="7" s="1"/>
  <c r="J44" i="7" a="1"/>
  <c r="J44" i="7" s="1"/>
  <c r="J45" i="7" a="1"/>
  <c r="J45" i="7" s="1"/>
  <c r="J46" i="7" a="1"/>
  <c r="J46" i="7" s="1"/>
  <c r="J47" i="7" a="1"/>
  <c r="J47" i="7" s="1"/>
  <c r="J48" i="7" a="1"/>
  <c r="J48" i="7" s="1"/>
  <c r="J49" i="7" a="1"/>
  <c r="J49" i="7" s="1"/>
  <c r="J50" i="7" a="1"/>
  <c r="J50" i="7" s="1"/>
  <c r="J2" i="7" a="1"/>
  <c r="J2" i="7" s="1"/>
  <c r="I3" i="7" a="1"/>
  <c r="I3" i="7" s="1"/>
  <c r="I4" i="7" a="1"/>
  <c r="I4" i="7" s="1"/>
  <c r="I5" i="7" a="1"/>
  <c r="I5" i="7" s="1"/>
  <c r="I6" i="7" a="1"/>
  <c r="I6" i="7" s="1"/>
  <c r="I7" i="7" a="1"/>
  <c r="I7" i="7" s="1"/>
  <c r="I8" i="7" a="1"/>
  <c r="I8" i="7" s="1"/>
  <c r="I9" i="7" a="1"/>
  <c r="I9" i="7" s="1"/>
  <c r="I10" i="7" a="1"/>
  <c r="I10" i="7" s="1"/>
  <c r="I11" i="7" a="1"/>
  <c r="I11" i="7" s="1"/>
  <c r="I12" i="7" a="1"/>
  <c r="I12" i="7" s="1"/>
  <c r="I13" i="7" a="1"/>
  <c r="I13" i="7" s="1"/>
  <c r="I14" i="7" a="1"/>
  <c r="I14" i="7" s="1"/>
  <c r="I15" i="7" a="1"/>
  <c r="I15" i="7" s="1"/>
  <c r="I16" i="7" a="1"/>
  <c r="I16" i="7" s="1"/>
  <c r="I17" i="7" a="1"/>
  <c r="I17" i="7" s="1"/>
  <c r="I18" i="7" a="1"/>
  <c r="I18" i="7" s="1"/>
  <c r="I19" i="7" a="1"/>
  <c r="I19" i="7" s="1"/>
  <c r="I20" i="7" a="1"/>
  <c r="I20" i="7" s="1"/>
  <c r="I21" i="7" a="1"/>
  <c r="I21" i="7" s="1"/>
  <c r="I22" i="7" a="1"/>
  <c r="I22" i="7" s="1"/>
  <c r="I23" i="7" a="1"/>
  <c r="I23" i="7" s="1"/>
  <c r="I24" i="7" a="1"/>
  <c r="I24" i="7" s="1"/>
  <c r="I25" i="7" a="1"/>
  <c r="I25" i="7" s="1"/>
  <c r="I26" i="7" a="1"/>
  <c r="I26" i="7" s="1"/>
  <c r="I27" i="7" a="1"/>
  <c r="I27" i="7" s="1"/>
  <c r="I28" i="7" a="1"/>
  <c r="I28" i="7" s="1"/>
  <c r="I29" i="7" a="1"/>
  <c r="I29" i="7" s="1"/>
  <c r="I30" i="7" a="1"/>
  <c r="I30" i="7" s="1"/>
  <c r="I31" i="7" a="1"/>
  <c r="I31" i="7" s="1"/>
  <c r="I32" i="7" a="1"/>
  <c r="I32" i="7" s="1"/>
  <c r="I33" i="7" a="1"/>
  <c r="I33" i="7" s="1"/>
  <c r="I34" i="7" a="1"/>
  <c r="I34" i="7" s="1"/>
  <c r="I35" i="7" a="1"/>
  <c r="I35" i="7" s="1"/>
  <c r="I36" i="7" a="1"/>
  <c r="I36" i="7" s="1"/>
  <c r="I37" i="7" a="1"/>
  <c r="I37" i="7" s="1"/>
  <c r="I38" i="7" a="1"/>
  <c r="I38" i="7" s="1"/>
  <c r="I39" i="7" a="1"/>
  <c r="I39" i="7" s="1"/>
  <c r="I40" i="7" a="1"/>
  <c r="I40" i="7" s="1"/>
  <c r="I41" i="7" a="1"/>
  <c r="I41" i="7" s="1"/>
  <c r="I42" i="7" a="1"/>
  <c r="I42" i="7" s="1"/>
  <c r="I43" i="7" a="1"/>
  <c r="I43" i="7" s="1"/>
  <c r="I44" i="7" a="1"/>
  <c r="I44" i="7" s="1"/>
  <c r="I45" i="7" a="1"/>
  <c r="I45" i="7" s="1"/>
  <c r="I46" i="7" a="1"/>
  <c r="I46" i="7" s="1"/>
  <c r="I47" i="7" a="1"/>
  <c r="I47" i="7" s="1"/>
  <c r="I48" i="7" a="1"/>
  <c r="I48" i="7" s="1"/>
  <c r="I49" i="7" a="1"/>
  <c r="I49" i="7" s="1"/>
  <c r="I50" i="7" a="1"/>
  <c r="I50" i="7" s="1"/>
  <c r="I2" i="7" a="1"/>
  <c r="I2" i="7" s="1"/>
  <c r="H3" i="7" a="1"/>
  <c r="H3" i="7" s="1"/>
  <c r="H4" i="7" a="1"/>
  <c r="H4" i="7" s="1"/>
  <c r="H5" i="7" a="1"/>
  <c r="H5" i="7" s="1"/>
  <c r="H6" i="7" a="1"/>
  <c r="H6" i="7" s="1"/>
  <c r="H7" i="7" a="1"/>
  <c r="H7" i="7" s="1"/>
  <c r="H8" i="7" a="1"/>
  <c r="H8" i="7" s="1"/>
  <c r="H9" i="7" a="1"/>
  <c r="H9" i="7" s="1"/>
  <c r="H10" i="7" a="1"/>
  <c r="H10" i="7" s="1"/>
  <c r="H11" i="7" a="1"/>
  <c r="H11" i="7" s="1"/>
  <c r="H12" i="7" a="1"/>
  <c r="H12" i="7" s="1"/>
  <c r="H13" i="7" a="1"/>
  <c r="H13" i="7" s="1"/>
  <c r="H14" i="7" a="1"/>
  <c r="H14" i="7" s="1"/>
  <c r="H15" i="7" a="1"/>
  <c r="H15" i="7" s="1"/>
  <c r="H16" i="7" a="1"/>
  <c r="H16" i="7" s="1"/>
  <c r="H17" i="7" a="1"/>
  <c r="H17" i="7" s="1"/>
  <c r="H18" i="7" a="1"/>
  <c r="H18" i="7" s="1"/>
  <c r="H19" i="7" a="1"/>
  <c r="H19" i="7" s="1"/>
  <c r="H20" i="7" a="1"/>
  <c r="H20" i="7" s="1"/>
  <c r="H21" i="7" a="1"/>
  <c r="H21" i="7" s="1"/>
  <c r="H22" i="7" a="1"/>
  <c r="H22" i="7" s="1"/>
  <c r="H23" i="7" a="1"/>
  <c r="H23" i="7" s="1"/>
  <c r="H24" i="7" a="1"/>
  <c r="H24" i="7" s="1"/>
  <c r="H25" i="7" a="1"/>
  <c r="H25" i="7" s="1"/>
  <c r="H26" i="7" a="1"/>
  <c r="H26" i="7" s="1"/>
  <c r="H27" i="7" a="1"/>
  <c r="H27" i="7" s="1"/>
  <c r="H28" i="7" a="1"/>
  <c r="H28" i="7" s="1"/>
  <c r="H29" i="7" a="1"/>
  <c r="H29" i="7" s="1"/>
  <c r="H30" i="7" a="1"/>
  <c r="H30" i="7" s="1"/>
  <c r="H31" i="7" a="1"/>
  <c r="H31" i="7" s="1"/>
  <c r="H32" i="7" a="1"/>
  <c r="H32" i="7" s="1"/>
  <c r="H33" i="7" a="1"/>
  <c r="H33" i="7" s="1"/>
  <c r="H34" i="7" a="1"/>
  <c r="H34" i="7" s="1"/>
  <c r="H35" i="7" a="1"/>
  <c r="H35" i="7" s="1"/>
  <c r="H36" i="7" a="1"/>
  <c r="H36" i="7" s="1"/>
  <c r="H37" i="7" a="1"/>
  <c r="H37" i="7" s="1"/>
  <c r="H38" i="7" a="1"/>
  <c r="H38" i="7" s="1"/>
  <c r="H39" i="7" a="1"/>
  <c r="H39" i="7" s="1"/>
  <c r="H40" i="7" a="1"/>
  <c r="H40" i="7" s="1"/>
  <c r="H41" i="7" a="1"/>
  <c r="H41" i="7" s="1"/>
  <c r="H42" i="7" a="1"/>
  <c r="H42" i="7" s="1"/>
  <c r="H43" i="7" a="1"/>
  <c r="H43" i="7" s="1"/>
  <c r="H44" i="7" a="1"/>
  <c r="H44" i="7" s="1"/>
  <c r="H45" i="7" a="1"/>
  <c r="H45" i="7" s="1"/>
  <c r="H46" i="7" a="1"/>
  <c r="H46" i="7" s="1"/>
  <c r="H47" i="7" a="1"/>
  <c r="H47" i="7" s="1"/>
  <c r="H48" i="7" a="1"/>
  <c r="H48" i="7" s="1"/>
  <c r="H49" i="7" a="1"/>
  <c r="H49" i="7" s="1"/>
  <c r="H50" i="7" a="1"/>
  <c r="H50" i="7" s="1"/>
  <c r="H2" i="7" a="1"/>
  <c r="H2" i="7" s="1"/>
  <c r="G3" i="7" a="1"/>
  <c r="G3" i="7" s="1"/>
  <c r="G4" i="7" a="1"/>
  <c r="G4" i="7" s="1"/>
  <c r="G5" i="7" a="1"/>
  <c r="G5" i="7" s="1"/>
  <c r="G6" i="7" a="1"/>
  <c r="G6" i="7" s="1"/>
  <c r="G7" i="7" a="1"/>
  <c r="G7" i="7" s="1"/>
  <c r="G8" i="7" a="1"/>
  <c r="G8" i="7" s="1"/>
  <c r="G9" i="7" a="1"/>
  <c r="G9" i="7" s="1"/>
  <c r="G10" i="7" a="1"/>
  <c r="G10" i="7" s="1"/>
  <c r="G11" i="7" a="1"/>
  <c r="G11" i="7" s="1"/>
  <c r="G12" i="7" a="1"/>
  <c r="G12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G18" i="7" a="1"/>
  <c r="G18" i="7" s="1"/>
  <c r="G19" i="7" a="1"/>
  <c r="G19" i="7" s="1"/>
  <c r="G20" i="7" a="1"/>
  <c r="G20" i="7" s="1"/>
  <c r="G21" i="7" a="1"/>
  <c r="G21" i="7" s="1"/>
  <c r="G22" i="7" a="1"/>
  <c r="G22" i="7" s="1"/>
  <c r="G23" i="7" a="1"/>
  <c r="G23" i="7" s="1"/>
  <c r="G24" i="7" a="1"/>
  <c r="G24" i="7" s="1"/>
  <c r="G25" i="7" a="1"/>
  <c r="G25" i="7" s="1"/>
  <c r="G26" i="7" a="1"/>
  <c r="G26" i="7" s="1"/>
  <c r="G27" i="7" a="1"/>
  <c r="G27" i="7" s="1"/>
  <c r="G28" i="7" a="1"/>
  <c r="G28" i="7" s="1"/>
  <c r="G29" i="7" a="1"/>
  <c r="G29" i="7" s="1"/>
  <c r="G30" i="7" a="1"/>
  <c r="G30" i="7" s="1"/>
  <c r="G31" i="7" a="1"/>
  <c r="G31" i="7" s="1"/>
  <c r="G32" i="7" a="1"/>
  <c r="G32" i="7" s="1"/>
  <c r="G33" i="7" a="1"/>
  <c r="G33" i="7" s="1"/>
  <c r="G34" i="7" a="1"/>
  <c r="G34" i="7" s="1"/>
  <c r="G35" i="7" a="1"/>
  <c r="G35" i="7" s="1"/>
  <c r="G36" i="7" a="1"/>
  <c r="G36" i="7" s="1"/>
  <c r="G37" i="7" a="1"/>
  <c r="G37" i="7" s="1"/>
  <c r="G38" i="7" a="1"/>
  <c r="G38" i="7" s="1"/>
  <c r="G39" i="7" a="1"/>
  <c r="G39" i="7" s="1"/>
  <c r="G40" i="7" a="1"/>
  <c r="G40" i="7" s="1"/>
  <c r="G41" i="7" a="1"/>
  <c r="G41" i="7" s="1"/>
  <c r="G42" i="7" a="1"/>
  <c r="G42" i="7" s="1"/>
  <c r="G43" i="7" a="1"/>
  <c r="G43" i="7" s="1"/>
  <c r="G44" i="7" a="1"/>
  <c r="G44" i="7" s="1"/>
  <c r="G45" i="7" a="1"/>
  <c r="G45" i="7" s="1"/>
  <c r="G46" i="7" a="1"/>
  <c r="G46" i="7" s="1"/>
  <c r="G47" i="7" a="1"/>
  <c r="G47" i="7" s="1"/>
  <c r="G48" i="7" a="1"/>
  <c r="G48" i="7" s="1"/>
  <c r="G49" i="7" a="1"/>
  <c r="G49" i="7" s="1"/>
  <c r="G50" i="7" a="1"/>
  <c r="G50" i="7" s="1"/>
  <c r="G2" i="7" a="1"/>
  <c r="G2" i="7" s="1"/>
  <c r="F3" i="7" a="1"/>
  <c r="F3" i="7" s="1"/>
  <c r="F4" i="7" a="1"/>
  <c r="F4" i="7" s="1"/>
  <c r="F5" i="7" a="1"/>
  <c r="F5" i="7" s="1"/>
  <c r="F6" i="7" a="1"/>
  <c r="F6" i="7" s="1"/>
  <c r="F7" i="7" a="1"/>
  <c r="F7" i="7" s="1"/>
  <c r="F8" i="7" a="1"/>
  <c r="F8" i="7" s="1"/>
  <c r="F9" i="7" a="1"/>
  <c r="F9" i="7" s="1"/>
  <c r="F10" i="7" a="1"/>
  <c r="F10" i="7" s="1"/>
  <c r="F11" i="7" a="1"/>
  <c r="F11" i="7" s="1"/>
  <c r="F12" i="7" a="1"/>
  <c r="F12" i="7" s="1"/>
  <c r="F13" i="7" a="1"/>
  <c r="F13" i="7" s="1"/>
  <c r="F14" i="7" a="1"/>
  <c r="F14" i="7" s="1"/>
  <c r="F15" i="7" a="1"/>
  <c r="F15" i="7" s="1"/>
  <c r="F16" i="7" a="1"/>
  <c r="F16" i="7" s="1"/>
  <c r="F17" i="7" a="1"/>
  <c r="F17" i="7" s="1"/>
  <c r="F18" i="7" a="1"/>
  <c r="F18" i="7" s="1"/>
  <c r="F19" i="7" a="1"/>
  <c r="F19" i="7" s="1"/>
  <c r="F20" i="7" a="1"/>
  <c r="F20" i="7" s="1"/>
  <c r="F21" i="7" a="1"/>
  <c r="F21" i="7" s="1"/>
  <c r="F22" i="7" a="1"/>
  <c r="F22" i="7" s="1"/>
  <c r="F23" i="7" a="1"/>
  <c r="F23" i="7" s="1"/>
  <c r="F24" i="7" a="1"/>
  <c r="F24" i="7" s="1"/>
  <c r="F25" i="7" a="1"/>
  <c r="F25" i="7" s="1"/>
  <c r="F26" i="7" a="1"/>
  <c r="F26" i="7" s="1"/>
  <c r="F27" i="7" a="1"/>
  <c r="F27" i="7" s="1"/>
  <c r="F28" i="7" a="1"/>
  <c r="F28" i="7" s="1"/>
  <c r="F29" i="7" a="1"/>
  <c r="F29" i="7" s="1"/>
  <c r="F30" i="7" a="1"/>
  <c r="F30" i="7" s="1"/>
  <c r="F31" i="7" a="1"/>
  <c r="F31" i="7" s="1"/>
  <c r="F32" i="7" a="1"/>
  <c r="F32" i="7" s="1"/>
  <c r="F33" i="7" a="1"/>
  <c r="F33" i="7" s="1"/>
  <c r="F34" i="7" a="1"/>
  <c r="F34" i="7" s="1"/>
  <c r="F35" i="7" a="1"/>
  <c r="F35" i="7" s="1"/>
  <c r="F36" i="7" a="1"/>
  <c r="F36" i="7" s="1"/>
  <c r="F37" i="7" a="1"/>
  <c r="F37" i="7" s="1"/>
  <c r="F38" i="7" a="1"/>
  <c r="F38" i="7" s="1"/>
  <c r="F39" i="7" a="1"/>
  <c r="F39" i="7" s="1"/>
  <c r="F40" i="7" a="1"/>
  <c r="F40" i="7" s="1"/>
  <c r="F41" i="7" a="1"/>
  <c r="F41" i="7" s="1"/>
  <c r="F42" i="7" a="1"/>
  <c r="F42" i="7" s="1"/>
  <c r="F43" i="7" a="1"/>
  <c r="F43" i="7" s="1"/>
  <c r="F44" i="7" a="1"/>
  <c r="F44" i="7" s="1"/>
  <c r="F45" i="7" a="1"/>
  <c r="F45" i="7" s="1"/>
  <c r="F46" i="7" a="1"/>
  <c r="F46" i="7" s="1"/>
  <c r="F47" i="7" a="1"/>
  <c r="F47" i="7" s="1"/>
  <c r="F48" i="7" a="1"/>
  <c r="F48" i="7" s="1"/>
  <c r="F49" i="7" a="1"/>
  <c r="F49" i="7" s="1"/>
  <c r="F50" i="7" a="1"/>
  <c r="F50" i="7" s="1"/>
  <c r="E3" i="7" a="1"/>
  <c r="E3" i="7" s="1"/>
  <c r="E4" i="7" a="1"/>
  <c r="E4" i="7" s="1"/>
  <c r="E5" i="7" a="1"/>
  <c r="E5" i="7" s="1"/>
  <c r="E6" i="7" a="1"/>
  <c r="E6" i="7" s="1"/>
  <c r="E7" i="7" a="1"/>
  <c r="E7" i="7" s="1"/>
  <c r="E8" i="7" a="1"/>
  <c r="E8" i="7" s="1"/>
  <c r="E9" i="7" a="1"/>
  <c r="E9" i="7" s="1"/>
  <c r="E10" i="7" a="1"/>
  <c r="E10" i="7" s="1"/>
  <c r="E11" i="7" a="1"/>
  <c r="E11" i="7" s="1"/>
  <c r="E12" i="7" a="1"/>
  <c r="E12" i="7" s="1"/>
  <c r="E13" i="7" a="1"/>
  <c r="E13" i="7" s="1"/>
  <c r="E14" i="7" a="1"/>
  <c r="E14" i="7" s="1"/>
  <c r="E15" i="7" a="1"/>
  <c r="E15" i="7" s="1"/>
  <c r="E16" i="7" a="1"/>
  <c r="E16" i="7" s="1"/>
  <c r="E17" i="7" a="1"/>
  <c r="E17" i="7" s="1"/>
  <c r="E18" i="7" a="1"/>
  <c r="E18" i="7" s="1"/>
  <c r="E19" i="7" a="1"/>
  <c r="E19" i="7" s="1"/>
  <c r="E20" i="7" a="1"/>
  <c r="E20" i="7" s="1"/>
  <c r="E21" i="7" a="1"/>
  <c r="E21" i="7" s="1"/>
  <c r="E22" i="7" a="1"/>
  <c r="E22" i="7" s="1"/>
  <c r="E23" i="7" a="1"/>
  <c r="E23" i="7" s="1"/>
  <c r="E24" i="7" a="1"/>
  <c r="E24" i="7" s="1"/>
  <c r="E25" i="7" a="1"/>
  <c r="E25" i="7" s="1"/>
  <c r="E26" i="7" a="1"/>
  <c r="E26" i="7" s="1"/>
  <c r="E27" i="7" a="1"/>
  <c r="E27" i="7" s="1"/>
  <c r="E28" i="7" a="1"/>
  <c r="E28" i="7" s="1"/>
  <c r="E29" i="7" a="1"/>
  <c r="E29" i="7" s="1"/>
  <c r="E30" i="7" a="1"/>
  <c r="E30" i="7" s="1"/>
  <c r="E31" i="7" a="1"/>
  <c r="E31" i="7" s="1"/>
  <c r="E32" i="7" a="1"/>
  <c r="E32" i="7" s="1"/>
  <c r="E33" i="7" a="1"/>
  <c r="E33" i="7" s="1"/>
  <c r="E34" i="7" a="1"/>
  <c r="E34" i="7" s="1"/>
  <c r="E35" i="7" a="1"/>
  <c r="E35" i="7" s="1"/>
  <c r="E36" i="7" a="1"/>
  <c r="E36" i="7" s="1"/>
  <c r="E37" i="7" a="1"/>
  <c r="E37" i="7" s="1"/>
  <c r="E38" i="7" a="1"/>
  <c r="E38" i="7" s="1"/>
  <c r="E39" i="7" a="1"/>
  <c r="E39" i="7" s="1"/>
  <c r="E40" i="7" a="1"/>
  <c r="E40" i="7" s="1"/>
  <c r="E41" i="7" a="1"/>
  <c r="E41" i="7" s="1"/>
  <c r="E42" i="7" a="1"/>
  <c r="E42" i="7" s="1"/>
  <c r="E43" i="7" a="1"/>
  <c r="E43" i="7" s="1"/>
  <c r="E44" i="7" a="1"/>
  <c r="E44" i="7" s="1"/>
  <c r="E45" i="7" a="1"/>
  <c r="E45" i="7" s="1"/>
  <c r="E46" i="7" a="1"/>
  <c r="E46" i="7" s="1"/>
  <c r="E47" i="7" a="1"/>
  <c r="E47" i="7" s="1"/>
  <c r="E48" i="7" a="1"/>
  <c r="E48" i="7" s="1"/>
  <c r="E49" i="7" a="1"/>
  <c r="E49" i="7" s="1"/>
  <c r="E50" i="7" a="1"/>
  <c r="E50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13" i="7" a="1"/>
  <c r="D13" i="7" s="1"/>
  <c r="D14" i="7" a="1"/>
  <c r="D14" i="7" s="1"/>
  <c r="D15" i="7" a="1"/>
  <c r="D15" i="7" s="1"/>
  <c r="D16" i="7" a="1"/>
  <c r="D16" i="7" s="1"/>
  <c r="D17" i="7" a="1"/>
  <c r="D17" i="7" s="1"/>
  <c r="D18" i="7" a="1"/>
  <c r="D18" i="7" s="1"/>
  <c r="D19" i="7" a="1"/>
  <c r="D19" i="7" s="1"/>
  <c r="D20" i="7" a="1"/>
  <c r="D20" i="7" s="1"/>
  <c r="D21" i="7" a="1"/>
  <c r="D21" i="7" s="1"/>
  <c r="D22" i="7" a="1"/>
  <c r="D22" i="7" s="1"/>
  <c r="D23" i="7" a="1"/>
  <c r="D23" i="7" s="1"/>
  <c r="D24" i="7" a="1"/>
  <c r="D24" i="7" s="1"/>
  <c r="D25" i="7" a="1"/>
  <c r="D25" i="7" s="1"/>
  <c r="D26" i="7" a="1"/>
  <c r="D26" i="7" s="1"/>
  <c r="D27" i="7" a="1"/>
  <c r="D27" i="7" s="1"/>
  <c r="D28" i="7" a="1"/>
  <c r="D28" i="7" s="1"/>
  <c r="D29" i="7" a="1"/>
  <c r="D29" i="7" s="1"/>
  <c r="D30" i="7" a="1"/>
  <c r="D30" i="7" s="1"/>
  <c r="D31" i="7" a="1"/>
  <c r="D31" i="7" s="1"/>
  <c r="D32" i="7" a="1"/>
  <c r="D32" i="7" s="1"/>
  <c r="D33" i="7" a="1"/>
  <c r="D33" i="7" s="1"/>
  <c r="D34" i="7" a="1"/>
  <c r="D34" i="7" s="1"/>
  <c r="D35" i="7" a="1"/>
  <c r="D35" i="7" s="1"/>
  <c r="D36" i="7" a="1"/>
  <c r="D36" i="7" s="1"/>
  <c r="D37" i="7" a="1"/>
  <c r="D37" i="7" s="1"/>
  <c r="D38" i="7" a="1"/>
  <c r="D38" i="7" s="1"/>
  <c r="D39" i="7" a="1"/>
  <c r="D39" i="7" s="1"/>
  <c r="D40" i="7" a="1"/>
  <c r="D40" i="7" s="1"/>
  <c r="D41" i="7" a="1"/>
  <c r="D41" i="7" s="1"/>
  <c r="D42" i="7" a="1"/>
  <c r="D42" i="7" s="1"/>
  <c r="D43" i="7" a="1"/>
  <c r="D43" i="7" s="1"/>
  <c r="D44" i="7" a="1"/>
  <c r="D44" i="7" s="1"/>
  <c r="D45" i="7" a="1"/>
  <c r="D45" i="7" s="1"/>
  <c r="D46" i="7" a="1"/>
  <c r="D46" i="7" s="1"/>
  <c r="D47" i="7" a="1"/>
  <c r="D47" i="7" s="1"/>
  <c r="D48" i="7" a="1"/>
  <c r="D48" i="7" s="1"/>
  <c r="D49" i="7" a="1"/>
  <c r="D49" i="7" s="1"/>
  <c r="D50" i="7" a="1"/>
  <c r="D50" i="7" s="1"/>
  <c r="C3" i="7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13" i="7" a="1"/>
  <c r="C13" i="7" s="1"/>
  <c r="C14" i="7" a="1"/>
  <c r="C14" i="7" s="1"/>
  <c r="C15" i="7" a="1"/>
  <c r="C15" i="7" s="1"/>
  <c r="C16" i="7" a="1"/>
  <c r="C16" i="7" s="1"/>
  <c r="C17" i="7" a="1"/>
  <c r="C17" i="7" s="1"/>
  <c r="C18" i="7" a="1"/>
  <c r="C18" i="7" s="1"/>
  <c r="C19" i="7" a="1"/>
  <c r="C19" i="7" s="1"/>
  <c r="C20" i="7" a="1"/>
  <c r="C20" i="7" s="1"/>
  <c r="C21" i="7" a="1"/>
  <c r="C21" i="7" s="1"/>
  <c r="C22" i="7" a="1"/>
  <c r="C22" i="7" s="1"/>
  <c r="C23" i="7" a="1"/>
  <c r="C23" i="7" s="1"/>
  <c r="C24" i="7" a="1"/>
  <c r="C24" i="7" s="1"/>
  <c r="C25" i="7" a="1"/>
  <c r="C25" i="7" s="1"/>
  <c r="C26" i="7" a="1"/>
  <c r="C26" i="7" s="1"/>
  <c r="C27" i="7" a="1"/>
  <c r="C27" i="7" s="1"/>
  <c r="C28" i="7" a="1"/>
  <c r="C28" i="7" s="1"/>
  <c r="C29" i="7" a="1"/>
  <c r="C29" i="7" s="1"/>
  <c r="C30" i="7" a="1"/>
  <c r="C30" i="7" s="1"/>
  <c r="C31" i="7" a="1"/>
  <c r="C31" i="7" s="1"/>
  <c r="C32" i="7" a="1"/>
  <c r="C32" i="7" s="1"/>
  <c r="C33" i="7" a="1"/>
  <c r="C33" i="7" s="1"/>
  <c r="C34" i="7" a="1"/>
  <c r="C34" i="7" s="1"/>
  <c r="C35" i="7" a="1"/>
  <c r="C35" i="7" s="1"/>
  <c r="C36" i="7" a="1"/>
  <c r="C36" i="7" s="1"/>
  <c r="C37" i="7" a="1"/>
  <c r="C37" i="7" s="1"/>
  <c r="C38" i="7" a="1"/>
  <c r="C38" i="7" s="1"/>
  <c r="C39" i="7" a="1"/>
  <c r="C39" i="7" s="1"/>
  <c r="C40" i="7" a="1"/>
  <c r="C40" i="7" s="1"/>
  <c r="C41" i="7" a="1"/>
  <c r="C41" i="7" s="1"/>
  <c r="C42" i="7" a="1"/>
  <c r="C42" i="7" s="1"/>
  <c r="C43" i="7" a="1"/>
  <c r="C43" i="7" s="1"/>
  <c r="C44" i="7" a="1"/>
  <c r="C44" i="7" s="1"/>
  <c r="C45" i="7" a="1"/>
  <c r="C45" i="7" s="1"/>
  <c r="C46" i="7" a="1"/>
  <c r="C46" i="7" s="1"/>
  <c r="C47" i="7" a="1"/>
  <c r="C47" i="7" s="1"/>
  <c r="C48" i="7" a="1"/>
  <c r="C48" i="7" s="1"/>
  <c r="C49" i="7" a="1"/>
  <c r="C49" i="7" s="1"/>
  <c r="C50" i="7" a="1"/>
  <c r="C50" i="7" s="1"/>
  <c r="F2" i="7" a="1"/>
  <c r="F2" i="7" s="1"/>
  <c r="E2" i="7" a="1"/>
  <c r="E2" i="7" s="1"/>
  <c r="D2" i="7" a="1"/>
  <c r="D2" i="7" s="1"/>
  <c r="C2" i="7" a="1"/>
  <c r="C2" i="7" s="1"/>
  <c r="B3" i="7" a="1"/>
  <c r="B3" i="7" s="1"/>
  <c r="B4" i="7" a="1"/>
  <c r="B4" i="7" s="1"/>
  <c r="B5" i="7" a="1"/>
  <c r="B5" i="7" s="1"/>
  <c r="B6" i="7" a="1"/>
  <c r="B6" i="7" s="1"/>
  <c r="B7" i="7" a="1"/>
  <c r="B7" i="7" s="1"/>
  <c r="B8" i="7" a="1"/>
  <c r="B8" i="7" s="1"/>
  <c r="B9" i="7" a="1"/>
  <c r="B9" i="7" s="1"/>
  <c r="B10" i="7" a="1"/>
  <c r="B10" i="7" s="1"/>
  <c r="B11" i="7" a="1"/>
  <c r="B11" i="7" s="1"/>
  <c r="B12" i="7" a="1"/>
  <c r="B12" i="7" s="1"/>
  <c r="B13" i="7" a="1"/>
  <c r="B13" i="7" s="1"/>
  <c r="B14" i="7" a="1"/>
  <c r="B14" i="7" s="1"/>
  <c r="B15" i="7" a="1"/>
  <c r="B15" i="7" s="1"/>
  <c r="B16" i="7" a="1"/>
  <c r="B16" i="7" s="1"/>
  <c r="B17" i="7" a="1"/>
  <c r="B17" i="7" s="1"/>
  <c r="B18" i="7" a="1"/>
  <c r="B18" i="7" s="1"/>
  <c r="B19" i="7" a="1"/>
  <c r="B19" i="7" s="1"/>
  <c r="B20" i="7" a="1"/>
  <c r="B20" i="7" s="1"/>
  <c r="B21" i="7" a="1"/>
  <c r="B21" i="7" s="1"/>
  <c r="B22" i="7" a="1"/>
  <c r="B22" i="7" s="1"/>
  <c r="B23" i="7" a="1"/>
  <c r="B23" i="7" s="1"/>
  <c r="B24" i="7" a="1"/>
  <c r="B24" i="7" s="1"/>
  <c r="B25" i="7" a="1"/>
  <c r="B25" i="7" s="1"/>
  <c r="B26" i="7" a="1"/>
  <c r="B26" i="7" s="1"/>
  <c r="B27" i="7" a="1"/>
  <c r="B27" i="7" s="1"/>
  <c r="B28" i="7" a="1"/>
  <c r="B28" i="7" s="1"/>
  <c r="B29" i="7" a="1"/>
  <c r="B29" i="7" s="1"/>
  <c r="B30" i="7" a="1"/>
  <c r="B30" i="7" s="1"/>
  <c r="B31" i="7" a="1"/>
  <c r="B31" i="7" s="1"/>
  <c r="B32" i="7" a="1"/>
  <c r="B32" i="7" s="1"/>
  <c r="B33" i="7" a="1"/>
  <c r="B33" i="7" s="1"/>
  <c r="B34" i="7" a="1"/>
  <c r="B34" i="7" s="1"/>
  <c r="B35" i="7" a="1"/>
  <c r="B35" i="7" s="1"/>
  <c r="B36" i="7" a="1"/>
  <c r="B36" i="7" s="1"/>
  <c r="B37" i="7" a="1"/>
  <c r="B37" i="7" s="1"/>
  <c r="B38" i="7" a="1"/>
  <c r="B38" i="7" s="1"/>
  <c r="B39" i="7" a="1"/>
  <c r="B39" i="7" s="1"/>
  <c r="B40" i="7" a="1"/>
  <c r="B40" i="7" s="1"/>
  <c r="B41" i="7" a="1"/>
  <c r="B41" i="7" s="1"/>
  <c r="B42" i="7" a="1"/>
  <c r="B42" i="7" s="1"/>
  <c r="B43" i="7" a="1"/>
  <c r="B43" i="7" s="1"/>
  <c r="B44" i="7" a="1"/>
  <c r="B44" i="7" s="1"/>
  <c r="B45" i="7" a="1"/>
  <c r="B45" i="7" s="1"/>
  <c r="B46" i="7" a="1"/>
  <c r="B46" i="7" s="1"/>
  <c r="B47" i="7" a="1"/>
  <c r="B47" i="7" s="1"/>
  <c r="B48" i="7" a="1"/>
  <c r="B48" i="7" s="1"/>
  <c r="B49" i="7" a="1"/>
  <c r="B49" i="7" s="1"/>
  <c r="B50" i="7" a="1"/>
  <c r="B50" i="7" s="1"/>
  <c r="B2" i="7" a="1"/>
  <c r="B2" i="7" s="1"/>
  <c r="A3" i="7" a="1"/>
  <c r="A3" i="7" s="1"/>
  <c r="A4" i="7" a="1"/>
  <c r="A4" i="7" s="1"/>
  <c r="A5" i="7" a="1"/>
  <c r="A5" i="7" s="1"/>
  <c r="A6" i="7" a="1"/>
  <c r="A6" i="7" s="1"/>
  <c r="A7" i="7" a="1"/>
  <c r="A7" i="7" s="1"/>
  <c r="A8" i="7" a="1"/>
  <c r="A8" i="7" s="1"/>
  <c r="A9" i="7" a="1"/>
  <c r="A9" i="7" s="1"/>
  <c r="A10" i="7" a="1"/>
  <c r="A10" i="7" s="1"/>
  <c r="A11" i="7" a="1"/>
  <c r="A11" i="7" s="1"/>
  <c r="A12" i="7" a="1"/>
  <c r="A12" i="7" s="1"/>
  <c r="A13" i="7" a="1"/>
  <c r="A13" i="7" s="1"/>
  <c r="A14" i="7" a="1"/>
  <c r="A14" i="7" s="1"/>
  <c r="A15" i="7" a="1"/>
  <c r="A15" i="7" s="1"/>
  <c r="A16" i="7" a="1"/>
  <c r="A16" i="7" s="1"/>
  <c r="A17" i="7" a="1"/>
  <c r="A17" i="7" s="1"/>
  <c r="A18" i="7" a="1"/>
  <c r="A18" i="7" s="1"/>
  <c r="A19" i="7" a="1"/>
  <c r="A19" i="7" s="1"/>
  <c r="A20" i="7" a="1"/>
  <c r="A20" i="7" s="1"/>
  <c r="A21" i="7" a="1"/>
  <c r="A21" i="7" s="1"/>
  <c r="A22" i="7" a="1"/>
  <c r="A22" i="7" s="1"/>
  <c r="A23" i="7" a="1"/>
  <c r="A23" i="7" s="1"/>
  <c r="A24" i="7" a="1"/>
  <c r="A24" i="7" s="1"/>
  <c r="A25" i="7" a="1"/>
  <c r="A25" i="7" s="1"/>
  <c r="A26" i="7" a="1"/>
  <c r="A26" i="7" s="1"/>
  <c r="A27" i="7" a="1"/>
  <c r="A27" i="7" s="1"/>
  <c r="A28" i="7" a="1"/>
  <c r="A28" i="7" s="1"/>
  <c r="A29" i="7" a="1"/>
  <c r="A29" i="7" s="1"/>
  <c r="A30" i="7" a="1"/>
  <c r="A30" i="7" s="1"/>
  <c r="A31" i="7" a="1"/>
  <c r="A31" i="7" s="1"/>
  <c r="A32" i="7" a="1"/>
  <c r="A32" i="7" s="1"/>
  <c r="A33" i="7" a="1"/>
  <c r="A33" i="7" s="1"/>
  <c r="A34" i="7" a="1"/>
  <c r="A34" i="7" s="1"/>
  <c r="A35" i="7" a="1"/>
  <c r="A35" i="7" s="1"/>
  <c r="A36" i="7" a="1"/>
  <c r="A36" i="7" s="1"/>
  <c r="A37" i="7" a="1"/>
  <c r="A37" i="7" s="1"/>
  <c r="A38" i="7" a="1"/>
  <c r="A38" i="7" s="1"/>
  <c r="A39" i="7" a="1"/>
  <c r="A39" i="7" s="1"/>
  <c r="A40" i="7" a="1"/>
  <c r="A40" i="7" s="1"/>
  <c r="A41" i="7" a="1"/>
  <c r="A41" i="7" s="1"/>
  <c r="A42" i="7" a="1"/>
  <c r="A42" i="7" s="1"/>
  <c r="A43" i="7" a="1"/>
  <c r="A43" i="7" s="1"/>
  <c r="A44" i="7" a="1"/>
  <c r="A44" i="7" s="1"/>
  <c r="A45" i="7" a="1"/>
  <c r="A45" i="7" s="1"/>
  <c r="A46" i="7" a="1"/>
  <c r="A46" i="7" s="1"/>
  <c r="A47" i="7" a="1"/>
  <c r="A47" i="7" s="1"/>
  <c r="A48" i="7" a="1"/>
  <c r="A48" i="7" s="1"/>
  <c r="A49" i="7" a="1"/>
  <c r="A49" i="7" s="1"/>
  <c r="A50" i="7" a="1"/>
  <c r="A50" i="7" s="1"/>
  <c r="A2" i="7" a="1"/>
  <c r="A2" i="7" s="1"/>
  <c r="E42" i="6"/>
  <c r="E30" i="6"/>
  <c r="E25" i="6"/>
  <c r="E18" i="6"/>
  <c r="E9" i="6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2" i="2" a="1"/>
  <c r="M2" i="2" s="1"/>
  <c r="R3" i="2" a="1"/>
  <c r="R3" i="2" s="1"/>
  <c r="R4" i="2" a="1"/>
  <c r="R4" i="2" s="1"/>
  <c r="R5" i="2" a="1"/>
  <c r="R5" i="2" s="1"/>
  <c r="R6" i="2" a="1"/>
  <c r="R6" i="2" s="1"/>
  <c r="R7" i="2" a="1"/>
  <c r="R7" i="2" s="1"/>
  <c r="R8" i="2" a="1"/>
  <c r="R8" i="2" s="1"/>
  <c r="R9" i="2" a="1"/>
  <c r="R9" i="2" s="1"/>
  <c r="R10" i="2" a="1"/>
  <c r="R10" i="2" s="1"/>
  <c r="R11" i="2" a="1"/>
  <c r="R11" i="2" s="1"/>
  <c r="R12" i="2" a="1"/>
  <c r="R12" i="2" s="1"/>
  <c r="R13" i="2" a="1"/>
  <c r="R13" i="2" s="1"/>
  <c r="R14" i="2" a="1"/>
  <c r="R14" i="2" s="1"/>
  <c r="R15" i="2" a="1"/>
  <c r="R15" i="2" s="1"/>
  <c r="R16" i="2" a="1"/>
  <c r="R16" i="2" s="1"/>
  <c r="R17" i="2" a="1"/>
  <c r="R17" i="2" s="1"/>
  <c r="R18" i="2" a="1"/>
  <c r="R18" i="2" s="1"/>
  <c r="R19" i="2" a="1"/>
  <c r="R19" i="2" s="1"/>
  <c r="R20" i="2" a="1"/>
  <c r="R20" i="2" s="1"/>
  <c r="R21" i="2" a="1"/>
  <c r="R21" i="2" s="1"/>
  <c r="R22" i="2" a="1"/>
  <c r="R22" i="2" s="1"/>
  <c r="R23" i="2" a="1"/>
  <c r="R23" i="2" s="1"/>
  <c r="R24" i="2" a="1"/>
  <c r="R24" i="2" s="1"/>
  <c r="R25" i="2" a="1"/>
  <c r="R25" i="2" s="1"/>
  <c r="R26" i="2" a="1"/>
  <c r="R26" i="2" s="1"/>
  <c r="R27" i="2" a="1"/>
  <c r="R27" i="2" s="1"/>
  <c r="R28" i="2" a="1"/>
  <c r="R28" i="2" s="1"/>
  <c r="R29" i="2" a="1"/>
  <c r="R29" i="2" s="1"/>
  <c r="R30" i="2" a="1"/>
  <c r="R30" i="2" s="1"/>
  <c r="R31" i="2" a="1"/>
  <c r="R31" i="2" s="1"/>
  <c r="R32" i="2" a="1"/>
  <c r="R32" i="2" s="1"/>
  <c r="R33" i="2" a="1"/>
  <c r="R33" i="2" s="1"/>
  <c r="R34" i="2" a="1"/>
  <c r="R34" i="2" s="1"/>
  <c r="R35" i="2" a="1"/>
  <c r="R35" i="2" s="1"/>
  <c r="R36" i="2" a="1"/>
  <c r="R36" i="2" s="1"/>
  <c r="R37" i="2" a="1"/>
  <c r="R37" i="2" s="1"/>
  <c r="R38" i="2" a="1"/>
  <c r="R38" i="2" s="1"/>
  <c r="R39" i="2" a="1"/>
  <c r="R39" i="2" s="1"/>
  <c r="R40" i="2" a="1"/>
  <c r="R40" i="2" s="1"/>
  <c r="R41" i="2" a="1"/>
  <c r="R41" i="2" s="1"/>
  <c r="R42" i="2" a="1"/>
  <c r="R42" i="2" s="1"/>
  <c r="R43" i="2" a="1"/>
  <c r="R43" i="2" s="1"/>
  <c r="R44" i="2" a="1"/>
  <c r="R44" i="2" s="1"/>
  <c r="R45" i="2" a="1"/>
  <c r="R45" i="2" s="1"/>
  <c r="R46" i="2" a="1"/>
  <c r="R46" i="2" s="1"/>
  <c r="R47" i="2" a="1"/>
  <c r="R47" i="2" s="1"/>
  <c r="R48" i="2" a="1"/>
  <c r="R48" i="2" s="1"/>
  <c r="R49" i="2" a="1"/>
  <c r="R49" i="2" s="1"/>
  <c r="R50" i="2" a="1"/>
  <c r="R50" i="2" s="1"/>
  <c r="Q3" i="2" a="1"/>
  <c r="Q3" i="2" s="1"/>
  <c r="Q4" i="2" a="1"/>
  <c r="Q4" i="2" s="1"/>
  <c r="Q5" i="2" a="1"/>
  <c r="Q5" i="2" s="1"/>
  <c r="Q6" i="2" a="1"/>
  <c r="Q6" i="2" s="1"/>
  <c r="Q7" i="2" a="1"/>
  <c r="Q7" i="2" s="1"/>
  <c r="Q8" i="2" a="1"/>
  <c r="Q8" i="2" s="1"/>
  <c r="Q9" i="2" a="1"/>
  <c r="Q9" i="2" s="1"/>
  <c r="Q10" i="2" a="1"/>
  <c r="Q10" i="2" s="1"/>
  <c r="Q11" i="2" a="1"/>
  <c r="Q11" i="2" s="1"/>
  <c r="Q12" i="2" a="1"/>
  <c r="Q12" i="2" s="1"/>
  <c r="Q13" i="2" a="1"/>
  <c r="Q13" i="2" s="1"/>
  <c r="Q14" i="2" a="1"/>
  <c r="Q14" i="2" s="1"/>
  <c r="Q15" i="2" a="1"/>
  <c r="Q15" i="2" s="1"/>
  <c r="Q16" i="2" a="1"/>
  <c r="Q16" i="2" s="1"/>
  <c r="Q17" i="2" a="1"/>
  <c r="Q17" i="2" s="1"/>
  <c r="Q18" i="2" a="1"/>
  <c r="Q18" i="2" s="1"/>
  <c r="Q19" i="2" a="1"/>
  <c r="Q19" i="2" s="1"/>
  <c r="Q20" i="2" a="1"/>
  <c r="Q20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Q26" i="2" a="1"/>
  <c r="Q26" i="2" s="1"/>
  <c r="Q27" i="2" a="1"/>
  <c r="Q27" i="2" s="1"/>
  <c r="Q28" i="2" a="1"/>
  <c r="Q28" i="2" s="1"/>
  <c r="Q29" i="2" a="1"/>
  <c r="Q29" i="2" s="1"/>
  <c r="Q30" i="2" a="1"/>
  <c r="Q30" i="2" s="1"/>
  <c r="Q31" i="2" a="1"/>
  <c r="Q31" i="2" s="1"/>
  <c r="Q32" i="2" a="1"/>
  <c r="Q32" i="2" s="1"/>
  <c r="Q33" i="2" a="1"/>
  <c r="Q33" i="2" s="1"/>
  <c r="Q34" i="2" a="1"/>
  <c r="Q34" i="2" s="1"/>
  <c r="Q35" i="2" a="1"/>
  <c r="Q35" i="2" s="1"/>
  <c r="Q36" i="2" a="1"/>
  <c r="Q36" i="2" s="1"/>
  <c r="Q37" i="2" a="1"/>
  <c r="Q37" i="2" s="1"/>
  <c r="Q38" i="2" a="1"/>
  <c r="Q38" i="2" s="1"/>
  <c r="Q39" i="2" a="1"/>
  <c r="Q39" i="2" s="1"/>
  <c r="Q40" i="2" a="1"/>
  <c r="Q40" i="2" s="1"/>
  <c r="Q41" i="2" a="1"/>
  <c r="Q41" i="2" s="1"/>
  <c r="Q42" i="2" a="1"/>
  <c r="Q42" i="2" s="1"/>
  <c r="Q43" i="2" a="1"/>
  <c r="Q43" i="2" s="1"/>
  <c r="Q44" i="2" a="1"/>
  <c r="Q44" i="2" s="1"/>
  <c r="Q45" i="2" a="1"/>
  <c r="Q45" i="2" s="1"/>
  <c r="Q46" i="2" a="1"/>
  <c r="Q46" i="2" s="1"/>
  <c r="Q47" i="2" a="1"/>
  <c r="Q47" i="2" s="1"/>
  <c r="Q48" i="2" a="1"/>
  <c r="Q48" i="2" s="1"/>
  <c r="Q49" i="2" a="1"/>
  <c r="Q49" i="2" s="1"/>
  <c r="Q50" i="2" a="1"/>
  <c r="Q50" i="2" s="1"/>
  <c r="R2" i="2" a="1"/>
  <c r="R2" i="2" s="1"/>
  <c r="Q2" i="2" a="1"/>
  <c r="Q2" i="2" s="1"/>
  <c r="E45" i="1"/>
  <c r="P2" i="2" a="1"/>
  <c r="P2" i="2" s="1"/>
  <c r="O2" i="2" a="1"/>
  <c r="O2" i="2" s="1"/>
  <c r="P50" i="2" a="1"/>
  <c r="P50" i="2" s="1"/>
  <c r="O50" i="2" a="1"/>
  <c r="O50" i="2" s="1"/>
  <c r="P49" i="2" a="1"/>
  <c r="P49" i="2" s="1"/>
  <c r="O49" i="2" a="1"/>
  <c r="O49" i="2" s="1"/>
  <c r="P48" i="2" a="1"/>
  <c r="P48" i="2" s="1"/>
  <c r="O48" i="2" a="1"/>
  <c r="O48" i="2" s="1"/>
  <c r="P47" i="2" a="1"/>
  <c r="P47" i="2" s="1"/>
  <c r="O47" i="2" a="1"/>
  <c r="O47" i="2" s="1"/>
  <c r="P46" i="2" a="1"/>
  <c r="P46" i="2" s="1"/>
  <c r="O46" i="2" a="1"/>
  <c r="O46" i="2" s="1"/>
  <c r="P45" i="2" a="1"/>
  <c r="P45" i="2" s="1"/>
  <c r="O45" i="2" a="1"/>
  <c r="O45" i="2" s="1"/>
  <c r="P44" i="2" a="1"/>
  <c r="P44" i="2" s="1"/>
  <c r="O44" i="2" a="1"/>
  <c r="O44" i="2" s="1"/>
  <c r="P43" i="2" a="1"/>
  <c r="P43" i="2" s="1"/>
  <c r="O43" i="2" a="1"/>
  <c r="O43" i="2" s="1"/>
  <c r="P42" i="2" a="1"/>
  <c r="P42" i="2" s="1"/>
  <c r="O42" i="2" a="1"/>
  <c r="O42" i="2" s="1"/>
  <c r="P41" i="2" a="1"/>
  <c r="P41" i="2" s="1"/>
  <c r="O41" i="2" a="1"/>
  <c r="O41" i="2" s="1"/>
  <c r="P40" i="2" a="1"/>
  <c r="P40" i="2" s="1"/>
  <c r="O40" i="2" a="1"/>
  <c r="O40" i="2" s="1"/>
  <c r="P39" i="2" a="1"/>
  <c r="P39" i="2" s="1"/>
  <c r="O39" i="2" a="1"/>
  <c r="O39" i="2" s="1"/>
  <c r="P38" i="2" a="1"/>
  <c r="P38" i="2" s="1"/>
  <c r="O38" i="2" a="1"/>
  <c r="O38" i="2" s="1"/>
  <c r="P37" i="2" a="1"/>
  <c r="P37" i="2" s="1"/>
  <c r="O37" i="2" a="1"/>
  <c r="O37" i="2" s="1"/>
  <c r="P36" i="2" a="1"/>
  <c r="P36" i="2" s="1"/>
  <c r="O36" i="2" a="1"/>
  <c r="O36" i="2" s="1"/>
  <c r="P35" i="2" a="1"/>
  <c r="P35" i="2" s="1"/>
  <c r="O35" i="2" a="1"/>
  <c r="O35" i="2" s="1"/>
  <c r="P34" i="2" a="1"/>
  <c r="P34" i="2" s="1"/>
  <c r="O34" i="2" a="1"/>
  <c r="O34" i="2" s="1"/>
  <c r="P33" i="2" a="1"/>
  <c r="P33" i="2" s="1"/>
  <c r="O33" i="2" a="1"/>
  <c r="O33" i="2" s="1"/>
  <c r="P32" i="2" a="1"/>
  <c r="P32" i="2" s="1"/>
  <c r="O32" i="2" a="1"/>
  <c r="O32" i="2" s="1"/>
  <c r="P31" i="2" a="1"/>
  <c r="P31" i="2" s="1"/>
  <c r="O31" i="2" a="1"/>
  <c r="O31" i="2" s="1"/>
  <c r="P30" i="2" a="1"/>
  <c r="P30" i="2" s="1"/>
  <c r="O30" i="2" a="1"/>
  <c r="O30" i="2" s="1"/>
  <c r="P29" i="2" a="1"/>
  <c r="P29" i="2" s="1"/>
  <c r="O29" i="2" a="1"/>
  <c r="O29" i="2" s="1"/>
  <c r="P28" i="2" a="1"/>
  <c r="P28" i="2" s="1"/>
  <c r="O28" i="2" a="1"/>
  <c r="O28" i="2" s="1"/>
  <c r="P27" i="2" a="1"/>
  <c r="P27" i="2" s="1"/>
  <c r="O27" i="2" a="1"/>
  <c r="O27" i="2" s="1"/>
  <c r="P26" i="2" a="1"/>
  <c r="P26" i="2" s="1"/>
  <c r="O26" i="2" a="1"/>
  <c r="O26" i="2" s="1"/>
  <c r="P25" i="2" a="1"/>
  <c r="P25" i="2" s="1"/>
  <c r="O25" i="2" a="1"/>
  <c r="O25" i="2" s="1"/>
  <c r="P24" i="2" a="1"/>
  <c r="P24" i="2" s="1"/>
  <c r="O24" i="2" a="1"/>
  <c r="O24" i="2" s="1"/>
  <c r="P23" i="2" a="1"/>
  <c r="P23" i="2" s="1"/>
  <c r="O23" i="2" a="1"/>
  <c r="O23" i="2" s="1"/>
  <c r="P22" i="2" a="1"/>
  <c r="P22" i="2" s="1"/>
  <c r="O22" i="2" a="1"/>
  <c r="O22" i="2" s="1"/>
  <c r="P21" i="2" a="1"/>
  <c r="P21" i="2" s="1"/>
  <c r="O21" i="2" a="1"/>
  <c r="O21" i="2" s="1"/>
  <c r="P20" i="2" a="1"/>
  <c r="P20" i="2" s="1"/>
  <c r="O20" i="2" a="1"/>
  <c r="O20" i="2" s="1"/>
  <c r="P19" i="2" a="1"/>
  <c r="P19" i="2" s="1"/>
  <c r="O19" i="2" a="1"/>
  <c r="O19" i="2" s="1"/>
  <c r="P18" i="2" a="1"/>
  <c r="P18" i="2" s="1"/>
  <c r="O18" i="2" a="1"/>
  <c r="O18" i="2" s="1"/>
  <c r="P17" i="2" a="1"/>
  <c r="P17" i="2" s="1"/>
  <c r="O17" i="2" a="1"/>
  <c r="O17" i="2" s="1"/>
  <c r="P16" i="2" a="1"/>
  <c r="P16" i="2" s="1"/>
  <c r="O16" i="2" a="1"/>
  <c r="O16" i="2" s="1"/>
  <c r="P15" i="2" a="1"/>
  <c r="P15" i="2" s="1"/>
  <c r="O15" i="2" a="1"/>
  <c r="O15" i="2" s="1"/>
  <c r="P14" i="2" a="1"/>
  <c r="P14" i="2" s="1"/>
  <c r="O14" i="2" a="1"/>
  <c r="O14" i="2" s="1"/>
  <c r="P13" i="2" a="1"/>
  <c r="P13" i="2" s="1"/>
  <c r="O13" i="2" a="1"/>
  <c r="O13" i="2" s="1"/>
  <c r="P12" i="2" a="1"/>
  <c r="P12" i="2" s="1"/>
  <c r="O12" i="2" a="1"/>
  <c r="O12" i="2" s="1"/>
  <c r="P11" i="2" a="1"/>
  <c r="P11" i="2" s="1"/>
  <c r="O11" i="2" a="1"/>
  <c r="O11" i="2" s="1"/>
  <c r="P10" i="2" a="1"/>
  <c r="P10" i="2" s="1"/>
  <c r="O10" i="2" a="1"/>
  <c r="O10" i="2" s="1"/>
  <c r="P9" i="2" a="1"/>
  <c r="P9" i="2" s="1"/>
  <c r="O9" i="2" a="1"/>
  <c r="O9" i="2" s="1"/>
  <c r="P8" i="2" a="1"/>
  <c r="P8" i="2" s="1"/>
  <c r="O8" i="2" a="1"/>
  <c r="O8" i="2" s="1"/>
  <c r="P7" i="2" a="1"/>
  <c r="P7" i="2" s="1"/>
  <c r="O7" i="2" a="1"/>
  <c r="O7" i="2" s="1"/>
  <c r="P6" i="2" a="1"/>
  <c r="P6" i="2" s="1"/>
  <c r="O6" i="2" a="1"/>
  <c r="O6" i="2" s="1"/>
  <c r="P5" i="2" a="1"/>
  <c r="P5" i="2" s="1"/>
  <c r="O5" i="2" a="1"/>
  <c r="O5" i="2" s="1"/>
  <c r="P4" i="2" a="1"/>
  <c r="P4" i="2" s="1"/>
  <c r="O4" i="2" a="1"/>
  <c r="O4" i="2" s="1"/>
  <c r="P3" i="2" a="1"/>
  <c r="P3" i="2" s="1"/>
  <c r="O3" i="2" a="1"/>
  <c r="O3" i="2" s="1"/>
  <c r="A3" i="2" a="1"/>
  <c r="A3" i="2" s="1"/>
  <c r="B3" i="2" a="1"/>
  <c r="B3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A4" i="2" a="1"/>
  <c r="A4" i="2" s="1"/>
  <c r="B4" i="2" a="1"/>
  <c r="B4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A5" i="2" a="1"/>
  <c r="A5" i="2" s="1"/>
  <c r="B5" i="2" a="1"/>
  <c r="B5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A6" i="2" a="1"/>
  <c r="A6" i="2" s="1"/>
  <c r="B6" i="2" a="1"/>
  <c r="B6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A7" i="2" a="1"/>
  <c r="A7" i="2" s="1"/>
  <c r="B7" i="2" a="1"/>
  <c r="B7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A8" i="2" a="1"/>
  <c r="A8" i="2" s="1"/>
  <c r="B8" i="2" a="1"/>
  <c r="B8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A9" i="2" a="1"/>
  <c r="A9" i="2" s="1"/>
  <c r="B9" i="2" a="1"/>
  <c r="B9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A10" i="2" a="1"/>
  <c r="A10" i="2" s="1"/>
  <c r="B10" i="2" a="1"/>
  <c r="B10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A11" i="2" a="1"/>
  <c r="A11" i="2" s="1"/>
  <c r="B11" i="2" a="1"/>
  <c r="B11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A12" i="2" a="1"/>
  <c r="A12" i="2" s="1"/>
  <c r="B12" i="2" a="1"/>
  <c r="B12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A13" i="2" a="1"/>
  <c r="A13" i="2" s="1"/>
  <c r="B13" i="2" a="1"/>
  <c r="B13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A14" i="2" a="1"/>
  <c r="A14" i="2" s="1"/>
  <c r="B14" i="2" a="1"/>
  <c r="B14" i="2" s="1"/>
  <c r="C14" i="2" a="1"/>
  <c r="C14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A15" i="2" a="1"/>
  <c r="A15" i="2" s="1"/>
  <c r="B15" i="2" a="1"/>
  <c r="B15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A16" i="2" a="1"/>
  <c r="A16" i="2" s="1"/>
  <c r="B16" i="2" a="1"/>
  <c r="B16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A17" i="2" a="1"/>
  <c r="A17" i="2" s="1"/>
  <c r="B17" i="2" a="1"/>
  <c r="B17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A18" i="2" a="1"/>
  <c r="A18" i="2" s="1"/>
  <c r="B18" i="2" a="1"/>
  <c r="B18" i="2" s="1"/>
  <c r="C18" i="2" a="1"/>
  <c r="C18" i="2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A19" i="2" a="1"/>
  <c r="A19" i="2" s="1"/>
  <c r="B19" i="2" a="1"/>
  <c r="B19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A20" i="2" a="1"/>
  <c r="A20" i="2" s="1"/>
  <c r="B20" i="2" a="1"/>
  <c r="B20" i="2" s="1"/>
  <c r="C20" i="2" a="1"/>
  <c r="C20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A21" i="2" a="1"/>
  <c r="A21" i="2" s="1"/>
  <c r="B21" i="2" a="1"/>
  <c r="B21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A22" i="2" a="1"/>
  <c r="A22" i="2" s="1"/>
  <c r="B22" i="2" a="1"/>
  <c r="B22" i="2" s="1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A23" i="2" a="1"/>
  <c r="A23" i="2" s="1"/>
  <c r="B23" i="2" a="1"/>
  <c r="B23" i="2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A24" i="2" a="1"/>
  <c r="A24" i="2" s="1"/>
  <c r="B24" i="2" a="1"/>
  <c r="B24" i="2" s="1"/>
  <c r="C24" i="2" a="1"/>
  <c r="C24" i="2" s="1"/>
  <c r="D24" i="2" a="1"/>
  <c r="D24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A25" i="2" a="1"/>
  <c r="A25" i="2" s="1"/>
  <c r="B25" i="2" a="1"/>
  <c r="B25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A26" i="2" a="1"/>
  <c r="A26" i="2" s="1"/>
  <c r="B26" i="2" a="1"/>
  <c r="B26" i="2" s="1"/>
  <c r="C26" i="2" a="1"/>
  <c r="C26" i="2" s="1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A27" i="2" a="1"/>
  <c r="A27" i="2" s="1"/>
  <c r="B27" i="2" a="1"/>
  <c r="B27" i="2" s="1"/>
  <c r="C27" i="2" a="1"/>
  <c r="C27" i="2" s="1"/>
  <c r="D27" i="2" a="1"/>
  <c r="D27" i="2" s="1"/>
  <c r="E27" i="2" a="1"/>
  <c r="E27" i="2" s="1"/>
  <c r="F27" i="2" a="1"/>
  <c r="F27" i="2" s="1"/>
  <c r="G27" i="2" a="1"/>
  <c r="G27" i="2" s="1"/>
  <c r="H27" i="2" a="1"/>
  <c r="H27" i="2" s="1"/>
  <c r="I27" i="2" a="1"/>
  <c r="I27" i="2" s="1"/>
  <c r="J27" i="2" a="1"/>
  <c r="J27" i="2" s="1"/>
  <c r="K27" i="2" a="1"/>
  <c r="K27" i="2" s="1"/>
  <c r="L27" i="2" a="1"/>
  <c r="L27" i="2" s="1"/>
  <c r="A28" i="2" a="1"/>
  <c r="A28" i="2" s="1"/>
  <c r="B28" i="2" a="1"/>
  <c r="B28" i="2" s="1"/>
  <c r="C28" i="2" a="1"/>
  <c r="C28" i="2" s="1"/>
  <c r="D28" i="2" a="1"/>
  <c r="D28" i="2" s="1"/>
  <c r="E28" i="2" a="1"/>
  <c r="E28" i="2" s="1"/>
  <c r="F28" i="2" a="1"/>
  <c r="F28" i="2" s="1"/>
  <c r="G28" i="2" a="1"/>
  <c r="G28" i="2" s="1"/>
  <c r="H28" i="2" a="1"/>
  <c r="H28" i="2" s="1"/>
  <c r="I28" i="2" a="1"/>
  <c r="I28" i="2" s="1"/>
  <c r="J28" i="2" a="1"/>
  <c r="J28" i="2" s="1"/>
  <c r="K28" i="2" a="1"/>
  <c r="K28" i="2" s="1"/>
  <c r="L28" i="2" a="1"/>
  <c r="L28" i="2" s="1"/>
  <c r="A29" i="2" a="1"/>
  <c r="A29" i="2" s="1"/>
  <c r="B29" i="2" a="1"/>
  <c r="B29" i="2" s="1"/>
  <c r="C29" i="2" a="1"/>
  <c r="C29" i="2" s="1"/>
  <c r="D29" i="2" a="1"/>
  <c r="D29" i="2" s="1"/>
  <c r="E29" i="2" a="1"/>
  <c r="E29" i="2" s="1"/>
  <c r="F29" i="2" a="1"/>
  <c r="F29" i="2" s="1"/>
  <c r="G29" i="2" a="1"/>
  <c r="G29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A30" i="2" a="1"/>
  <c r="A30" i="2" s="1"/>
  <c r="B30" i="2" a="1"/>
  <c r="B30" i="2" s="1"/>
  <c r="C30" i="2" a="1"/>
  <c r="C30" i="2" s="1"/>
  <c r="D30" i="2" a="1"/>
  <c r="D30" i="2" s="1"/>
  <c r="E30" i="2" a="1"/>
  <c r="E30" i="2" s="1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A31" i="2" a="1"/>
  <c r="A31" i="2" s="1"/>
  <c r="B31" i="2" a="1"/>
  <c r="B31" i="2" s="1"/>
  <c r="C31" i="2" a="1"/>
  <c r="C31" i="2" s="1"/>
  <c r="D31" i="2" a="1"/>
  <c r="D31" i="2" s="1"/>
  <c r="E31" i="2" a="1"/>
  <c r="E31" i="2" s="1"/>
  <c r="F31" i="2" a="1"/>
  <c r="F31" i="2" s="1"/>
  <c r="G31" i="2" a="1"/>
  <c r="G31" i="2" s="1"/>
  <c r="H31" i="2" a="1"/>
  <c r="H31" i="2" s="1"/>
  <c r="I31" i="2" a="1"/>
  <c r="I31" i="2" s="1"/>
  <c r="J31" i="2" a="1"/>
  <c r="J31" i="2" s="1"/>
  <c r="K31" i="2" a="1"/>
  <c r="K31" i="2" s="1"/>
  <c r="L31" i="2" a="1"/>
  <c r="L31" i="2" s="1"/>
  <c r="A32" i="2" a="1"/>
  <c r="A32" i="2" s="1"/>
  <c r="B32" i="2" a="1"/>
  <c r="B32" i="2" s="1"/>
  <c r="C32" i="2" a="1"/>
  <c r="C32" i="2" s="1"/>
  <c r="D32" i="2" a="1"/>
  <c r="D32" i="2" s="1"/>
  <c r="E32" i="2" a="1"/>
  <c r="E32" i="2" s="1"/>
  <c r="F32" i="2" a="1"/>
  <c r="F32" i="2" s="1"/>
  <c r="G32" i="2" a="1"/>
  <c r="G32" i="2" s="1"/>
  <c r="H32" i="2" a="1"/>
  <c r="H32" i="2" s="1"/>
  <c r="I32" i="2" a="1"/>
  <c r="I32" i="2" s="1"/>
  <c r="J32" i="2" a="1"/>
  <c r="J32" i="2" s="1"/>
  <c r="K32" i="2" a="1"/>
  <c r="K32" i="2" s="1"/>
  <c r="L32" i="2" a="1"/>
  <c r="L32" i="2" s="1"/>
  <c r="A33" i="2" a="1"/>
  <c r="A33" i="2" s="1"/>
  <c r="B33" i="2" a="1"/>
  <c r="B33" i="2" s="1"/>
  <c r="C33" i="2" a="1"/>
  <c r="C33" i="2" s="1"/>
  <c r="D33" i="2" a="1"/>
  <c r="D33" i="2" s="1"/>
  <c r="E33" i="2" a="1"/>
  <c r="E33" i="2" s="1"/>
  <c r="F33" i="2" a="1"/>
  <c r="F33" i="2" s="1"/>
  <c r="G33" i="2" a="1"/>
  <c r="G33" i="2" s="1"/>
  <c r="H33" i="2" a="1"/>
  <c r="H33" i="2" s="1"/>
  <c r="I33" i="2" a="1"/>
  <c r="I33" i="2" s="1"/>
  <c r="J33" i="2" a="1"/>
  <c r="J33" i="2" s="1"/>
  <c r="K33" i="2" a="1"/>
  <c r="K33" i="2" s="1"/>
  <c r="L33" i="2" a="1"/>
  <c r="L33" i="2" s="1"/>
  <c r="A34" i="2" a="1"/>
  <c r="A34" i="2" s="1"/>
  <c r="B34" i="2" a="1"/>
  <c r="B34" i="2" s="1"/>
  <c r="C34" i="2" a="1"/>
  <c r="C34" i="2" s="1"/>
  <c r="D34" i="2" a="1"/>
  <c r="D34" i="2" s="1"/>
  <c r="E34" i="2" a="1"/>
  <c r="E34" i="2" s="1"/>
  <c r="F34" i="2" a="1"/>
  <c r="F34" i="2" s="1"/>
  <c r="G34" i="2" a="1"/>
  <c r="G34" i="2" s="1"/>
  <c r="H34" i="2" a="1"/>
  <c r="H34" i="2" s="1"/>
  <c r="I34" i="2" a="1"/>
  <c r="I34" i="2" s="1"/>
  <c r="J34" i="2" a="1"/>
  <c r="J34" i="2" s="1"/>
  <c r="K34" i="2" a="1"/>
  <c r="K34" i="2" s="1"/>
  <c r="L34" i="2" a="1"/>
  <c r="L34" i="2" s="1"/>
  <c r="A35" i="2" a="1"/>
  <c r="A35" i="2" s="1"/>
  <c r="B35" i="2" a="1"/>
  <c r="B35" i="2" s="1"/>
  <c r="C35" i="2" a="1"/>
  <c r="C35" i="2" s="1"/>
  <c r="D35" i="2" a="1"/>
  <c r="D35" i="2" s="1"/>
  <c r="E35" i="2" a="1"/>
  <c r="E35" i="2" s="1"/>
  <c r="F35" i="2" a="1"/>
  <c r="F35" i="2" s="1"/>
  <c r="G35" i="2" a="1"/>
  <c r="G35" i="2" s="1"/>
  <c r="H35" i="2" a="1"/>
  <c r="H35" i="2" s="1"/>
  <c r="I35" i="2" a="1"/>
  <c r="I35" i="2" s="1"/>
  <c r="J35" i="2" a="1"/>
  <c r="J35" i="2" s="1"/>
  <c r="K35" i="2" a="1"/>
  <c r="K35" i="2" s="1"/>
  <c r="L35" i="2" a="1"/>
  <c r="L35" i="2" s="1"/>
  <c r="A36" i="2" a="1"/>
  <c r="A36" i="2" s="1"/>
  <c r="B36" i="2" a="1"/>
  <c r="B36" i="2" s="1"/>
  <c r="C36" i="2" a="1"/>
  <c r="C36" i="2" s="1"/>
  <c r="D36" i="2" a="1"/>
  <c r="D36" i="2" s="1"/>
  <c r="E36" i="2" a="1"/>
  <c r="E36" i="2" s="1"/>
  <c r="F36" i="2" a="1"/>
  <c r="F36" i="2" s="1"/>
  <c r="G36" i="2" a="1"/>
  <c r="G36" i="2" s="1"/>
  <c r="H36" i="2" a="1"/>
  <c r="H36" i="2" s="1"/>
  <c r="I36" i="2" a="1"/>
  <c r="I36" i="2" s="1"/>
  <c r="J36" i="2" a="1"/>
  <c r="J36" i="2" s="1"/>
  <c r="K36" i="2" a="1"/>
  <c r="K36" i="2" s="1"/>
  <c r="L36" i="2" a="1"/>
  <c r="L36" i="2" s="1"/>
  <c r="A37" i="2" a="1"/>
  <c r="A37" i="2" s="1"/>
  <c r="B37" i="2" a="1"/>
  <c r="B37" i="2" s="1"/>
  <c r="C37" i="2" a="1"/>
  <c r="C37" i="2" s="1"/>
  <c r="D37" i="2" a="1"/>
  <c r="D37" i="2" s="1"/>
  <c r="E37" i="2" a="1"/>
  <c r="E37" i="2" s="1"/>
  <c r="F37" i="2" a="1"/>
  <c r="F37" i="2" s="1"/>
  <c r="G37" i="2" a="1"/>
  <c r="G37" i="2" s="1"/>
  <c r="H37" i="2" a="1"/>
  <c r="H37" i="2" s="1"/>
  <c r="I37" i="2" a="1"/>
  <c r="I37" i="2" s="1"/>
  <c r="J37" i="2" a="1"/>
  <c r="J37" i="2" s="1"/>
  <c r="K37" i="2" a="1"/>
  <c r="K37" i="2" s="1"/>
  <c r="L37" i="2" a="1"/>
  <c r="L37" i="2" s="1"/>
  <c r="A38" i="2" a="1"/>
  <c r="A38" i="2" s="1"/>
  <c r="B38" i="2" a="1"/>
  <c r="B38" i="2" s="1"/>
  <c r="C38" i="2" a="1"/>
  <c r="C38" i="2" s="1"/>
  <c r="D38" i="2" a="1"/>
  <c r="D38" i="2" s="1"/>
  <c r="E38" i="2" a="1"/>
  <c r="E38" i="2" s="1"/>
  <c r="F38" i="2" a="1"/>
  <c r="F38" i="2" s="1"/>
  <c r="G38" i="2" a="1"/>
  <c r="G38" i="2" s="1"/>
  <c r="H38" i="2" a="1"/>
  <c r="H38" i="2" s="1"/>
  <c r="I38" i="2" a="1"/>
  <c r="I38" i="2" s="1"/>
  <c r="J38" i="2" a="1"/>
  <c r="J38" i="2" s="1"/>
  <c r="K38" i="2" a="1"/>
  <c r="K38" i="2" s="1"/>
  <c r="L38" i="2" a="1"/>
  <c r="L38" i="2" s="1"/>
  <c r="A39" i="2" a="1"/>
  <c r="A39" i="2" s="1"/>
  <c r="B39" i="2" a="1"/>
  <c r="B39" i="2" s="1"/>
  <c r="C39" i="2" a="1"/>
  <c r="C39" i="2" s="1"/>
  <c r="D39" i="2" a="1"/>
  <c r="D39" i="2" s="1"/>
  <c r="E39" i="2" a="1"/>
  <c r="E39" i="2" s="1"/>
  <c r="F39" i="2" a="1"/>
  <c r="F39" i="2" s="1"/>
  <c r="G39" i="2" a="1"/>
  <c r="G39" i="2" s="1"/>
  <c r="H39" i="2" a="1"/>
  <c r="H39" i="2" s="1"/>
  <c r="I39" i="2" a="1"/>
  <c r="I39" i="2" s="1"/>
  <c r="J39" i="2" a="1"/>
  <c r="J39" i="2" s="1"/>
  <c r="K39" i="2" a="1"/>
  <c r="K39" i="2" s="1"/>
  <c r="L39" i="2" a="1"/>
  <c r="L39" i="2" s="1"/>
  <c r="A40" i="2" a="1"/>
  <c r="A40" i="2" s="1"/>
  <c r="B40" i="2" a="1"/>
  <c r="B40" i="2" s="1"/>
  <c r="C40" i="2" a="1"/>
  <c r="C40" i="2" s="1"/>
  <c r="D40" i="2" a="1"/>
  <c r="D40" i="2" s="1"/>
  <c r="E40" i="2" a="1"/>
  <c r="E40" i="2" s="1"/>
  <c r="F40" i="2" a="1"/>
  <c r="F40" i="2" s="1"/>
  <c r="G40" i="2" a="1"/>
  <c r="G40" i="2" s="1"/>
  <c r="H40" i="2" a="1"/>
  <c r="H40" i="2" s="1"/>
  <c r="I40" i="2" a="1"/>
  <c r="I40" i="2" s="1"/>
  <c r="J40" i="2" a="1"/>
  <c r="J40" i="2" s="1"/>
  <c r="K40" i="2" a="1"/>
  <c r="K40" i="2" s="1"/>
  <c r="L40" i="2" a="1"/>
  <c r="L40" i="2" s="1"/>
  <c r="A41" i="2" a="1"/>
  <c r="A41" i="2" s="1"/>
  <c r="B41" i="2" a="1"/>
  <c r="B41" i="2" s="1"/>
  <c r="C41" i="2" a="1"/>
  <c r="C41" i="2" s="1"/>
  <c r="D41" i="2" a="1"/>
  <c r="D41" i="2" s="1"/>
  <c r="E41" i="2" a="1"/>
  <c r="E41" i="2" s="1"/>
  <c r="F41" i="2" a="1"/>
  <c r="F41" i="2" s="1"/>
  <c r="G41" i="2" a="1"/>
  <c r="G41" i="2" s="1"/>
  <c r="H41" i="2" a="1"/>
  <c r="H41" i="2" s="1"/>
  <c r="I41" i="2" a="1"/>
  <c r="I41" i="2" s="1"/>
  <c r="J41" i="2" a="1"/>
  <c r="J41" i="2" s="1"/>
  <c r="K41" i="2" a="1"/>
  <c r="K41" i="2" s="1"/>
  <c r="L41" i="2" a="1"/>
  <c r="L41" i="2" s="1"/>
  <c r="A42" i="2" a="1"/>
  <c r="A42" i="2" s="1"/>
  <c r="B42" i="2" a="1"/>
  <c r="B42" i="2" s="1"/>
  <c r="C42" i="2" a="1"/>
  <c r="C42" i="2" s="1"/>
  <c r="D42" i="2" a="1"/>
  <c r="D42" i="2" s="1"/>
  <c r="E42" i="2" a="1"/>
  <c r="E42" i="2" s="1"/>
  <c r="F42" i="2" a="1"/>
  <c r="F42" i="2" s="1"/>
  <c r="G42" i="2" a="1"/>
  <c r="G42" i="2" s="1"/>
  <c r="H42" i="2" a="1"/>
  <c r="H42" i="2" s="1"/>
  <c r="I42" i="2" a="1"/>
  <c r="I42" i="2" s="1"/>
  <c r="J42" i="2" a="1"/>
  <c r="J42" i="2" s="1"/>
  <c r="K42" i="2" a="1"/>
  <c r="K42" i="2" s="1"/>
  <c r="L42" i="2" a="1"/>
  <c r="L42" i="2" s="1"/>
  <c r="A43" i="2" a="1"/>
  <c r="A43" i="2" s="1"/>
  <c r="B43" i="2" a="1"/>
  <c r="B43" i="2" s="1"/>
  <c r="C43" i="2" a="1"/>
  <c r="C43" i="2" s="1"/>
  <c r="D43" i="2" a="1"/>
  <c r="D43" i="2" s="1"/>
  <c r="E43" i="2" a="1"/>
  <c r="E43" i="2" s="1"/>
  <c r="F43" i="2" a="1"/>
  <c r="F43" i="2" s="1"/>
  <c r="G43" i="2" a="1"/>
  <c r="G43" i="2" s="1"/>
  <c r="H43" i="2" a="1"/>
  <c r="H43" i="2" s="1"/>
  <c r="I43" i="2" a="1"/>
  <c r="I43" i="2" s="1"/>
  <c r="J43" i="2" a="1"/>
  <c r="J43" i="2" s="1"/>
  <c r="K43" i="2" a="1"/>
  <c r="K43" i="2" s="1"/>
  <c r="L43" i="2" a="1"/>
  <c r="L43" i="2" s="1"/>
  <c r="A44" i="2" a="1"/>
  <c r="A44" i="2" s="1"/>
  <c r="B44" i="2" a="1"/>
  <c r="B44" i="2" s="1"/>
  <c r="C44" i="2" a="1"/>
  <c r="C44" i="2" s="1"/>
  <c r="D44" i="2" a="1"/>
  <c r="D44" i="2" s="1"/>
  <c r="E44" i="2" a="1"/>
  <c r="E44" i="2" s="1"/>
  <c r="F44" i="2" a="1"/>
  <c r="F44" i="2" s="1"/>
  <c r="G44" i="2" a="1"/>
  <c r="G44" i="2" s="1"/>
  <c r="H44" i="2" a="1"/>
  <c r="H44" i="2" s="1"/>
  <c r="I44" i="2" a="1"/>
  <c r="I44" i="2" s="1"/>
  <c r="J44" i="2" a="1"/>
  <c r="J44" i="2" s="1"/>
  <c r="K44" i="2" a="1"/>
  <c r="K44" i="2" s="1"/>
  <c r="L44" i="2" a="1"/>
  <c r="L44" i="2" s="1"/>
  <c r="A45" i="2" a="1"/>
  <c r="A45" i="2" s="1"/>
  <c r="B45" i="2" a="1"/>
  <c r="B45" i="2" s="1"/>
  <c r="C45" i="2" a="1"/>
  <c r="C45" i="2" s="1"/>
  <c r="D45" i="2" a="1"/>
  <c r="D45" i="2" s="1"/>
  <c r="E45" i="2" a="1"/>
  <c r="E45" i="2" s="1"/>
  <c r="F45" i="2" a="1"/>
  <c r="F45" i="2" s="1"/>
  <c r="G45" i="2" a="1"/>
  <c r="G45" i="2" s="1"/>
  <c r="H45" i="2" a="1"/>
  <c r="H45" i="2" s="1"/>
  <c r="I45" i="2" a="1"/>
  <c r="I45" i="2" s="1"/>
  <c r="J45" i="2" a="1"/>
  <c r="J45" i="2" s="1"/>
  <c r="K45" i="2" a="1"/>
  <c r="K45" i="2" s="1"/>
  <c r="L45" i="2" a="1"/>
  <c r="L45" i="2" s="1"/>
  <c r="A46" i="2" a="1"/>
  <c r="A46" i="2" s="1"/>
  <c r="B46" i="2" a="1"/>
  <c r="B46" i="2" s="1"/>
  <c r="C46" i="2" a="1"/>
  <c r="C46" i="2" s="1"/>
  <c r="D46" i="2" a="1"/>
  <c r="D46" i="2" s="1"/>
  <c r="E46" i="2" a="1"/>
  <c r="E46" i="2" s="1"/>
  <c r="F46" i="2" a="1"/>
  <c r="F46" i="2" s="1"/>
  <c r="G46" i="2" a="1"/>
  <c r="G46" i="2" s="1"/>
  <c r="H46" i="2" a="1"/>
  <c r="H46" i="2" s="1"/>
  <c r="I46" i="2" a="1"/>
  <c r="I46" i="2" s="1"/>
  <c r="J46" i="2" a="1"/>
  <c r="J46" i="2" s="1"/>
  <c r="K46" i="2" a="1"/>
  <c r="K46" i="2" s="1"/>
  <c r="L46" i="2" a="1"/>
  <c r="L46" i="2" s="1"/>
  <c r="A47" i="2" a="1"/>
  <c r="A47" i="2" s="1"/>
  <c r="B47" i="2" a="1"/>
  <c r="B47" i="2" s="1"/>
  <c r="C47" i="2" a="1"/>
  <c r="C47" i="2" s="1"/>
  <c r="D47" i="2" a="1"/>
  <c r="D47" i="2" s="1"/>
  <c r="E47" i="2" a="1"/>
  <c r="E47" i="2" s="1"/>
  <c r="F47" i="2" a="1"/>
  <c r="F47" i="2" s="1"/>
  <c r="G47" i="2" a="1"/>
  <c r="G47" i="2" s="1"/>
  <c r="H47" i="2" a="1"/>
  <c r="H47" i="2" s="1"/>
  <c r="I47" i="2" a="1"/>
  <c r="I47" i="2" s="1"/>
  <c r="J47" i="2" a="1"/>
  <c r="J47" i="2" s="1"/>
  <c r="K47" i="2" a="1"/>
  <c r="K47" i="2" s="1"/>
  <c r="L47" i="2" a="1"/>
  <c r="L47" i="2" s="1"/>
  <c r="A48" i="2" a="1"/>
  <c r="A48" i="2" s="1"/>
  <c r="B48" i="2" a="1"/>
  <c r="B48" i="2" s="1"/>
  <c r="C48" i="2" a="1"/>
  <c r="C48" i="2" s="1"/>
  <c r="D48" i="2" a="1"/>
  <c r="D48" i="2" s="1"/>
  <c r="E48" i="2" a="1"/>
  <c r="E48" i="2" s="1"/>
  <c r="F48" i="2" a="1"/>
  <c r="F48" i="2" s="1"/>
  <c r="G48" i="2" a="1"/>
  <c r="G48" i="2" s="1"/>
  <c r="H48" i="2" a="1"/>
  <c r="H48" i="2" s="1"/>
  <c r="I48" i="2" a="1"/>
  <c r="I48" i="2" s="1"/>
  <c r="J48" i="2" a="1"/>
  <c r="J48" i="2" s="1"/>
  <c r="K48" i="2" a="1"/>
  <c r="K48" i="2" s="1"/>
  <c r="L48" i="2" a="1"/>
  <c r="L48" i="2" s="1"/>
  <c r="A49" i="2" a="1"/>
  <c r="A49" i="2" s="1"/>
  <c r="B49" i="2" a="1"/>
  <c r="B49" i="2" s="1"/>
  <c r="C49" i="2" a="1"/>
  <c r="C49" i="2" s="1"/>
  <c r="D49" i="2" a="1"/>
  <c r="D49" i="2" s="1"/>
  <c r="E49" i="2" a="1"/>
  <c r="E49" i="2" s="1"/>
  <c r="F49" i="2" a="1"/>
  <c r="F49" i="2" s="1"/>
  <c r="G49" i="2" a="1"/>
  <c r="G49" i="2" s="1"/>
  <c r="H49" i="2" a="1"/>
  <c r="H49" i="2" s="1"/>
  <c r="I49" i="2" a="1"/>
  <c r="I49" i="2" s="1"/>
  <c r="J49" i="2" a="1"/>
  <c r="J49" i="2" s="1"/>
  <c r="K49" i="2" a="1"/>
  <c r="K49" i="2" s="1"/>
  <c r="L49" i="2" a="1"/>
  <c r="L49" i="2" s="1"/>
  <c r="A50" i="2" a="1"/>
  <c r="A50" i="2" s="1"/>
  <c r="B50" i="2" a="1"/>
  <c r="B50" i="2" s="1"/>
  <c r="C50" i="2" a="1"/>
  <c r="C50" i="2" s="1"/>
  <c r="D50" i="2" a="1"/>
  <c r="D50" i="2" s="1"/>
  <c r="E50" i="2" a="1"/>
  <c r="E50" i="2" s="1"/>
  <c r="F50" i="2" a="1"/>
  <c r="F50" i="2" s="1"/>
  <c r="G50" i="2" a="1"/>
  <c r="G50" i="2" s="1"/>
  <c r="H50" i="2" a="1"/>
  <c r="H50" i="2" s="1"/>
  <c r="I50" i="2" a="1"/>
  <c r="I50" i="2" s="1"/>
  <c r="J50" i="2" a="1"/>
  <c r="J50" i="2" s="1"/>
  <c r="K50" i="2" a="1"/>
  <c r="K50" i="2" s="1"/>
  <c r="L50" i="2" a="1"/>
  <c r="L50" i="2" s="1"/>
  <c r="L2" i="2" a="1"/>
  <c r="L2" i="2" s="1"/>
  <c r="K2" i="2" a="1"/>
  <c r="K2" i="2" s="1"/>
  <c r="J2" i="2" a="1"/>
  <c r="J2" i="2" s="1"/>
  <c r="I2" i="2" a="1"/>
  <c r="I2" i="2" s="1"/>
  <c r="H2" i="2" a="1"/>
  <c r="H2" i="2" s="1"/>
  <c r="G2" i="2" a="1"/>
  <c r="G2" i="2" s="1"/>
  <c r="F2" i="2" a="1"/>
  <c r="F2" i="2" s="1"/>
  <c r="E2" i="2" a="1"/>
  <c r="E2" i="2" s="1"/>
  <c r="D2" i="2" a="1"/>
  <c r="D2" i="2" s="1"/>
  <c r="C2" i="2" a="1"/>
  <c r="C2" i="2" s="1"/>
  <c r="B2" i="2" a="1"/>
  <c r="B2" i="2" s="1"/>
  <c r="A2" i="2" a="1"/>
  <c r="A2" i="2" s="1"/>
  <c r="E9" i="1"/>
  <c r="E32" i="1"/>
  <c r="E63" i="1"/>
  <c r="E40" i="1"/>
  <c r="B45" i="6" l="1"/>
  <c r="B66" i="1"/>
</calcChain>
</file>

<file path=xl/sharedStrings.xml><?xml version="1.0" encoding="utf-8"?>
<sst xmlns="http://schemas.openxmlformats.org/spreadsheetml/2006/main" count="242" uniqueCount="105">
  <si>
    <t>Cost</t>
  </si>
  <si>
    <t>Quantity Needed</t>
  </si>
  <si>
    <t>Description</t>
  </si>
  <si>
    <t>Item #</t>
  </si>
  <si>
    <t>Vendor</t>
  </si>
  <si>
    <t>500EX HEX HUB</t>
  </si>
  <si>
    <t>AM-2568</t>
  </si>
  <si>
    <t>DRIVETRAIN COMPONENTS</t>
  </si>
  <si>
    <t>Total:</t>
  </si>
  <si>
    <t>217-3268</t>
  </si>
  <si>
    <t>DISPLAY COMPONENTS</t>
  </si>
  <si>
    <t>PANEL MOUNT VOLT METER</t>
  </si>
  <si>
    <t>I2C 2004 LCD SCREEN</t>
  </si>
  <si>
    <t>SPROCKETS AND CHAIN</t>
  </si>
  <si>
    <t>#35 CHAIN(10FT)</t>
  </si>
  <si>
    <t>AM-0367</t>
  </si>
  <si>
    <t>MASTER LINK</t>
  </si>
  <si>
    <t>AM-0368</t>
  </si>
  <si>
    <t>Frame</t>
  </si>
  <si>
    <t>Controls</t>
  </si>
  <si>
    <t>SLIDE POTENTIOMETER(10k)(100mm)</t>
  </si>
  <si>
    <t>652-PTB01532010BPB10</t>
  </si>
  <si>
    <t>B01H4ZLZLQ</t>
  </si>
  <si>
    <t>ARDUINO MEGA2560</t>
  </si>
  <si>
    <t>TOTAL COST:</t>
  </si>
  <si>
    <t>ADAFRUIT ULTIMATE GPS</t>
  </si>
  <si>
    <t>OMEL-MR-PN-6693723</t>
  </si>
  <si>
    <t>USS-WBS00009</t>
  </si>
  <si>
    <t>4 PIN LATCHING ROCKER SWITCH</t>
  </si>
  <si>
    <t>B01GPUMP9C</t>
  </si>
  <si>
    <t>B005FMT2RA</t>
  </si>
  <si>
    <t>10" STEERING WHEEL</t>
  </si>
  <si>
    <t>REAR AXLE PILLOW BLOCK</t>
  </si>
  <si>
    <t>25 per bag</t>
  </si>
  <si>
    <t>Notes</t>
  </si>
  <si>
    <t>2.5" CIM MOTOR</t>
  </si>
  <si>
    <t>3 CIM BALL SHIFTER</t>
  </si>
  <si>
    <t>12V 2 POSITION SOLENOID</t>
  </si>
  <si>
    <t>4V210-08 DC12V</t>
  </si>
  <si>
    <t>300 PSI MINI AIR COMPRESSOR</t>
  </si>
  <si>
    <t>217-2907</t>
  </si>
  <si>
    <t>BALL SHIFTER PNUEMATIC FITTING KIT</t>
  </si>
  <si>
    <t>1/4" O.D. 25FT ROLL TUBING</t>
  </si>
  <si>
    <t>12V DURALAST PLATINUM BATTERY</t>
  </si>
  <si>
    <t>H8-AGM</t>
  </si>
  <si>
    <t>UCP205-16</t>
  </si>
  <si>
    <t>1" AXLE 42 TOOTH HUB AND SPROCKET</t>
  </si>
  <si>
    <t>FOR THE FRONT END</t>
  </si>
  <si>
    <t xml:space="preserve"> 3.68 Spread with 3rd stage at 50:34</t>
  </si>
  <si>
    <t>3/4 x 16 NYLOCK HEX NUTS</t>
  </si>
  <si>
    <t>7" X 5-3/4" RIM (1" BORE)</t>
  </si>
  <si>
    <t>1877KPF-2</t>
  </si>
  <si>
    <t>KENDA K530 PATHFINDER TIRES</t>
  </si>
  <si>
    <t>EBAY.COM</t>
  </si>
  <si>
    <t>FOR THE REAR TIRES</t>
  </si>
  <si>
    <t>1" DIA. 48" LONG KEYED SHAFT</t>
  </si>
  <si>
    <t>1 GKS-1045-48</t>
  </si>
  <si>
    <t>ANDYMARK</t>
  </si>
  <si>
    <t>GOKARTSUSA</t>
  </si>
  <si>
    <t>VEXPRO</t>
  </si>
  <si>
    <t>AUTOZONE</t>
  </si>
  <si>
    <t>AMAZON.COM</t>
  </si>
  <si>
    <t>METALSDEPOT</t>
  </si>
  <si>
    <t>MOUSER</t>
  </si>
  <si>
    <t>HOME DEPOT</t>
  </si>
  <si>
    <t>42 TOOTH #35 SPROCKET</t>
  </si>
  <si>
    <t>QTY</t>
  </si>
  <si>
    <t>217-2648</t>
  </si>
  <si>
    <t>217-2000</t>
  </si>
  <si>
    <t>FREE SHIPPING</t>
  </si>
  <si>
    <t>BMI KARTS</t>
  </si>
  <si>
    <t>K260037</t>
  </si>
  <si>
    <t>7" X 5-3/4" FRONT RIMS</t>
  </si>
  <si>
    <t>COMPLETE SPINDLE SET (4-1/2" X 5/8")</t>
  </si>
  <si>
    <t>COMES AS A PAIR WITH FREE SHIPPING</t>
  </si>
  <si>
    <t>1" BORE ZINC PLATED SHAFT COLLARS</t>
  </si>
  <si>
    <t>18-8 1/4" KEYWAY(12" LONG)</t>
  </si>
  <si>
    <t>SPKS279</t>
  </si>
  <si>
    <t>BTFP72326</t>
  </si>
  <si>
    <t>PNUEMATIC PRESSURE REGULATOR</t>
  </si>
  <si>
    <t>J06</t>
  </si>
  <si>
    <t>1/4" MALE THREAD TO PUSH CONNECT FITTINGS</t>
  </si>
  <si>
    <t>WEIGHT</t>
  </si>
  <si>
    <t>12V 30 AMP BATTERY CHARGER</t>
  </si>
  <si>
    <t>BATTERYSTUFF</t>
  </si>
  <si>
    <t>SEC-1230UL</t>
  </si>
  <si>
    <t>217-2776</t>
  </si>
  <si>
    <t>WEIGHT:</t>
  </si>
  <si>
    <t>PAIR REAR AXLE PILLOW BLOCK</t>
  </si>
  <si>
    <t>NC-A001-20</t>
  </si>
  <si>
    <t>6 WAY FUSE HOLDER</t>
  </si>
  <si>
    <t>120 AMP MAIN BREAKER</t>
  </si>
  <si>
    <t>PANEL MOUNT VOLTMETER WITH CURRENT SHUNT</t>
  </si>
  <si>
    <t>CB185-120</t>
  </si>
  <si>
    <t>4 AWG BLACK WIRE(BY THE FOOT)</t>
  </si>
  <si>
    <t>MAYBE REPLACE WITH 35B42F-1  FROM AMAZON TO REDUCE SHIPPING COST</t>
  </si>
  <si>
    <t>JEGS PERFORMANCE SEAT</t>
  </si>
  <si>
    <t>555-70200</t>
  </si>
  <si>
    <t>2V-8TCC-ASKP</t>
  </si>
  <si>
    <t>4 POINT RACE HARNESS</t>
  </si>
  <si>
    <t>4 AWG RED WIRE(BY THE FOOT)</t>
  </si>
  <si>
    <t>KART FRAME</t>
  </si>
  <si>
    <t>BATTERIES PLUS</t>
  </si>
  <si>
    <t>SLI12V215S</t>
  </si>
  <si>
    <t>12V DURACELL ULTRA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</si>
</sst>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/>
    <xf numFmtId="4" fontId="2" fillId="2" borderId="1" xfId="0" applyNumberFormat="1" applyFont="1" applyFill="1" applyBorder="1"/>
    <xf numFmtId="164" fontId="2" fillId="2" borderId="3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/>
    <xf numFmtId="0" fontId="1" fillId="3" borderId="1" xfId="0" applyFont="1" applyFill="1" applyBorder="1"/>
    <xf numFmtId="164" fontId="1" fillId="3" borderId="3" xfId="0" applyNumberFormat="1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4" fontId="3" fillId="5" borderId="6" xfId="0" applyNumberFormat="1" applyFont="1" applyFill="1" applyBorder="1"/>
    <xf numFmtId="164" fontId="3" fillId="5" borderId="6" xfId="0" applyNumberFormat="1" applyFont="1" applyFill="1" applyBorder="1"/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4" borderId="2" xfId="0" applyFill="1" applyBorder="1" applyAlignment="1"/>
    <xf numFmtId="0" fontId="0" fillId="4" borderId="3" xfId="0" applyFill="1" applyBorder="1" applyAlignment="1"/>
    <xf numFmtId="0" fontId="4" fillId="2" borderId="7" xfId="0" applyFont="1" applyFill="1" applyBorder="1" applyAlignment="1">
      <alignment horizontal="center"/>
    </xf>
    <xf numFmtId="0" fontId="0" fillId="2" borderId="8" xfId="0" applyFill="1" applyBorder="1"/>
    <xf numFmtId="0" fontId="4" fillId="6" borderId="7" xfId="0" applyFont="1" applyFill="1" applyBorder="1" applyAlignment="1">
      <alignment horizontal="center"/>
    </xf>
    <xf numFmtId="0" fontId="0" fillId="6" borderId="8" xfId="0" applyFill="1" applyBorder="1"/>
    <xf numFmtId="0" fontId="4" fillId="4" borderId="7" xfId="0" applyFont="1" applyFill="1" applyBorder="1" applyAlignment="1">
      <alignment horizontal="center"/>
    </xf>
    <xf numFmtId="0" fontId="0" fillId="4" borderId="9" xfId="0" applyFill="1" applyBorder="1"/>
    <xf numFmtId="0" fontId="4" fillId="7" borderId="7" xfId="0" applyFont="1" applyFill="1" applyBorder="1" applyAlignment="1">
      <alignment horizontal="center"/>
    </xf>
    <xf numFmtId="0" fontId="0" fillId="7" borderId="8" xfId="0" applyFill="1" applyBorder="1"/>
    <xf numFmtId="0" fontId="4" fillId="8" borderId="10" xfId="0" applyFont="1" applyFill="1" applyBorder="1" applyAlignment="1">
      <alignment horizontal="center"/>
    </xf>
    <xf numFmtId="0" fontId="0" fillId="8" borderId="8" xfId="0" applyFill="1" applyBorder="1"/>
    <xf numFmtId="0" fontId="4" fillId="9" borderId="7" xfId="0" applyFont="1" applyFill="1" applyBorder="1" applyAlignment="1">
      <alignment horizontal="center"/>
    </xf>
    <xf numFmtId="0" fontId="0" fillId="9" borderId="8" xfId="0" applyFill="1" applyBorder="1"/>
    <xf numFmtId="0" fontId="0" fillId="2" borderId="11" xfId="0" applyNumberFormat="1" applyFill="1" applyBorder="1" applyAlignment="1">
      <alignment horizontal="center"/>
    </xf>
    <xf numFmtId="0" fontId="0" fillId="2" borderId="12" xfId="0" applyNumberFormat="1" applyFill="1" applyBorder="1" applyAlignment="1">
      <alignment horizontal="center"/>
    </xf>
    <xf numFmtId="0" fontId="0" fillId="6" borderId="11" xfId="0" applyNumberFormat="1" applyFill="1" applyBorder="1" applyAlignment="1">
      <alignment horizontal="center"/>
    </xf>
    <xf numFmtId="0" fontId="0" fillId="6" borderId="12" xfId="0" applyNumberFormat="1" applyFill="1" applyBorder="1" applyAlignment="1">
      <alignment horizontal="center"/>
    </xf>
    <xf numFmtId="0" fontId="0" fillId="4" borderId="11" xfId="0" applyNumberFormat="1" applyFill="1" applyBorder="1" applyAlignment="1">
      <alignment horizontal="center"/>
    </xf>
    <xf numFmtId="0" fontId="0" fillId="4" borderId="12" xfId="0" applyNumberFormat="1" applyFill="1" applyBorder="1" applyAlignment="1">
      <alignment horizontal="center"/>
    </xf>
    <xf numFmtId="0" fontId="0" fillId="7" borderId="11" xfId="0" applyNumberFormat="1" applyFill="1" applyBorder="1" applyAlignment="1">
      <alignment horizontal="center"/>
    </xf>
    <xf numFmtId="0" fontId="0" fillId="7" borderId="12" xfId="0" applyNumberFormat="1" applyFill="1" applyBorder="1" applyAlignment="1">
      <alignment horizontal="center"/>
    </xf>
    <xf numFmtId="0" fontId="0" fillId="8" borderId="11" xfId="0" applyNumberFormat="1" applyFill="1" applyBorder="1" applyAlignment="1">
      <alignment horizontal="center"/>
    </xf>
    <xf numFmtId="0" fontId="0" fillId="8" borderId="12" xfId="0" applyNumberFormat="1" applyFill="1" applyBorder="1" applyAlignment="1">
      <alignment horizontal="center"/>
    </xf>
    <xf numFmtId="0" fontId="0" fillId="9" borderId="11" xfId="0" applyNumberFormat="1" applyFill="1" applyBorder="1" applyAlignment="1">
      <alignment horizontal="center"/>
    </xf>
    <xf numFmtId="0" fontId="0" fillId="9" borderId="12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4" xfId="0" applyNumberFormat="1" applyFill="1" applyBorder="1" applyAlignment="1">
      <alignment horizontal="center"/>
    </xf>
    <xf numFmtId="0" fontId="0" fillId="6" borderId="13" xfId="0" applyNumberFormat="1" applyFill="1" applyBorder="1" applyAlignment="1">
      <alignment horizontal="center"/>
    </xf>
    <xf numFmtId="0" fontId="0" fillId="6" borderId="14" xfId="0" applyNumberFormat="1" applyFill="1" applyBorder="1" applyAlignment="1">
      <alignment horizontal="center"/>
    </xf>
    <xf numFmtId="0" fontId="0" fillId="4" borderId="13" xfId="0" applyNumberFormat="1" applyFill="1" applyBorder="1" applyAlignment="1">
      <alignment horizontal="center"/>
    </xf>
    <xf numFmtId="0" fontId="0" fillId="4" borderId="14" xfId="0" applyNumberFormat="1" applyFill="1" applyBorder="1" applyAlignment="1">
      <alignment horizontal="center"/>
    </xf>
    <xf numFmtId="0" fontId="0" fillId="7" borderId="13" xfId="0" applyNumberFormat="1" applyFill="1" applyBorder="1" applyAlignment="1">
      <alignment horizontal="center"/>
    </xf>
    <xf numFmtId="0" fontId="0" fillId="7" borderId="14" xfId="0" applyNumberFormat="1" applyFill="1" applyBorder="1" applyAlignment="1">
      <alignment horizontal="center"/>
    </xf>
    <xf numFmtId="0" fontId="0" fillId="8" borderId="13" xfId="0" applyNumberFormat="1" applyFill="1" applyBorder="1" applyAlignment="1">
      <alignment horizontal="center"/>
    </xf>
    <xf numFmtId="0" fontId="0" fillId="8" borderId="14" xfId="0" applyNumberFormat="1" applyFill="1" applyBorder="1" applyAlignment="1">
      <alignment horizontal="center"/>
    </xf>
    <xf numFmtId="0" fontId="0" fillId="9" borderId="13" xfId="0" applyNumberFormat="1" applyFill="1" applyBorder="1" applyAlignment="1">
      <alignment horizontal="center"/>
    </xf>
    <xf numFmtId="0" fontId="0" fillId="9" borderId="14" xfId="0" applyNumberFormat="1" applyFill="1" applyBorder="1" applyAlignment="1">
      <alignment horizontal="center"/>
    </xf>
    <xf numFmtId="0" fontId="0" fillId="2" borderId="15" xfId="0" applyNumberFormat="1" applyFill="1" applyBorder="1" applyAlignment="1">
      <alignment horizontal="center"/>
    </xf>
    <xf numFmtId="0" fontId="0" fillId="2" borderId="16" xfId="0" applyNumberFormat="1" applyFill="1" applyBorder="1" applyAlignment="1">
      <alignment horizontal="center"/>
    </xf>
    <xf numFmtId="0" fontId="0" fillId="6" borderId="15" xfId="0" applyNumberFormat="1" applyFill="1" applyBorder="1" applyAlignment="1">
      <alignment horizontal="center"/>
    </xf>
    <xf numFmtId="0" fontId="0" fillId="6" borderId="16" xfId="0" applyNumberFormat="1" applyFill="1" applyBorder="1" applyAlignment="1">
      <alignment horizontal="center"/>
    </xf>
    <xf numFmtId="0" fontId="0" fillId="4" borderId="15" xfId="0" applyNumberFormat="1" applyFill="1" applyBorder="1" applyAlignment="1">
      <alignment horizontal="center"/>
    </xf>
    <xf numFmtId="0" fontId="0" fillId="4" borderId="16" xfId="0" applyNumberFormat="1" applyFill="1" applyBorder="1" applyAlignment="1">
      <alignment horizontal="center"/>
    </xf>
    <xf numFmtId="0" fontId="0" fillId="7" borderId="15" xfId="0" applyNumberFormat="1" applyFill="1" applyBorder="1" applyAlignment="1">
      <alignment horizontal="center"/>
    </xf>
    <xf numFmtId="0" fontId="0" fillId="7" borderId="16" xfId="0" applyNumberFormat="1" applyFill="1" applyBorder="1" applyAlignment="1">
      <alignment horizontal="center"/>
    </xf>
    <xf numFmtId="0" fontId="0" fillId="8" borderId="15" xfId="0" applyNumberFormat="1" applyFill="1" applyBorder="1" applyAlignment="1">
      <alignment horizontal="center"/>
    </xf>
    <xf numFmtId="0" fontId="0" fillId="8" borderId="16" xfId="0" applyNumberFormat="1" applyFill="1" applyBorder="1" applyAlignment="1">
      <alignment horizontal="center"/>
    </xf>
    <xf numFmtId="0" fontId="0" fillId="9" borderId="15" xfId="0" applyNumberFormat="1" applyFill="1" applyBorder="1" applyAlignment="1">
      <alignment horizontal="center"/>
    </xf>
    <xf numFmtId="0" fontId="0" fillId="9" borderId="16" xfId="0" applyNumberFormat="1" applyFill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0" fillId="10" borderId="8" xfId="0" applyFill="1" applyBorder="1"/>
    <xf numFmtId="0" fontId="0" fillId="10" borderId="11" xfId="0" applyNumberFormat="1" applyFill="1" applyBorder="1" applyAlignment="1">
      <alignment horizontal="center"/>
    </xf>
    <xf numFmtId="0" fontId="0" fillId="10" borderId="12" xfId="0" applyNumberFormat="1" applyFill="1" applyBorder="1" applyAlignment="1">
      <alignment horizontal="center"/>
    </xf>
    <xf numFmtId="0" fontId="0" fillId="10" borderId="13" xfId="0" applyNumberFormat="1" applyFill="1" applyBorder="1" applyAlignment="1">
      <alignment horizontal="center"/>
    </xf>
    <xf numFmtId="0" fontId="0" fillId="10" borderId="14" xfId="0" applyNumberFormat="1" applyFill="1" applyBorder="1" applyAlignment="1">
      <alignment horizontal="center"/>
    </xf>
    <xf numFmtId="0" fontId="0" fillId="10" borderId="15" xfId="0" applyNumberFormat="1" applyFill="1" applyBorder="1" applyAlignment="1">
      <alignment horizontal="center"/>
    </xf>
    <xf numFmtId="0" fontId="0" fillId="10" borderId="16" xfId="0" applyNumberFormat="1" applyFill="1" applyBorder="1" applyAlignment="1">
      <alignment horizontal="center"/>
    </xf>
    <xf numFmtId="0" fontId="4" fillId="11" borderId="7" xfId="0" applyFont="1" applyFill="1" applyBorder="1" applyAlignment="1">
      <alignment horizontal="center"/>
    </xf>
    <xf numFmtId="0" fontId="0" fillId="11" borderId="8" xfId="0" applyFill="1" applyBorder="1"/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5" fillId="4" borderId="1" xfId="0" applyFont="1" applyFill="1" applyBorder="1" applyAlignment="1"/>
    <xf numFmtId="0" fontId="6" fillId="4" borderId="1" xfId="0" applyFont="1" applyFill="1" applyBorder="1" applyAlignment="1"/>
    <xf numFmtId="0" fontId="4" fillId="12" borderId="7" xfId="0" applyFont="1" applyFill="1" applyBorder="1" applyAlignment="1">
      <alignment horizontal="center"/>
    </xf>
    <xf numFmtId="0" fontId="0" fillId="12" borderId="8" xfId="0" applyFill="1" applyBorder="1"/>
    <xf numFmtId="0" fontId="0" fillId="12" borderId="11" xfId="0" applyNumberFormat="1" applyFill="1" applyBorder="1" applyAlignment="1">
      <alignment horizontal="center"/>
    </xf>
    <xf numFmtId="0" fontId="0" fillId="12" borderId="12" xfId="0" applyNumberFormat="1" applyFill="1" applyBorder="1" applyAlignment="1">
      <alignment horizontal="center"/>
    </xf>
    <xf numFmtId="0" fontId="0" fillId="12" borderId="13" xfId="0" applyNumberFormat="1" applyFill="1" applyBorder="1" applyAlignment="1">
      <alignment horizontal="center"/>
    </xf>
    <xf numFmtId="0" fontId="0" fillId="12" borderId="14" xfId="0" applyNumberFormat="1" applyFill="1" applyBorder="1" applyAlignment="1">
      <alignment horizontal="center"/>
    </xf>
    <xf numFmtId="0" fontId="0" fillId="12" borderId="15" xfId="0" applyNumberFormat="1" applyFill="1" applyBorder="1" applyAlignment="1">
      <alignment horizontal="center"/>
    </xf>
    <xf numFmtId="0" fontId="0" fillId="12" borderId="16" xfId="0" applyNumberFormat="1" applyFill="1" applyBorder="1" applyAlignment="1">
      <alignment horizontal="center"/>
    </xf>
    <xf numFmtId="0" fontId="4" fillId="4" borderId="7" xfId="0" applyFont="1" applyFill="1" applyBorder="1"/>
    <xf numFmtId="0" fontId="0" fillId="4" borderId="8" xfId="0" applyFill="1" applyBorder="1"/>
    <xf numFmtId="0" fontId="0" fillId="0" borderId="0" xfId="0" applyFill="1" applyBorder="1" applyAlignment="1">
      <alignment horizontal="center"/>
    </xf>
    <xf numFmtId="4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 wrapText="1"/>
    </xf>
    <xf numFmtId="1" fontId="0" fillId="2" borderId="11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6" borderId="11" xfId="0" applyNumberFormat="1" applyFill="1" applyBorder="1" applyAlignment="1">
      <alignment horizontal="center"/>
    </xf>
    <xf numFmtId="1" fontId="0" fillId="6" borderId="12" xfId="0" applyNumberFormat="1" applyFill="1" applyBorder="1" applyAlignment="1">
      <alignment horizontal="center"/>
    </xf>
    <xf numFmtId="1" fontId="0" fillId="4" borderId="11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1" fontId="0" fillId="8" borderId="11" xfId="0" applyNumberFormat="1" applyFill="1" applyBorder="1" applyAlignment="1">
      <alignment horizontal="center"/>
    </xf>
    <xf numFmtId="1" fontId="0" fillId="8" borderId="12" xfId="0" applyNumberFormat="1" applyFill="1" applyBorder="1" applyAlignment="1">
      <alignment horizontal="center"/>
    </xf>
    <xf numFmtId="1" fontId="0" fillId="9" borderId="11" xfId="0" applyNumberFormat="1" applyFill="1" applyBorder="1" applyAlignment="1">
      <alignment horizontal="center"/>
    </xf>
    <xf numFmtId="1" fontId="0" fillId="9" borderId="12" xfId="0" applyNumberFormat="1" applyFill="1" applyBorder="1" applyAlignment="1">
      <alignment horizontal="center"/>
    </xf>
    <xf numFmtId="1" fontId="0" fillId="10" borderId="11" xfId="0" applyNumberFormat="1" applyFill="1" applyBorder="1" applyAlignment="1">
      <alignment horizontal="center"/>
    </xf>
    <xf numFmtId="1" fontId="0" fillId="10" borderId="12" xfId="0" applyNumberFormat="1" applyFill="1" applyBorder="1" applyAlignment="1">
      <alignment horizontal="center"/>
    </xf>
    <xf numFmtId="1" fontId="0" fillId="11" borderId="11" xfId="0" applyNumberFormat="1" applyFill="1" applyBorder="1" applyAlignment="1">
      <alignment horizontal="center"/>
    </xf>
    <xf numFmtId="1" fontId="0" fillId="11" borderId="12" xfId="0" applyNumberFormat="1" applyFill="1" applyBorder="1" applyAlignment="1">
      <alignment horizontal="center"/>
    </xf>
    <xf numFmtId="1" fontId="0" fillId="4" borderId="17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1" fontId="0" fillId="2" borderId="13" xfId="0" applyNumberForma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1" fontId="0" fillId="6" borderId="13" xfId="0" applyNumberFormat="1" applyFill="1" applyBorder="1" applyAlignment="1">
      <alignment horizontal="center"/>
    </xf>
    <xf numFmtId="1" fontId="0" fillId="6" borderId="14" xfId="0" applyNumberFormat="1" applyFill="1" applyBorder="1" applyAlignment="1">
      <alignment horizontal="center"/>
    </xf>
    <xf numFmtId="1" fontId="0" fillId="4" borderId="13" xfId="0" applyNumberFormat="1" applyFill="1" applyBorder="1" applyAlignment="1">
      <alignment horizontal="center"/>
    </xf>
    <xf numFmtId="1" fontId="0" fillId="4" borderId="14" xfId="0" applyNumberFormat="1" applyFill="1" applyBorder="1" applyAlignment="1">
      <alignment horizontal="center"/>
    </xf>
    <xf numFmtId="1" fontId="0" fillId="8" borderId="13" xfId="0" applyNumberFormat="1" applyFill="1" applyBorder="1" applyAlignment="1">
      <alignment horizontal="center"/>
    </xf>
    <xf numFmtId="1" fontId="0" fillId="8" borderId="14" xfId="0" applyNumberFormat="1" applyFill="1" applyBorder="1" applyAlignment="1">
      <alignment horizontal="center"/>
    </xf>
    <xf numFmtId="1" fontId="0" fillId="9" borderId="13" xfId="0" applyNumberFormat="1" applyFill="1" applyBorder="1" applyAlignment="1">
      <alignment horizontal="center"/>
    </xf>
    <xf numFmtId="1" fontId="0" fillId="9" borderId="14" xfId="0" applyNumberFormat="1" applyFill="1" applyBorder="1" applyAlignment="1">
      <alignment horizontal="center"/>
    </xf>
    <xf numFmtId="1" fontId="0" fillId="10" borderId="13" xfId="0" applyNumberFormat="1" applyFill="1" applyBorder="1" applyAlignment="1">
      <alignment horizontal="center"/>
    </xf>
    <xf numFmtId="1" fontId="0" fillId="10" borderId="14" xfId="0" applyNumberFormat="1" applyFill="1" applyBorder="1" applyAlignment="1">
      <alignment horizontal="center"/>
    </xf>
    <xf numFmtId="1" fontId="0" fillId="11" borderId="13" xfId="0" applyNumberFormat="1" applyFill="1" applyBorder="1" applyAlignment="1">
      <alignment horizontal="center"/>
    </xf>
    <xf numFmtId="1" fontId="0" fillId="11" borderId="14" xfId="0" applyNumberFormat="1" applyFill="1" applyBorder="1" applyAlignment="1">
      <alignment horizontal="center"/>
    </xf>
    <xf numFmtId="1" fontId="0" fillId="2" borderId="15" xfId="0" applyNumberFormat="1" applyFill="1" applyBorder="1" applyAlignment="1">
      <alignment horizontal="center"/>
    </xf>
    <xf numFmtId="1" fontId="0" fillId="2" borderId="16" xfId="0" applyNumberFormat="1" applyFill="1" applyBorder="1" applyAlignment="1">
      <alignment horizontal="center"/>
    </xf>
    <xf numFmtId="1" fontId="0" fillId="6" borderId="15" xfId="0" applyNumberFormat="1" applyFill="1" applyBorder="1" applyAlignment="1">
      <alignment horizontal="center"/>
    </xf>
    <xf numFmtId="1" fontId="0" fillId="6" borderId="16" xfId="0" applyNumberFormat="1" applyFill="1" applyBorder="1" applyAlignment="1">
      <alignment horizontal="center"/>
    </xf>
    <xf numFmtId="1" fontId="0" fillId="4" borderId="15" xfId="0" applyNumberFormat="1" applyFill="1" applyBorder="1" applyAlignment="1">
      <alignment horizontal="center"/>
    </xf>
    <xf numFmtId="1" fontId="0" fillId="4" borderId="16" xfId="0" applyNumberFormat="1" applyFill="1" applyBorder="1" applyAlignment="1">
      <alignment horizontal="center"/>
    </xf>
    <xf numFmtId="1" fontId="0" fillId="8" borderId="15" xfId="0" applyNumberFormat="1" applyFill="1" applyBorder="1" applyAlignment="1">
      <alignment horizontal="center"/>
    </xf>
    <xf numFmtId="1" fontId="0" fillId="8" borderId="16" xfId="0" applyNumberFormat="1" applyFill="1" applyBorder="1" applyAlignment="1">
      <alignment horizontal="center"/>
    </xf>
    <xf numFmtId="1" fontId="0" fillId="9" borderId="15" xfId="0" applyNumberFormat="1" applyFill="1" applyBorder="1" applyAlignment="1">
      <alignment horizontal="center"/>
    </xf>
    <xf numFmtId="1" fontId="0" fillId="9" borderId="16" xfId="0" applyNumberFormat="1" applyFill="1" applyBorder="1" applyAlignment="1">
      <alignment horizontal="center"/>
    </xf>
    <xf numFmtId="1" fontId="0" fillId="10" borderId="15" xfId="0" applyNumberFormat="1" applyFill="1" applyBorder="1" applyAlignment="1">
      <alignment horizontal="center"/>
    </xf>
    <xf numFmtId="1" fontId="0" fillId="10" borderId="16" xfId="0" applyNumberFormat="1" applyFill="1" applyBorder="1" applyAlignment="1">
      <alignment horizontal="center"/>
    </xf>
    <xf numFmtId="1" fontId="0" fillId="11" borderId="15" xfId="0" applyNumberFormat="1" applyFill="1" applyBorder="1" applyAlignment="1">
      <alignment horizontal="center"/>
    </xf>
    <xf numFmtId="1" fontId="0" fillId="11" borderId="16" xfId="0" applyNumberFormat="1" applyFill="1" applyBorder="1" applyAlignment="1">
      <alignment horizontal="center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topLeftCell="A13" zoomScaleNormal="100" workbookViewId="0">
      <selection activeCell="C16" sqref="C16"/>
    </sheetView>
  </sheetViews>
  <sheetFormatPr defaultRowHeight="14.4" x14ac:dyDescent="0.55000000000000004"/>
  <cols>
    <col min="1" max="1" width="46.26171875" bestFit="1" customWidth="1"/>
    <col min="2" max="2" width="15" customWidth="1"/>
    <col min="3" max="3" width="25.83984375" bestFit="1" customWidth="1"/>
    <col min="4" max="4" width="9.15625" style="3" customWidth="1"/>
    <col min="5" max="5" width="16.41796875" style="1" bestFit="1" customWidth="1"/>
    <col min="6" max="6" width="8.83984375" customWidth="1"/>
  </cols>
  <sheetData>
    <row r="1" spans="1:7" ht="15" thickTop="1" thickBot="1" x14ac:dyDescent="0.6">
      <c r="A1" s="10" t="s">
        <v>2</v>
      </c>
      <c r="B1" s="11" t="s">
        <v>4</v>
      </c>
      <c r="C1" s="11" t="s">
        <v>3</v>
      </c>
      <c r="D1" s="12" t="s">
        <v>0</v>
      </c>
      <c r="E1" s="13" t="s">
        <v>1</v>
      </c>
      <c r="F1" s="11" t="s">
        <v>82</v>
      </c>
      <c r="G1" s="9" t="s">
        <v>34</v>
      </c>
    </row>
    <row r="2" spans="1:7" ht="15" thickTop="1" thickBot="1" x14ac:dyDescent="0.6">
      <c r="A2" s="80" t="s">
        <v>13</v>
      </c>
      <c r="B2" s="18"/>
      <c r="C2" s="18"/>
      <c r="D2" s="18"/>
      <c r="E2" s="18"/>
      <c r="F2" s="19"/>
    </row>
    <row r="3" spans="1:7" ht="14.7" thickTop="1" x14ac:dyDescent="0.55000000000000004">
      <c r="A3" t="s">
        <v>46</v>
      </c>
      <c r="B3" s="2" t="s">
        <v>58</v>
      </c>
      <c r="C3" s="14">
        <v>2562</v>
      </c>
      <c r="D3" s="15">
        <v>47.85</v>
      </c>
      <c r="E3" s="16">
        <v>2</v>
      </c>
      <c r="F3" s="2"/>
      <c r="G3" t="s">
        <v>95</v>
      </c>
    </row>
    <row r="4" spans="1:7" x14ac:dyDescent="0.55000000000000004">
      <c r="A4" t="s">
        <v>5</v>
      </c>
      <c r="B4" s="2" t="s">
        <v>57</v>
      </c>
      <c r="C4" s="2" t="s">
        <v>6</v>
      </c>
      <c r="D4" s="15">
        <v>9.5</v>
      </c>
      <c r="E4" s="2">
        <v>4</v>
      </c>
      <c r="F4" s="2">
        <v>8.7999999999999995E-2</v>
      </c>
    </row>
    <row r="5" spans="1:7" x14ac:dyDescent="0.55000000000000004">
      <c r="A5" t="s">
        <v>14</v>
      </c>
      <c r="B5" s="2" t="s">
        <v>59</v>
      </c>
      <c r="C5" s="2" t="s">
        <v>86</v>
      </c>
      <c r="D5" s="15">
        <v>9.99</v>
      </c>
      <c r="E5" s="2">
        <v>1</v>
      </c>
      <c r="F5" s="2">
        <v>1.014</v>
      </c>
    </row>
    <row r="6" spans="1:7" x14ac:dyDescent="0.55000000000000004">
      <c r="A6" t="s">
        <v>16</v>
      </c>
      <c r="B6" s="2" t="s">
        <v>57</v>
      </c>
      <c r="C6" s="2" t="s">
        <v>17</v>
      </c>
      <c r="D6" s="15">
        <v>0.75</v>
      </c>
      <c r="E6" s="16">
        <v>2</v>
      </c>
      <c r="F6" s="2">
        <v>0.01</v>
      </c>
    </row>
    <row r="7" spans="1:7" x14ac:dyDescent="0.55000000000000004">
      <c r="A7" t="s">
        <v>65</v>
      </c>
      <c r="B7" s="2" t="s">
        <v>59</v>
      </c>
      <c r="C7" s="2" t="s">
        <v>67</v>
      </c>
      <c r="D7" s="15">
        <v>12.99</v>
      </c>
      <c r="E7" s="16">
        <v>2</v>
      </c>
      <c r="F7" s="2">
        <v>0.28000000000000003</v>
      </c>
      <c r="G7" s="2"/>
    </row>
    <row r="8" spans="1:7" ht="14.7" thickBot="1" x14ac:dyDescent="0.6">
      <c r="F8" s="2"/>
    </row>
    <row r="9" spans="1:7" ht="15" thickTop="1" thickBot="1" x14ac:dyDescent="0.6">
      <c r="D9" s="4" t="s">
        <v>8</v>
      </c>
      <c r="E9" s="5">
        <f>SUMPRODUCT(D3:D8,E3:E8)</f>
        <v>171.17</v>
      </c>
    </row>
    <row r="10" spans="1:7" ht="15" thickTop="1" thickBot="1" x14ac:dyDescent="0.6"/>
    <row r="11" spans="1:7" ht="15" thickTop="1" thickBot="1" x14ac:dyDescent="0.6">
      <c r="A11" s="81" t="s">
        <v>7</v>
      </c>
      <c r="B11" s="18"/>
      <c r="C11" s="18"/>
      <c r="D11" s="18"/>
      <c r="E11" s="18"/>
      <c r="F11" s="19"/>
    </row>
    <row r="12" spans="1:7" ht="14.7" thickTop="1" x14ac:dyDescent="0.55000000000000004">
      <c r="A12" t="s">
        <v>35</v>
      </c>
      <c r="B12" s="2" t="s">
        <v>59</v>
      </c>
      <c r="C12" s="2" t="s">
        <v>68</v>
      </c>
      <c r="D12" s="15">
        <v>27.99</v>
      </c>
      <c r="E12" s="2">
        <v>6</v>
      </c>
      <c r="F12" s="2">
        <v>2.82</v>
      </c>
    </row>
    <row r="13" spans="1:7" x14ac:dyDescent="0.55000000000000004">
      <c r="A13" t="s">
        <v>36</v>
      </c>
      <c r="B13" s="2" t="s">
        <v>59</v>
      </c>
      <c r="C13" s="2" t="s">
        <v>9</v>
      </c>
      <c r="D13" s="15">
        <v>241.94</v>
      </c>
      <c r="E13" s="2">
        <v>2</v>
      </c>
      <c r="F13" s="2">
        <v>3.903</v>
      </c>
      <c r="G13" t="s">
        <v>48</v>
      </c>
    </row>
    <row r="14" spans="1:7" x14ac:dyDescent="0.55000000000000004">
      <c r="A14" t="s">
        <v>83</v>
      </c>
      <c r="B14" s="2" t="s">
        <v>84</v>
      </c>
      <c r="C14" s="2" t="s">
        <v>85</v>
      </c>
      <c r="D14" s="15">
        <v>218</v>
      </c>
      <c r="E14" s="2">
        <v>1</v>
      </c>
      <c r="F14" s="2">
        <v>0</v>
      </c>
    </row>
    <row r="15" spans="1:7" x14ac:dyDescent="0.55000000000000004">
      <c r="A15" t="s">
        <v>91</v>
      </c>
      <c r="B15" s="2" t="s">
        <v>61</v>
      </c>
      <c r="C15" s="2" t="s">
        <v>93</v>
      </c>
      <c r="D15" s="15">
        <v>29.98</v>
      </c>
      <c r="E15" s="2">
        <v>1</v>
      </c>
      <c r="F15" s="2">
        <v>0.2</v>
      </c>
    </row>
    <row r="16" spans="1:7" x14ac:dyDescent="0.55000000000000004">
      <c r="A16" t="s">
        <v>104</v>
      </c>
      <c r="B16" s="2" t="s">
        <v>102</v>
      </c>
      <c r="C16" s="2" t="s">
        <v>103</v>
      </c>
      <c r="D16" s="15">
        <f>296.99+36</f>
        <v>332.99</v>
      </c>
      <c r="E16" s="16">
        <v>1</v>
      </c>
      <c r="F16" s="2">
        <v>127</v>
      </c>
    </row>
    <row r="17" spans="1:15" x14ac:dyDescent="0.55000000000000004">
      <c r="A17" t="s">
        <v>90</v>
      </c>
      <c r="B17" s="2" t="s">
        <v>61</v>
      </c>
      <c r="C17" s="2" t="s">
        <v>89</v>
      </c>
      <c r="D17" s="93">
        <v>12.99</v>
      </c>
      <c r="E17" s="16">
        <v>1</v>
      </c>
      <c r="F17" s="92">
        <v>0.26250000000000001</v>
      </c>
    </row>
    <row r="18" spans="1:15" x14ac:dyDescent="0.55000000000000004">
      <c r="A18" t="s">
        <v>94</v>
      </c>
      <c r="B18" s="2" t="s">
        <v>64</v>
      </c>
      <c r="C18" s="2">
        <v>20502199</v>
      </c>
      <c r="D18" s="93">
        <v>0.86</v>
      </c>
      <c r="E18" s="16">
        <v>3</v>
      </c>
      <c r="F18" s="92"/>
    </row>
    <row r="19" spans="1:15" x14ac:dyDescent="0.55000000000000004">
      <c r="A19" t="s">
        <v>100</v>
      </c>
      <c r="B19" s="2" t="s">
        <v>64</v>
      </c>
      <c r="C19" s="2">
        <v>20498299</v>
      </c>
      <c r="D19" s="93">
        <v>1.19</v>
      </c>
      <c r="E19" s="16">
        <v>3</v>
      </c>
      <c r="F19" s="92"/>
    </row>
    <row r="21" spans="1:15" x14ac:dyDescent="0.55000000000000004">
      <c r="A21" t="s">
        <v>73</v>
      </c>
      <c r="B21" s="2" t="s">
        <v>70</v>
      </c>
      <c r="C21" s="2">
        <v>421400</v>
      </c>
      <c r="D21" s="15">
        <v>31.5</v>
      </c>
      <c r="E21" s="16">
        <v>2</v>
      </c>
      <c r="F21" s="2"/>
      <c r="G21" t="s">
        <v>47</v>
      </c>
    </row>
    <row r="22" spans="1:15" x14ac:dyDescent="0.55000000000000004">
      <c r="A22" t="s">
        <v>49</v>
      </c>
      <c r="B22" s="2" t="s">
        <v>53</v>
      </c>
      <c r="C22" s="2" t="s">
        <v>49</v>
      </c>
      <c r="D22" s="15">
        <v>13.1</v>
      </c>
      <c r="E22" s="16">
        <v>1</v>
      </c>
      <c r="F22" s="2"/>
      <c r="G22" t="s">
        <v>33</v>
      </c>
    </row>
    <row r="23" spans="1:15" x14ac:dyDescent="0.55000000000000004">
      <c r="A23" s="78" t="s">
        <v>72</v>
      </c>
      <c r="B23" s="2" t="s">
        <v>70</v>
      </c>
      <c r="C23" s="2" t="s">
        <v>71</v>
      </c>
      <c r="D23" s="15">
        <v>18.95</v>
      </c>
      <c r="E23" s="16">
        <v>2</v>
      </c>
      <c r="F23" s="2"/>
    </row>
    <row r="24" spans="1:15" x14ac:dyDescent="0.55000000000000004">
      <c r="F24" s="2"/>
    </row>
    <row r="25" spans="1:15" x14ac:dyDescent="0.55000000000000004">
      <c r="A25" t="s">
        <v>88</v>
      </c>
      <c r="B25" s="2" t="s">
        <v>61</v>
      </c>
      <c r="C25" s="2" t="s">
        <v>45</v>
      </c>
      <c r="D25" s="15">
        <v>16.68</v>
      </c>
      <c r="E25" s="16">
        <v>2</v>
      </c>
      <c r="F25" s="2">
        <v>6</v>
      </c>
    </row>
    <row r="26" spans="1:15" x14ac:dyDescent="0.55000000000000004">
      <c r="A26" t="s">
        <v>50</v>
      </c>
      <c r="B26" s="2" t="s">
        <v>70</v>
      </c>
      <c r="C26" s="2">
        <v>260038</v>
      </c>
      <c r="D26" s="15">
        <v>18.95</v>
      </c>
      <c r="E26" s="16">
        <v>2</v>
      </c>
      <c r="F26" s="2"/>
      <c r="G26" t="s">
        <v>54</v>
      </c>
    </row>
    <row r="27" spans="1:15" x14ac:dyDescent="0.55000000000000004">
      <c r="A27" t="s">
        <v>52</v>
      </c>
      <c r="B27" s="2" t="s">
        <v>53</v>
      </c>
      <c r="C27" s="2" t="s">
        <v>51</v>
      </c>
      <c r="D27" s="15">
        <v>70.8</v>
      </c>
      <c r="E27" s="16">
        <v>1</v>
      </c>
      <c r="F27" s="2"/>
      <c r="G27" t="s">
        <v>74</v>
      </c>
    </row>
    <row r="28" spans="1:15" x14ac:dyDescent="0.55000000000000004">
      <c r="A28" t="s">
        <v>55</v>
      </c>
      <c r="B28" s="2" t="s">
        <v>61</v>
      </c>
      <c r="C28" s="2" t="s">
        <v>56</v>
      </c>
      <c r="D28" s="15">
        <v>60.99</v>
      </c>
      <c r="E28" s="16">
        <v>1</v>
      </c>
      <c r="F28" s="2"/>
    </row>
    <row r="29" spans="1:15" x14ac:dyDescent="0.55000000000000004">
      <c r="A29" t="s">
        <v>75</v>
      </c>
      <c r="B29" s="2" t="s">
        <v>61</v>
      </c>
      <c r="C29" s="79">
        <v>762931496962</v>
      </c>
      <c r="D29" s="15">
        <v>15.5</v>
      </c>
      <c r="E29" s="16">
        <v>2</v>
      </c>
      <c r="F29" s="2"/>
      <c r="G29" t="s">
        <v>69</v>
      </c>
    </row>
    <row r="30" spans="1:15" x14ac:dyDescent="0.55000000000000004">
      <c r="A30" t="s">
        <v>76</v>
      </c>
      <c r="B30" s="2" t="s">
        <v>61</v>
      </c>
      <c r="C30" s="2" t="s">
        <v>77</v>
      </c>
      <c r="D30" s="15">
        <v>8.7100000000000009</v>
      </c>
      <c r="E30" s="16">
        <v>2</v>
      </c>
      <c r="F30" s="2">
        <v>0.2175</v>
      </c>
    </row>
    <row r="31" spans="1:15" ht="14.7" thickBot="1" x14ac:dyDescent="0.6">
      <c r="N31" s="94"/>
      <c r="O31" s="95"/>
    </row>
    <row r="32" spans="1:15" ht="15" thickTop="1" thickBot="1" x14ac:dyDescent="0.6">
      <c r="D32" s="4" t="s">
        <v>8</v>
      </c>
      <c r="E32" s="6">
        <f xml:space="preserve"> SUMPRODUCT(D12:D27,E12:E27)</f>
        <v>1507.9899999999998</v>
      </c>
    </row>
    <row r="33" spans="1:6" ht="15" thickTop="1" thickBot="1" x14ac:dyDescent="0.6"/>
    <row r="34" spans="1:6" ht="15" thickTop="1" thickBot="1" x14ac:dyDescent="0.6">
      <c r="A34" s="80" t="s">
        <v>10</v>
      </c>
      <c r="B34" s="18"/>
      <c r="C34" s="18"/>
      <c r="D34" s="18"/>
      <c r="E34" s="18"/>
      <c r="F34" s="19"/>
    </row>
    <row r="35" spans="1:6" ht="14.7" thickTop="1" x14ac:dyDescent="0.55000000000000004">
      <c r="A35" t="s">
        <v>92</v>
      </c>
      <c r="B35" s="2" t="s">
        <v>61</v>
      </c>
      <c r="C35" s="96">
        <v>711463670166</v>
      </c>
      <c r="D35" s="15">
        <v>18.75</v>
      </c>
      <c r="E35" s="2">
        <v>1</v>
      </c>
      <c r="F35" s="2"/>
    </row>
    <row r="36" spans="1:6" x14ac:dyDescent="0.55000000000000004">
      <c r="A36" t="s">
        <v>12</v>
      </c>
      <c r="B36" s="2" t="s">
        <v>61</v>
      </c>
      <c r="C36" s="2" t="s">
        <v>29</v>
      </c>
      <c r="D36" s="15">
        <v>11.99</v>
      </c>
      <c r="E36" s="2">
        <v>1</v>
      </c>
      <c r="F36" s="2"/>
    </row>
    <row r="37" spans="1:6" x14ac:dyDescent="0.55000000000000004">
      <c r="A37" t="s">
        <v>28</v>
      </c>
      <c r="B37" s="2" t="s">
        <v>61</v>
      </c>
      <c r="C37" s="2" t="s">
        <v>27</v>
      </c>
      <c r="D37" s="15">
        <v>6.95</v>
      </c>
      <c r="E37" s="16">
        <v>1</v>
      </c>
      <c r="F37" s="2"/>
    </row>
    <row r="38" spans="1:6" x14ac:dyDescent="0.55000000000000004">
      <c r="B38" s="2"/>
      <c r="F38" s="2"/>
    </row>
    <row r="39" spans="1:6" ht="14.7" thickBot="1" x14ac:dyDescent="0.6">
      <c r="F39" s="2"/>
    </row>
    <row r="40" spans="1:6" ht="15" thickTop="1" thickBot="1" x14ac:dyDescent="0.6">
      <c r="D40" s="4" t="s">
        <v>8</v>
      </c>
      <c r="E40" s="6">
        <f xml:space="preserve"> SUMPRODUCT(D35:D39,E35:E39)</f>
        <v>37.690000000000005</v>
      </c>
    </row>
    <row r="41" spans="1:6" ht="15" thickTop="1" thickBot="1" x14ac:dyDescent="0.6">
      <c r="B41" s="2"/>
      <c r="C41" s="2"/>
      <c r="D41" s="2"/>
      <c r="E41" s="2"/>
    </row>
    <row r="42" spans="1:6" ht="15" thickTop="1" thickBot="1" x14ac:dyDescent="0.6">
      <c r="A42" s="80" t="s">
        <v>18</v>
      </c>
      <c r="B42" s="18"/>
      <c r="C42" s="18"/>
      <c r="D42" s="18"/>
      <c r="E42" s="18"/>
      <c r="F42" s="19"/>
    </row>
    <row r="43" spans="1:6" ht="14.7" thickTop="1" x14ac:dyDescent="0.55000000000000004">
      <c r="A43" t="s">
        <v>101</v>
      </c>
      <c r="D43"/>
      <c r="E43"/>
    </row>
    <row r="44" spans="1:6" ht="14.7" thickBot="1" x14ac:dyDescent="0.6">
      <c r="E44" s="1">
        <v>1</v>
      </c>
      <c r="F44" s="1">
        <v>81.83</v>
      </c>
    </row>
    <row r="45" spans="1:6" ht="15" thickTop="1" thickBot="1" x14ac:dyDescent="0.6">
      <c r="D45" s="4" t="s">
        <v>8</v>
      </c>
      <c r="E45" s="6">
        <f>SUMPRODUCT(D43:D44,E43:E44)</f>
        <v>0</v>
      </c>
    </row>
    <row r="46" spans="1:6" ht="15" thickTop="1" thickBot="1" x14ac:dyDescent="0.6"/>
    <row r="47" spans="1:6" ht="15" thickTop="1" thickBot="1" x14ac:dyDescent="0.6">
      <c r="A47" s="80" t="s">
        <v>19</v>
      </c>
      <c r="B47" s="18"/>
      <c r="C47" s="18"/>
      <c r="D47" s="18"/>
      <c r="E47" s="18"/>
      <c r="F47" s="19"/>
    </row>
    <row r="48" spans="1:6" ht="14.7" thickTop="1" x14ac:dyDescent="0.55000000000000004">
      <c r="A48" t="s">
        <v>20</v>
      </c>
      <c r="B48" s="2" t="s">
        <v>63</v>
      </c>
      <c r="C48" s="2" t="s">
        <v>21</v>
      </c>
      <c r="D48" s="15">
        <v>4.93</v>
      </c>
      <c r="E48" s="2">
        <v>1</v>
      </c>
      <c r="F48" s="2"/>
    </row>
    <row r="49" spans="1:6" x14ac:dyDescent="0.55000000000000004">
      <c r="A49" t="s">
        <v>23</v>
      </c>
      <c r="B49" s="2" t="s">
        <v>61</v>
      </c>
      <c r="C49" s="2" t="s">
        <v>22</v>
      </c>
      <c r="D49" s="15">
        <v>12.86</v>
      </c>
      <c r="E49" s="2">
        <v>1</v>
      </c>
      <c r="F49" s="2"/>
    </row>
    <row r="50" spans="1:6" x14ac:dyDescent="0.55000000000000004">
      <c r="A50" t="s">
        <v>25</v>
      </c>
      <c r="B50" s="2" t="s">
        <v>61</v>
      </c>
      <c r="C50" s="2" t="s">
        <v>26</v>
      </c>
      <c r="D50" s="15">
        <v>39.93</v>
      </c>
      <c r="E50" s="2">
        <v>1</v>
      </c>
      <c r="F50" s="2"/>
    </row>
    <row r="51" spans="1:6" x14ac:dyDescent="0.55000000000000004">
      <c r="F51" s="2"/>
    </row>
    <row r="52" spans="1:6" x14ac:dyDescent="0.55000000000000004">
      <c r="A52" t="s">
        <v>31</v>
      </c>
      <c r="B52" s="2" t="s">
        <v>61</v>
      </c>
      <c r="C52" s="2" t="s">
        <v>30</v>
      </c>
      <c r="D52" s="15">
        <v>23.88</v>
      </c>
      <c r="E52" s="16">
        <v>1</v>
      </c>
      <c r="F52" s="2"/>
    </row>
    <row r="53" spans="1:6" x14ac:dyDescent="0.55000000000000004">
      <c r="A53" t="s">
        <v>96</v>
      </c>
      <c r="B53" s="2" t="s">
        <v>61</v>
      </c>
      <c r="C53" s="2" t="s">
        <v>97</v>
      </c>
      <c r="D53" s="15">
        <v>34.99</v>
      </c>
      <c r="E53" s="16">
        <v>1</v>
      </c>
      <c r="F53" s="2"/>
    </row>
    <row r="54" spans="1:6" x14ac:dyDescent="0.55000000000000004">
      <c r="A54" t="s">
        <v>99</v>
      </c>
      <c r="B54" s="2" t="s">
        <v>61</v>
      </c>
      <c r="C54" s="2" t="s">
        <v>98</v>
      </c>
      <c r="D54" s="15">
        <v>29.99</v>
      </c>
      <c r="E54" s="16">
        <v>1</v>
      </c>
      <c r="F54" s="2"/>
    </row>
    <row r="55" spans="1:6" x14ac:dyDescent="0.55000000000000004">
      <c r="F55" s="2"/>
    </row>
    <row r="56" spans="1:6" x14ac:dyDescent="0.55000000000000004">
      <c r="A56" t="s">
        <v>37</v>
      </c>
      <c r="B56" s="2" t="s">
        <v>53</v>
      </c>
      <c r="C56" s="2" t="s">
        <v>38</v>
      </c>
      <c r="D56" s="15">
        <v>9.69</v>
      </c>
      <c r="E56" s="2">
        <v>1</v>
      </c>
      <c r="F56" s="2"/>
    </row>
    <row r="57" spans="1:6" x14ac:dyDescent="0.55000000000000004">
      <c r="A57" t="s">
        <v>39</v>
      </c>
      <c r="B57" s="2" t="s">
        <v>53</v>
      </c>
      <c r="C57" s="14">
        <v>672588</v>
      </c>
      <c r="D57" s="15">
        <v>10.26</v>
      </c>
      <c r="E57" s="16">
        <v>1</v>
      </c>
      <c r="F57" s="2"/>
    </row>
    <row r="58" spans="1:6" x14ac:dyDescent="0.55000000000000004">
      <c r="A58" t="s">
        <v>41</v>
      </c>
      <c r="B58" s="2" t="s">
        <v>59</v>
      </c>
      <c r="C58" s="2" t="s">
        <v>40</v>
      </c>
      <c r="D58" s="15">
        <v>9.99</v>
      </c>
      <c r="E58" s="16">
        <v>1</v>
      </c>
      <c r="F58" s="2"/>
    </row>
    <row r="59" spans="1:6" x14ac:dyDescent="0.55000000000000004">
      <c r="A59" t="s">
        <v>42</v>
      </c>
      <c r="B59" s="2" t="s">
        <v>64</v>
      </c>
      <c r="C59" s="2">
        <v>701873</v>
      </c>
      <c r="D59" s="15">
        <v>3.98</v>
      </c>
      <c r="E59" s="16">
        <v>1</v>
      </c>
      <c r="F59" s="2"/>
    </row>
    <row r="60" spans="1:6" x14ac:dyDescent="0.55000000000000004">
      <c r="A60" t="s">
        <v>79</v>
      </c>
      <c r="B60" s="2" t="s">
        <v>61</v>
      </c>
      <c r="C60" s="2" t="s">
        <v>78</v>
      </c>
      <c r="D60" s="15">
        <v>10.44</v>
      </c>
      <c r="E60" s="16">
        <v>1</v>
      </c>
      <c r="F60" s="2"/>
    </row>
    <row r="61" spans="1:6" x14ac:dyDescent="0.55000000000000004">
      <c r="A61" t="s">
        <v>81</v>
      </c>
      <c r="B61" s="2" t="s">
        <v>61</v>
      </c>
      <c r="C61" s="2" t="s">
        <v>80</v>
      </c>
      <c r="D61" s="15">
        <v>7.99</v>
      </c>
      <c r="E61" s="16">
        <v>1</v>
      </c>
      <c r="F61" s="2"/>
    </row>
    <row r="62" spans="1:6" ht="14.7" thickBot="1" x14ac:dyDescent="0.6">
      <c r="B62" s="2"/>
      <c r="C62" s="2"/>
      <c r="D62" s="15"/>
      <c r="E62" s="16"/>
      <c r="F62" s="2"/>
    </row>
    <row r="63" spans="1:6" ht="15" thickTop="1" thickBot="1" x14ac:dyDescent="0.6">
      <c r="D63" s="4" t="s">
        <v>8</v>
      </c>
      <c r="E63" s="6">
        <f xml:space="preserve"> SUMPRODUCT(D48:D61,E48:E61)</f>
        <v>198.93</v>
      </c>
    </row>
    <row r="64" spans="1:6" ht="14.7" thickTop="1" x14ac:dyDescent="0.55000000000000004">
      <c r="E64"/>
    </row>
    <row r="65" spans="1:6" ht="14.7" thickBot="1" x14ac:dyDescent="0.6">
      <c r="E65"/>
    </row>
    <row r="66" spans="1:6" ht="15" thickTop="1" thickBot="1" x14ac:dyDescent="0.6">
      <c r="A66" s="7" t="s">
        <v>24</v>
      </c>
      <c r="B66" s="8">
        <f>SUM(E9,E32,E40,E45,E63)</f>
        <v>1915.78</v>
      </c>
      <c r="E66" t="s">
        <v>87</v>
      </c>
      <c r="F66">
        <f>SUMPRODUCT(E3:E8,F3:F8) + SUMPRODUCT(E12:E30,F12:F30) + SUMPRODUCT(E35:E37,F35:F37) + SUMPRODUCT(E48:E61,F48:F61)+ SUMPRODUCT(E43:E44,F43:F44)</f>
        <v>248.39949999999999</v>
      </c>
    </row>
    <row r="67" spans="1:6" ht="14.7" thickTop="1" x14ac:dyDescent="0.55000000000000004">
      <c r="B67" s="3"/>
      <c r="E67"/>
    </row>
    <row r="68" spans="1:6" x14ac:dyDescent="0.55000000000000004">
      <c r="B68" s="17"/>
      <c r="E68"/>
    </row>
    <row r="69" spans="1:6" x14ac:dyDescent="0.55000000000000004">
      <c r="E69"/>
    </row>
    <row r="70" spans="1:6" x14ac:dyDescent="0.55000000000000004">
      <c r="E70"/>
    </row>
    <row r="71" spans="1:6" x14ac:dyDescent="0.55000000000000004">
      <c r="E71"/>
    </row>
    <row r="72" spans="1:6" x14ac:dyDescent="0.55000000000000004">
      <c r="E72"/>
    </row>
    <row r="73" spans="1:6" x14ac:dyDescent="0.55000000000000004">
      <c r="E73"/>
    </row>
    <row r="74" spans="1:6" x14ac:dyDescent="0.55000000000000004">
      <c r="E74"/>
    </row>
    <row r="75" spans="1:6" x14ac:dyDescent="0.55000000000000004">
      <c r="E75"/>
    </row>
    <row r="76" spans="1:6" x14ac:dyDescent="0.55000000000000004">
      <c r="E76"/>
    </row>
    <row r="77" spans="1:6" x14ac:dyDescent="0.55000000000000004">
      <c r="E77"/>
    </row>
    <row r="78" spans="1:6" x14ac:dyDescent="0.55000000000000004">
      <c r="E78"/>
    </row>
    <row r="79" spans="1:6" x14ac:dyDescent="0.55000000000000004">
      <c r="E79"/>
    </row>
    <row r="80" spans="1:6" x14ac:dyDescent="0.55000000000000004">
      <c r="E80"/>
    </row>
    <row r="81" spans="5:5" x14ac:dyDescent="0.55000000000000004">
      <c r="E81"/>
    </row>
    <row r="82" spans="5:5" x14ac:dyDescent="0.55000000000000004">
      <c r="E82"/>
    </row>
    <row r="83" spans="5:5" x14ac:dyDescent="0.55000000000000004">
      <c r="E83"/>
    </row>
    <row r="84" spans="5:5" x14ac:dyDescent="0.55000000000000004">
      <c r="E84"/>
    </row>
    <row r="85" spans="5:5" x14ac:dyDescent="0.55000000000000004">
      <c r="E85"/>
    </row>
    <row r="86" spans="5:5" x14ac:dyDescent="0.55000000000000004">
      <c r="E86"/>
    </row>
    <row r="87" spans="5:5" x14ac:dyDescent="0.55000000000000004">
      <c r="E87"/>
    </row>
    <row r="88" spans="5:5" x14ac:dyDescent="0.55000000000000004">
      <c r="E88"/>
    </row>
    <row r="89" spans="5:5" x14ac:dyDescent="0.55000000000000004">
      <c r="E89"/>
    </row>
    <row r="90" spans="5:5" x14ac:dyDescent="0.55000000000000004">
      <c r="E90"/>
    </row>
    <row r="91" spans="5:5" x14ac:dyDescent="0.55000000000000004">
      <c r="E91"/>
    </row>
    <row r="92" spans="5:5" x14ac:dyDescent="0.55000000000000004">
      <c r="E92"/>
    </row>
    <row r="93" spans="5:5" x14ac:dyDescent="0.55000000000000004">
      <c r="E93"/>
    </row>
    <row r="94" spans="5:5" x14ac:dyDescent="0.55000000000000004">
      <c r="E94"/>
    </row>
    <row r="95" spans="5:5" x14ac:dyDescent="0.55000000000000004">
      <c r="E95"/>
    </row>
    <row r="96" spans="5:5" x14ac:dyDescent="0.55000000000000004">
      <c r="E96"/>
    </row>
    <row r="97" spans="5:5" x14ac:dyDescent="0.55000000000000004">
      <c r="E97"/>
    </row>
    <row r="98" spans="5:5" x14ac:dyDescent="0.55000000000000004">
      <c r="E98"/>
    </row>
    <row r="99" spans="5:5" x14ac:dyDescent="0.55000000000000004">
      <c r="E99"/>
    </row>
    <row r="100" spans="5:5" x14ac:dyDescent="0.55000000000000004">
      <c r="E100"/>
    </row>
    <row r="101" spans="5:5" x14ac:dyDescent="0.55000000000000004">
      <c r="E101"/>
    </row>
    <row r="102" spans="5:5" x14ac:dyDescent="0.55000000000000004">
      <c r="E102"/>
    </row>
    <row r="103" spans="5:5" x14ac:dyDescent="0.55000000000000004">
      <c r="E10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opLeftCell="A4" workbookViewId="0">
      <selection activeCell="U14" sqref="U14"/>
    </sheetView>
  </sheetViews>
  <sheetFormatPr defaultRowHeight="14.4" x14ac:dyDescent="0.55000000000000004"/>
  <cols>
    <col min="1" max="1" width="8.68359375" customWidth="1"/>
    <col min="2" max="2" width="7.15625" bestFit="1" customWidth="1"/>
    <col min="3" max="3" width="12.15625" customWidth="1"/>
    <col min="4" max="4" width="7.15625" bestFit="1" customWidth="1"/>
    <col min="5" max="5" width="13.83984375" customWidth="1"/>
    <col min="6" max="6" width="7.15625" bestFit="1" customWidth="1"/>
    <col min="7" max="7" width="25.83984375" bestFit="1" customWidth="1"/>
    <col min="8" max="8" width="7.15625" bestFit="1" customWidth="1"/>
    <col min="9" max="9" width="20.83984375" bestFit="1" customWidth="1"/>
    <col min="10" max="10" width="4.41796875" customWidth="1"/>
    <col min="11" max="11" width="14.578125" customWidth="1"/>
    <col min="12" max="12" width="7.15625" bestFit="1" customWidth="1"/>
    <col min="13" max="13" width="21.83984375" bestFit="1" customWidth="1"/>
    <col min="14" max="14" width="7.15625" bestFit="1" customWidth="1"/>
    <col min="15" max="15" width="21.83984375" bestFit="1" customWidth="1"/>
    <col min="16" max="16" width="4.41796875" bestFit="1" customWidth="1"/>
    <col min="17" max="17" width="13.578125" bestFit="1" customWidth="1"/>
    <col min="19" max="19" width="14.83984375" bestFit="1" customWidth="1"/>
  </cols>
  <sheetData>
    <row r="1" spans="1:20" ht="14.7" thickBot="1" x14ac:dyDescent="0.6">
      <c r="A1" s="20" t="s">
        <v>59</v>
      </c>
      <c r="B1" s="21" t="s">
        <v>66</v>
      </c>
      <c r="C1" s="22" t="s">
        <v>57</v>
      </c>
      <c r="D1" s="23" t="s">
        <v>66</v>
      </c>
      <c r="E1" s="24" t="s">
        <v>58</v>
      </c>
      <c r="F1" s="25" t="s">
        <v>66</v>
      </c>
      <c r="G1" s="28" t="s">
        <v>53</v>
      </c>
      <c r="H1" s="29" t="s">
        <v>66</v>
      </c>
      <c r="I1" s="30" t="s">
        <v>61</v>
      </c>
      <c r="J1" s="31" t="s">
        <v>66</v>
      </c>
      <c r="K1" s="68" t="s">
        <v>62</v>
      </c>
      <c r="L1" s="69" t="s">
        <v>66</v>
      </c>
      <c r="M1" s="76" t="s">
        <v>63</v>
      </c>
      <c r="N1" s="77" t="s">
        <v>66</v>
      </c>
      <c r="O1" s="20" t="s">
        <v>70</v>
      </c>
      <c r="P1" s="21" t="s">
        <v>66</v>
      </c>
      <c r="Q1" s="22" t="s">
        <v>64</v>
      </c>
      <c r="R1" s="23" t="s">
        <v>66</v>
      </c>
      <c r="S1" s="90" t="s">
        <v>84</v>
      </c>
      <c r="T1" s="91" t="s">
        <v>66</v>
      </c>
    </row>
    <row r="2" spans="1:20" x14ac:dyDescent="0.55000000000000004">
      <c r="A2" s="97" t="str">
        <f t="array" ref="A2">IFERROR(INDEX(BOM!$B$1:$E$64,SMALL(IF(BOM!$B$1:$B$64 = "VEXPRO",ROW(BOM!$B$1:$B$64)),ROW(1:1)),2),"")</f>
        <v>217-2776</v>
      </c>
      <c r="B2" s="98">
        <f t="array" ref="B2">IFERROR(INDEX(BOM!$B$1:$E$64,SMALL(IF(BOM!$B$1:$B$64 = "VEXPRO",ROW(BOM!$B$1:$B$64)),ROW(1:1)),4),"")</f>
        <v>1</v>
      </c>
      <c r="C2" s="99" t="str">
        <f t="array" ref="C2">IFERROR(INDEX(BOM!$B$1:$E$64,SMALL(IF(BOM!$B$1:$B$64 = "ANDYMARK",ROW(BOM!$B$1:$B$64)),ROW(1:1)),2),"")</f>
        <v>AM-2568</v>
      </c>
      <c r="D2" s="100">
        <f t="array" ref="D2">IFERROR(INDEX(BOM!$B$1:$E$64,SMALL(IF(BOM!$B$1:$B$64 = "ANDYMARK",ROW(BOM!$B$1:$B$64)),ROW(1:1)),4),"")</f>
        <v>4</v>
      </c>
      <c r="E2" s="101">
        <f t="array" ref="E2">IFERROR(INDEX(BOM!$B$1:$E$64,SMALL(IF(BOM!$B$1:$B$64 = "GOKARTSUSA",ROW(BOM!$B$1:$B$64)),ROW(1:1)),2),"")</f>
        <v>2562</v>
      </c>
      <c r="F2" s="102">
        <f t="array" ref="F2">IFERROR(INDEX(BOM!$B$1:$E$64,SMALL(IF(BOM!$B$1:$B$64 = "GOKARTSUSA",ROW(BOM!$B$1:$B$64)),ROW(1:1)),4),"")</f>
        <v>2</v>
      </c>
      <c r="G2" s="103" t="str">
        <f t="array" ref="G2">IFERROR(INDEX(BOM!$B$1:$E$64,SMALL(IF(BOM!$B$1:$B$64 = "EBAY.COM",ROW(BOM!$B$1:$B$64)),ROW(1:1)),2),"")</f>
        <v>3/4 x 16 NYLOCK HEX NUTS</v>
      </c>
      <c r="H2" s="104">
        <f t="array" ref="H2">IFERROR(INDEX(BOM!$B$1:$E$64,SMALL(IF(BOM!$B$1:$B$64 = "EBAY.COM",ROW(BOM!$B$1:$B$64)),ROW(1:1)),4),"")</f>
        <v>1</v>
      </c>
      <c r="I2" s="105" t="str">
        <f t="array" ref="I2">IFERROR(INDEX(BOM!$B$1:$E$64,SMALL(IF(BOM!$B$1:$B$64 = "AMAZON.COM",ROW(BOM!$B$1:$B$64)),ROW(1:1)),2),"")</f>
        <v>CB185-120</v>
      </c>
      <c r="J2" s="106">
        <f t="array" ref="J2">IFERROR(INDEX(BOM!$B$1:$E$64,SMALL(IF(BOM!$B$1:$B$64 = "AMAZON.COM",ROW(BOM!$B$1:$B$64)),ROW(1:1)),4),"")</f>
        <v>1</v>
      </c>
      <c r="K2" s="107" t="str">
        <f t="array" ref="K2">IFERROR(INDEX(BOM!$B$1:$E$64,SMALL(IF(BOM!$B$1:$B$64 = "METALSDEPOT",ROW(BOM!$B$1:$B$64)),ROW(1:1)),2),"")</f>
        <v/>
      </c>
      <c r="L2" s="108" t="str">
        <f t="array" ref="L2">IFERROR(INDEX(BOM!$B$1:$E$64,SMALL(IF(BOM!$B$1:$B$64 = "METALSDEPOT",ROW(BOM!$B$1:$B$64)),ROW(1:1)),4),"")</f>
        <v/>
      </c>
      <c r="M2" s="109" t="str">
        <f t="array" ref="M2">IFERROR(INDEX(BOM!$B$1:$E$64,SMALL(IF(BOM!$B$1:$B$64 = "MOUSER",ROW(BOM!$B$1:$B$64)),ROW(1:1)),2),"")</f>
        <v>652-PTB01532010BPB10</v>
      </c>
      <c r="N2" s="110">
        <f t="array" ref="N2">IFERROR(INDEX(BOM!$B$1:$E$64,SMALL(IF(BOM!$B$1:$B$64 = "MOUSER",ROW(BOM!$B$1:$B$64)),ROW(1:1)),4),"")</f>
        <v>1</v>
      </c>
      <c r="O2" s="97">
        <f t="array" ref="O2">IFERROR(INDEX(BOM!$B$1:$E$64,SMALL(IF(BOM!$B$1:$B$64 = "BMI KARTS",ROW(BOM!$B$1:$B$64)),ROW(1:1)),2),"")</f>
        <v>421400</v>
      </c>
      <c r="P2" s="98">
        <f t="array" ref="P2">IFERROR(INDEX(BOM!$B$1:$E$64,SMALL(IF(BOM!$B$1:$B$64 = "BMI KARTS",ROW(BOM!$B$1:$B$64)),ROW(1:1)),4),"")</f>
        <v>2</v>
      </c>
      <c r="Q2" s="99">
        <f t="array" ref="Q2">IFERROR(INDEX(BOM!$B$1:$E$64,SMALL(IF(BOM!$B$1:$B$64 = "HOME DEPOT",ROW(BOM!$B$1:$B$64)),ROW(1:1)),2),"")</f>
        <v>20502199</v>
      </c>
      <c r="R2" s="100">
        <f t="array" ref="R2">IFERROR(INDEX(BOM!$B$1:$E$64,SMALL(IF(BOM!$B$1:$B$64 = "HOME DEPOT",ROW(BOM!$B$1:$B$64)),ROW(1:1)),4),"")</f>
        <v>3</v>
      </c>
      <c r="S2" s="111" t="str">
        <f t="array" ref="S2">IFERROR(INDEX(BOM!$B$1:$E$64,SMALL(IF(BOM!$B$1:$B$64 = "BATTERYSTUFF",ROW(BOM!$B$1:$B$64)),ROW(1:1)),2),"")</f>
        <v>SEC-1230UL</v>
      </c>
      <c r="T2" s="112">
        <f t="array" ref="T2">IFERROR(INDEX(BOM!$B$1:$E$64,SMALL(IF(BOM!$B$1:$B$64 = "BATTERYSTUFF",ROW(BOM!$B$1:$B$64)),ROW(1:1)),4),"")</f>
        <v>1</v>
      </c>
    </row>
    <row r="3" spans="1:20" x14ac:dyDescent="0.55000000000000004">
      <c r="A3" s="113" t="str">
        <f t="array" ref="A3">IFERROR(INDEX(BOM!$B$1:$E$64,SMALL(IF(BOM!$B$1:$B$64 = "VEXPRO",ROW(BOM!$B$1:$B$64)),ROW(2:2)),2),"")</f>
        <v>217-2648</v>
      </c>
      <c r="B3" s="114">
        <f t="array" ref="B3">IFERROR(INDEX(BOM!$B$1:$E$64,SMALL(IF(BOM!$B$1:$B$64 = "VEXPRO",ROW(BOM!$B$1:$B$64)),ROW(2:2)),4),"")</f>
        <v>2</v>
      </c>
      <c r="C3" s="115" t="str">
        <f t="array" ref="C3">IFERROR(INDEX(BOM!$B$1:$E$64,SMALL(IF(BOM!$B$1:$B$64 = "ANDYMARK",ROW(BOM!$B$1:$B$64)),ROW(2:2)),2),"")</f>
        <v>AM-0368</v>
      </c>
      <c r="D3" s="116">
        <f t="array" ref="D3">IFERROR(INDEX(BOM!$B$1:$E$64,SMALL(IF(BOM!$B$1:$B$64 = "ANDYMARK",ROW(BOM!$B$1:$B$64)),ROW(2:2)),4),"")</f>
        <v>2</v>
      </c>
      <c r="E3" s="117" t="str">
        <f t="array" ref="E3">IFERROR(INDEX(BOM!$B$1:$E$64,SMALL(IF(BOM!$B$1:$B$64 = "GOKARTSUSA",ROW(BOM!$B$1:$B$64)),ROW(2:2)),2),"")</f>
        <v/>
      </c>
      <c r="F3" s="118" t="str">
        <f t="array" ref="F3">IFERROR(INDEX(BOM!$B$1:$E$64,SMALL(IF(BOM!$B$1:$B$64 = "GOKARTSUSA",ROW(BOM!$B$1:$B$64)),ROW(2:2)),4),"")</f>
        <v/>
      </c>
      <c r="G3" s="119" t="str">
        <f t="array" ref="G3">IFERROR(INDEX(BOM!$B$1:$E$64,SMALL(IF(BOM!$B$1:$B$64 = "EBAY.COM",ROW(BOM!$B$1:$B$64)),ROW(2:2)),2),"")</f>
        <v>1877KPF-2</v>
      </c>
      <c r="H3" s="120">
        <f t="array" ref="H3">IFERROR(INDEX(BOM!$B$1:$E$64,SMALL(IF(BOM!$B$1:$B$64 = "EBAY.COM",ROW(BOM!$B$1:$B$64)),ROW(2:2)),4),"")</f>
        <v>1</v>
      </c>
      <c r="I3" s="121" t="str">
        <f t="array" ref="I3">IFERROR(INDEX(BOM!$B$1:$E$64,SMALL(IF(BOM!$B$1:$B$64 = "AMAZON.COM",ROW(BOM!$B$1:$B$64)),ROW(2:2)),2),"")</f>
        <v>NC-A001-20</v>
      </c>
      <c r="J3" s="122">
        <f t="array" ref="J3">IFERROR(INDEX(BOM!$B$1:$E$64,SMALL(IF(BOM!$B$1:$B$64 = "AMAZON.COM",ROW(BOM!$B$1:$B$64)),ROW(2:2)),4),"")</f>
        <v>1</v>
      </c>
      <c r="K3" s="123" t="str">
        <f t="array" ref="K3">IFERROR(INDEX(BOM!$B$1:$E$64,SMALL(IF(BOM!$B$1:$B$64 = "METALSDEPOT",ROW(BOM!$B$1:$B$64)),ROW(2:2)),2),"")</f>
        <v/>
      </c>
      <c r="L3" s="124" t="str">
        <f t="array" ref="L3">IFERROR(INDEX(BOM!$B$1:$E$64,SMALL(IF(BOM!$B$1:$B$64 = "METALSDEPOT",ROW(BOM!$B$1:$B$64)),ROW(2:2)),4),"")</f>
        <v/>
      </c>
      <c r="M3" s="125" t="str">
        <f t="array" ref="M3">IFERROR(INDEX(BOM!$B$1:$E$64,SMALL(IF(BOM!$B$1:$B$64 = "MOUSER",ROW(BOM!$B$1:$B$64)),ROW(2:2)),2),"")</f>
        <v/>
      </c>
      <c r="N3" s="126" t="str">
        <f t="array" ref="N3">IFERROR(INDEX(BOM!$B$1:$E$64,SMALL(IF(BOM!$B$1:$B$64 = "MOUSER",ROW(BOM!$B$1:$B$64)),ROW(2:2)),4),"")</f>
        <v/>
      </c>
      <c r="O3" s="113" t="str">
        <f t="array" ref="O3">IFERROR(INDEX(BOM!$B$1:$E$64,SMALL(IF(BOM!$B$1:$B$64 = "MOUSER",ROW(BOM!$B$1:$B$64)),ROW(2:2)),2),"")</f>
        <v/>
      </c>
      <c r="P3" s="114" t="str">
        <f t="array" ref="P3">IFERROR(INDEX(BOM!$B$1:$E$64,SMALL(IF(BOM!$B$1:$B$64 = "MOUSER",ROW(BOM!$B$1:$B$64)),ROW(2:2)),4),"")</f>
        <v/>
      </c>
      <c r="Q3" s="115">
        <f t="array" ref="Q3">IFERROR(INDEX(BOM!$B$1:$E$64,SMALL(IF(BOM!$B$1:$B$64 = "HOME DEPOT",ROW(BOM!$B$1:$B$64)),ROW(2:2)),2),"")</f>
        <v>20498299</v>
      </c>
      <c r="R3" s="116">
        <f t="array" ref="R3">IFERROR(INDEX(BOM!$B$1:$E$64,SMALL(IF(BOM!$B$1:$B$64 = "HOME DEPOT",ROW(BOM!$B$1:$B$64)),ROW(2:2)),4),"")</f>
        <v>3</v>
      </c>
      <c r="S3" s="111" t="str">
        <f t="array" ref="S3">IFERROR(INDEX(BOM!$B$1:$E$64,SMALL(IF(BOM!$B$1:$B$64 = "BATTERYSTUFF",ROW(BOM!$B$1:$B$64)),ROW(2:2)),2),"")</f>
        <v/>
      </c>
      <c r="T3" s="112" t="str">
        <f t="array" ref="T3">IFERROR(INDEX(BOM!$B$1:$E$64,SMALL(IF(BOM!$B$1:$B$64 = "BATTERYSTUFF",ROW(BOM!$B$1:$B$64)),ROW(2:2)),4),"")</f>
        <v/>
      </c>
    </row>
    <row r="4" spans="1:20" x14ac:dyDescent="0.55000000000000004">
      <c r="A4" s="113" t="str">
        <f t="array" ref="A4">IFERROR(INDEX(BOM!$B$1:$E$64,SMALL(IF(BOM!$B$1:$B$64 = "VEXPRO",ROW(BOM!$B$1:$B$64)),ROW(3:3)),2),"")</f>
        <v>217-2000</v>
      </c>
      <c r="B4" s="114">
        <f t="array" ref="B4">IFERROR(INDEX(BOM!$B$1:$E$64,SMALL(IF(BOM!$B$1:$B$64 = "VEXPRO",ROW(BOM!$B$1:$B$64)),ROW(3:3)),4),"")</f>
        <v>6</v>
      </c>
      <c r="C4" s="115" t="str">
        <f t="array" ref="C4">IFERROR(INDEX(BOM!$B$1:$E$64,SMALL(IF(BOM!$B$1:$B$64 = "ANDYMARK",ROW(BOM!$B$1:$B$64)),ROW(3:3)),2),"")</f>
        <v/>
      </c>
      <c r="D4" s="116" t="str">
        <f t="array" ref="D4">IFERROR(INDEX(BOM!$B$1:$E$64,SMALL(IF(BOM!$B$1:$B$64 = "ANDYMARK",ROW(BOM!$B$1:$B$64)),ROW(3:3)),4),"")</f>
        <v/>
      </c>
      <c r="E4" s="117" t="str">
        <f t="array" ref="E4">IFERROR(INDEX(BOM!$B$1:$E$64,SMALL(IF(BOM!$B$1:$B$64 = "GOKARTSUSA",ROW(BOM!$B$1:$B$64)),ROW(3:3)),2),"")</f>
        <v/>
      </c>
      <c r="F4" s="118" t="str">
        <f t="array" ref="F4">IFERROR(INDEX(BOM!$B$1:$E$64,SMALL(IF(BOM!$B$1:$B$64 = "GOKARTSUSA",ROW(BOM!$B$1:$B$64)),ROW(3:3)),4),"")</f>
        <v/>
      </c>
      <c r="G4" s="119" t="str">
        <f t="array" ref="G4">IFERROR(INDEX(BOM!$B$1:$E$64,SMALL(IF(BOM!$B$1:$B$64 = "EBAY.COM",ROW(BOM!$B$1:$B$64)),ROW(3:3)),2),"")</f>
        <v>4V210-08 DC12V</v>
      </c>
      <c r="H4" s="120">
        <f t="array" ref="H4">IFERROR(INDEX(BOM!$B$1:$E$64,SMALL(IF(BOM!$B$1:$B$64 = "EBAY.COM",ROW(BOM!$B$1:$B$64)),ROW(3:3)),4),"")</f>
        <v>1</v>
      </c>
      <c r="I4" s="121" t="str">
        <f t="array" ref="I4">IFERROR(INDEX(BOM!$B$1:$E$64,SMALL(IF(BOM!$B$1:$B$64 = "AMAZON.COM",ROW(BOM!$B$1:$B$64)),ROW(3:3)),2),"")</f>
        <v>UCP205-16</v>
      </c>
      <c r="J4" s="122">
        <f t="array" ref="J4">IFERROR(INDEX(BOM!$B$1:$E$64,SMALL(IF(BOM!$B$1:$B$64 = "AMAZON.COM",ROW(BOM!$B$1:$B$64)),ROW(3:3)),4),"")</f>
        <v>2</v>
      </c>
      <c r="K4" s="123" t="str">
        <f t="array" ref="K4">IFERROR(INDEX(BOM!$B$1:$E$64,SMALL(IF(BOM!$B$1:$B$64 = "METALSDEPOT",ROW(BOM!$B$1:$B$64)),ROW(3:3)),2),"")</f>
        <v/>
      </c>
      <c r="L4" s="124" t="str">
        <f t="array" ref="L4">IFERROR(INDEX(BOM!$B$1:$E$64,SMALL(IF(BOM!$B$1:$B$64 = "METALSDEPOT",ROW(BOM!$B$1:$B$64)),ROW(3:3)),4),"")</f>
        <v/>
      </c>
      <c r="M4" s="125" t="str">
        <f t="array" ref="M4">IFERROR(INDEX(BOM!$B$1:$E$64,SMALL(IF(BOM!$B$1:$B$64 = "MOUSER",ROW(BOM!$B$1:$B$64)),ROW(3:3)),2),"")</f>
        <v/>
      </c>
      <c r="N4" s="126" t="str">
        <f t="array" ref="N4">IFERROR(INDEX(BOM!$B$1:$E$64,SMALL(IF(BOM!$B$1:$B$64 = "MOUSER",ROW(BOM!$B$1:$B$64)),ROW(3:3)),4),"")</f>
        <v/>
      </c>
      <c r="O4" s="113" t="str">
        <f t="array" ref="O4">IFERROR(INDEX(BOM!$B$1:$E$64,SMALL(IF(BOM!$B$1:$B$64 = "MOUSER",ROW(BOM!$B$1:$B$64)),ROW(3:3)),2),"")</f>
        <v/>
      </c>
      <c r="P4" s="114" t="str">
        <f t="array" ref="P4">IFERROR(INDEX(BOM!$B$1:$E$64,SMALL(IF(BOM!$B$1:$B$64 = "MOUSER",ROW(BOM!$B$1:$B$64)),ROW(3:3)),4),"")</f>
        <v/>
      </c>
      <c r="Q4" s="115">
        <f t="array" ref="Q4">IFERROR(INDEX(BOM!$B$1:$E$64,SMALL(IF(BOM!$B$1:$B$64 = "HOME DEPOT",ROW(BOM!$B$1:$B$64)),ROW(3:3)),2),"")</f>
        <v>701873</v>
      </c>
      <c r="R4" s="116">
        <f t="array" ref="R4">IFERROR(INDEX(BOM!$B$1:$E$64,SMALL(IF(BOM!$B$1:$B$64 = "HOME DEPOT",ROW(BOM!$B$1:$B$64)),ROW(3:3)),4),"")</f>
        <v>1</v>
      </c>
      <c r="S4" s="111" t="str">
        <f t="array" ref="S4">IFERROR(INDEX(BOM!$B$1:$E$64,SMALL(IF(BOM!$B$1:$B$64 = "BATTERYSTUFF",ROW(BOM!$B$1:$B$64)),ROW(3:3)),2),"")</f>
        <v/>
      </c>
      <c r="T4" s="112" t="str">
        <f t="array" ref="T4">IFERROR(INDEX(BOM!$B$1:$E$64,SMALL(IF(BOM!$B$1:$B$64 = "BATTERYSTUFF",ROW(BOM!$B$1:$B$64)),ROW(3:3)),4),"")</f>
        <v/>
      </c>
    </row>
    <row r="5" spans="1:20" x14ac:dyDescent="0.55000000000000004">
      <c r="A5" s="113" t="str">
        <f t="array" ref="A5">IFERROR(INDEX(BOM!$B$1:$E$64,SMALL(IF(BOM!$B$1:$B$64 = "VEXPRO",ROW(BOM!$B$1:$B$64)),ROW(4:4)),2),"")</f>
        <v>217-3268</v>
      </c>
      <c r="B5" s="114">
        <f t="array" ref="B5">IFERROR(INDEX(BOM!$B$1:$E$64,SMALL(IF(BOM!$B$1:$B$64 = "VEXPRO",ROW(BOM!$B$1:$B$64)),ROW(4:4)),4),"")</f>
        <v>2</v>
      </c>
      <c r="C5" s="115" t="str">
        <f t="array" ref="C5">IFERROR(INDEX(BOM!$B$1:$E$64,SMALL(IF(BOM!$B$1:$B$64 = "ANDYMARK",ROW(BOM!$B$1:$B$64)),ROW(4:4)),2),"")</f>
        <v/>
      </c>
      <c r="D5" s="116" t="str">
        <f t="array" ref="D5">IFERROR(INDEX(BOM!$B$1:$E$64,SMALL(IF(BOM!$B$1:$B$64 = "ANDYMARK",ROW(BOM!$B$1:$B$64)),ROW(4:4)),4),"")</f>
        <v/>
      </c>
      <c r="E5" s="117" t="str">
        <f t="array" ref="E5">IFERROR(INDEX(BOM!$B$1:$E$64,SMALL(IF(BOM!$B$1:$B$64 = "GOKARTSUSA",ROW(BOM!$B$1:$B$64)),ROW(4:4)),2),"")</f>
        <v/>
      </c>
      <c r="F5" s="118" t="str">
        <f t="array" ref="F5">IFERROR(INDEX(BOM!$B$1:$E$64,SMALL(IF(BOM!$B$1:$B$64 = "GOKARTSUSA",ROW(BOM!$B$1:$B$64)),ROW(4:4)),4),"")</f>
        <v/>
      </c>
      <c r="G5" s="119">
        <f t="array" ref="G5">IFERROR(INDEX(BOM!$B$1:$E$64,SMALL(IF(BOM!$B$1:$B$64 = "EBAY.COM",ROW(BOM!$B$1:$B$64)),ROW(4:4)),2),"")</f>
        <v>672588</v>
      </c>
      <c r="H5" s="120">
        <f t="array" ref="H5">IFERROR(INDEX(BOM!$B$1:$E$64,SMALL(IF(BOM!$B$1:$B$64 = "EBAY.COM",ROW(BOM!$B$1:$B$64)),ROW(4:4)),4),"")</f>
        <v>1</v>
      </c>
      <c r="I5" s="121" t="str">
        <f t="array" ref="I5">IFERROR(INDEX(BOM!$B$1:$E$64,SMALL(IF(BOM!$B$1:$B$64 = "AMAZON.COM",ROW(BOM!$B$1:$B$64)),ROW(4:4)),2),"")</f>
        <v>1 GKS-1045-48</v>
      </c>
      <c r="J5" s="122">
        <f t="array" ref="J5">IFERROR(INDEX(BOM!$B$1:$E$64,SMALL(IF(BOM!$B$1:$B$64 = "AMAZON.COM",ROW(BOM!$B$1:$B$64)),ROW(4:4)),4),"")</f>
        <v>1</v>
      </c>
      <c r="K5" s="123" t="str">
        <f t="array" ref="K5">IFERROR(INDEX(BOM!$B$1:$E$64,SMALL(IF(BOM!$B$1:$B$64 = "METALSDEPOT",ROW(BOM!$B$1:$B$64)),ROW(4:4)),2),"")</f>
        <v/>
      </c>
      <c r="L5" s="124" t="str">
        <f t="array" ref="L5">IFERROR(INDEX(BOM!$B$1:$E$64,SMALL(IF(BOM!$B$1:$B$64 = "METALSDEPOT",ROW(BOM!$B$1:$B$64)),ROW(4:4)),4),"")</f>
        <v/>
      </c>
      <c r="M5" s="125" t="str">
        <f t="array" ref="M5">IFERROR(INDEX(BOM!$B$1:$E$64,SMALL(IF(BOM!$B$1:$B$64 = "MOUSER",ROW(BOM!$B$1:$B$64)),ROW(4:4)),2),"")</f>
        <v/>
      </c>
      <c r="N5" s="126" t="str">
        <f t="array" ref="N5">IFERROR(INDEX(BOM!$B$1:$E$64,SMALL(IF(BOM!$B$1:$B$64 = "MOUSER",ROW(BOM!$B$1:$B$64)),ROW(4:4)),4),"")</f>
        <v/>
      </c>
      <c r="O5" s="113" t="str">
        <f t="array" ref="O5">IFERROR(INDEX(BOM!$B$1:$E$64,SMALL(IF(BOM!$B$1:$B$64 = "MOUSER",ROW(BOM!$B$1:$B$64)),ROW(4:4)),2),"")</f>
        <v/>
      </c>
      <c r="P5" s="114" t="str">
        <f t="array" ref="P5">IFERROR(INDEX(BOM!$B$1:$E$64,SMALL(IF(BOM!$B$1:$B$64 = "MOUSER",ROW(BOM!$B$1:$B$64)),ROW(4:4)),4),"")</f>
        <v/>
      </c>
      <c r="Q5" s="115" t="str">
        <f t="array" ref="Q5">IFERROR(INDEX(BOM!$B$1:$E$64,SMALL(IF(BOM!$B$1:$B$64 = "HOME DEPOT",ROW(BOM!$B$1:$B$64)),ROW(4:4)),2),"")</f>
        <v/>
      </c>
      <c r="R5" s="116" t="str">
        <f t="array" ref="R5">IFERROR(INDEX(BOM!$B$1:$E$64,SMALL(IF(BOM!$B$1:$B$64 = "HOME DEPOT",ROW(BOM!$B$1:$B$64)),ROW(4:4)),4),"")</f>
        <v/>
      </c>
      <c r="S5" s="111" t="str">
        <f t="array" ref="S5">IFERROR(INDEX(BOM!$B$1:$E$64,SMALL(IF(BOM!$B$1:$B$64 = "BATTERYSTUFF",ROW(BOM!$B$1:$B$64)),ROW(4:4)),2),"")</f>
        <v/>
      </c>
      <c r="T5" s="112" t="str">
        <f t="array" ref="T5">IFERROR(INDEX(BOM!$B$1:$E$64,SMALL(IF(BOM!$B$1:$B$64 = "BATTERYSTUFF",ROW(BOM!$B$1:$B$64)),ROW(4:4)),4),"")</f>
        <v/>
      </c>
    </row>
    <row r="6" spans="1:20" x14ac:dyDescent="0.55000000000000004">
      <c r="A6" s="113" t="str">
        <f t="array" ref="A6">IFERROR(INDEX(BOM!$B$1:$E$64,SMALL(IF(BOM!$B$1:$B$64 = "VEXPRO",ROW(BOM!$B$1:$B$64)),ROW(5:5)),2),"")</f>
        <v>217-2907</v>
      </c>
      <c r="B6" s="114">
        <f t="array" ref="B6">IFERROR(INDEX(BOM!$B$1:$E$64,SMALL(IF(BOM!$B$1:$B$64 = "VEXPRO",ROW(BOM!$B$1:$B$64)),ROW(5:5)),4),"")</f>
        <v>1</v>
      </c>
      <c r="C6" s="115" t="str">
        <f t="array" ref="C6">IFERROR(INDEX(BOM!$B$1:$E$64,SMALL(IF(BOM!$B$1:$B$64 = "ANDYMARK",ROW(BOM!$B$1:$B$64)),ROW(5:5)),2),"")</f>
        <v/>
      </c>
      <c r="D6" s="116" t="str">
        <f t="array" ref="D6">IFERROR(INDEX(BOM!$B$1:$E$64,SMALL(IF(BOM!$B$1:$B$64 = "ANDYMARK",ROW(BOM!$B$1:$B$64)),ROW(5:5)),4),"")</f>
        <v/>
      </c>
      <c r="E6" s="117" t="str">
        <f t="array" ref="E6">IFERROR(INDEX(BOM!$B$1:$E$64,SMALL(IF(BOM!$B$1:$B$64 = "GOKARTSUSA",ROW(BOM!$B$1:$B$64)),ROW(5:5)),2),"")</f>
        <v/>
      </c>
      <c r="F6" s="118" t="str">
        <f t="array" ref="F6">IFERROR(INDEX(BOM!$B$1:$E$64,SMALL(IF(BOM!$B$1:$B$64 = "GOKARTSUSA",ROW(BOM!$B$1:$B$64)),ROW(5:5)),4),"")</f>
        <v/>
      </c>
      <c r="G6" s="119" t="str">
        <f t="array" ref="G6">IFERROR(INDEX(BOM!$B$1:$E$64,SMALL(IF(BOM!$B$1:$B$64 = "EBAY.COM",ROW(BOM!$B$1:$B$64)),ROW(5:5)),2),"")</f>
        <v/>
      </c>
      <c r="H6" s="120" t="str">
        <f t="array" ref="H6">IFERROR(INDEX(BOM!$B$1:$E$64,SMALL(IF(BOM!$B$1:$B$64 = "EBAY.COM",ROW(BOM!$B$1:$B$64)),ROW(5:5)),4),"")</f>
        <v/>
      </c>
      <c r="I6" s="121">
        <f t="array" ref="I6">IFERROR(INDEX(BOM!$B$1:$E$64,SMALL(IF(BOM!$B$1:$B$64 = "AMAZON.COM",ROW(BOM!$B$1:$B$64)),ROW(5:5)),2),"")</f>
        <v>762931496962</v>
      </c>
      <c r="J6" s="122">
        <f t="array" ref="J6">IFERROR(INDEX(BOM!$B$1:$E$64,SMALL(IF(BOM!$B$1:$B$64 = "AMAZON.COM",ROW(BOM!$B$1:$B$64)),ROW(5:5)),4),"")</f>
        <v>2</v>
      </c>
      <c r="K6" s="123" t="str">
        <f t="array" ref="K6">IFERROR(INDEX(BOM!$B$1:$E$64,SMALL(IF(BOM!$B$1:$B$64 = "METALSDEPOT",ROW(BOM!$B$1:$B$64)),ROW(5:5)),2),"")</f>
        <v/>
      </c>
      <c r="L6" s="124" t="str">
        <f t="array" ref="L6">IFERROR(INDEX(BOM!$B$1:$E$64,SMALL(IF(BOM!$B$1:$B$64 = "METALSDEPOT",ROW(BOM!$B$1:$B$64)),ROW(5:5)),4),"")</f>
        <v/>
      </c>
      <c r="M6" s="125" t="str">
        <f t="array" ref="M6">IFERROR(INDEX(BOM!$B$1:$E$64,SMALL(IF(BOM!$B$1:$B$64 = "MOUSER",ROW(BOM!$B$1:$B$64)),ROW(5:5)),2),"")</f>
        <v/>
      </c>
      <c r="N6" s="126" t="str">
        <f t="array" ref="N6">IFERROR(INDEX(BOM!$B$1:$E$64,SMALL(IF(BOM!$B$1:$B$64 = "MOUSER",ROW(BOM!$B$1:$B$64)),ROW(5:5)),4),"")</f>
        <v/>
      </c>
      <c r="O6" s="113" t="str">
        <f t="array" ref="O6">IFERROR(INDEX(BOM!$B$1:$E$64,SMALL(IF(BOM!$B$1:$B$64 = "MOUSER",ROW(BOM!$B$1:$B$64)),ROW(5:5)),2),"")</f>
        <v/>
      </c>
      <c r="P6" s="114" t="str">
        <f t="array" ref="P6">IFERROR(INDEX(BOM!$B$1:$E$64,SMALL(IF(BOM!$B$1:$B$64 = "MOUSER",ROW(BOM!$B$1:$B$64)),ROW(5:5)),4),"")</f>
        <v/>
      </c>
      <c r="Q6" s="115" t="str">
        <f t="array" ref="Q6">IFERROR(INDEX(BOM!$B$1:$E$64,SMALL(IF(BOM!$B$1:$B$64 = "HOME DEPOT",ROW(BOM!$B$1:$B$64)),ROW(5:5)),2),"")</f>
        <v/>
      </c>
      <c r="R6" s="116" t="str">
        <f t="array" ref="R6">IFERROR(INDEX(BOM!$B$1:$E$64,SMALL(IF(BOM!$B$1:$B$64 = "HOME DEPOT",ROW(BOM!$B$1:$B$64)),ROW(5:5)),4),"")</f>
        <v/>
      </c>
      <c r="S6" s="111" t="str">
        <f t="array" ref="S6">IFERROR(INDEX(BOM!$B$1:$E$64,SMALL(IF(BOM!$B$1:$B$64 = "BATTERYSTUFF",ROW(BOM!$B$1:$B$64)),ROW(5:5)),2),"")</f>
        <v/>
      </c>
      <c r="T6" s="112" t="str">
        <f t="array" ref="T6">IFERROR(INDEX(BOM!$B$1:$E$64,SMALL(IF(BOM!$B$1:$B$64 = "BATTERYSTUFF",ROW(BOM!$B$1:$B$64)),ROW(5:5)),4),"")</f>
        <v/>
      </c>
    </row>
    <row r="7" spans="1:20" x14ac:dyDescent="0.55000000000000004">
      <c r="A7" s="113" t="str">
        <f t="array" ref="A7">IFERROR(INDEX(BOM!$B$1:$E$64,SMALL(IF(BOM!$B$1:$B$64 = "VEXPRO",ROW(BOM!$B$1:$B$64)),ROW(6:6)),2),"")</f>
        <v/>
      </c>
      <c r="B7" s="114" t="str">
        <f t="array" ref="B7">IFERROR(INDEX(BOM!$B$1:$E$64,SMALL(IF(BOM!$B$1:$B$64 = "VEXPRO",ROW(BOM!$B$1:$B$64)),ROW(6:6)),4),"")</f>
        <v/>
      </c>
      <c r="C7" s="115" t="str">
        <f t="array" ref="C7">IFERROR(INDEX(BOM!$B$1:$E$64,SMALL(IF(BOM!$B$1:$B$64 = "ANDYMARK",ROW(BOM!$B$1:$B$64)),ROW(6:6)),2),"")</f>
        <v/>
      </c>
      <c r="D7" s="116" t="str">
        <f t="array" ref="D7">IFERROR(INDEX(BOM!$B$1:$E$64,SMALL(IF(BOM!$B$1:$B$64 = "ANDYMARK",ROW(BOM!$B$1:$B$64)),ROW(6:6)),4),"")</f>
        <v/>
      </c>
      <c r="E7" s="117" t="str">
        <f t="array" ref="E7">IFERROR(INDEX(BOM!$B$1:$E$64,SMALL(IF(BOM!$B$1:$B$64 = "GOKARTSUSA",ROW(BOM!$B$1:$B$64)),ROW(6:6)),2),"")</f>
        <v/>
      </c>
      <c r="F7" s="118" t="str">
        <f t="array" ref="F7">IFERROR(INDEX(BOM!$B$1:$E$64,SMALL(IF(BOM!$B$1:$B$64 = "GOKARTSUSA",ROW(BOM!$B$1:$B$64)),ROW(6:6)),4),"")</f>
        <v/>
      </c>
      <c r="G7" s="119" t="str">
        <f t="array" ref="G7">IFERROR(INDEX(BOM!$B$1:$E$64,SMALL(IF(BOM!$B$1:$B$64 = "EBAY.COM",ROW(BOM!$B$1:$B$64)),ROW(6:6)),2),"")</f>
        <v/>
      </c>
      <c r="H7" s="120" t="str">
        <f t="array" ref="H7">IFERROR(INDEX(BOM!$B$1:$E$64,SMALL(IF(BOM!$B$1:$B$64 = "EBAY.COM",ROW(BOM!$B$1:$B$64)),ROW(6:6)),4),"")</f>
        <v/>
      </c>
      <c r="I7" s="121" t="str">
        <f t="array" ref="I7">IFERROR(INDEX(BOM!$B$1:$E$64,SMALL(IF(BOM!$B$1:$B$64 = "AMAZON.COM",ROW(BOM!$B$1:$B$64)),ROW(6:6)),2),"")</f>
        <v>SPKS279</v>
      </c>
      <c r="J7" s="122">
        <f t="array" ref="J7">IFERROR(INDEX(BOM!$B$1:$E$64,SMALL(IF(BOM!$B$1:$B$64 = "AMAZON.COM",ROW(BOM!$B$1:$B$64)),ROW(6:6)),4),"")</f>
        <v>2</v>
      </c>
      <c r="K7" s="123" t="str">
        <f t="array" ref="K7">IFERROR(INDEX(BOM!$B$1:$E$64,SMALL(IF(BOM!$B$1:$B$64 = "METALSDEPOT",ROW(BOM!$B$1:$B$64)),ROW(6:6)),2),"")</f>
        <v/>
      </c>
      <c r="L7" s="124" t="str">
        <f t="array" ref="L7">IFERROR(INDEX(BOM!$B$1:$E$64,SMALL(IF(BOM!$B$1:$B$64 = "METALSDEPOT",ROW(BOM!$B$1:$B$64)),ROW(6:6)),4),"")</f>
        <v/>
      </c>
      <c r="M7" s="125" t="str">
        <f t="array" ref="M7">IFERROR(INDEX(BOM!$B$1:$E$64,SMALL(IF(BOM!$B$1:$B$64 = "MOUSER",ROW(BOM!$B$1:$B$64)),ROW(6:6)),2),"")</f>
        <v/>
      </c>
      <c r="N7" s="126" t="str">
        <f t="array" ref="N7">IFERROR(INDEX(BOM!$B$1:$E$64,SMALL(IF(BOM!$B$1:$B$64 = "MOUSER",ROW(BOM!$B$1:$B$64)),ROW(6:6)),4),"")</f>
        <v/>
      </c>
      <c r="O7" s="113" t="str">
        <f t="array" ref="O7">IFERROR(INDEX(BOM!$B$1:$E$64,SMALL(IF(BOM!$B$1:$B$64 = "MOUSER",ROW(BOM!$B$1:$B$64)),ROW(6:6)),2),"")</f>
        <v/>
      </c>
      <c r="P7" s="114" t="str">
        <f t="array" ref="P7">IFERROR(INDEX(BOM!$B$1:$E$64,SMALL(IF(BOM!$B$1:$B$64 = "MOUSER",ROW(BOM!$B$1:$B$64)),ROW(6:6)),4),"")</f>
        <v/>
      </c>
      <c r="Q7" s="115" t="str">
        <f t="array" ref="Q7">IFERROR(INDEX(BOM!$B$1:$E$64,SMALL(IF(BOM!$B$1:$B$64 = "HOME DEPOT",ROW(BOM!$B$1:$B$64)),ROW(6:6)),2),"")</f>
        <v/>
      </c>
      <c r="R7" s="116" t="str">
        <f t="array" ref="R7">IFERROR(INDEX(BOM!$B$1:$E$64,SMALL(IF(BOM!$B$1:$B$64 = "HOME DEPOT",ROW(BOM!$B$1:$B$64)),ROW(6:6)),4),"")</f>
        <v/>
      </c>
      <c r="S7" s="111" t="str">
        <f t="array" ref="S7">IFERROR(INDEX(BOM!$B$1:$E$64,SMALL(IF(BOM!$B$1:$B$64 = "BATTERYSTUFF",ROW(BOM!$B$1:$B$64)),ROW(6:6)),2),"")</f>
        <v/>
      </c>
      <c r="T7" s="112" t="str">
        <f t="array" ref="T7">IFERROR(INDEX(BOM!$B$1:$E$64,SMALL(IF(BOM!$B$1:$B$64 = "BATTERYSTUFF",ROW(BOM!$B$1:$B$64)),ROW(6:6)),4),"")</f>
        <v/>
      </c>
    </row>
    <row r="8" spans="1:20" x14ac:dyDescent="0.55000000000000004">
      <c r="A8" s="113" t="str">
        <f t="array" ref="A8">IFERROR(INDEX(BOM!$B$1:$E$64,SMALL(IF(BOM!$B$1:$B$64 = "VEXPRO",ROW(BOM!$B$1:$B$64)),ROW(7:7)),2),"")</f>
        <v/>
      </c>
      <c r="B8" s="114" t="str">
        <f t="array" ref="B8">IFERROR(INDEX(BOM!$B$1:$E$64,SMALL(IF(BOM!$B$1:$B$64 = "VEXPRO",ROW(BOM!$B$1:$B$64)),ROW(7:7)),4),"")</f>
        <v/>
      </c>
      <c r="C8" s="115" t="str">
        <f t="array" ref="C8">IFERROR(INDEX(BOM!$B$1:$E$64,SMALL(IF(BOM!$B$1:$B$64 = "ANDYMARK",ROW(BOM!$B$1:$B$64)),ROW(7:7)),2),"")</f>
        <v/>
      </c>
      <c r="D8" s="116" t="str">
        <f t="array" ref="D8">IFERROR(INDEX(BOM!$B$1:$E$64,SMALL(IF(BOM!$B$1:$B$64 = "ANDYMARK",ROW(BOM!$B$1:$B$64)),ROW(7:7)),4),"")</f>
        <v/>
      </c>
      <c r="E8" s="117" t="str">
        <f t="array" ref="E8">IFERROR(INDEX(BOM!$B$1:$E$64,SMALL(IF(BOM!$B$1:$B$64 = "GOKARTSUSA",ROW(BOM!$B$1:$B$64)),ROW(7:7)),2),"")</f>
        <v/>
      </c>
      <c r="F8" s="118" t="str">
        <f t="array" ref="F8">IFERROR(INDEX(BOM!$B$1:$E$64,SMALL(IF(BOM!$B$1:$B$64 = "GOKARTSUSA",ROW(BOM!$B$1:$B$64)),ROW(7:7)),4),"")</f>
        <v/>
      </c>
      <c r="G8" s="119" t="str">
        <f t="array" ref="G8">IFERROR(INDEX(BOM!$B$1:$E$64,SMALL(IF(BOM!$B$1:$B$64 = "EBAY.COM",ROW(BOM!$B$1:$B$64)),ROW(7:7)),2),"")</f>
        <v/>
      </c>
      <c r="H8" s="120" t="str">
        <f t="array" ref="H8">IFERROR(INDEX(BOM!$B$1:$E$64,SMALL(IF(BOM!$B$1:$B$64 = "EBAY.COM",ROW(BOM!$B$1:$B$64)),ROW(7:7)),4),"")</f>
        <v/>
      </c>
      <c r="I8" s="121">
        <f t="array" ref="I8">IFERROR(INDEX(BOM!$B$1:$E$64,SMALL(IF(BOM!$B$1:$B$64 = "AMAZON.COM",ROW(BOM!$B$1:$B$64)),ROW(7:7)),2),"")</f>
        <v>711463670166</v>
      </c>
      <c r="J8" s="122">
        <f t="array" ref="J8">IFERROR(INDEX(BOM!$B$1:$E$64,SMALL(IF(BOM!$B$1:$B$64 = "AMAZON.COM",ROW(BOM!$B$1:$B$64)),ROW(7:7)),4),"")</f>
        <v>1</v>
      </c>
      <c r="K8" s="123" t="str">
        <f t="array" ref="K8">IFERROR(INDEX(BOM!$B$1:$E$64,SMALL(IF(BOM!$B$1:$B$64 = "METALSDEPOT",ROW(BOM!$B$1:$B$64)),ROW(7:7)),2),"")</f>
        <v/>
      </c>
      <c r="L8" s="124" t="str">
        <f t="array" ref="L8">IFERROR(INDEX(BOM!$B$1:$E$64,SMALL(IF(BOM!$B$1:$B$64 = "METALSDEPOT",ROW(BOM!$B$1:$B$64)),ROW(7:7)),4),"")</f>
        <v/>
      </c>
      <c r="M8" s="125" t="str">
        <f t="array" ref="M8">IFERROR(INDEX(BOM!$B$1:$E$64,SMALL(IF(BOM!$B$1:$B$64 = "MOUSER",ROW(BOM!$B$1:$B$64)),ROW(7:7)),2),"")</f>
        <v/>
      </c>
      <c r="N8" s="126" t="str">
        <f t="array" ref="N8">IFERROR(INDEX(BOM!$B$1:$E$64,SMALL(IF(BOM!$B$1:$B$64 = "MOUSER",ROW(BOM!$B$1:$B$64)),ROW(7:7)),4),"")</f>
        <v/>
      </c>
      <c r="O8" s="113" t="str">
        <f t="array" ref="O8">IFERROR(INDEX(BOM!$B$1:$E$64,SMALL(IF(BOM!$B$1:$B$64 = "MOUSER",ROW(BOM!$B$1:$B$64)),ROW(7:7)),2),"")</f>
        <v/>
      </c>
      <c r="P8" s="114" t="str">
        <f t="array" ref="P8">IFERROR(INDEX(BOM!$B$1:$E$64,SMALL(IF(BOM!$B$1:$B$64 = "MOUSER",ROW(BOM!$B$1:$B$64)),ROW(7:7)),4),"")</f>
        <v/>
      </c>
      <c r="Q8" s="115" t="str">
        <f t="array" ref="Q8">IFERROR(INDEX(BOM!$B$1:$E$64,SMALL(IF(BOM!$B$1:$B$64 = "HOME DEPOT",ROW(BOM!$B$1:$B$64)),ROW(7:7)),2),"")</f>
        <v/>
      </c>
      <c r="R8" s="116" t="str">
        <f t="array" ref="R8">IFERROR(INDEX(BOM!$B$1:$E$64,SMALL(IF(BOM!$B$1:$B$64 = "HOME DEPOT",ROW(BOM!$B$1:$B$64)),ROW(7:7)),4),"")</f>
        <v/>
      </c>
      <c r="S8" s="111" t="str">
        <f t="array" ref="S8">IFERROR(INDEX(BOM!$B$1:$E$64,SMALL(IF(BOM!$B$1:$B$64 = "BATTERYSTUFF",ROW(BOM!$B$1:$B$64)),ROW(7:7)),2),"")</f>
        <v/>
      </c>
      <c r="T8" s="112" t="str">
        <f t="array" ref="T8">IFERROR(INDEX(BOM!$B$1:$E$64,SMALL(IF(BOM!$B$1:$B$64 = "BATTERYSTUFF",ROW(BOM!$B$1:$B$64)),ROW(7:7)),4),"")</f>
        <v/>
      </c>
    </row>
    <row r="9" spans="1:20" x14ac:dyDescent="0.55000000000000004">
      <c r="A9" s="113" t="str">
        <f t="array" ref="A9">IFERROR(INDEX(BOM!$B$1:$E$64,SMALL(IF(BOM!$B$1:$B$64 = "VEXPRO",ROW(BOM!$B$1:$B$64)),ROW(8:8)),2),"")</f>
        <v/>
      </c>
      <c r="B9" s="114" t="str">
        <f t="array" ref="B9">IFERROR(INDEX(BOM!$B$1:$E$64,SMALL(IF(BOM!$B$1:$B$64 = "VEXPRO",ROW(BOM!$B$1:$B$64)),ROW(8:8)),4),"")</f>
        <v/>
      </c>
      <c r="C9" s="115" t="str">
        <f t="array" ref="C9">IFERROR(INDEX(BOM!$B$1:$E$64,SMALL(IF(BOM!$B$1:$B$64 = "ANDYMARK",ROW(BOM!$B$1:$B$64)),ROW(8:8)),2),"")</f>
        <v/>
      </c>
      <c r="D9" s="116" t="str">
        <f t="array" ref="D9">IFERROR(INDEX(BOM!$B$1:$E$64,SMALL(IF(BOM!$B$1:$B$64 = "ANDYMARK",ROW(BOM!$B$1:$B$64)),ROW(8:8)),4),"")</f>
        <v/>
      </c>
      <c r="E9" s="117" t="str">
        <f t="array" ref="E9">IFERROR(INDEX(BOM!$B$1:$E$64,SMALL(IF(BOM!$B$1:$B$64 = "GOKARTSUSA",ROW(BOM!$B$1:$B$64)),ROW(8:8)),2),"")</f>
        <v/>
      </c>
      <c r="F9" s="118" t="str">
        <f t="array" ref="F9">IFERROR(INDEX(BOM!$B$1:$E$64,SMALL(IF(BOM!$B$1:$B$64 = "GOKARTSUSA",ROW(BOM!$B$1:$B$64)),ROW(8:8)),4),"")</f>
        <v/>
      </c>
      <c r="G9" s="119" t="str">
        <f t="array" ref="G9">IFERROR(INDEX(BOM!$B$1:$E$64,SMALL(IF(BOM!$B$1:$B$64 = "EBAY.COM",ROW(BOM!$B$1:$B$64)),ROW(8:8)),2),"")</f>
        <v/>
      </c>
      <c r="H9" s="120" t="str">
        <f t="array" ref="H9">IFERROR(INDEX(BOM!$B$1:$E$64,SMALL(IF(BOM!$B$1:$B$64 = "EBAY.COM",ROW(BOM!$B$1:$B$64)),ROW(8:8)),4),"")</f>
        <v/>
      </c>
      <c r="I9" s="121" t="str">
        <f t="array" ref="I9">IFERROR(INDEX(BOM!$B$1:$E$64,SMALL(IF(BOM!$B$1:$B$64 = "AMAZON.COM",ROW(BOM!$B$1:$B$64)),ROW(8:8)),2),"")</f>
        <v>B01GPUMP9C</v>
      </c>
      <c r="J9" s="122">
        <f t="array" ref="J9">IFERROR(INDEX(BOM!$B$1:$E$64,SMALL(IF(BOM!$B$1:$B$64 = "AMAZON.COM",ROW(BOM!$B$1:$B$64)),ROW(8:8)),4),"")</f>
        <v>1</v>
      </c>
      <c r="K9" s="123" t="str">
        <f t="array" ref="K9">IFERROR(INDEX(BOM!$B$1:$E$64,SMALL(IF(BOM!$B$1:$B$64 = "METALSDEPOT",ROW(BOM!$B$1:$B$64)),ROW(8:8)),2),"")</f>
        <v/>
      </c>
      <c r="L9" s="124" t="str">
        <f t="array" ref="L9">IFERROR(INDEX(BOM!$B$1:$E$64,SMALL(IF(BOM!$B$1:$B$64 = "METALSDEPOT",ROW(BOM!$B$1:$B$64)),ROW(8:8)),4),"")</f>
        <v/>
      </c>
      <c r="M9" s="125" t="str">
        <f t="array" ref="M9">IFERROR(INDEX(BOM!$B$1:$E$64,SMALL(IF(BOM!$B$1:$B$64 = "MOUSER",ROW(BOM!$B$1:$B$64)),ROW(8:8)),2),"")</f>
        <v/>
      </c>
      <c r="N9" s="126" t="str">
        <f t="array" ref="N9">IFERROR(INDEX(BOM!$B$1:$E$64,SMALL(IF(BOM!$B$1:$B$64 = "MOUSER",ROW(BOM!$B$1:$B$64)),ROW(8:8)),4),"")</f>
        <v/>
      </c>
      <c r="O9" s="113" t="str">
        <f t="array" ref="O9">IFERROR(INDEX(BOM!$B$1:$E$64,SMALL(IF(BOM!$B$1:$B$64 = "MOUSER",ROW(BOM!$B$1:$B$64)),ROW(8:8)),2),"")</f>
        <v/>
      </c>
      <c r="P9" s="114" t="str">
        <f t="array" ref="P9">IFERROR(INDEX(BOM!$B$1:$E$64,SMALL(IF(BOM!$B$1:$B$64 = "MOUSER",ROW(BOM!$B$1:$B$64)),ROW(8:8)),4),"")</f>
        <v/>
      </c>
      <c r="Q9" s="115" t="str">
        <f t="array" ref="Q9">IFERROR(INDEX(BOM!$B$1:$E$64,SMALL(IF(BOM!$B$1:$B$64 = "HOME DEPOT",ROW(BOM!$B$1:$B$64)),ROW(8:8)),2),"")</f>
        <v/>
      </c>
      <c r="R9" s="116" t="str">
        <f t="array" ref="R9">IFERROR(INDEX(BOM!$B$1:$E$64,SMALL(IF(BOM!$B$1:$B$64 = "HOME DEPOT",ROW(BOM!$B$1:$B$64)),ROW(8:8)),4),"")</f>
        <v/>
      </c>
      <c r="S9" s="111" t="str">
        <f t="array" ref="S9">IFERROR(INDEX(BOM!$B$1:$E$64,SMALL(IF(BOM!$B$1:$B$64 = "BATTERYSTUFF",ROW(BOM!$B$1:$B$64)),ROW(8:8)),2),"")</f>
        <v/>
      </c>
      <c r="T9" s="112" t="str">
        <f t="array" ref="T9">IFERROR(INDEX(BOM!$B$1:$E$64,SMALL(IF(BOM!$B$1:$B$64 = "BATTERYSTUFF",ROW(BOM!$B$1:$B$64)),ROW(8:8)),4),"")</f>
        <v/>
      </c>
    </row>
    <row r="10" spans="1:20" x14ac:dyDescent="0.55000000000000004">
      <c r="A10" s="113" t="str">
        <f t="array" ref="A10">IFERROR(INDEX(BOM!$B$1:$E$64,SMALL(IF(BOM!$B$1:$B$64 = "VEXPRO",ROW(BOM!$B$1:$B$64)),ROW(9:9)),2),"")</f>
        <v/>
      </c>
      <c r="B10" s="114" t="str">
        <f t="array" ref="B10">IFERROR(INDEX(BOM!$B$1:$E$64,SMALL(IF(BOM!$B$1:$B$64 = "VEXPRO",ROW(BOM!$B$1:$B$64)),ROW(9:9)),4),"")</f>
        <v/>
      </c>
      <c r="C10" s="115" t="str">
        <f t="array" ref="C10">IFERROR(INDEX(BOM!$B$1:$E$64,SMALL(IF(BOM!$B$1:$B$64 = "ANDYMARK",ROW(BOM!$B$1:$B$64)),ROW(9:9)),2),"")</f>
        <v/>
      </c>
      <c r="D10" s="116" t="str">
        <f t="array" ref="D10">IFERROR(INDEX(BOM!$B$1:$E$64,SMALL(IF(BOM!$B$1:$B$64 = "ANDYMARK",ROW(BOM!$B$1:$B$64)),ROW(9:9)),4),"")</f>
        <v/>
      </c>
      <c r="E10" s="117" t="str">
        <f t="array" ref="E10">IFERROR(INDEX(BOM!$B$1:$E$64,SMALL(IF(BOM!$B$1:$B$64 = "GOKARTSUSA",ROW(BOM!$B$1:$B$64)),ROW(9:9)),2),"")</f>
        <v/>
      </c>
      <c r="F10" s="118" t="str">
        <f t="array" ref="F10">IFERROR(INDEX(BOM!$B$1:$E$64,SMALL(IF(BOM!$B$1:$B$64 = "GOKARTSUSA",ROW(BOM!$B$1:$B$64)),ROW(9:9)),4),"")</f>
        <v/>
      </c>
      <c r="G10" s="119" t="str">
        <f t="array" ref="G10">IFERROR(INDEX(BOM!$B$1:$E$64,SMALL(IF(BOM!$B$1:$B$64 = "EBAY.COM",ROW(BOM!$B$1:$B$64)),ROW(9:9)),2),"")</f>
        <v/>
      </c>
      <c r="H10" s="120" t="str">
        <f t="array" ref="H10">IFERROR(INDEX(BOM!$B$1:$E$64,SMALL(IF(BOM!$B$1:$B$64 = "EBAY.COM",ROW(BOM!$B$1:$B$64)),ROW(9:9)),4),"")</f>
        <v/>
      </c>
      <c r="I10" s="121" t="str">
        <f t="array" ref="I10">IFERROR(INDEX(BOM!$B$1:$E$64,SMALL(IF(BOM!$B$1:$B$64 = "AMAZON.COM",ROW(BOM!$B$1:$B$64)),ROW(9:9)),2),"")</f>
        <v>USS-WBS00009</v>
      </c>
      <c r="J10" s="122">
        <f t="array" ref="J10">IFERROR(INDEX(BOM!$B$1:$E$64,SMALL(IF(BOM!$B$1:$B$64 = "AMAZON.COM",ROW(BOM!$B$1:$B$64)),ROW(9:9)),4),"")</f>
        <v>1</v>
      </c>
      <c r="K10" s="123" t="str">
        <f t="array" ref="K10">IFERROR(INDEX(BOM!$B$1:$E$64,SMALL(IF(BOM!$B$1:$B$64 = "METALSDEPOT",ROW(BOM!$B$1:$B$64)),ROW(9:9)),2),"")</f>
        <v/>
      </c>
      <c r="L10" s="124" t="str">
        <f t="array" ref="L10">IFERROR(INDEX(BOM!$B$1:$E$64,SMALL(IF(BOM!$B$1:$B$64 = "METALSDEPOT",ROW(BOM!$B$1:$B$64)),ROW(9:9)),4),"")</f>
        <v/>
      </c>
      <c r="M10" s="125" t="str">
        <f t="array" ref="M10">IFERROR(INDEX(BOM!$B$1:$E$64,SMALL(IF(BOM!$B$1:$B$64 = "MOUSER",ROW(BOM!$B$1:$B$64)),ROW(9:9)),2),"")</f>
        <v/>
      </c>
      <c r="N10" s="126" t="str">
        <f t="array" ref="N10">IFERROR(INDEX(BOM!$B$1:$E$64,SMALL(IF(BOM!$B$1:$B$64 = "MOUSER",ROW(BOM!$B$1:$B$64)),ROW(9:9)),4),"")</f>
        <v/>
      </c>
      <c r="O10" s="113" t="str">
        <f t="array" ref="O10">IFERROR(INDEX(BOM!$B$1:$E$64,SMALL(IF(BOM!$B$1:$B$64 = "MOUSER",ROW(BOM!$B$1:$B$64)),ROW(9:9)),2),"")</f>
        <v/>
      </c>
      <c r="P10" s="114" t="str">
        <f t="array" ref="P10">IFERROR(INDEX(BOM!$B$1:$E$64,SMALL(IF(BOM!$B$1:$B$64 = "MOUSER",ROW(BOM!$B$1:$B$64)),ROW(9:9)),4),"")</f>
        <v/>
      </c>
      <c r="Q10" s="115" t="str">
        <f t="array" ref="Q10">IFERROR(INDEX(BOM!$B$1:$E$64,SMALL(IF(BOM!$B$1:$B$64 = "HOME DEPOT",ROW(BOM!$B$1:$B$64)),ROW(9:9)),2),"")</f>
        <v/>
      </c>
      <c r="R10" s="116" t="str">
        <f t="array" ref="R10">IFERROR(INDEX(BOM!$B$1:$E$64,SMALL(IF(BOM!$B$1:$B$64 = "HOME DEPOT",ROW(BOM!$B$1:$B$64)),ROW(9:9)),4),"")</f>
        <v/>
      </c>
      <c r="S10" s="111" t="str">
        <f t="array" ref="S10">IFERROR(INDEX(BOM!$B$1:$E$64,SMALL(IF(BOM!$B$1:$B$64 = "BATTERYSTUFF",ROW(BOM!$B$1:$B$64)),ROW(9:9)),2),"")</f>
        <v/>
      </c>
      <c r="T10" s="112" t="str">
        <f t="array" ref="T10">IFERROR(INDEX(BOM!$B$1:$E$64,SMALL(IF(BOM!$B$1:$B$64 = "BATTERYSTUFF",ROW(BOM!$B$1:$B$64)),ROW(9:9)),4),"")</f>
        <v/>
      </c>
    </row>
    <row r="11" spans="1:20" x14ac:dyDescent="0.55000000000000004">
      <c r="A11" s="113" t="str">
        <f t="array" ref="A11">IFERROR(INDEX(BOM!$B$1:$E$64,SMALL(IF(BOM!$B$1:$B$64 = "VEXPRO",ROW(BOM!$B$1:$B$64)),ROW(10:10)),2),"")</f>
        <v/>
      </c>
      <c r="B11" s="114" t="str">
        <f t="array" ref="B11">IFERROR(INDEX(BOM!$B$1:$E$64,SMALL(IF(BOM!$B$1:$B$64 = "VEXPRO",ROW(BOM!$B$1:$B$64)),ROW(10:10)),4),"")</f>
        <v/>
      </c>
      <c r="C11" s="115" t="str">
        <f t="array" ref="C11">IFERROR(INDEX(BOM!$B$1:$E$64,SMALL(IF(BOM!$B$1:$B$64 = "ANDYMARK",ROW(BOM!$B$1:$B$64)),ROW(10:10)),2),"")</f>
        <v/>
      </c>
      <c r="D11" s="116" t="str">
        <f t="array" ref="D11">IFERROR(INDEX(BOM!$B$1:$E$64,SMALL(IF(BOM!$B$1:$B$64 = "ANDYMARK",ROW(BOM!$B$1:$B$64)),ROW(10:10)),4),"")</f>
        <v/>
      </c>
      <c r="E11" s="117" t="str">
        <f t="array" ref="E11">IFERROR(INDEX(BOM!$B$1:$E$64,SMALL(IF(BOM!$B$1:$B$64 = "GOKARTSUSA",ROW(BOM!$B$1:$B$64)),ROW(10:10)),2),"")</f>
        <v/>
      </c>
      <c r="F11" s="118" t="str">
        <f t="array" ref="F11">IFERROR(INDEX(BOM!$B$1:$E$64,SMALL(IF(BOM!$B$1:$B$64 = "GOKARTSUSA",ROW(BOM!$B$1:$B$64)),ROW(10:10)),4),"")</f>
        <v/>
      </c>
      <c r="G11" s="119" t="str">
        <f t="array" ref="G11">IFERROR(INDEX(BOM!$B$1:$E$64,SMALL(IF(BOM!$B$1:$B$64 = "EBAY.COM",ROW(BOM!$B$1:$B$64)),ROW(10:10)),2),"")</f>
        <v/>
      </c>
      <c r="H11" s="120" t="str">
        <f t="array" ref="H11">IFERROR(INDEX(BOM!$B$1:$E$64,SMALL(IF(BOM!$B$1:$B$64 = "EBAY.COM",ROW(BOM!$B$1:$B$64)),ROW(10:10)),4),"")</f>
        <v/>
      </c>
      <c r="I11" s="121" t="str">
        <f t="array" ref="I11">IFERROR(INDEX(BOM!$B$1:$E$64,SMALL(IF(BOM!$B$1:$B$64 = "AMAZON.COM",ROW(BOM!$B$1:$B$64)),ROW(10:10)),2),"")</f>
        <v>B01H4ZLZLQ</v>
      </c>
      <c r="J11" s="122">
        <f t="array" ref="J11">IFERROR(INDEX(BOM!$B$1:$E$64,SMALL(IF(BOM!$B$1:$B$64 = "AMAZON.COM",ROW(BOM!$B$1:$B$64)),ROW(10:10)),4),"")</f>
        <v>1</v>
      </c>
      <c r="K11" s="123" t="str">
        <f t="array" ref="K11">IFERROR(INDEX(BOM!$B$1:$E$64,SMALL(IF(BOM!$B$1:$B$64 = "METALSDEPOT",ROW(BOM!$B$1:$B$64)),ROW(10:10)),2),"")</f>
        <v/>
      </c>
      <c r="L11" s="124" t="str">
        <f t="array" ref="L11">IFERROR(INDEX(BOM!$B$1:$E$64,SMALL(IF(BOM!$B$1:$B$64 = "METALSDEPOT",ROW(BOM!$B$1:$B$64)),ROW(10:10)),4),"")</f>
        <v/>
      </c>
      <c r="M11" s="125" t="str">
        <f t="array" ref="M11">IFERROR(INDEX(BOM!$B$1:$E$64,SMALL(IF(BOM!$B$1:$B$64 = "MOUSER",ROW(BOM!$B$1:$B$64)),ROW(10:10)),2),"")</f>
        <v/>
      </c>
      <c r="N11" s="126" t="str">
        <f t="array" ref="N11">IFERROR(INDEX(BOM!$B$1:$E$64,SMALL(IF(BOM!$B$1:$B$64 = "MOUSER",ROW(BOM!$B$1:$B$64)),ROW(10:10)),4),"")</f>
        <v/>
      </c>
      <c r="O11" s="113" t="str">
        <f t="array" ref="O11">IFERROR(INDEX(BOM!$B$1:$E$64,SMALL(IF(BOM!$B$1:$B$64 = "MOUSER",ROW(BOM!$B$1:$B$64)),ROW(10:10)),2),"")</f>
        <v/>
      </c>
      <c r="P11" s="114" t="str">
        <f t="array" ref="P11">IFERROR(INDEX(BOM!$B$1:$E$64,SMALL(IF(BOM!$B$1:$B$64 = "MOUSER",ROW(BOM!$B$1:$B$64)),ROW(10:10)),4),"")</f>
        <v/>
      </c>
      <c r="Q11" s="115" t="str">
        <f t="array" ref="Q11">IFERROR(INDEX(BOM!$B$1:$E$64,SMALL(IF(BOM!$B$1:$B$64 = "HOME DEPOT",ROW(BOM!$B$1:$B$64)),ROW(10:10)),2),"")</f>
        <v/>
      </c>
      <c r="R11" s="116" t="str">
        <f t="array" ref="R11">IFERROR(INDEX(BOM!$B$1:$E$64,SMALL(IF(BOM!$B$1:$B$64 = "HOME DEPOT",ROW(BOM!$B$1:$B$64)),ROW(10:10)),4),"")</f>
        <v/>
      </c>
      <c r="S11" s="111" t="str">
        <f t="array" ref="S11">IFERROR(INDEX(BOM!$B$1:$E$64,SMALL(IF(BOM!$B$1:$B$64 = "BATTERYSTUFF",ROW(BOM!$B$1:$B$64)),ROW(10:10)),2),"")</f>
        <v/>
      </c>
      <c r="T11" s="112" t="str">
        <f t="array" ref="T11">IFERROR(INDEX(BOM!$B$1:$E$64,SMALL(IF(BOM!$B$1:$B$64 = "BATTERYSTUFF",ROW(BOM!$B$1:$B$64)),ROW(10:10)),4),"")</f>
        <v/>
      </c>
    </row>
    <row r="12" spans="1:20" x14ac:dyDescent="0.55000000000000004">
      <c r="A12" s="113" t="str">
        <f t="array" ref="A12">IFERROR(INDEX(BOM!$B$1:$E$64,SMALL(IF(BOM!$B$1:$B$64 = "VEXPRO",ROW(BOM!$B$1:$B$64)),ROW(11:11)),2),"")</f>
        <v/>
      </c>
      <c r="B12" s="114" t="str">
        <f t="array" ref="B12">IFERROR(INDEX(BOM!$B$1:$E$64,SMALL(IF(BOM!$B$1:$B$64 = "VEXPRO",ROW(BOM!$B$1:$B$64)),ROW(11:11)),4),"")</f>
        <v/>
      </c>
      <c r="C12" s="115" t="str">
        <f t="array" ref="C12">IFERROR(INDEX(BOM!$B$1:$E$64,SMALL(IF(BOM!$B$1:$B$64 = "ANDYMARK",ROW(BOM!$B$1:$B$64)),ROW(11:11)),2),"")</f>
        <v/>
      </c>
      <c r="D12" s="116" t="str">
        <f t="array" ref="D12">IFERROR(INDEX(BOM!$B$1:$E$64,SMALL(IF(BOM!$B$1:$B$64 = "ANDYMARK",ROW(BOM!$B$1:$B$64)),ROW(11:11)),4),"")</f>
        <v/>
      </c>
      <c r="E12" s="117" t="str">
        <f t="array" ref="E12">IFERROR(INDEX(BOM!$B$1:$E$64,SMALL(IF(BOM!$B$1:$B$64 = "GOKARTSUSA",ROW(BOM!$B$1:$B$64)),ROW(11:11)),2),"")</f>
        <v/>
      </c>
      <c r="F12" s="118" t="str">
        <f t="array" ref="F12">IFERROR(INDEX(BOM!$B$1:$E$64,SMALL(IF(BOM!$B$1:$B$64 = "GOKARTSUSA",ROW(BOM!$B$1:$B$64)),ROW(11:11)),4),"")</f>
        <v/>
      </c>
      <c r="G12" s="119" t="str">
        <f t="array" ref="G12">IFERROR(INDEX(BOM!$B$1:$E$64,SMALL(IF(BOM!$B$1:$B$64 = "EBAY.COM",ROW(BOM!$B$1:$B$64)),ROW(11:11)),2),"")</f>
        <v/>
      </c>
      <c r="H12" s="120" t="str">
        <f t="array" ref="H12">IFERROR(INDEX(BOM!$B$1:$E$64,SMALL(IF(BOM!$B$1:$B$64 = "EBAY.COM",ROW(BOM!$B$1:$B$64)),ROW(11:11)),4),"")</f>
        <v/>
      </c>
      <c r="I12" s="121" t="str">
        <f t="array" ref="I12">IFERROR(INDEX(BOM!$B$1:$E$64,SMALL(IF(BOM!$B$1:$B$64 = "AMAZON.COM",ROW(BOM!$B$1:$B$64)),ROW(11:11)),2),"")</f>
        <v>OMEL-MR-PN-6693723</v>
      </c>
      <c r="J12" s="122">
        <f t="array" ref="J12">IFERROR(INDEX(BOM!$B$1:$E$64,SMALL(IF(BOM!$B$1:$B$64 = "AMAZON.COM",ROW(BOM!$B$1:$B$64)),ROW(11:11)),4),"")</f>
        <v>1</v>
      </c>
      <c r="K12" s="123" t="str">
        <f t="array" ref="K12">IFERROR(INDEX(BOM!$B$1:$E$64,SMALL(IF(BOM!$B$1:$B$64 = "METALSDEPOT",ROW(BOM!$B$1:$B$64)),ROW(11:11)),2),"")</f>
        <v/>
      </c>
      <c r="L12" s="124" t="str">
        <f t="array" ref="L12">IFERROR(INDEX(BOM!$B$1:$E$64,SMALL(IF(BOM!$B$1:$B$64 = "METALSDEPOT",ROW(BOM!$B$1:$B$64)),ROW(11:11)),4),"")</f>
        <v/>
      </c>
      <c r="M12" s="125" t="str">
        <f t="array" ref="M12">IFERROR(INDEX(BOM!$B$1:$E$64,SMALL(IF(BOM!$B$1:$B$64 = "MOUSER",ROW(BOM!$B$1:$B$64)),ROW(11:11)),2),"")</f>
        <v/>
      </c>
      <c r="N12" s="126" t="str">
        <f t="array" ref="N12">IFERROR(INDEX(BOM!$B$1:$E$64,SMALL(IF(BOM!$B$1:$B$64 = "MOUSER",ROW(BOM!$B$1:$B$64)),ROW(11:11)),4),"")</f>
        <v/>
      </c>
      <c r="O12" s="113" t="str">
        <f t="array" ref="O12">IFERROR(INDEX(BOM!$B$1:$E$64,SMALL(IF(BOM!$B$1:$B$64 = "MOUSER",ROW(BOM!$B$1:$B$64)),ROW(11:11)),2),"")</f>
        <v/>
      </c>
      <c r="P12" s="114" t="str">
        <f t="array" ref="P12">IFERROR(INDEX(BOM!$B$1:$E$64,SMALL(IF(BOM!$B$1:$B$64 = "MOUSER",ROW(BOM!$B$1:$B$64)),ROW(11:11)),4),"")</f>
        <v/>
      </c>
      <c r="Q12" s="115" t="str">
        <f t="array" ref="Q12">IFERROR(INDEX(BOM!$B$1:$E$64,SMALL(IF(BOM!$B$1:$B$64 = "HOME DEPOT",ROW(BOM!$B$1:$B$64)),ROW(11:11)),2),"")</f>
        <v/>
      </c>
      <c r="R12" s="116" t="str">
        <f t="array" ref="R12">IFERROR(INDEX(BOM!$B$1:$E$64,SMALL(IF(BOM!$B$1:$B$64 = "HOME DEPOT",ROW(BOM!$B$1:$B$64)),ROW(11:11)),4),"")</f>
        <v/>
      </c>
      <c r="S12" s="111" t="str">
        <f t="array" ref="S12">IFERROR(INDEX(BOM!$B$1:$E$64,SMALL(IF(BOM!$B$1:$B$64 = "BATTERYSTUFF",ROW(BOM!$B$1:$B$64)),ROW(11:11)),2),"")</f>
        <v/>
      </c>
      <c r="T12" s="112" t="str">
        <f t="array" ref="T12">IFERROR(INDEX(BOM!$B$1:$E$64,SMALL(IF(BOM!$B$1:$B$64 = "BATTERYSTUFF",ROW(BOM!$B$1:$B$64)),ROW(11:11)),4),"")</f>
        <v/>
      </c>
    </row>
    <row r="13" spans="1:20" x14ac:dyDescent="0.55000000000000004">
      <c r="A13" s="113" t="str">
        <f t="array" ref="A13">IFERROR(INDEX(BOM!$B$1:$E$64,SMALL(IF(BOM!$B$1:$B$64 = "VEXPRO",ROW(BOM!$B$1:$B$64)),ROW(12:12)),2),"")</f>
        <v/>
      </c>
      <c r="B13" s="114" t="str">
        <f t="array" ref="B13">IFERROR(INDEX(BOM!$B$1:$E$64,SMALL(IF(BOM!$B$1:$B$64 = "VEXPRO",ROW(BOM!$B$1:$B$64)),ROW(12:12)),4),"")</f>
        <v/>
      </c>
      <c r="C13" s="115" t="str">
        <f t="array" ref="C13">IFERROR(INDEX(BOM!$B$1:$E$64,SMALL(IF(BOM!$B$1:$B$64 = "ANDYMARK",ROW(BOM!$B$1:$B$64)),ROW(12:12)),2),"")</f>
        <v/>
      </c>
      <c r="D13" s="116" t="str">
        <f t="array" ref="D13">IFERROR(INDEX(BOM!$B$1:$E$64,SMALL(IF(BOM!$B$1:$B$64 = "ANDYMARK",ROW(BOM!$B$1:$B$64)),ROW(12:12)),4),"")</f>
        <v/>
      </c>
      <c r="E13" s="117" t="str">
        <f t="array" ref="E13">IFERROR(INDEX(BOM!$B$1:$E$64,SMALL(IF(BOM!$B$1:$B$64 = "GOKARTSUSA",ROW(BOM!$B$1:$B$64)),ROW(12:12)),2),"")</f>
        <v/>
      </c>
      <c r="F13" s="118" t="str">
        <f t="array" ref="F13">IFERROR(INDEX(BOM!$B$1:$E$64,SMALL(IF(BOM!$B$1:$B$64 = "GOKARTSUSA",ROW(BOM!$B$1:$B$64)),ROW(12:12)),4),"")</f>
        <v/>
      </c>
      <c r="G13" s="119" t="str">
        <f t="array" ref="G13">IFERROR(INDEX(BOM!$B$1:$E$64,SMALL(IF(BOM!$B$1:$B$64 = "EBAY.COM",ROW(BOM!$B$1:$B$64)),ROW(12:12)),2),"")</f>
        <v/>
      </c>
      <c r="H13" s="120" t="str">
        <f t="array" ref="H13">IFERROR(INDEX(BOM!$B$1:$E$64,SMALL(IF(BOM!$B$1:$B$64 = "EBAY.COM",ROW(BOM!$B$1:$B$64)),ROW(12:12)),4),"")</f>
        <v/>
      </c>
      <c r="I13" s="121" t="str">
        <f t="array" ref="I13">IFERROR(INDEX(BOM!$B$1:$E$64,SMALL(IF(BOM!$B$1:$B$64 = "AMAZON.COM",ROW(BOM!$B$1:$B$64)),ROW(12:12)),2),"")</f>
        <v>B005FMT2RA</v>
      </c>
      <c r="J13" s="122">
        <f t="array" ref="J13">IFERROR(INDEX(BOM!$B$1:$E$64,SMALL(IF(BOM!$B$1:$B$64 = "AMAZON.COM",ROW(BOM!$B$1:$B$64)),ROW(12:12)),4),"")</f>
        <v>1</v>
      </c>
      <c r="K13" s="123" t="str">
        <f t="array" ref="K13">IFERROR(INDEX(BOM!$B$1:$E$64,SMALL(IF(BOM!$B$1:$B$64 = "METALSDEPOT",ROW(BOM!$B$1:$B$64)),ROW(12:12)),2),"")</f>
        <v/>
      </c>
      <c r="L13" s="124" t="str">
        <f t="array" ref="L13">IFERROR(INDEX(BOM!$B$1:$E$64,SMALL(IF(BOM!$B$1:$B$64 = "METALSDEPOT",ROW(BOM!$B$1:$B$64)),ROW(12:12)),4),"")</f>
        <v/>
      </c>
      <c r="M13" s="125" t="str">
        <f t="array" ref="M13">IFERROR(INDEX(BOM!$B$1:$E$64,SMALL(IF(BOM!$B$1:$B$64 = "MOUSER",ROW(BOM!$B$1:$B$64)),ROW(12:12)),2),"")</f>
        <v/>
      </c>
      <c r="N13" s="126" t="str">
        <f t="array" ref="N13">IFERROR(INDEX(BOM!$B$1:$E$64,SMALL(IF(BOM!$B$1:$B$64 = "MOUSER",ROW(BOM!$B$1:$B$64)),ROW(12:12)),4),"")</f>
        <v/>
      </c>
      <c r="O13" s="113" t="str">
        <f t="array" ref="O13">IFERROR(INDEX(BOM!$B$1:$E$64,SMALL(IF(BOM!$B$1:$B$64 = "MOUSER",ROW(BOM!$B$1:$B$64)),ROW(12:12)),2),"")</f>
        <v/>
      </c>
      <c r="P13" s="114" t="str">
        <f t="array" ref="P13">IFERROR(INDEX(BOM!$B$1:$E$64,SMALL(IF(BOM!$B$1:$B$64 = "MOUSER",ROW(BOM!$B$1:$B$64)),ROW(12:12)),4),"")</f>
        <v/>
      </c>
      <c r="Q13" s="115" t="str">
        <f t="array" ref="Q13">IFERROR(INDEX(BOM!$B$1:$E$64,SMALL(IF(BOM!$B$1:$B$64 = "HOME DEPOT",ROW(BOM!$B$1:$B$64)),ROW(12:12)),2),"")</f>
        <v/>
      </c>
      <c r="R13" s="116" t="str">
        <f t="array" ref="R13">IFERROR(INDEX(BOM!$B$1:$E$64,SMALL(IF(BOM!$B$1:$B$64 = "HOME DEPOT",ROW(BOM!$B$1:$B$64)),ROW(12:12)),4),"")</f>
        <v/>
      </c>
      <c r="S13" s="111" t="str">
        <f t="array" ref="S13">IFERROR(INDEX(BOM!$B$1:$E$64,SMALL(IF(BOM!$B$1:$B$64 = "BATTERYSTUFF",ROW(BOM!$B$1:$B$64)),ROW(12:12)),2),"")</f>
        <v/>
      </c>
      <c r="T13" s="112" t="str">
        <f t="array" ref="T13">IFERROR(INDEX(BOM!$B$1:$E$64,SMALL(IF(BOM!$B$1:$B$64 = "BATTERYSTUFF",ROW(BOM!$B$1:$B$64)),ROW(12:12)),4),"")</f>
        <v/>
      </c>
    </row>
    <row r="14" spans="1:20" x14ac:dyDescent="0.55000000000000004">
      <c r="A14" s="113" t="str">
        <f t="array" ref="A14">IFERROR(INDEX(BOM!$B$1:$E$64,SMALL(IF(BOM!$B$1:$B$64 = "VEXPRO",ROW(BOM!$B$1:$B$64)),ROW(13:13)),2),"")</f>
        <v/>
      </c>
      <c r="B14" s="114" t="str">
        <f t="array" ref="B14">IFERROR(INDEX(BOM!$B$1:$E$64,SMALL(IF(BOM!$B$1:$B$64 = "VEXPRO",ROW(BOM!$B$1:$B$64)),ROW(13:13)),4),"")</f>
        <v/>
      </c>
      <c r="C14" s="115" t="str">
        <f t="array" ref="C14">IFERROR(INDEX(BOM!$B$1:$E$64,SMALL(IF(BOM!$B$1:$B$64 = "ANDYMARK",ROW(BOM!$B$1:$B$64)),ROW(13:13)),2),"")</f>
        <v/>
      </c>
      <c r="D14" s="116" t="str">
        <f t="array" ref="D14">IFERROR(INDEX(BOM!$B$1:$E$64,SMALL(IF(BOM!$B$1:$B$64 = "ANDYMARK",ROW(BOM!$B$1:$B$64)),ROW(13:13)),4),"")</f>
        <v/>
      </c>
      <c r="E14" s="117" t="str">
        <f t="array" ref="E14">IFERROR(INDEX(BOM!$B$1:$E$64,SMALL(IF(BOM!$B$1:$B$64 = "GOKARTSUSA",ROW(BOM!$B$1:$B$64)),ROW(13:13)),2),"")</f>
        <v/>
      </c>
      <c r="F14" s="118" t="str">
        <f t="array" ref="F14">IFERROR(INDEX(BOM!$B$1:$E$64,SMALL(IF(BOM!$B$1:$B$64 = "GOKARTSUSA",ROW(BOM!$B$1:$B$64)),ROW(13:13)),4),"")</f>
        <v/>
      </c>
      <c r="G14" s="119" t="str">
        <f t="array" ref="G14">IFERROR(INDEX(BOM!$B$1:$E$64,SMALL(IF(BOM!$B$1:$B$64 = "EBAY.COM",ROW(BOM!$B$1:$B$64)),ROW(13:13)),2),"")</f>
        <v/>
      </c>
      <c r="H14" s="120" t="str">
        <f t="array" ref="H14">IFERROR(INDEX(BOM!$B$1:$E$64,SMALL(IF(BOM!$B$1:$B$64 = "EBAY.COM",ROW(BOM!$B$1:$B$64)),ROW(13:13)),4),"")</f>
        <v/>
      </c>
      <c r="I14" s="121" t="str">
        <f t="array" ref="I14">IFERROR(INDEX(BOM!$B$1:$E$64,SMALL(IF(BOM!$B$1:$B$64 = "AMAZON.COM",ROW(BOM!$B$1:$B$64)),ROW(13:13)),2),"")</f>
        <v>555-70200</v>
      </c>
      <c r="J14" s="122">
        <f t="array" ref="J14">IFERROR(INDEX(BOM!$B$1:$E$64,SMALL(IF(BOM!$B$1:$B$64 = "AMAZON.COM",ROW(BOM!$B$1:$B$64)),ROW(13:13)),4),"")</f>
        <v>1</v>
      </c>
      <c r="K14" s="123" t="str">
        <f t="array" ref="K14">IFERROR(INDEX(BOM!$B$1:$E$64,SMALL(IF(BOM!$B$1:$B$64 = "METALSDEPOT",ROW(BOM!$B$1:$B$64)),ROW(13:13)),2),"")</f>
        <v/>
      </c>
      <c r="L14" s="124" t="str">
        <f t="array" ref="L14">IFERROR(INDEX(BOM!$B$1:$E$64,SMALL(IF(BOM!$B$1:$B$64 = "METALSDEPOT",ROW(BOM!$B$1:$B$64)),ROW(13:13)),4),"")</f>
        <v/>
      </c>
      <c r="M14" s="125" t="str">
        <f t="array" ref="M14">IFERROR(INDEX(BOM!$B$1:$E$64,SMALL(IF(BOM!$B$1:$B$64 = "MOUSER",ROW(BOM!$B$1:$B$64)),ROW(13:13)),2),"")</f>
        <v/>
      </c>
      <c r="N14" s="126" t="str">
        <f t="array" ref="N14">IFERROR(INDEX(BOM!$B$1:$E$64,SMALL(IF(BOM!$B$1:$B$64 = "MOUSER",ROW(BOM!$B$1:$B$64)),ROW(13:13)),4),"")</f>
        <v/>
      </c>
      <c r="O14" s="113" t="str">
        <f t="array" ref="O14">IFERROR(INDEX(BOM!$B$1:$E$64,SMALL(IF(BOM!$B$1:$B$64 = "MOUSER",ROW(BOM!$B$1:$B$64)),ROW(13:13)),2),"")</f>
        <v/>
      </c>
      <c r="P14" s="114" t="str">
        <f t="array" ref="P14">IFERROR(INDEX(BOM!$B$1:$E$64,SMALL(IF(BOM!$B$1:$B$64 = "MOUSER",ROW(BOM!$B$1:$B$64)),ROW(13:13)),4),"")</f>
        <v/>
      </c>
      <c r="Q14" s="115" t="str">
        <f t="array" ref="Q14">IFERROR(INDEX(BOM!$B$1:$E$64,SMALL(IF(BOM!$B$1:$B$64 = "HOME DEPOT",ROW(BOM!$B$1:$B$64)),ROW(13:13)),2),"")</f>
        <v/>
      </c>
      <c r="R14" s="116" t="str">
        <f t="array" ref="R14">IFERROR(INDEX(BOM!$B$1:$E$64,SMALL(IF(BOM!$B$1:$B$64 = "HOME DEPOT",ROW(BOM!$B$1:$B$64)),ROW(13:13)),4),"")</f>
        <v/>
      </c>
      <c r="S14" s="111" t="str">
        <f t="array" ref="S14">IFERROR(INDEX(BOM!$B$1:$E$64,SMALL(IF(BOM!$B$1:$B$64 = "BATTERYSTUFF",ROW(BOM!$B$1:$B$64)),ROW(13:13)),2),"")</f>
        <v/>
      </c>
      <c r="T14" s="112" t="str">
        <f t="array" ref="T14">IFERROR(INDEX(BOM!$B$1:$E$64,SMALL(IF(BOM!$B$1:$B$64 = "BATTERYSTUFF",ROW(BOM!$B$1:$B$64)),ROW(13:13)),4),"")</f>
        <v/>
      </c>
    </row>
    <row r="15" spans="1:20" x14ac:dyDescent="0.55000000000000004">
      <c r="A15" s="113" t="str">
        <f t="array" ref="A15">IFERROR(INDEX(BOM!$B$1:$E$64,SMALL(IF(BOM!$B$1:$B$64 = "VEXPRO",ROW(BOM!$B$1:$B$64)),ROW(14:14)),2),"")</f>
        <v/>
      </c>
      <c r="B15" s="114" t="str">
        <f t="array" ref="B15">IFERROR(INDEX(BOM!$B$1:$E$64,SMALL(IF(BOM!$B$1:$B$64 = "VEXPRO",ROW(BOM!$B$1:$B$64)),ROW(14:14)),4),"")</f>
        <v/>
      </c>
      <c r="C15" s="115" t="str">
        <f t="array" ref="C15">IFERROR(INDEX(BOM!$B$1:$E$64,SMALL(IF(BOM!$B$1:$B$64 = "ANDYMARK",ROW(BOM!$B$1:$B$64)),ROW(14:14)),2),"")</f>
        <v/>
      </c>
      <c r="D15" s="116" t="str">
        <f t="array" ref="D15">IFERROR(INDEX(BOM!$B$1:$E$64,SMALL(IF(BOM!$B$1:$B$64 = "ANDYMARK",ROW(BOM!$B$1:$B$64)),ROW(14:14)),4),"")</f>
        <v/>
      </c>
      <c r="E15" s="117" t="str">
        <f t="array" ref="E15">IFERROR(INDEX(BOM!$B$1:$E$64,SMALL(IF(BOM!$B$1:$B$64 = "GOKARTSUSA",ROW(BOM!$B$1:$B$64)),ROW(14:14)),2),"")</f>
        <v/>
      </c>
      <c r="F15" s="118" t="str">
        <f t="array" ref="F15">IFERROR(INDEX(BOM!$B$1:$E$64,SMALL(IF(BOM!$B$1:$B$64 = "GOKARTSUSA",ROW(BOM!$B$1:$B$64)),ROW(14:14)),4),"")</f>
        <v/>
      </c>
      <c r="G15" s="119" t="str">
        <f t="array" ref="G15">IFERROR(INDEX(BOM!$B$1:$E$64,SMALL(IF(BOM!$B$1:$B$64 = "EBAY.COM",ROW(BOM!$B$1:$B$64)),ROW(14:14)),2),"")</f>
        <v/>
      </c>
      <c r="H15" s="120" t="str">
        <f t="array" ref="H15">IFERROR(INDEX(BOM!$B$1:$E$64,SMALL(IF(BOM!$B$1:$B$64 = "EBAY.COM",ROW(BOM!$B$1:$B$64)),ROW(14:14)),4),"")</f>
        <v/>
      </c>
      <c r="I15" s="121" t="str">
        <f t="array" ref="I15">IFERROR(INDEX(BOM!$B$1:$E$64,SMALL(IF(BOM!$B$1:$B$64 = "AMAZON.COM",ROW(BOM!$B$1:$B$64)),ROW(14:14)),2),"")</f>
        <v>2V-8TCC-ASKP</v>
      </c>
      <c r="J15" s="122">
        <f t="array" ref="J15">IFERROR(INDEX(BOM!$B$1:$E$64,SMALL(IF(BOM!$B$1:$B$64 = "AMAZON.COM",ROW(BOM!$B$1:$B$64)),ROW(14:14)),4),"")</f>
        <v>1</v>
      </c>
      <c r="K15" s="123" t="str">
        <f t="array" ref="K15">IFERROR(INDEX(BOM!$B$1:$E$64,SMALL(IF(BOM!$B$1:$B$64 = "METALSDEPOT",ROW(BOM!$B$1:$B$64)),ROW(14:14)),2),"")</f>
        <v/>
      </c>
      <c r="L15" s="124" t="str">
        <f t="array" ref="L15">IFERROR(INDEX(BOM!$B$1:$E$64,SMALL(IF(BOM!$B$1:$B$64 = "METALSDEPOT",ROW(BOM!$B$1:$B$64)),ROW(14:14)),4),"")</f>
        <v/>
      </c>
      <c r="M15" s="125" t="str">
        <f t="array" ref="M15">IFERROR(INDEX(BOM!$B$1:$E$64,SMALL(IF(BOM!$B$1:$B$64 = "MOUSER",ROW(BOM!$B$1:$B$64)),ROW(14:14)),2),"")</f>
        <v/>
      </c>
      <c r="N15" s="126" t="str">
        <f t="array" ref="N15">IFERROR(INDEX(BOM!$B$1:$E$64,SMALL(IF(BOM!$B$1:$B$64 = "MOUSER",ROW(BOM!$B$1:$B$64)),ROW(14:14)),4),"")</f>
        <v/>
      </c>
      <c r="O15" s="113" t="str">
        <f t="array" ref="O15">IFERROR(INDEX(BOM!$B$1:$E$64,SMALL(IF(BOM!$B$1:$B$64 = "MOUSER",ROW(BOM!$B$1:$B$64)),ROW(14:14)),2),"")</f>
        <v/>
      </c>
      <c r="P15" s="114" t="str">
        <f t="array" ref="P15">IFERROR(INDEX(BOM!$B$1:$E$64,SMALL(IF(BOM!$B$1:$B$64 = "MOUSER",ROW(BOM!$B$1:$B$64)),ROW(14:14)),4),"")</f>
        <v/>
      </c>
      <c r="Q15" s="115" t="str">
        <f t="array" ref="Q15">IFERROR(INDEX(BOM!$B$1:$E$64,SMALL(IF(BOM!$B$1:$B$64 = "HOME DEPOT",ROW(BOM!$B$1:$B$64)),ROW(14:14)),2),"")</f>
        <v/>
      </c>
      <c r="R15" s="116" t="str">
        <f t="array" ref="R15">IFERROR(INDEX(BOM!$B$1:$E$64,SMALL(IF(BOM!$B$1:$B$64 = "HOME DEPOT",ROW(BOM!$B$1:$B$64)),ROW(14:14)),4),"")</f>
        <v/>
      </c>
      <c r="S15" s="111" t="str">
        <f t="array" ref="S15">IFERROR(INDEX(BOM!$B$1:$E$64,SMALL(IF(BOM!$B$1:$B$64 = "BATTERYSTUFF",ROW(BOM!$B$1:$B$64)),ROW(14:14)),2),"")</f>
        <v/>
      </c>
      <c r="T15" s="112" t="str">
        <f t="array" ref="T15">IFERROR(INDEX(BOM!$B$1:$E$64,SMALL(IF(BOM!$B$1:$B$64 = "BATTERYSTUFF",ROW(BOM!$B$1:$B$64)),ROW(14:14)),4),"")</f>
        <v/>
      </c>
    </row>
    <row r="16" spans="1:20" x14ac:dyDescent="0.55000000000000004">
      <c r="A16" s="113" t="str">
        <f t="array" ref="A16">IFERROR(INDEX(BOM!$B$1:$E$64,SMALL(IF(BOM!$B$1:$B$64 = "VEXPRO",ROW(BOM!$B$1:$B$64)),ROW(15:15)),2),"")</f>
        <v/>
      </c>
      <c r="B16" s="114" t="str">
        <f t="array" ref="B16">IFERROR(INDEX(BOM!$B$1:$E$64,SMALL(IF(BOM!$B$1:$B$64 = "VEXPRO",ROW(BOM!$B$1:$B$64)),ROW(15:15)),4),"")</f>
        <v/>
      </c>
      <c r="C16" s="115" t="str">
        <f t="array" ref="C16">IFERROR(INDEX(BOM!$B$1:$E$64,SMALL(IF(BOM!$B$1:$B$64 = "ANDYMARK",ROW(BOM!$B$1:$B$64)),ROW(15:15)),2),"")</f>
        <v/>
      </c>
      <c r="D16" s="116" t="str">
        <f t="array" ref="D16">IFERROR(INDEX(BOM!$B$1:$E$64,SMALL(IF(BOM!$B$1:$B$64 = "ANDYMARK",ROW(BOM!$B$1:$B$64)),ROW(15:15)),4),"")</f>
        <v/>
      </c>
      <c r="E16" s="117" t="str">
        <f t="array" ref="E16">IFERROR(INDEX(BOM!$B$1:$E$64,SMALL(IF(BOM!$B$1:$B$64 = "GOKARTSUSA",ROW(BOM!$B$1:$B$64)),ROW(15:15)),2),"")</f>
        <v/>
      </c>
      <c r="F16" s="118" t="str">
        <f t="array" ref="F16">IFERROR(INDEX(BOM!$B$1:$E$64,SMALL(IF(BOM!$B$1:$B$64 = "GOKARTSUSA",ROW(BOM!$B$1:$B$64)),ROW(15:15)),4),"")</f>
        <v/>
      </c>
      <c r="G16" s="119" t="str">
        <f t="array" ref="G16">IFERROR(INDEX(BOM!$B$1:$E$64,SMALL(IF(BOM!$B$1:$B$64 = "EBAY.COM",ROW(BOM!$B$1:$B$64)),ROW(15:15)),2),"")</f>
        <v/>
      </c>
      <c r="H16" s="120" t="str">
        <f t="array" ref="H16">IFERROR(INDEX(BOM!$B$1:$E$64,SMALL(IF(BOM!$B$1:$B$64 = "EBAY.COM",ROW(BOM!$B$1:$B$64)),ROW(15:15)),4),"")</f>
        <v/>
      </c>
      <c r="I16" s="121" t="str">
        <f t="array" ref="I16">IFERROR(INDEX(BOM!$B$1:$E$64,SMALL(IF(BOM!$B$1:$B$64 = "AMAZON.COM",ROW(BOM!$B$1:$B$64)),ROW(15:15)),2),"")</f>
        <v>BTFP72326</v>
      </c>
      <c r="J16" s="122">
        <f t="array" ref="J16">IFERROR(INDEX(BOM!$B$1:$E$64,SMALL(IF(BOM!$B$1:$B$64 = "AMAZON.COM",ROW(BOM!$B$1:$B$64)),ROW(15:15)),4),"")</f>
        <v>1</v>
      </c>
      <c r="K16" s="123" t="str">
        <f t="array" ref="K16">IFERROR(INDEX(BOM!$B$1:$E$64,SMALL(IF(BOM!$B$1:$B$64 = "METALSDEPOT",ROW(BOM!$B$1:$B$64)),ROW(15:15)),2),"")</f>
        <v/>
      </c>
      <c r="L16" s="124" t="str">
        <f t="array" ref="L16">IFERROR(INDEX(BOM!$B$1:$E$64,SMALL(IF(BOM!$B$1:$B$64 = "METALSDEPOT",ROW(BOM!$B$1:$B$64)),ROW(15:15)),4),"")</f>
        <v/>
      </c>
      <c r="M16" s="125" t="str">
        <f t="array" ref="M16">IFERROR(INDEX(BOM!$B$1:$E$64,SMALL(IF(BOM!$B$1:$B$64 = "MOUSER",ROW(BOM!$B$1:$B$64)),ROW(15:15)),2),"")</f>
        <v/>
      </c>
      <c r="N16" s="126" t="str">
        <f t="array" ref="N16">IFERROR(INDEX(BOM!$B$1:$E$64,SMALL(IF(BOM!$B$1:$B$64 = "MOUSER",ROW(BOM!$B$1:$B$64)),ROW(15:15)),4),"")</f>
        <v/>
      </c>
      <c r="O16" s="113" t="str">
        <f t="array" ref="O16">IFERROR(INDEX(BOM!$B$1:$E$64,SMALL(IF(BOM!$B$1:$B$64 = "MOUSER",ROW(BOM!$B$1:$B$64)),ROW(15:15)),2),"")</f>
        <v/>
      </c>
      <c r="P16" s="114" t="str">
        <f t="array" ref="P16">IFERROR(INDEX(BOM!$B$1:$E$64,SMALL(IF(BOM!$B$1:$B$64 = "MOUSER",ROW(BOM!$B$1:$B$64)),ROW(15:15)),4),"")</f>
        <v/>
      </c>
      <c r="Q16" s="115" t="str">
        <f t="array" ref="Q16">IFERROR(INDEX(BOM!$B$1:$E$64,SMALL(IF(BOM!$B$1:$B$64 = "HOME DEPOT",ROW(BOM!$B$1:$B$64)),ROW(15:15)),2),"")</f>
        <v/>
      </c>
      <c r="R16" s="116" t="str">
        <f t="array" ref="R16">IFERROR(INDEX(BOM!$B$1:$E$64,SMALL(IF(BOM!$B$1:$B$64 = "HOME DEPOT",ROW(BOM!$B$1:$B$64)),ROW(15:15)),4),"")</f>
        <v/>
      </c>
      <c r="S16" s="111" t="str">
        <f t="array" ref="S16">IFERROR(INDEX(BOM!$B$1:$E$64,SMALL(IF(BOM!$B$1:$B$64 = "BATTERYSTUFF",ROW(BOM!$B$1:$B$64)),ROW(15:15)),2),"")</f>
        <v/>
      </c>
      <c r="T16" s="112" t="str">
        <f t="array" ref="T16">IFERROR(INDEX(BOM!$B$1:$E$64,SMALL(IF(BOM!$B$1:$B$64 = "BATTERYSTUFF",ROW(BOM!$B$1:$B$64)),ROW(15:15)),4),"")</f>
        <v/>
      </c>
    </row>
    <row r="17" spans="1:20" x14ac:dyDescent="0.55000000000000004">
      <c r="A17" s="113" t="str">
        <f t="array" ref="A17">IFERROR(INDEX(BOM!$B$1:$E$64,SMALL(IF(BOM!$B$1:$B$64 = "VEXPRO",ROW(BOM!$B$1:$B$64)),ROW(16:16)),2),"")</f>
        <v/>
      </c>
      <c r="B17" s="114" t="str">
        <f t="array" ref="B17">IFERROR(INDEX(BOM!$B$1:$E$64,SMALL(IF(BOM!$B$1:$B$64 = "VEXPRO",ROW(BOM!$B$1:$B$64)),ROW(16:16)),4),"")</f>
        <v/>
      </c>
      <c r="C17" s="115" t="str">
        <f t="array" ref="C17">IFERROR(INDEX(BOM!$B$1:$E$64,SMALL(IF(BOM!$B$1:$B$64 = "ANDYMARK",ROW(BOM!$B$1:$B$64)),ROW(16:16)),2),"")</f>
        <v/>
      </c>
      <c r="D17" s="116" t="str">
        <f t="array" ref="D17">IFERROR(INDEX(BOM!$B$1:$E$64,SMALL(IF(BOM!$B$1:$B$64 = "ANDYMARK",ROW(BOM!$B$1:$B$64)),ROW(16:16)),4),"")</f>
        <v/>
      </c>
      <c r="E17" s="117" t="str">
        <f t="array" ref="E17">IFERROR(INDEX(BOM!$B$1:$E$64,SMALL(IF(BOM!$B$1:$B$64 = "GOKARTSUSA",ROW(BOM!$B$1:$B$64)),ROW(16:16)),2),"")</f>
        <v/>
      </c>
      <c r="F17" s="118" t="str">
        <f t="array" ref="F17">IFERROR(INDEX(BOM!$B$1:$E$64,SMALL(IF(BOM!$B$1:$B$64 = "GOKARTSUSA",ROW(BOM!$B$1:$B$64)),ROW(16:16)),4),"")</f>
        <v/>
      </c>
      <c r="G17" s="119" t="str">
        <f t="array" ref="G17">IFERROR(INDEX(BOM!$B$1:$E$64,SMALL(IF(BOM!$B$1:$B$64 = "EBAY.COM",ROW(BOM!$B$1:$B$64)),ROW(16:16)),2),"")</f>
        <v/>
      </c>
      <c r="H17" s="120" t="str">
        <f t="array" ref="H17">IFERROR(INDEX(BOM!$B$1:$E$64,SMALL(IF(BOM!$B$1:$B$64 = "EBAY.COM",ROW(BOM!$B$1:$B$64)),ROW(16:16)),4),"")</f>
        <v/>
      </c>
      <c r="I17" s="121" t="str">
        <f t="array" ref="I17">IFERROR(INDEX(BOM!$B$1:$E$64,SMALL(IF(BOM!$B$1:$B$64 = "AMAZON.COM",ROW(BOM!$B$1:$B$64)),ROW(16:16)),2),"")</f>
        <v>J06</v>
      </c>
      <c r="J17" s="122">
        <f t="array" ref="J17">IFERROR(INDEX(BOM!$B$1:$E$64,SMALL(IF(BOM!$B$1:$B$64 = "AMAZON.COM",ROW(BOM!$B$1:$B$64)),ROW(16:16)),4),"")</f>
        <v>1</v>
      </c>
      <c r="K17" s="123" t="str">
        <f t="array" ref="K17">IFERROR(INDEX(BOM!$B$1:$E$64,SMALL(IF(BOM!$B$1:$B$64 = "METALSDEPOT",ROW(BOM!$B$1:$B$64)),ROW(16:16)),2),"")</f>
        <v/>
      </c>
      <c r="L17" s="124" t="str">
        <f t="array" ref="L17">IFERROR(INDEX(BOM!$B$1:$E$64,SMALL(IF(BOM!$B$1:$B$64 = "METALSDEPOT",ROW(BOM!$B$1:$B$64)),ROW(16:16)),4),"")</f>
        <v/>
      </c>
      <c r="M17" s="125" t="str">
        <f t="array" ref="M17">IFERROR(INDEX(BOM!$B$1:$E$64,SMALL(IF(BOM!$B$1:$B$64 = "MOUSER",ROW(BOM!$B$1:$B$64)),ROW(16:16)),2),"")</f>
        <v/>
      </c>
      <c r="N17" s="126" t="str">
        <f t="array" ref="N17">IFERROR(INDEX(BOM!$B$1:$E$64,SMALL(IF(BOM!$B$1:$B$64 = "MOUSER",ROW(BOM!$B$1:$B$64)),ROW(16:16)),4),"")</f>
        <v/>
      </c>
      <c r="O17" s="113" t="str">
        <f t="array" ref="O17">IFERROR(INDEX(BOM!$B$1:$E$64,SMALL(IF(BOM!$B$1:$B$64 = "MOUSER",ROW(BOM!$B$1:$B$64)),ROW(16:16)),2),"")</f>
        <v/>
      </c>
      <c r="P17" s="114" t="str">
        <f t="array" ref="P17">IFERROR(INDEX(BOM!$B$1:$E$64,SMALL(IF(BOM!$B$1:$B$64 = "MOUSER",ROW(BOM!$B$1:$B$64)),ROW(16:16)),4),"")</f>
        <v/>
      </c>
      <c r="Q17" s="115" t="str">
        <f t="array" ref="Q17">IFERROR(INDEX(BOM!$B$1:$E$64,SMALL(IF(BOM!$B$1:$B$64 = "HOME DEPOT",ROW(BOM!$B$1:$B$64)),ROW(16:16)),2),"")</f>
        <v/>
      </c>
      <c r="R17" s="116" t="str">
        <f t="array" ref="R17">IFERROR(INDEX(BOM!$B$1:$E$64,SMALL(IF(BOM!$B$1:$B$64 = "HOME DEPOT",ROW(BOM!$B$1:$B$64)),ROW(16:16)),4),"")</f>
        <v/>
      </c>
      <c r="S17" s="111" t="str">
        <f t="array" ref="S17">IFERROR(INDEX(BOM!$B$1:$E$64,SMALL(IF(BOM!$B$1:$B$64 = "BATTERYSTUFF",ROW(BOM!$B$1:$B$64)),ROW(16:16)),2),"")</f>
        <v/>
      </c>
      <c r="T17" s="112" t="str">
        <f t="array" ref="T17">IFERROR(INDEX(BOM!$B$1:$E$64,SMALL(IF(BOM!$B$1:$B$64 = "BATTERYSTUFF",ROW(BOM!$B$1:$B$64)),ROW(16:16)),4),"")</f>
        <v/>
      </c>
    </row>
    <row r="18" spans="1:20" x14ac:dyDescent="0.55000000000000004">
      <c r="A18" s="113" t="str">
        <f t="array" ref="A18">IFERROR(INDEX(BOM!$B$1:$E$64,SMALL(IF(BOM!$B$1:$B$64 = "VEXPRO",ROW(BOM!$B$1:$B$64)),ROW(17:17)),2),"")</f>
        <v/>
      </c>
      <c r="B18" s="114" t="str">
        <f t="array" ref="B18">IFERROR(INDEX(BOM!$B$1:$E$64,SMALL(IF(BOM!$B$1:$B$64 = "VEXPRO",ROW(BOM!$B$1:$B$64)),ROW(17:17)),4),"")</f>
        <v/>
      </c>
      <c r="C18" s="115" t="str">
        <f t="array" ref="C18">IFERROR(INDEX(BOM!$B$1:$E$64,SMALL(IF(BOM!$B$1:$B$64 = "ANDYMARK",ROW(BOM!$B$1:$B$64)),ROW(17:17)),2),"")</f>
        <v/>
      </c>
      <c r="D18" s="116" t="str">
        <f t="array" ref="D18">IFERROR(INDEX(BOM!$B$1:$E$64,SMALL(IF(BOM!$B$1:$B$64 = "ANDYMARK",ROW(BOM!$B$1:$B$64)),ROW(17:17)),4),"")</f>
        <v/>
      </c>
      <c r="E18" s="117" t="str">
        <f t="array" ref="E18">IFERROR(INDEX(BOM!$B$1:$E$64,SMALL(IF(BOM!$B$1:$B$64 = "GOKARTSUSA",ROW(BOM!$B$1:$B$64)),ROW(17:17)),2),"")</f>
        <v/>
      </c>
      <c r="F18" s="118" t="str">
        <f t="array" ref="F18">IFERROR(INDEX(BOM!$B$1:$E$64,SMALL(IF(BOM!$B$1:$B$64 = "GOKARTSUSA",ROW(BOM!$B$1:$B$64)),ROW(17:17)),4),"")</f>
        <v/>
      </c>
      <c r="G18" s="119" t="str">
        <f t="array" ref="G18">IFERROR(INDEX(BOM!$B$1:$E$64,SMALL(IF(BOM!$B$1:$B$64 = "EBAY.COM",ROW(BOM!$B$1:$B$64)),ROW(17:17)),2),"")</f>
        <v/>
      </c>
      <c r="H18" s="120" t="str">
        <f t="array" ref="H18">IFERROR(INDEX(BOM!$B$1:$E$64,SMALL(IF(BOM!$B$1:$B$64 = "EBAY.COM",ROW(BOM!$B$1:$B$64)),ROW(17:17)),4),"")</f>
        <v/>
      </c>
      <c r="I18" s="121" t="str">
        <f t="array" ref="I18">IFERROR(INDEX(BOM!$B$1:$E$64,SMALL(IF(BOM!$B$1:$B$64 = "AMAZON.COM",ROW(BOM!$B$1:$B$64)),ROW(17:17)),2),"")</f>
        <v/>
      </c>
      <c r="J18" s="122" t="str">
        <f t="array" ref="J18">IFERROR(INDEX(BOM!$B$1:$E$64,SMALL(IF(BOM!$B$1:$B$64 = "AMAZON.COM",ROW(BOM!$B$1:$B$64)),ROW(17:17)),4),"")</f>
        <v/>
      </c>
      <c r="K18" s="123" t="str">
        <f t="array" ref="K18">IFERROR(INDEX(BOM!$B$1:$E$64,SMALL(IF(BOM!$B$1:$B$64 = "METALSDEPOT",ROW(BOM!$B$1:$B$64)),ROW(17:17)),2),"")</f>
        <v/>
      </c>
      <c r="L18" s="124" t="str">
        <f t="array" ref="L18">IFERROR(INDEX(BOM!$B$1:$E$64,SMALL(IF(BOM!$B$1:$B$64 = "METALSDEPOT",ROW(BOM!$B$1:$B$64)),ROW(17:17)),4),"")</f>
        <v/>
      </c>
      <c r="M18" s="125" t="str">
        <f t="array" ref="M18">IFERROR(INDEX(BOM!$B$1:$E$64,SMALL(IF(BOM!$B$1:$B$64 = "MOUSER",ROW(BOM!$B$1:$B$64)),ROW(17:17)),2),"")</f>
        <v/>
      </c>
      <c r="N18" s="126" t="str">
        <f t="array" ref="N18">IFERROR(INDEX(BOM!$B$1:$E$64,SMALL(IF(BOM!$B$1:$B$64 = "MOUSER",ROW(BOM!$B$1:$B$64)),ROW(17:17)),4),"")</f>
        <v/>
      </c>
      <c r="O18" s="113" t="str">
        <f t="array" ref="O18">IFERROR(INDEX(BOM!$B$1:$E$64,SMALL(IF(BOM!$B$1:$B$64 = "MOUSER",ROW(BOM!$B$1:$B$64)),ROW(17:17)),2),"")</f>
        <v/>
      </c>
      <c r="P18" s="114" t="str">
        <f t="array" ref="P18">IFERROR(INDEX(BOM!$B$1:$E$64,SMALL(IF(BOM!$B$1:$B$64 = "MOUSER",ROW(BOM!$B$1:$B$64)),ROW(17:17)),4),"")</f>
        <v/>
      </c>
      <c r="Q18" s="115" t="str">
        <f t="array" ref="Q18">IFERROR(INDEX(BOM!$B$1:$E$64,SMALL(IF(BOM!$B$1:$B$64 = "HOME DEPOT",ROW(BOM!$B$1:$B$64)),ROW(17:17)),2),"")</f>
        <v/>
      </c>
      <c r="R18" s="116" t="str">
        <f t="array" ref="R18">IFERROR(INDEX(BOM!$B$1:$E$64,SMALL(IF(BOM!$B$1:$B$64 = "HOME DEPOT",ROW(BOM!$B$1:$B$64)),ROW(17:17)),4),"")</f>
        <v/>
      </c>
      <c r="S18" s="111" t="str">
        <f t="array" ref="S18">IFERROR(INDEX(BOM!$B$1:$E$64,SMALL(IF(BOM!$B$1:$B$64 = "BATTERYSTUFF",ROW(BOM!$B$1:$B$64)),ROW(17:17)),2),"")</f>
        <v/>
      </c>
      <c r="T18" s="112" t="str">
        <f t="array" ref="T18">IFERROR(INDEX(BOM!$B$1:$E$64,SMALL(IF(BOM!$B$1:$B$64 = "BATTERYSTUFF",ROW(BOM!$B$1:$B$64)),ROW(17:17)),4),"")</f>
        <v/>
      </c>
    </row>
    <row r="19" spans="1:20" x14ac:dyDescent="0.55000000000000004">
      <c r="A19" s="113" t="str">
        <f t="array" ref="A19">IFERROR(INDEX(BOM!$B$1:$E$64,SMALL(IF(BOM!$B$1:$B$64 = "VEXPRO",ROW(BOM!$B$1:$B$64)),ROW(18:18)),2),"")</f>
        <v/>
      </c>
      <c r="B19" s="114" t="str">
        <f t="array" ref="B19">IFERROR(INDEX(BOM!$B$1:$E$64,SMALL(IF(BOM!$B$1:$B$64 = "VEXPRO",ROW(BOM!$B$1:$B$64)),ROW(18:18)),4),"")</f>
        <v/>
      </c>
      <c r="C19" s="115" t="str">
        <f t="array" ref="C19">IFERROR(INDEX(BOM!$B$1:$E$64,SMALL(IF(BOM!$B$1:$B$64 = "ANDYMARK",ROW(BOM!$B$1:$B$64)),ROW(18:18)),2),"")</f>
        <v/>
      </c>
      <c r="D19" s="116" t="str">
        <f t="array" ref="D19">IFERROR(INDEX(BOM!$B$1:$E$64,SMALL(IF(BOM!$B$1:$B$64 = "ANDYMARK",ROW(BOM!$B$1:$B$64)),ROW(18:18)),4),"")</f>
        <v/>
      </c>
      <c r="E19" s="117" t="str">
        <f t="array" ref="E19">IFERROR(INDEX(BOM!$B$1:$E$64,SMALL(IF(BOM!$B$1:$B$64 = "GOKARTSUSA",ROW(BOM!$B$1:$B$64)),ROW(18:18)),2),"")</f>
        <v/>
      </c>
      <c r="F19" s="118" t="str">
        <f t="array" ref="F19">IFERROR(INDEX(BOM!$B$1:$E$64,SMALL(IF(BOM!$B$1:$B$64 = "GOKARTSUSA",ROW(BOM!$B$1:$B$64)),ROW(18:18)),4),"")</f>
        <v/>
      </c>
      <c r="G19" s="119" t="str">
        <f t="array" ref="G19">IFERROR(INDEX(BOM!$B$1:$E$64,SMALL(IF(BOM!$B$1:$B$64 = "EBAY.COM",ROW(BOM!$B$1:$B$64)),ROW(18:18)),2),"")</f>
        <v/>
      </c>
      <c r="H19" s="120" t="str">
        <f t="array" ref="H19">IFERROR(INDEX(BOM!$B$1:$E$64,SMALL(IF(BOM!$B$1:$B$64 = "EBAY.COM",ROW(BOM!$B$1:$B$64)),ROW(18:18)),4),"")</f>
        <v/>
      </c>
      <c r="I19" s="121" t="str">
        <f t="array" ref="I19">IFERROR(INDEX(BOM!$B$1:$E$64,SMALL(IF(BOM!$B$1:$B$64 = "AMAZON.COM",ROW(BOM!$B$1:$B$64)),ROW(18:18)),2),"")</f>
        <v/>
      </c>
      <c r="J19" s="122" t="str">
        <f t="array" ref="J19">IFERROR(INDEX(BOM!$B$1:$E$64,SMALL(IF(BOM!$B$1:$B$64 = "AMAZON.COM",ROW(BOM!$B$1:$B$64)),ROW(18:18)),4),"")</f>
        <v/>
      </c>
      <c r="K19" s="123" t="str">
        <f t="array" ref="K19">IFERROR(INDEX(BOM!$B$1:$E$64,SMALL(IF(BOM!$B$1:$B$64 = "METALSDEPOT",ROW(BOM!$B$1:$B$64)),ROW(18:18)),2),"")</f>
        <v/>
      </c>
      <c r="L19" s="124" t="str">
        <f t="array" ref="L19">IFERROR(INDEX(BOM!$B$1:$E$64,SMALL(IF(BOM!$B$1:$B$64 = "METALSDEPOT",ROW(BOM!$B$1:$B$64)),ROW(18:18)),4),"")</f>
        <v/>
      </c>
      <c r="M19" s="125" t="str">
        <f t="array" ref="M19">IFERROR(INDEX(BOM!$B$1:$E$64,SMALL(IF(BOM!$B$1:$B$64 = "MOUSER",ROW(BOM!$B$1:$B$64)),ROW(18:18)),2),"")</f>
        <v/>
      </c>
      <c r="N19" s="126" t="str">
        <f t="array" ref="N19">IFERROR(INDEX(BOM!$B$1:$E$64,SMALL(IF(BOM!$B$1:$B$64 = "MOUSER",ROW(BOM!$B$1:$B$64)),ROW(18:18)),4),"")</f>
        <v/>
      </c>
      <c r="O19" s="113" t="str">
        <f t="array" ref="O19">IFERROR(INDEX(BOM!$B$1:$E$64,SMALL(IF(BOM!$B$1:$B$64 = "MOUSER",ROW(BOM!$B$1:$B$64)),ROW(18:18)),2),"")</f>
        <v/>
      </c>
      <c r="P19" s="114" t="str">
        <f t="array" ref="P19">IFERROR(INDEX(BOM!$B$1:$E$64,SMALL(IF(BOM!$B$1:$B$64 = "MOUSER",ROW(BOM!$B$1:$B$64)),ROW(18:18)),4),"")</f>
        <v/>
      </c>
      <c r="Q19" s="115" t="str">
        <f t="array" ref="Q19">IFERROR(INDEX(BOM!$B$1:$E$64,SMALL(IF(BOM!$B$1:$B$64 = "HOME DEPOT",ROW(BOM!$B$1:$B$64)),ROW(18:18)),2),"")</f>
        <v/>
      </c>
      <c r="R19" s="116" t="str">
        <f t="array" ref="R19">IFERROR(INDEX(BOM!$B$1:$E$64,SMALL(IF(BOM!$B$1:$B$64 = "HOME DEPOT",ROW(BOM!$B$1:$B$64)),ROW(18:18)),4),"")</f>
        <v/>
      </c>
      <c r="S19" s="111" t="str">
        <f t="array" ref="S19">IFERROR(INDEX(BOM!$B$1:$E$64,SMALL(IF(BOM!$B$1:$B$64 = "BATTERYSTUFF",ROW(BOM!$B$1:$B$64)),ROW(18:18)),2),"")</f>
        <v/>
      </c>
      <c r="T19" s="112" t="str">
        <f t="array" ref="T19">IFERROR(INDEX(BOM!$B$1:$E$64,SMALL(IF(BOM!$B$1:$B$64 = "BATTERYSTUFF",ROW(BOM!$B$1:$B$64)),ROW(18:18)),4),"")</f>
        <v/>
      </c>
    </row>
    <row r="20" spans="1:20" x14ac:dyDescent="0.55000000000000004">
      <c r="A20" s="113" t="str">
        <f t="array" ref="A20">IFERROR(INDEX(BOM!$B$1:$E$64,SMALL(IF(BOM!$B$1:$B$64 = "VEXPRO",ROW(BOM!$B$1:$B$64)),ROW(19:19)),2),"")</f>
        <v/>
      </c>
      <c r="B20" s="114" t="str">
        <f t="array" ref="B20">IFERROR(INDEX(BOM!$B$1:$E$64,SMALL(IF(BOM!$B$1:$B$64 = "VEXPRO",ROW(BOM!$B$1:$B$64)),ROW(19:19)),4),"")</f>
        <v/>
      </c>
      <c r="C20" s="115" t="str">
        <f t="array" ref="C20">IFERROR(INDEX(BOM!$B$1:$E$64,SMALL(IF(BOM!$B$1:$B$64 = "ANDYMARK",ROW(BOM!$B$1:$B$64)),ROW(19:19)),2),"")</f>
        <v/>
      </c>
      <c r="D20" s="116" t="str">
        <f t="array" ref="D20">IFERROR(INDEX(BOM!$B$1:$E$64,SMALL(IF(BOM!$B$1:$B$64 = "ANDYMARK",ROW(BOM!$B$1:$B$64)),ROW(19:19)),4),"")</f>
        <v/>
      </c>
      <c r="E20" s="117" t="str">
        <f t="array" ref="E20">IFERROR(INDEX(BOM!$B$1:$E$64,SMALL(IF(BOM!$B$1:$B$64 = "GOKARTSUSA",ROW(BOM!$B$1:$B$64)),ROW(19:19)),2),"")</f>
        <v/>
      </c>
      <c r="F20" s="118" t="str">
        <f t="array" ref="F20">IFERROR(INDEX(BOM!$B$1:$E$64,SMALL(IF(BOM!$B$1:$B$64 = "GOKARTSUSA",ROW(BOM!$B$1:$B$64)),ROW(19:19)),4),"")</f>
        <v/>
      </c>
      <c r="G20" s="119" t="str">
        <f t="array" ref="G20">IFERROR(INDEX(BOM!$B$1:$E$64,SMALL(IF(BOM!$B$1:$B$64 = "EBAY.COM",ROW(BOM!$B$1:$B$64)),ROW(19:19)),2),"")</f>
        <v/>
      </c>
      <c r="H20" s="120" t="str">
        <f t="array" ref="H20">IFERROR(INDEX(BOM!$B$1:$E$64,SMALL(IF(BOM!$B$1:$B$64 = "EBAY.COM",ROW(BOM!$B$1:$B$64)),ROW(19:19)),4),"")</f>
        <v/>
      </c>
      <c r="I20" s="121" t="str">
        <f t="array" ref="I20">IFERROR(INDEX(BOM!$B$1:$E$64,SMALL(IF(BOM!$B$1:$B$64 = "AMAZON.COM",ROW(BOM!$B$1:$B$64)),ROW(19:19)),2),"")</f>
        <v/>
      </c>
      <c r="J20" s="122" t="str">
        <f t="array" ref="J20">IFERROR(INDEX(BOM!$B$1:$E$64,SMALL(IF(BOM!$B$1:$B$64 = "AMAZON.COM",ROW(BOM!$B$1:$B$64)),ROW(19:19)),4),"")</f>
        <v/>
      </c>
      <c r="K20" s="123" t="str">
        <f t="array" ref="K20">IFERROR(INDEX(BOM!$B$1:$E$64,SMALL(IF(BOM!$B$1:$B$64 = "METALSDEPOT",ROW(BOM!$B$1:$B$64)),ROW(19:19)),2),"")</f>
        <v/>
      </c>
      <c r="L20" s="124" t="str">
        <f t="array" ref="L20">IFERROR(INDEX(BOM!$B$1:$E$64,SMALL(IF(BOM!$B$1:$B$64 = "METALSDEPOT",ROW(BOM!$B$1:$B$64)),ROW(19:19)),4),"")</f>
        <v/>
      </c>
      <c r="M20" s="125" t="str">
        <f t="array" ref="M20">IFERROR(INDEX(BOM!$B$1:$E$64,SMALL(IF(BOM!$B$1:$B$64 = "MOUSER",ROW(BOM!$B$1:$B$64)),ROW(19:19)),2),"")</f>
        <v/>
      </c>
      <c r="N20" s="126" t="str">
        <f t="array" ref="N20">IFERROR(INDEX(BOM!$B$1:$E$64,SMALL(IF(BOM!$B$1:$B$64 = "MOUSER",ROW(BOM!$B$1:$B$64)),ROW(19:19)),4),"")</f>
        <v/>
      </c>
      <c r="O20" s="113" t="str">
        <f t="array" ref="O20">IFERROR(INDEX(BOM!$B$1:$E$64,SMALL(IF(BOM!$B$1:$B$64 = "MOUSER",ROW(BOM!$B$1:$B$64)),ROW(19:19)),2),"")</f>
        <v/>
      </c>
      <c r="P20" s="114" t="str">
        <f t="array" ref="P20">IFERROR(INDEX(BOM!$B$1:$E$64,SMALL(IF(BOM!$B$1:$B$64 = "MOUSER",ROW(BOM!$B$1:$B$64)),ROW(19:19)),4),"")</f>
        <v/>
      </c>
      <c r="Q20" s="115" t="str">
        <f t="array" ref="Q20">IFERROR(INDEX(BOM!$B$1:$E$64,SMALL(IF(BOM!$B$1:$B$64 = "HOME DEPOT",ROW(BOM!$B$1:$B$64)),ROW(19:19)),2),"")</f>
        <v/>
      </c>
      <c r="R20" s="116" t="str">
        <f t="array" ref="R20">IFERROR(INDEX(BOM!$B$1:$E$64,SMALL(IF(BOM!$B$1:$B$64 = "HOME DEPOT",ROW(BOM!$B$1:$B$64)),ROW(19:19)),4),"")</f>
        <v/>
      </c>
      <c r="S20" s="111" t="str">
        <f t="array" ref="S20">IFERROR(INDEX(BOM!$B$1:$E$64,SMALL(IF(BOM!$B$1:$B$64 = "BATTERYSTUFF",ROW(BOM!$B$1:$B$64)),ROW(19:19)),2),"")</f>
        <v/>
      </c>
      <c r="T20" s="112" t="str">
        <f t="array" ref="T20">IFERROR(INDEX(BOM!$B$1:$E$64,SMALL(IF(BOM!$B$1:$B$64 = "BATTERYSTUFF",ROW(BOM!$B$1:$B$64)),ROW(19:19)),4),"")</f>
        <v/>
      </c>
    </row>
    <row r="21" spans="1:20" x14ac:dyDescent="0.55000000000000004">
      <c r="A21" s="113" t="str">
        <f t="array" ref="A21">IFERROR(INDEX(BOM!$B$1:$E$64,SMALL(IF(BOM!$B$1:$B$64 = "VEXPRO",ROW(BOM!$B$1:$B$64)),ROW(20:20)),2),"")</f>
        <v/>
      </c>
      <c r="B21" s="114" t="str">
        <f t="array" ref="B21">IFERROR(INDEX(BOM!$B$1:$E$64,SMALL(IF(BOM!$B$1:$B$64 = "VEXPRO",ROW(BOM!$B$1:$B$64)),ROW(20:20)),4),"")</f>
        <v/>
      </c>
      <c r="C21" s="115" t="str">
        <f t="array" ref="C21">IFERROR(INDEX(BOM!$B$1:$E$64,SMALL(IF(BOM!$B$1:$B$64 = "ANDYMARK",ROW(BOM!$B$1:$B$64)),ROW(20:20)),2),"")</f>
        <v/>
      </c>
      <c r="D21" s="116" t="str">
        <f t="array" ref="D21">IFERROR(INDEX(BOM!$B$1:$E$64,SMALL(IF(BOM!$B$1:$B$64 = "ANDYMARK",ROW(BOM!$B$1:$B$64)),ROW(20:20)),4),"")</f>
        <v/>
      </c>
      <c r="E21" s="117" t="str">
        <f t="array" ref="E21">IFERROR(INDEX(BOM!$B$1:$E$64,SMALL(IF(BOM!$B$1:$B$64 = "GOKARTSUSA",ROW(BOM!$B$1:$B$64)),ROW(20:20)),2),"")</f>
        <v/>
      </c>
      <c r="F21" s="118" t="str">
        <f t="array" ref="F21">IFERROR(INDEX(BOM!$B$1:$E$64,SMALL(IF(BOM!$B$1:$B$64 = "GOKARTSUSA",ROW(BOM!$B$1:$B$64)),ROW(20:20)),4),"")</f>
        <v/>
      </c>
      <c r="G21" s="119" t="str">
        <f t="array" ref="G21">IFERROR(INDEX(BOM!$B$1:$E$64,SMALL(IF(BOM!$B$1:$B$64 = "EBAY.COM",ROW(BOM!$B$1:$B$64)),ROW(20:20)),2),"")</f>
        <v/>
      </c>
      <c r="H21" s="120" t="str">
        <f t="array" ref="H21">IFERROR(INDEX(BOM!$B$1:$E$64,SMALL(IF(BOM!$B$1:$B$64 = "EBAY.COM",ROW(BOM!$B$1:$B$64)),ROW(20:20)),4),"")</f>
        <v/>
      </c>
      <c r="I21" s="121" t="str">
        <f t="array" ref="I21">IFERROR(INDEX(BOM!$B$1:$E$64,SMALL(IF(BOM!$B$1:$B$64 = "AMAZON.COM",ROW(BOM!$B$1:$B$64)),ROW(20:20)),2),"")</f>
        <v/>
      </c>
      <c r="J21" s="122" t="str">
        <f t="array" ref="J21">IFERROR(INDEX(BOM!$B$1:$E$64,SMALL(IF(BOM!$B$1:$B$64 = "AMAZON.COM",ROW(BOM!$B$1:$B$64)),ROW(20:20)),4),"")</f>
        <v/>
      </c>
      <c r="K21" s="123" t="str">
        <f t="array" ref="K21">IFERROR(INDEX(BOM!$B$1:$E$64,SMALL(IF(BOM!$B$1:$B$64 = "METALSDEPOT",ROW(BOM!$B$1:$B$64)),ROW(20:20)),2),"")</f>
        <v/>
      </c>
      <c r="L21" s="124" t="str">
        <f t="array" ref="L21">IFERROR(INDEX(BOM!$B$1:$E$64,SMALL(IF(BOM!$B$1:$B$64 = "METALSDEPOT",ROW(BOM!$B$1:$B$64)),ROW(20:20)),4),"")</f>
        <v/>
      </c>
      <c r="M21" s="125" t="str">
        <f t="array" ref="M21">IFERROR(INDEX(BOM!$B$1:$E$64,SMALL(IF(BOM!$B$1:$B$64 = "MOUSER",ROW(BOM!$B$1:$B$64)),ROW(20:20)),2),"")</f>
        <v/>
      </c>
      <c r="N21" s="126" t="str">
        <f t="array" ref="N21">IFERROR(INDEX(BOM!$B$1:$E$64,SMALL(IF(BOM!$B$1:$B$64 = "MOUSER",ROW(BOM!$B$1:$B$64)),ROW(20:20)),4),"")</f>
        <v/>
      </c>
      <c r="O21" s="113" t="str">
        <f t="array" ref="O21">IFERROR(INDEX(BOM!$B$1:$E$64,SMALL(IF(BOM!$B$1:$B$64 = "MOUSER",ROW(BOM!$B$1:$B$64)),ROW(20:20)),2),"")</f>
        <v/>
      </c>
      <c r="P21" s="114" t="str">
        <f t="array" ref="P21">IFERROR(INDEX(BOM!$B$1:$E$64,SMALL(IF(BOM!$B$1:$B$64 = "MOUSER",ROW(BOM!$B$1:$B$64)),ROW(20:20)),4),"")</f>
        <v/>
      </c>
      <c r="Q21" s="115" t="str">
        <f t="array" ref="Q21">IFERROR(INDEX(BOM!$B$1:$E$64,SMALL(IF(BOM!$B$1:$B$64 = "HOME DEPOT",ROW(BOM!$B$1:$B$64)),ROW(20:20)),2),"")</f>
        <v/>
      </c>
      <c r="R21" s="116" t="str">
        <f t="array" ref="R21">IFERROR(INDEX(BOM!$B$1:$E$64,SMALL(IF(BOM!$B$1:$B$64 = "HOME DEPOT",ROW(BOM!$B$1:$B$64)),ROW(20:20)),4),"")</f>
        <v/>
      </c>
      <c r="S21" s="111" t="str">
        <f t="array" ref="S21">IFERROR(INDEX(BOM!$B$1:$E$64,SMALL(IF(BOM!$B$1:$B$64 = "BATTERYSTUFF",ROW(BOM!$B$1:$B$64)),ROW(20:20)),2),"")</f>
        <v/>
      </c>
      <c r="T21" s="112" t="str">
        <f t="array" ref="T21">IFERROR(INDEX(BOM!$B$1:$E$64,SMALL(IF(BOM!$B$1:$B$64 = "BATTERYSTUFF",ROW(BOM!$B$1:$B$64)),ROW(20:20)),4),"")</f>
        <v/>
      </c>
    </row>
    <row r="22" spans="1:20" x14ac:dyDescent="0.55000000000000004">
      <c r="A22" s="113" t="str">
        <f t="array" ref="A22">IFERROR(INDEX(BOM!$B$1:$E$64,SMALL(IF(BOM!$B$1:$B$64 = "VEXPRO",ROW(BOM!$B$1:$B$64)),ROW(21:21)),2),"")</f>
        <v/>
      </c>
      <c r="B22" s="114" t="str">
        <f t="array" ref="B22">IFERROR(INDEX(BOM!$B$1:$E$64,SMALL(IF(BOM!$B$1:$B$64 = "VEXPRO",ROW(BOM!$B$1:$B$64)),ROW(21:21)),4),"")</f>
        <v/>
      </c>
      <c r="C22" s="115" t="str">
        <f t="array" ref="C22">IFERROR(INDEX(BOM!$B$1:$E$64,SMALL(IF(BOM!$B$1:$B$64 = "ANDYMARK",ROW(BOM!$B$1:$B$64)),ROW(21:21)),2),"")</f>
        <v/>
      </c>
      <c r="D22" s="116" t="str">
        <f t="array" ref="D22">IFERROR(INDEX(BOM!$B$1:$E$64,SMALL(IF(BOM!$B$1:$B$64 = "ANDYMARK",ROW(BOM!$B$1:$B$64)),ROW(21:21)),4),"")</f>
        <v/>
      </c>
      <c r="E22" s="117" t="str">
        <f t="array" ref="E22">IFERROR(INDEX(BOM!$B$1:$E$64,SMALL(IF(BOM!$B$1:$B$64 = "GOKARTSUSA",ROW(BOM!$B$1:$B$64)),ROW(21:21)),2),"")</f>
        <v/>
      </c>
      <c r="F22" s="118" t="str">
        <f t="array" ref="F22">IFERROR(INDEX(BOM!$B$1:$E$64,SMALL(IF(BOM!$B$1:$B$64 = "GOKARTSUSA",ROW(BOM!$B$1:$B$64)),ROW(21:21)),4),"")</f>
        <v/>
      </c>
      <c r="G22" s="119" t="str">
        <f t="array" ref="G22">IFERROR(INDEX(BOM!$B$1:$E$64,SMALL(IF(BOM!$B$1:$B$64 = "EBAY.COM",ROW(BOM!$B$1:$B$64)),ROW(21:21)),2),"")</f>
        <v/>
      </c>
      <c r="H22" s="120" t="str">
        <f t="array" ref="H22">IFERROR(INDEX(BOM!$B$1:$E$64,SMALL(IF(BOM!$B$1:$B$64 = "EBAY.COM",ROW(BOM!$B$1:$B$64)),ROW(21:21)),4),"")</f>
        <v/>
      </c>
      <c r="I22" s="121" t="str">
        <f t="array" ref="I22">IFERROR(INDEX(BOM!$B$1:$E$64,SMALL(IF(BOM!$B$1:$B$64 = "AMAZON.COM",ROW(BOM!$B$1:$B$64)),ROW(21:21)),2),"")</f>
        <v/>
      </c>
      <c r="J22" s="122" t="str">
        <f t="array" ref="J22">IFERROR(INDEX(BOM!$B$1:$E$64,SMALL(IF(BOM!$B$1:$B$64 = "AMAZON.COM",ROW(BOM!$B$1:$B$64)),ROW(21:21)),4),"")</f>
        <v/>
      </c>
      <c r="K22" s="123" t="str">
        <f t="array" ref="K22">IFERROR(INDEX(BOM!$B$1:$E$64,SMALL(IF(BOM!$B$1:$B$64 = "METALSDEPOT",ROW(BOM!$B$1:$B$64)),ROW(21:21)),2),"")</f>
        <v/>
      </c>
      <c r="L22" s="124" t="str">
        <f t="array" ref="L22">IFERROR(INDEX(BOM!$B$1:$E$64,SMALL(IF(BOM!$B$1:$B$64 = "METALSDEPOT",ROW(BOM!$B$1:$B$64)),ROW(21:21)),4),"")</f>
        <v/>
      </c>
      <c r="M22" s="125" t="str">
        <f t="array" ref="M22">IFERROR(INDEX(BOM!$B$1:$E$64,SMALL(IF(BOM!$B$1:$B$64 = "MOUSER",ROW(BOM!$B$1:$B$64)),ROW(21:21)),2),"")</f>
        <v/>
      </c>
      <c r="N22" s="126" t="str">
        <f t="array" ref="N22">IFERROR(INDEX(BOM!$B$1:$E$64,SMALL(IF(BOM!$B$1:$B$64 = "MOUSER",ROW(BOM!$B$1:$B$64)),ROW(21:21)),4),"")</f>
        <v/>
      </c>
      <c r="O22" s="113" t="str">
        <f t="array" ref="O22">IFERROR(INDEX(BOM!$B$1:$E$64,SMALL(IF(BOM!$B$1:$B$64 = "MOUSER",ROW(BOM!$B$1:$B$64)),ROW(21:21)),2),"")</f>
        <v/>
      </c>
      <c r="P22" s="114" t="str">
        <f t="array" ref="P22">IFERROR(INDEX(BOM!$B$1:$E$64,SMALL(IF(BOM!$B$1:$B$64 = "MOUSER",ROW(BOM!$B$1:$B$64)),ROW(21:21)),4),"")</f>
        <v/>
      </c>
      <c r="Q22" s="115" t="str">
        <f t="array" ref="Q22">IFERROR(INDEX(BOM!$B$1:$E$64,SMALL(IF(BOM!$B$1:$B$64 = "HOME DEPOT",ROW(BOM!$B$1:$B$64)),ROW(21:21)),2),"")</f>
        <v/>
      </c>
      <c r="R22" s="116" t="str">
        <f t="array" ref="R22">IFERROR(INDEX(BOM!$B$1:$E$64,SMALL(IF(BOM!$B$1:$B$64 = "HOME DEPOT",ROW(BOM!$B$1:$B$64)),ROW(21:21)),4),"")</f>
        <v/>
      </c>
      <c r="S22" s="111" t="str">
        <f t="array" ref="S22">IFERROR(INDEX(BOM!$B$1:$E$64,SMALL(IF(BOM!$B$1:$B$64 = "BATTERYSTUFF",ROW(BOM!$B$1:$B$64)),ROW(21:21)),2),"")</f>
        <v/>
      </c>
      <c r="T22" s="112" t="str">
        <f t="array" ref="T22">IFERROR(INDEX(BOM!$B$1:$E$64,SMALL(IF(BOM!$B$1:$B$64 = "BATTERYSTUFF",ROW(BOM!$B$1:$B$64)),ROW(21:21)),4),"")</f>
        <v/>
      </c>
    </row>
    <row r="23" spans="1:20" x14ac:dyDescent="0.55000000000000004">
      <c r="A23" s="113" t="str">
        <f t="array" ref="A23">IFERROR(INDEX(BOM!$B$1:$E$64,SMALL(IF(BOM!$B$1:$B$64 = "VEXPRO",ROW(BOM!$B$1:$B$64)),ROW(22:22)),2),"")</f>
        <v/>
      </c>
      <c r="B23" s="114" t="str">
        <f t="array" ref="B23">IFERROR(INDEX(BOM!$B$1:$E$64,SMALL(IF(BOM!$B$1:$B$64 = "VEXPRO",ROW(BOM!$B$1:$B$64)),ROW(22:22)),4),"")</f>
        <v/>
      </c>
      <c r="C23" s="115" t="str">
        <f t="array" ref="C23">IFERROR(INDEX(BOM!$B$1:$E$64,SMALL(IF(BOM!$B$1:$B$64 = "ANDYMARK",ROW(BOM!$B$1:$B$64)),ROW(22:22)),2),"")</f>
        <v/>
      </c>
      <c r="D23" s="116" t="str">
        <f t="array" ref="D23">IFERROR(INDEX(BOM!$B$1:$E$64,SMALL(IF(BOM!$B$1:$B$64 = "ANDYMARK",ROW(BOM!$B$1:$B$64)),ROW(22:22)),4),"")</f>
        <v/>
      </c>
      <c r="E23" s="117" t="str">
        <f t="array" ref="E23">IFERROR(INDEX(BOM!$B$1:$E$64,SMALL(IF(BOM!$B$1:$B$64 = "GOKARTSUSA",ROW(BOM!$B$1:$B$64)),ROW(22:22)),2),"")</f>
        <v/>
      </c>
      <c r="F23" s="118" t="str">
        <f t="array" ref="F23">IFERROR(INDEX(BOM!$B$1:$E$64,SMALL(IF(BOM!$B$1:$B$64 = "GOKARTSUSA",ROW(BOM!$B$1:$B$64)),ROW(22:22)),4),"")</f>
        <v/>
      </c>
      <c r="G23" s="119" t="str">
        <f t="array" ref="G23">IFERROR(INDEX(BOM!$B$1:$E$64,SMALL(IF(BOM!$B$1:$B$64 = "EBAY.COM",ROW(BOM!$B$1:$B$64)),ROW(22:22)),2),"")</f>
        <v/>
      </c>
      <c r="H23" s="120" t="str">
        <f t="array" ref="H23">IFERROR(INDEX(BOM!$B$1:$E$64,SMALL(IF(BOM!$B$1:$B$64 = "EBAY.COM",ROW(BOM!$B$1:$B$64)),ROW(22:22)),4),"")</f>
        <v/>
      </c>
      <c r="I23" s="121" t="str">
        <f t="array" ref="I23">IFERROR(INDEX(BOM!$B$1:$E$64,SMALL(IF(BOM!$B$1:$B$64 = "AMAZON.COM",ROW(BOM!$B$1:$B$64)),ROW(22:22)),2),"")</f>
        <v/>
      </c>
      <c r="J23" s="122" t="str">
        <f t="array" ref="J23">IFERROR(INDEX(BOM!$B$1:$E$64,SMALL(IF(BOM!$B$1:$B$64 = "AMAZON.COM",ROW(BOM!$B$1:$B$64)),ROW(22:22)),4),"")</f>
        <v/>
      </c>
      <c r="K23" s="123" t="str">
        <f t="array" ref="K23">IFERROR(INDEX(BOM!$B$1:$E$64,SMALL(IF(BOM!$B$1:$B$64 = "METALSDEPOT",ROW(BOM!$B$1:$B$64)),ROW(22:22)),2),"")</f>
        <v/>
      </c>
      <c r="L23" s="124" t="str">
        <f t="array" ref="L23">IFERROR(INDEX(BOM!$B$1:$E$64,SMALL(IF(BOM!$B$1:$B$64 = "METALSDEPOT",ROW(BOM!$B$1:$B$64)),ROW(22:22)),4),"")</f>
        <v/>
      </c>
      <c r="M23" s="125" t="str">
        <f t="array" ref="M23">IFERROR(INDEX(BOM!$B$1:$E$64,SMALL(IF(BOM!$B$1:$B$64 = "MOUSER",ROW(BOM!$B$1:$B$64)),ROW(22:22)),2),"")</f>
        <v/>
      </c>
      <c r="N23" s="126" t="str">
        <f t="array" ref="N23">IFERROR(INDEX(BOM!$B$1:$E$64,SMALL(IF(BOM!$B$1:$B$64 = "MOUSER",ROW(BOM!$B$1:$B$64)),ROW(22:22)),4),"")</f>
        <v/>
      </c>
      <c r="O23" s="113" t="str">
        <f t="array" ref="O23">IFERROR(INDEX(BOM!$B$1:$E$64,SMALL(IF(BOM!$B$1:$B$64 = "MOUSER",ROW(BOM!$B$1:$B$64)),ROW(22:22)),2),"")</f>
        <v/>
      </c>
      <c r="P23" s="114" t="str">
        <f t="array" ref="P23">IFERROR(INDEX(BOM!$B$1:$E$64,SMALL(IF(BOM!$B$1:$B$64 = "MOUSER",ROW(BOM!$B$1:$B$64)),ROW(22:22)),4),"")</f>
        <v/>
      </c>
      <c r="Q23" s="115" t="str">
        <f t="array" ref="Q23">IFERROR(INDEX(BOM!$B$1:$E$64,SMALL(IF(BOM!$B$1:$B$64 = "HOME DEPOT",ROW(BOM!$B$1:$B$64)),ROW(22:22)),2),"")</f>
        <v/>
      </c>
      <c r="R23" s="116" t="str">
        <f t="array" ref="R23">IFERROR(INDEX(BOM!$B$1:$E$64,SMALL(IF(BOM!$B$1:$B$64 = "HOME DEPOT",ROW(BOM!$B$1:$B$64)),ROW(22:22)),4),"")</f>
        <v/>
      </c>
      <c r="S23" s="111" t="str">
        <f t="array" ref="S23">IFERROR(INDEX(BOM!$B$1:$E$64,SMALL(IF(BOM!$B$1:$B$64 = "BATTERYSTUFF",ROW(BOM!$B$1:$B$64)),ROW(22:22)),2),"")</f>
        <v/>
      </c>
      <c r="T23" s="112" t="str">
        <f t="array" ref="T23">IFERROR(INDEX(BOM!$B$1:$E$64,SMALL(IF(BOM!$B$1:$B$64 = "BATTERYSTUFF",ROW(BOM!$B$1:$B$64)),ROW(22:22)),4),"")</f>
        <v/>
      </c>
    </row>
    <row r="24" spans="1:20" x14ac:dyDescent="0.55000000000000004">
      <c r="A24" s="113" t="str">
        <f t="array" ref="A24">IFERROR(INDEX(BOM!$B$1:$E$64,SMALL(IF(BOM!$B$1:$B$64 = "VEXPRO",ROW(BOM!$B$1:$B$64)),ROW(23:23)),2),"")</f>
        <v/>
      </c>
      <c r="B24" s="114" t="str">
        <f t="array" ref="B24">IFERROR(INDEX(BOM!$B$1:$E$64,SMALL(IF(BOM!$B$1:$B$64 = "VEXPRO",ROW(BOM!$B$1:$B$64)),ROW(23:23)),4),"")</f>
        <v/>
      </c>
      <c r="C24" s="115" t="str">
        <f t="array" ref="C24">IFERROR(INDEX(BOM!$B$1:$E$64,SMALL(IF(BOM!$B$1:$B$64 = "ANDYMARK",ROW(BOM!$B$1:$B$64)),ROW(23:23)),2),"")</f>
        <v/>
      </c>
      <c r="D24" s="116" t="str">
        <f t="array" ref="D24">IFERROR(INDEX(BOM!$B$1:$E$64,SMALL(IF(BOM!$B$1:$B$64 = "ANDYMARK",ROW(BOM!$B$1:$B$64)),ROW(23:23)),4),"")</f>
        <v/>
      </c>
      <c r="E24" s="117" t="str">
        <f t="array" ref="E24">IFERROR(INDEX(BOM!$B$1:$E$64,SMALL(IF(BOM!$B$1:$B$64 = "GOKARTSUSA",ROW(BOM!$B$1:$B$64)),ROW(23:23)),2),"")</f>
        <v/>
      </c>
      <c r="F24" s="118" t="str">
        <f t="array" ref="F24">IFERROR(INDEX(BOM!$B$1:$E$64,SMALL(IF(BOM!$B$1:$B$64 = "GOKARTSUSA",ROW(BOM!$B$1:$B$64)),ROW(23:23)),4),"")</f>
        <v/>
      </c>
      <c r="G24" s="119" t="str">
        <f t="array" ref="G24">IFERROR(INDEX(BOM!$B$1:$E$64,SMALL(IF(BOM!$B$1:$B$64 = "EBAY.COM",ROW(BOM!$B$1:$B$64)),ROW(23:23)),2),"")</f>
        <v/>
      </c>
      <c r="H24" s="120" t="str">
        <f t="array" ref="H24">IFERROR(INDEX(BOM!$B$1:$E$64,SMALL(IF(BOM!$B$1:$B$64 = "EBAY.COM",ROW(BOM!$B$1:$B$64)),ROW(23:23)),4),"")</f>
        <v/>
      </c>
      <c r="I24" s="121" t="str">
        <f t="array" ref="I24">IFERROR(INDEX(BOM!$B$1:$E$64,SMALL(IF(BOM!$B$1:$B$64 = "AMAZON.COM",ROW(BOM!$B$1:$B$64)),ROW(23:23)),2),"")</f>
        <v/>
      </c>
      <c r="J24" s="122" t="str">
        <f t="array" ref="J24">IFERROR(INDEX(BOM!$B$1:$E$64,SMALL(IF(BOM!$B$1:$B$64 = "AMAZON.COM",ROW(BOM!$B$1:$B$64)),ROW(23:23)),4),"")</f>
        <v/>
      </c>
      <c r="K24" s="123" t="str">
        <f t="array" ref="K24">IFERROR(INDEX(BOM!$B$1:$E$64,SMALL(IF(BOM!$B$1:$B$64 = "METALSDEPOT",ROW(BOM!$B$1:$B$64)),ROW(23:23)),2),"")</f>
        <v/>
      </c>
      <c r="L24" s="124" t="str">
        <f t="array" ref="L24">IFERROR(INDEX(BOM!$B$1:$E$64,SMALL(IF(BOM!$B$1:$B$64 = "METALSDEPOT",ROW(BOM!$B$1:$B$64)),ROW(23:23)),4),"")</f>
        <v/>
      </c>
      <c r="M24" s="125" t="str">
        <f t="array" ref="M24">IFERROR(INDEX(BOM!$B$1:$E$64,SMALL(IF(BOM!$B$1:$B$64 = "MOUSER",ROW(BOM!$B$1:$B$64)),ROW(23:23)),2),"")</f>
        <v/>
      </c>
      <c r="N24" s="126" t="str">
        <f t="array" ref="N24">IFERROR(INDEX(BOM!$B$1:$E$64,SMALL(IF(BOM!$B$1:$B$64 = "MOUSER",ROW(BOM!$B$1:$B$64)),ROW(23:23)),4),"")</f>
        <v/>
      </c>
      <c r="O24" s="113" t="str">
        <f t="array" ref="O24">IFERROR(INDEX(BOM!$B$1:$E$64,SMALL(IF(BOM!$B$1:$B$64 = "MOUSER",ROW(BOM!$B$1:$B$64)),ROW(23:23)),2),"")</f>
        <v/>
      </c>
      <c r="P24" s="114" t="str">
        <f t="array" ref="P24">IFERROR(INDEX(BOM!$B$1:$E$64,SMALL(IF(BOM!$B$1:$B$64 = "MOUSER",ROW(BOM!$B$1:$B$64)),ROW(23:23)),4),"")</f>
        <v/>
      </c>
      <c r="Q24" s="115" t="str">
        <f t="array" ref="Q24">IFERROR(INDEX(BOM!$B$1:$E$64,SMALL(IF(BOM!$B$1:$B$64 = "HOME DEPOT",ROW(BOM!$B$1:$B$64)),ROW(23:23)),2),"")</f>
        <v/>
      </c>
      <c r="R24" s="116" t="str">
        <f t="array" ref="R24">IFERROR(INDEX(BOM!$B$1:$E$64,SMALL(IF(BOM!$B$1:$B$64 = "HOME DEPOT",ROW(BOM!$B$1:$B$64)),ROW(23:23)),4),"")</f>
        <v/>
      </c>
      <c r="S24" s="111" t="str">
        <f t="array" ref="S24">IFERROR(INDEX(BOM!$B$1:$E$64,SMALL(IF(BOM!$B$1:$B$64 = "BATTERYSTUFF",ROW(BOM!$B$1:$B$64)),ROW(23:23)),2),"")</f>
        <v/>
      </c>
      <c r="T24" s="112" t="str">
        <f t="array" ref="T24">IFERROR(INDEX(BOM!$B$1:$E$64,SMALL(IF(BOM!$B$1:$B$64 = "BATTERYSTUFF",ROW(BOM!$B$1:$B$64)),ROW(23:23)),4),"")</f>
        <v/>
      </c>
    </row>
    <row r="25" spans="1:20" x14ac:dyDescent="0.55000000000000004">
      <c r="A25" s="113" t="str">
        <f t="array" ref="A25">IFERROR(INDEX(BOM!$B$1:$E$64,SMALL(IF(BOM!$B$1:$B$64 = "VEXPRO",ROW(BOM!$B$1:$B$64)),ROW(24:24)),2),"")</f>
        <v/>
      </c>
      <c r="B25" s="114" t="str">
        <f t="array" ref="B25">IFERROR(INDEX(BOM!$B$1:$E$64,SMALL(IF(BOM!$B$1:$B$64 = "VEXPRO",ROW(BOM!$B$1:$B$64)),ROW(24:24)),4),"")</f>
        <v/>
      </c>
      <c r="C25" s="115" t="str">
        <f t="array" ref="C25">IFERROR(INDEX(BOM!$B$1:$E$64,SMALL(IF(BOM!$B$1:$B$64 = "ANDYMARK",ROW(BOM!$B$1:$B$64)),ROW(24:24)),2),"")</f>
        <v/>
      </c>
      <c r="D25" s="116" t="str">
        <f t="array" ref="D25">IFERROR(INDEX(BOM!$B$1:$E$64,SMALL(IF(BOM!$B$1:$B$64 = "ANDYMARK",ROW(BOM!$B$1:$B$64)),ROW(24:24)),4),"")</f>
        <v/>
      </c>
      <c r="E25" s="117" t="str">
        <f t="array" ref="E25">IFERROR(INDEX(BOM!$B$1:$E$64,SMALL(IF(BOM!$B$1:$B$64 = "GOKARTSUSA",ROW(BOM!$B$1:$B$64)),ROW(24:24)),2),"")</f>
        <v/>
      </c>
      <c r="F25" s="118" t="str">
        <f t="array" ref="F25">IFERROR(INDEX(BOM!$B$1:$E$64,SMALL(IF(BOM!$B$1:$B$64 = "GOKARTSUSA",ROW(BOM!$B$1:$B$64)),ROW(24:24)),4),"")</f>
        <v/>
      </c>
      <c r="G25" s="119" t="str">
        <f t="array" ref="G25">IFERROR(INDEX(BOM!$B$1:$E$64,SMALL(IF(BOM!$B$1:$B$64 = "EBAY.COM",ROW(BOM!$B$1:$B$64)),ROW(24:24)),2),"")</f>
        <v/>
      </c>
      <c r="H25" s="120" t="str">
        <f t="array" ref="H25">IFERROR(INDEX(BOM!$B$1:$E$64,SMALL(IF(BOM!$B$1:$B$64 = "EBAY.COM",ROW(BOM!$B$1:$B$64)),ROW(24:24)),4),"")</f>
        <v/>
      </c>
      <c r="I25" s="121" t="str">
        <f t="array" ref="I25">IFERROR(INDEX(BOM!$B$1:$E$64,SMALL(IF(BOM!$B$1:$B$64 = "AMAZON.COM",ROW(BOM!$B$1:$B$64)),ROW(24:24)),2),"")</f>
        <v/>
      </c>
      <c r="J25" s="122" t="str">
        <f t="array" ref="J25">IFERROR(INDEX(BOM!$B$1:$E$64,SMALL(IF(BOM!$B$1:$B$64 = "AMAZON.COM",ROW(BOM!$B$1:$B$64)),ROW(24:24)),4),"")</f>
        <v/>
      </c>
      <c r="K25" s="123" t="str">
        <f t="array" ref="K25">IFERROR(INDEX(BOM!$B$1:$E$64,SMALL(IF(BOM!$B$1:$B$64 = "METALSDEPOT",ROW(BOM!$B$1:$B$64)),ROW(24:24)),2),"")</f>
        <v/>
      </c>
      <c r="L25" s="124" t="str">
        <f t="array" ref="L25">IFERROR(INDEX(BOM!$B$1:$E$64,SMALL(IF(BOM!$B$1:$B$64 = "METALSDEPOT",ROW(BOM!$B$1:$B$64)),ROW(24:24)),4),"")</f>
        <v/>
      </c>
      <c r="M25" s="125" t="str">
        <f t="array" ref="M25">IFERROR(INDEX(BOM!$B$1:$E$64,SMALL(IF(BOM!$B$1:$B$64 = "MOUSER",ROW(BOM!$B$1:$B$64)),ROW(24:24)),2),"")</f>
        <v/>
      </c>
      <c r="N25" s="126" t="str">
        <f t="array" ref="N25">IFERROR(INDEX(BOM!$B$1:$E$64,SMALL(IF(BOM!$B$1:$B$64 = "MOUSER",ROW(BOM!$B$1:$B$64)),ROW(24:24)),4),"")</f>
        <v/>
      </c>
      <c r="O25" s="113" t="str">
        <f t="array" ref="O25">IFERROR(INDEX(BOM!$B$1:$E$64,SMALL(IF(BOM!$B$1:$B$64 = "MOUSER",ROW(BOM!$B$1:$B$64)),ROW(24:24)),2),"")</f>
        <v/>
      </c>
      <c r="P25" s="114" t="str">
        <f t="array" ref="P25">IFERROR(INDEX(BOM!$B$1:$E$64,SMALL(IF(BOM!$B$1:$B$64 = "MOUSER",ROW(BOM!$B$1:$B$64)),ROW(24:24)),4),"")</f>
        <v/>
      </c>
      <c r="Q25" s="115" t="str">
        <f t="array" ref="Q25">IFERROR(INDEX(BOM!$B$1:$E$64,SMALL(IF(BOM!$B$1:$B$64 = "HOME DEPOT",ROW(BOM!$B$1:$B$64)),ROW(24:24)),2),"")</f>
        <v/>
      </c>
      <c r="R25" s="116" t="str">
        <f t="array" ref="R25">IFERROR(INDEX(BOM!$B$1:$E$64,SMALL(IF(BOM!$B$1:$B$64 = "HOME DEPOT",ROW(BOM!$B$1:$B$64)),ROW(24:24)),4),"")</f>
        <v/>
      </c>
      <c r="S25" s="111" t="str">
        <f t="array" ref="S25">IFERROR(INDEX(BOM!$B$1:$E$64,SMALL(IF(BOM!$B$1:$B$64 = "BATTERYSTUFF",ROW(BOM!$B$1:$B$64)),ROW(24:24)),2),"")</f>
        <v/>
      </c>
      <c r="T25" s="112" t="str">
        <f t="array" ref="T25">IFERROR(INDEX(BOM!$B$1:$E$64,SMALL(IF(BOM!$B$1:$B$64 = "BATTERYSTUFF",ROW(BOM!$B$1:$B$64)),ROW(24:24)),4),"")</f>
        <v/>
      </c>
    </row>
    <row r="26" spans="1:20" x14ac:dyDescent="0.55000000000000004">
      <c r="A26" s="113" t="str">
        <f t="array" ref="A26">IFERROR(INDEX(BOM!$B$1:$E$64,SMALL(IF(BOM!$B$1:$B$64 = "VEXPRO",ROW(BOM!$B$1:$B$64)),ROW(25:25)),2),"")</f>
        <v/>
      </c>
      <c r="B26" s="114" t="str">
        <f t="array" ref="B26">IFERROR(INDEX(BOM!$B$1:$E$64,SMALL(IF(BOM!$B$1:$B$64 = "VEXPRO",ROW(BOM!$B$1:$B$64)),ROW(25:25)),4),"")</f>
        <v/>
      </c>
      <c r="C26" s="115" t="str">
        <f t="array" ref="C26">IFERROR(INDEX(BOM!$B$1:$E$64,SMALL(IF(BOM!$B$1:$B$64 = "ANDYMARK",ROW(BOM!$B$1:$B$64)),ROW(25:25)),2),"")</f>
        <v/>
      </c>
      <c r="D26" s="116" t="str">
        <f t="array" ref="D26">IFERROR(INDEX(BOM!$B$1:$E$64,SMALL(IF(BOM!$B$1:$B$64 = "ANDYMARK",ROW(BOM!$B$1:$B$64)),ROW(25:25)),4),"")</f>
        <v/>
      </c>
      <c r="E26" s="117" t="str">
        <f t="array" ref="E26">IFERROR(INDEX(BOM!$B$1:$E$64,SMALL(IF(BOM!$B$1:$B$64 = "GOKARTSUSA",ROW(BOM!$B$1:$B$64)),ROW(25:25)),2),"")</f>
        <v/>
      </c>
      <c r="F26" s="118" t="str">
        <f t="array" ref="F26">IFERROR(INDEX(BOM!$B$1:$E$64,SMALL(IF(BOM!$B$1:$B$64 = "GOKARTSUSA",ROW(BOM!$B$1:$B$64)),ROW(25:25)),4),"")</f>
        <v/>
      </c>
      <c r="G26" s="119" t="str">
        <f t="array" ref="G26">IFERROR(INDEX(BOM!$B$1:$E$64,SMALL(IF(BOM!$B$1:$B$64 = "EBAY.COM",ROW(BOM!$B$1:$B$64)),ROW(25:25)),2),"")</f>
        <v/>
      </c>
      <c r="H26" s="120" t="str">
        <f t="array" ref="H26">IFERROR(INDEX(BOM!$B$1:$E$64,SMALL(IF(BOM!$B$1:$B$64 = "EBAY.COM",ROW(BOM!$B$1:$B$64)),ROW(25:25)),4),"")</f>
        <v/>
      </c>
      <c r="I26" s="121" t="str">
        <f t="array" ref="I26">IFERROR(INDEX(BOM!$B$1:$E$64,SMALL(IF(BOM!$B$1:$B$64 = "AMAZON.COM",ROW(BOM!$B$1:$B$64)),ROW(25:25)),2),"")</f>
        <v/>
      </c>
      <c r="J26" s="122" t="str">
        <f t="array" ref="J26">IFERROR(INDEX(BOM!$B$1:$E$64,SMALL(IF(BOM!$B$1:$B$64 = "AMAZON.COM",ROW(BOM!$B$1:$B$64)),ROW(25:25)),4),"")</f>
        <v/>
      </c>
      <c r="K26" s="123" t="str">
        <f t="array" ref="K26">IFERROR(INDEX(BOM!$B$1:$E$64,SMALL(IF(BOM!$B$1:$B$64 = "METALSDEPOT",ROW(BOM!$B$1:$B$64)),ROW(25:25)),2),"")</f>
        <v/>
      </c>
      <c r="L26" s="124" t="str">
        <f t="array" ref="L26">IFERROR(INDEX(BOM!$B$1:$E$64,SMALL(IF(BOM!$B$1:$B$64 = "METALSDEPOT",ROW(BOM!$B$1:$B$64)),ROW(25:25)),4),"")</f>
        <v/>
      </c>
      <c r="M26" s="125" t="str">
        <f t="array" ref="M26">IFERROR(INDEX(BOM!$B$1:$E$64,SMALL(IF(BOM!$B$1:$B$64 = "MOUSER",ROW(BOM!$B$1:$B$64)),ROW(25:25)),2),"")</f>
        <v/>
      </c>
      <c r="N26" s="126" t="str">
        <f t="array" ref="N26">IFERROR(INDEX(BOM!$B$1:$E$64,SMALL(IF(BOM!$B$1:$B$64 = "MOUSER",ROW(BOM!$B$1:$B$64)),ROW(25:25)),4),"")</f>
        <v/>
      </c>
      <c r="O26" s="113" t="str">
        <f t="array" ref="O26">IFERROR(INDEX(BOM!$B$1:$E$64,SMALL(IF(BOM!$B$1:$B$64 = "MOUSER",ROW(BOM!$B$1:$B$64)),ROW(25:25)),2),"")</f>
        <v/>
      </c>
      <c r="P26" s="114" t="str">
        <f t="array" ref="P26">IFERROR(INDEX(BOM!$B$1:$E$64,SMALL(IF(BOM!$B$1:$B$64 = "MOUSER",ROW(BOM!$B$1:$B$64)),ROW(25:25)),4),"")</f>
        <v/>
      </c>
      <c r="Q26" s="115" t="str">
        <f t="array" ref="Q26">IFERROR(INDEX(BOM!$B$1:$E$64,SMALL(IF(BOM!$B$1:$B$64 = "HOME DEPOT",ROW(BOM!$B$1:$B$64)),ROW(25:25)),2),"")</f>
        <v/>
      </c>
      <c r="R26" s="116" t="str">
        <f t="array" ref="R26">IFERROR(INDEX(BOM!$B$1:$E$64,SMALL(IF(BOM!$B$1:$B$64 = "HOME DEPOT",ROW(BOM!$B$1:$B$64)),ROW(25:25)),4),"")</f>
        <v/>
      </c>
      <c r="S26" s="111" t="str">
        <f t="array" ref="S26">IFERROR(INDEX(BOM!$B$1:$E$64,SMALL(IF(BOM!$B$1:$B$64 = "BATTERYSTUFF",ROW(BOM!$B$1:$B$64)),ROW(25:25)),2),"")</f>
        <v/>
      </c>
      <c r="T26" s="112" t="str">
        <f t="array" ref="T26">IFERROR(INDEX(BOM!$B$1:$E$64,SMALL(IF(BOM!$B$1:$B$64 = "BATTERYSTUFF",ROW(BOM!$B$1:$B$64)),ROW(25:25)),4),"")</f>
        <v/>
      </c>
    </row>
    <row r="27" spans="1:20" x14ac:dyDescent="0.55000000000000004">
      <c r="A27" s="113" t="str">
        <f t="array" ref="A27">IFERROR(INDEX(BOM!$B$1:$E$64,SMALL(IF(BOM!$B$1:$B$64 = "VEXPRO",ROW(BOM!$B$1:$B$64)),ROW(26:26)),2),"")</f>
        <v/>
      </c>
      <c r="B27" s="114" t="str">
        <f t="array" ref="B27">IFERROR(INDEX(BOM!$B$1:$E$64,SMALL(IF(BOM!$B$1:$B$64 = "VEXPRO",ROW(BOM!$B$1:$B$64)),ROW(26:26)),4),"")</f>
        <v/>
      </c>
      <c r="C27" s="115" t="str">
        <f t="array" ref="C27">IFERROR(INDEX(BOM!$B$1:$E$64,SMALL(IF(BOM!$B$1:$B$64 = "ANDYMARK",ROW(BOM!$B$1:$B$64)),ROW(26:26)),2),"")</f>
        <v/>
      </c>
      <c r="D27" s="116" t="str">
        <f t="array" ref="D27">IFERROR(INDEX(BOM!$B$1:$E$64,SMALL(IF(BOM!$B$1:$B$64 = "ANDYMARK",ROW(BOM!$B$1:$B$64)),ROW(26:26)),4),"")</f>
        <v/>
      </c>
      <c r="E27" s="117" t="str">
        <f t="array" ref="E27">IFERROR(INDEX(BOM!$B$1:$E$64,SMALL(IF(BOM!$B$1:$B$64 = "GOKARTSUSA",ROW(BOM!$B$1:$B$64)),ROW(26:26)),2),"")</f>
        <v/>
      </c>
      <c r="F27" s="118" t="str">
        <f t="array" ref="F27">IFERROR(INDEX(BOM!$B$1:$E$64,SMALL(IF(BOM!$B$1:$B$64 = "GOKARTSUSA",ROW(BOM!$B$1:$B$64)),ROW(26:26)),4),"")</f>
        <v/>
      </c>
      <c r="G27" s="119" t="str">
        <f t="array" ref="G27">IFERROR(INDEX(BOM!$B$1:$E$64,SMALL(IF(BOM!$B$1:$B$64 = "EBAY.COM",ROW(BOM!$B$1:$B$64)),ROW(26:26)),2),"")</f>
        <v/>
      </c>
      <c r="H27" s="120" t="str">
        <f t="array" ref="H27">IFERROR(INDEX(BOM!$B$1:$E$64,SMALL(IF(BOM!$B$1:$B$64 = "EBAY.COM",ROW(BOM!$B$1:$B$64)),ROW(26:26)),4),"")</f>
        <v/>
      </c>
      <c r="I27" s="121" t="str">
        <f t="array" ref="I27">IFERROR(INDEX(BOM!$B$1:$E$64,SMALL(IF(BOM!$B$1:$B$64 = "AMAZON.COM",ROW(BOM!$B$1:$B$64)),ROW(26:26)),2),"")</f>
        <v/>
      </c>
      <c r="J27" s="122" t="str">
        <f t="array" ref="J27">IFERROR(INDEX(BOM!$B$1:$E$64,SMALL(IF(BOM!$B$1:$B$64 = "AMAZON.COM",ROW(BOM!$B$1:$B$64)),ROW(26:26)),4),"")</f>
        <v/>
      </c>
      <c r="K27" s="123" t="str">
        <f t="array" ref="K27">IFERROR(INDEX(BOM!$B$1:$E$64,SMALL(IF(BOM!$B$1:$B$64 = "METALSDEPOT",ROW(BOM!$B$1:$B$64)),ROW(26:26)),2),"")</f>
        <v/>
      </c>
      <c r="L27" s="124" t="str">
        <f t="array" ref="L27">IFERROR(INDEX(BOM!$B$1:$E$64,SMALL(IF(BOM!$B$1:$B$64 = "METALSDEPOT",ROW(BOM!$B$1:$B$64)),ROW(26:26)),4),"")</f>
        <v/>
      </c>
      <c r="M27" s="125" t="str">
        <f t="array" ref="M27">IFERROR(INDEX(BOM!$B$1:$E$64,SMALL(IF(BOM!$B$1:$B$64 = "MOUSER",ROW(BOM!$B$1:$B$64)),ROW(26:26)),2),"")</f>
        <v/>
      </c>
      <c r="N27" s="126" t="str">
        <f t="array" ref="N27">IFERROR(INDEX(BOM!$B$1:$E$64,SMALL(IF(BOM!$B$1:$B$64 = "MOUSER",ROW(BOM!$B$1:$B$64)),ROW(26:26)),4),"")</f>
        <v/>
      </c>
      <c r="O27" s="113" t="str">
        <f t="array" ref="O27">IFERROR(INDEX(BOM!$B$1:$E$64,SMALL(IF(BOM!$B$1:$B$64 = "MOUSER",ROW(BOM!$B$1:$B$64)),ROW(26:26)),2),"")</f>
        <v/>
      </c>
      <c r="P27" s="114" t="str">
        <f t="array" ref="P27">IFERROR(INDEX(BOM!$B$1:$E$64,SMALL(IF(BOM!$B$1:$B$64 = "MOUSER",ROW(BOM!$B$1:$B$64)),ROW(26:26)),4),"")</f>
        <v/>
      </c>
      <c r="Q27" s="115" t="str">
        <f t="array" ref="Q27">IFERROR(INDEX(BOM!$B$1:$E$64,SMALL(IF(BOM!$B$1:$B$64 = "HOME DEPOT",ROW(BOM!$B$1:$B$64)),ROW(26:26)),2),"")</f>
        <v/>
      </c>
      <c r="R27" s="116" t="str">
        <f t="array" ref="R27">IFERROR(INDEX(BOM!$B$1:$E$64,SMALL(IF(BOM!$B$1:$B$64 = "HOME DEPOT",ROW(BOM!$B$1:$B$64)),ROW(26:26)),4),"")</f>
        <v/>
      </c>
      <c r="S27" s="111" t="str">
        <f t="array" ref="S27">IFERROR(INDEX(BOM!$B$1:$E$64,SMALL(IF(BOM!$B$1:$B$64 = "BATTERYSTUFF",ROW(BOM!$B$1:$B$64)),ROW(26:26)),2),"")</f>
        <v/>
      </c>
      <c r="T27" s="112" t="str">
        <f t="array" ref="T27">IFERROR(INDEX(BOM!$B$1:$E$64,SMALL(IF(BOM!$B$1:$B$64 = "BATTERYSTUFF",ROW(BOM!$B$1:$B$64)),ROW(26:26)),4),"")</f>
        <v/>
      </c>
    </row>
    <row r="28" spans="1:20" x14ac:dyDescent="0.55000000000000004">
      <c r="A28" s="113" t="str">
        <f t="array" ref="A28">IFERROR(INDEX(BOM!$B$1:$E$64,SMALL(IF(BOM!$B$1:$B$64 = "VEXPRO",ROW(BOM!$B$1:$B$64)),ROW(27:27)),2),"")</f>
        <v/>
      </c>
      <c r="B28" s="114" t="str">
        <f t="array" ref="B28">IFERROR(INDEX(BOM!$B$1:$E$64,SMALL(IF(BOM!$B$1:$B$64 = "VEXPRO",ROW(BOM!$B$1:$B$64)),ROW(27:27)),4),"")</f>
        <v/>
      </c>
      <c r="C28" s="115" t="str">
        <f t="array" ref="C28">IFERROR(INDEX(BOM!$B$1:$E$64,SMALL(IF(BOM!$B$1:$B$64 = "ANDYMARK",ROW(BOM!$B$1:$B$64)),ROW(27:27)),2),"")</f>
        <v/>
      </c>
      <c r="D28" s="116" t="str">
        <f t="array" ref="D28">IFERROR(INDEX(BOM!$B$1:$E$64,SMALL(IF(BOM!$B$1:$B$64 = "ANDYMARK",ROW(BOM!$B$1:$B$64)),ROW(27:27)),4),"")</f>
        <v/>
      </c>
      <c r="E28" s="117" t="str">
        <f t="array" ref="E28">IFERROR(INDEX(BOM!$B$1:$E$64,SMALL(IF(BOM!$B$1:$B$64 = "GOKARTSUSA",ROW(BOM!$B$1:$B$64)),ROW(27:27)),2),"")</f>
        <v/>
      </c>
      <c r="F28" s="118" t="str">
        <f t="array" ref="F28">IFERROR(INDEX(BOM!$B$1:$E$64,SMALL(IF(BOM!$B$1:$B$64 = "GOKARTSUSA",ROW(BOM!$B$1:$B$64)),ROW(27:27)),4),"")</f>
        <v/>
      </c>
      <c r="G28" s="119" t="str">
        <f t="array" ref="G28">IFERROR(INDEX(BOM!$B$1:$E$64,SMALL(IF(BOM!$B$1:$B$64 = "EBAY.COM",ROW(BOM!$B$1:$B$64)),ROW(27:27)),2),"")</f>
        <v/>
      </c>
      <c r="H28" s="120" t="str">
        <f t="array" ref="H28">IFERROR(INDEX(BOM!$B$1:$E$64,SMALL(IF(BOM!$B$1:$B$64 = "EBAY.COM",ROW(BOM!$B$1:$B$64)),ROW(27:27)),4),"")</f>
        <v/>
      </c>
      <c r="I28" s="121" t="str">
        <f t="array" ref="I28">IFERROR(INDEX(BOM!$B$1:$E$64,SMALL(IF(BOM!$B$1:$B$64 = "AMAZON.COM",ROW(BOM!$B$1:$B$64)),ROW(27:27)),2),"")</f>
        <v/>
      </c>
      <c r="J28" s="122" t="str">
        <f t="array" ref="J28">IFERROR(INDEX(BOM!$B$1:$E$64,SMALL(IF(BOM!$B$1:$B$64 = "AMAZON.COM",ROW(BOM!$B$1:$B$64)),ROW(27:27)),4),"")</f>
        <v/>
      </c>
      <c r="K28" s="123" t="str">
        <f t="array" ref="K28">IFERROR(INDEX(BOM!$B$1:$E$64,SMALL(IF(BOM!$B$1:$B$64 = "METALSDEPOT",ROW(BOM!$B$1:$B$64)),ROW(27:27)),2),"")</f>
        <v/>
      </c>
      <c r="L28" s="124" t="str">
        <f t="array" ref="L28">IFERROR(INDEX(BOM!$B$1:$E$64,SMALL(IF(BOM!$B$1:$B$64 = "METALSDEPOT",ROW(BOM!$B$1:$B$64)),ROW(27:27)),4),"")</f>
        <v/>
      </c>
      <c r="M28" s="125" t="str">
        <f t="array" ref="M28">IFERROR(INDEX(BOM!$B$1:$E$64,SMALL(IF(BOM!$B$1:$B$64 = "MOUSER",ROW(BOM!$B$1:$B$64)),ROW(27:27)),2),"")</f>
        <v/>
      </c>
      <c r="N28" s="126" t="str">
        <f t="array" ref="N28">IFERROR(INDEX(BOM!$B$1:$E$64,SMALL(IF(BOM!$B$1:$B$64 = "MOUSER",ROW(BOM!$B$1:$B$64)),ROW(27:27)),4),"")</f>
        <v/>
      </c>
      <c r="O28" s="113" t="str">
        <f t="array" ref="O28">IFERROR(INDEX(BOM!$B$1:$E$64,SMALL(IF(BOM!$B$1:$B$64 = "MOUSER",ROW(BOM!$B$1:$B$64)),ROW(27:27)),2),"")</f>
        <v/>
      </c>
      <c r="P28" s="114" t="str">
        <f t="array" ref="P28">IFERROR(INDEX(BOM!$B$1:$E$64,SMALL(IF(BOM!$B$1:$B$64 = "MOUSER",ROW(BOM!$B$1:$B$64)),ROW(27:27)),4),"")</f>
        <v/>
      </c>
      <c r="Q28" s="115" t="str">
        <f t="array" ref="Q28">IFERROR(INDEX(BOM!$B$1:$E$64,SMALL(IF(BOM!$B$1:$B$64 = "HOME DEPOT",ROW(BOM!$B$1:$B$64)),ROW(27:27)),2),"")</f>
        <v/>
      </c>
      <c r="R28" s="116" t="str">
        <f t="array" ref="R28">IFERROR(INDEX(BOM!$B$1:$E$64,SMALL(IF(BOM!$B$1:$B$64 = "HOME DEPOT",ROW(BOM!$B$1:$B$64)),ROW(27:27)),4),"")</f>
        <v/>
      </c>
      <c r="S28" s="111" t="str">
        <f t="array" ref="S28">IFERROR(INDEX(BOM!$B$1:$E$64,SMALL(IF(BOM!$B$1:$B$64 = "BATTERYSTUFF",ROW(BOM!$B$1:$B$64)),ROW(27:27)),2),"")</f>
        <v/>
      </c>
      <c r="T28" s="112" t="str">
        <f t="array" ref="T28">IFERROR(INDEX(BOM!$B$1:$E$64,SMALL(IF(BOM!$B$1:$B$64 = "BATTERYSTUFF",ROW(BOM!$B$1:$B$64)),ROW(27:27)),4),"")</f>
        <v/>
      </c>
    </row>
    <row r="29" spans="1:20" x14ac:dyDescent="0.55000000000000004">
      <c r="A29" s="113" t="str">
        <f t="array" ref="A29">IFERROR(INDEX(BOM!$B$1:$E$64,SMALL(IF(BOM!$B$1:$B$64 = "VEXPRO",ROW(BOM!$B$1:$B$64)),ROW(28:28)),2),"")</f>
        <v/>
      </c>
      <c r="B29" s="114" t="str">
        <f t="array" ref="B29">IFERROR(INDEX(BOM!$B$1:$E$64,SMALL(IF(BOM!$B$1:$B$64 = "VEXPRO",ROW(BOM!$B$1:$B$64)),ROW(28:28)),4),"")</f>
        <v/>
      </c>
      <c r="C29" s="115" t="str">
        <f t="array" ref="C29">IFERROR(INDEX(BOM!$B$1:$E$64,SMALL(IF(BOM!$B$1:$B$64 = "ANDYMARK",ROW(BOM!$B$1:$B$64)),ROW(28:28)),2),"")</f>
        <v/>
      </c>
      <c r="D29" s="116" t="str">
        <f t="array" ref="D29">IFERROR(INDEX(BOM!$B$1:$E$64,SMALL(IF(BOM!$B$1:$B$64 = "ANDYMARK",ROW(BOM!$B$1:$B$64)),ROW(28:28)),4),"")</f>
        <v/>
      </c>
      <c r="E29" s="117" t="str">
        <f t="array" ref="E29">IFERROR(INDEX(BOM!$B$1:$E$64,SMALL(IF(BOM!$B$1:$B$64 = "GOKARTSUSA",ROW(BOM!$B$1:$B$64)),ROW(28:28)),2),"")</f>
        <v/>
      </c>
      <c r="F29" s="118" t="str">
        <f t="array" ref="F29">IFERROR(INDEX(BOM!$B$1:$E$64,SMALL(IF(BOM!$B$1:$B$64 = "GOKARTSUSA",ROW(BOM!$B$1:$B$64)),ROW(28:28)),4),"")</f>
        <v/>
      </c>
      <c r="G29" s="119" t="str">
        <f t="array" ref="G29">IFERROR(INDEX(BOM!$B$1:$E$64,SMALL(IF(BOM!$B$1:$B$64 = "EBAY.COM",ROW(BOM!$B$1:$B$64)),ROW(28:28)),2),"")</f>
        <v/>
      </c>
      <c r="H29" s="120" t="str">
        <f t="array" ref="H29">IFERROR(INDEX(BOM!$B$1:$E$64,SMALL(IF(BOM!$B$1:$B$64 = "EBAY.COM",ROW(BOM!$B$1:$B$64)),ROW(28:28)),4),"")</f>
        <v/>
      </c>
      <c r="I29" s="121" t="str">
        <f t="array" ref="I29">IFERROR(INDEX(BOM!$B$1:$E$64,SMALL(IF(BOM!$B$1:$B$64 = "AMAZON.COM",ROW(BOM!$B$1:$B$64)),ROW(28:28)),2),"")</f>
        <v/>
      </c>
      <c r="J29" s="122" t="str">
        <f t="array" ref="J29">IFERROR(INDEX(BOM!$B$1:$E$64,SMALL(IF(BOM!$B$1:$B$64 = "AMAZON.COM",ROW(BOM!$B$1:$B$64)),ROW(28:28)),4),"")</f>
        <v/>
      </c>
      <c r="K29" s="123" t="str">
        <f t="array" ref="K29">IFERROR(INDEX(BOM!$B$1:$E$64,SMALL(IF(BOM!$B$1:$B$64 = "METALSDEPOT",ROW(BOM!$B$1:$B$64)),ROW(28:28)),2),"")</f>
        <v/>
      </c>
      <c r="L29" s="124" t="str">
        <f t="array" ref="L29">IFERROR(INDEX(BOM!$B$1:$E$64,SMALL(IF(BOM!$B$1:$B$64 = "METALSDEPOT",ROW(BOM!$B$1:$B$64)),ROW(28:28)),4),"")</f>
        <v/>
      </c>
      <c r="M29" s="125" t="str">
        <f t="array" ref="M29">IFERROR(INDEX(BOM!$B$1:$E$64,SMALL(IF(BOM!$B$1:$B$64 = "MOUSER",ROW(BOM!$B$1:$B$64)),ROW(28:28)),2),"")</f>
        <v/>
      </c>
      <c r="N29" s="126" t="str">
        <f t="array" ref="N29">IFERROR(INDEX(BOM!$B$1:$E$64,SMALL(IF(BOM!$B$1:$B$64 = "MOUSER",ROW(BOM!$B$1:$B$64)),ROW(28:28)),4),"")</f>
        <v/>
      </c>
      <c r="O29" s="113" t="str">
        <f t="array" ref="O29">IFERROR(INDEX(BOM!$B$1:$E$64,SMALL(IF(BOM!$B$1:$B$64 = "MOUSER",ROW(BOM!$B$1:$B$64)),ROW(28:28)),2),"")</f>
        <v/>
      </c>
      <c r="P29" s="114" t="str">
        <f t="array" ref="P29">IFERROR(INDEX(BOM!$B$1:$E$64,SMALL(IF(BOM!$B$1:$B$64 = "MOUSER",ROW(BOM!$B$1:$B$64)),ROW(28:28)),4),"")</f>
        <v/>
      </c>
      <c r="Q29" s="115" t="str">
        <f t="array" ref="Q29">IFERROR(INDEX(BOM!$B$1:$E$64,SMALL(IF(BOM!$B$1:$B$64 = "HOME DEPOT",ROW(BOM!$B$1:$B$64)),ROW(28:28)),2),"")</f>
        <v/>
      </c>
      <c r="R29" s="116" t="str">
        <f t="array" ref="R29">IFERROR(INDEX(BOM!$B$1:$E$64,SMALL(IF(BOM!$B$1:$B$64 = "HOME DEPOT",ROW(BOM!$B$1:$B$64)),ROW(28:28)),4),"")</f>
        <v/>
      </c>
      <c r="S29" s="111" t="str">
        <f t="array" ref="S29">IFERROR(INDEX(BOM!$B$1:$E$64,SMALL(IF(BOM!$B$1:$B$64 = "BATTERYSTUFF",ROW(BOM!$B$1:$B$64)),ROW(28:28)),2),"")</f>
        <v/>
      </c>
      <c r="T29" s="112" t="str">
        <f t="array" ref="T29">IFERROR(INDEX(BOM!$B$1:$E$64,SMALL(IF(BOM!$B$1:$B$64 = "BATTERYSTUFF",ROW(BOM!$B$1:$B$64)),ROW(28:28)),4),"")</f>
        <v/>
      </c>
    </row>
    <row r="30" spans="1:20" x14ac:dyDescent="0.55000000000000004">
      <c r="A30" s="113" t="str">
        <f t="array" ref="A30">IFERROR(INDEX(BOM!$B$1:$E$64,SMALL(IF(BOM!$B$1:$B$64 = "VEXPRO",ROW(BOM!$B$1:$B$64)),ROW(29:29)),2),"")</f>
        <v/>
      </c>
      <c r="B30" s="114" t="str">
        <f t="array" ref="B30">IFERROR(INDEX(BOM!$B$1:$E$64,SMALL(IF(BOM!$B$1:$B$64 = "VEXPRO",ROW(BOM!$B$1:$B$64)),ROW(29:29)),4),"")</f>
        <v/>
      </c>
      <c r="C30" s="115" t="str">
        <f t="array" ref="C30">IFERROR(INDEX(BOM!$B$1:$E$64,SMALL(IF(BOM!$B$1:$B$64 = "ANDYMARK",ROW(BOM!$B$1:$B$64)),ROW(29:29)),2),"")</f>
        <v/>
      </c>
      <c r="D30" s="116" t="str">
        <f t="array" ref="D30">IFERROR(INDEX(BOM!$B$1:$E$64,SMALL(IF(BOM!$B$1:$B$64 = "ANDYMARK",ROW(BOM!$B$1:$B$64)),ROW(29:29)),4),"")</f>
        <v/>
      </c>
      <c r="E30" s="117" t="str">
        <f t="array" ref="E30">IFERROR(INDEX(BOM!$B$1:$E$64,SMALL(IF(BOM!$B$1:$B$64 = "GOKARTSUSA",ROW(BOM!$B$1:$B$64)),ROW(29:29)),2),"")</f>
        <v/>
      </c>
      <c r="F30" s="118" t="str">
        <f t="array" ref="F30">IFERROR(INDEX(BOM!$B$1:$E$64,SMALL(IF(BOM!$B$1:$B$64 = "GOKARTSUSA",ROW(BOM!$B$1:$B$64)),ROW(29:29)),4),"")</f>
        <v/>
      </c>
      <c r="G30" s="119" t="str">
        <f t="array" ref="G30">IFERROR(INDEX(BOM!$B$1:$E$64,SMALL(IF(BOM!$B$1:$B$64 = "EBAY.COM",ROW(BOM!$B$1:$B$64)),ROW(29:29)),2),"")</f>
        <v/>
      </c>
      <c r="H30" s="120" t="str">
        <f t="array" ref="H30">IFERROR(INDEX(BOM!$B$1:$E$64,SMALL(IF(BOM!$B$1:$B$64 = "EBAY.COM",ROW(BOM!$B$1:$B$64)),ROW(29:29)),4),"")</f>
        <v/>
      </c>
      <c r="I30" s="121" t="str">
        <f t="array" ref="I30">IFERROR(INDEX(BOM!$B$1:$E$64,SMALL(IF(BOM!$B$1:$B$64 = "AMAZON.COM",ROW(BOM!$B$1:$B$64)),ROW(29:29)),2),"")</f>
        <v/>
      </c>
      <c r="J30" s="122" t="str">
        <f t="array" ref="J30">IFERROR(INDEX(BOM!$B$1:$E$64,SMALL(IF(BOM!$B$1:$B$64 = "AMAZON.COM",ROW(BOM!$B$1:$B$64)),ROW(29:29)),4),"")</f>
        <v/>
      </c>
      <c r="K30" s="123" t="str">
        <f t="array" ref="K30">IFERROR(INDEX(BOM!$B$1:$E$64,SMALL(IF(BOM!$B$1:$B$64 = "METALSDEPOT",ROW(BOM!$B$1:$B$64)),ROW(29:29)),2),"")</f>
        <v/>
      </c>
      <c r="L30" s="124" t="str">
        <f t="array" ref="L30">IFERROR(INDEX(BOM!$B$1:$E$64,SMALL(IF(BOM!$B$1:$B$64 = "METALSDEPOT",ROW(BOM!$B$1:$B$64)),ROW(29:29)),4),"")</f>
        <v/>
      </c>
      <c r="M30" s="125" t="str">
        <f t="array" ref="M30">IFERROR(INDEX(BOM!$B$1:$E$64,SMALL(IF(BOM!$B$1:$B$64 = "MOUSER",ROW(BOM!$B$1:$B$64)),ROW(29:29)),2),"")</f>
        <v/>
      </c>
      <c r="N30" s="126" t="str">
        <f t="array" ref="N30">IFERROR(INDEX(BOM!$B$1:$E$64,SMALL(IF(BOM!$B$1:$B$64 = "MOUSER",ROW(BOM!$B$1:$B$64)),ROW(29:29)),4),"")</f>
        <v/>
      </c>
      <c r="O30" s="113" t="str">
        <f t="array" ref="O30">IFERROR(INDEX(BOM!$B$1:$E$64,SMALL(IF(BOM!$B$1:$B$64 = "MOUSER",ROW(BOM!$B$1:$B$64)),ROW(29:29)),2),"")</f>
        <v/>
      </c>
      <c r="P30" s="114" t="str">
        <f t="array" ref="P30">IFERROR(INDEX(BOM!$B$1:$E$64,SMALL(IF(BOM!$B$1:$B$64 = "MOUSER",ROW(BOM!$B$1:$B$64)),ROW(29:29)),4),"")</f>
        <v/>
      </c>
      <c r="Q30" s="115" t="str">
        <f t="array" ref="Q30">IFERROR(INDEX(BOM!$B$1:$E$64,SMALL(IF(BOM!$B$1:$B$64 = "HOME DEPOT",ROW(BOM!$B$1:$B$64)),ROW(29:29)),2),"")</f>
        <v/>
      </c>
      <c r="R30" s="116" t="str">
        <f t="array" ref="R30">IFERROR(INDEX(BOM!$B$1:$E$64,SMALL(IF(BOM!$B$1:$B$64 = "HOME DEPOT",ROW(BOM!$B$1:$B$64)),ROW(29:29)),4),"")</f>
        <v/>
      </c>
      <c r="S30" s="111" t="str">
        <f t="array" ref="S30">IFERROR(INDEX(BOM!$B$1:$E$64,SMALL(IF(BOM!$B$1:$B$64 = "BATTERYSTUFF",ROW(BOM!$B$1:$B$64)),ROW(29:29)),2),"")</f>
        <v/>
      </c>
      <c r="T30" s="112" t="str">
        <f t="array" ref="T30">IFERROR(INDEX(BOM!$B$1:$E$64,SMALL(IF(BOM!$B$1:$B$64 = "BATTERYSTUFF",ROW(BOM!$B$1:$B$64)),ROW(29:29)),4),"")</f>
        <v/>
      </c>
    </row>
    <row r="31" spans="1:20" x14ac:dyDescent="0.55000000000000004">
      <c r="A31" s="113" t="str">
        <f t="array" ref="A31">IFERROR(INDEX(BOM!$B$1:$E$64,SMALL(IF(BOM!$B$1:$B$64 = "VEXPRO",ROW(BOM!$B$1:$B$64)),ROW(30:30)),2),"")</f>
        <v/>
      </c>
      <c r="B31" s="114" t="str">
        <f t="array" ref="B31">IFERROR(INDEX(BOM!$B$1:$E$64,SMALL(IF(BOM!$B$1:$B$64 = "VEXPRO",ROW(BOM!$B$1:$B$64)),ROW(30:30)),4),"")</f>
        <v/>
      </c>
      <c r="C31" s="115" t="str">
        <f t="array" ref="C31">IFERROR(INDEX(BOM!$B$1:$E$64,SMALL(IF(BOM!$B$1:$B$64 = "ANDYMARK",ROW(BOM!$B$1:$B$64)),ROW(30:30)),2),"")</f>
        <v/>
      </c>
      <c r="D31" s="116" t="str">
        <f t="array" ref="D31">IFERROR(INDEX(BOM!$B$1:$E$64,SMALL(IF(BOM!$B$1:$B$64 = "ANDYMARK",ROW(BOM!$B$1:$B$64)),ROW(30:30)),4),"")</f>
        <v/>
      </c>
      <c r="E31" s="117" t="str">
        <f t="array" ref="E31">IFERROR(INDEX(BOM!$B$1:$E$64,SMALL(IF(BOM!$B$1:$B$64 = "GOKARTSUSA",ROW(BOM!$B$1:$B$64)),ROW(30:30)),2),"")</f>
        <v/>
      </c>
      <c r="F31" s="118" t="str">
        <f t="array" ref="F31">IFERROR(INDEX(BOM!$B$1:$E$64,SMALL(IF(BOM!$B$1:$B$64 = "GOKARTSUSA",ROW(BOM!$B$1:$B$64)),ROW(30:30)),4),"")</f>
        <v/>
      </c>
      <c r="G31" s="119" t="str">
        <f t="array" ref="G31">IFERROR(INDEX(BOM!$B$1:$E$64,SMALL(IF(BOM!$B$1:$B$64 = "EBAY.COM",ROW(BOM!$B$1:$B$64)),ROW(30:30)),2),"")</f>
        <v/>
      </c>
      <c r="H31" s="120" t="str">
        <f t="array" ref="H31">IFERROR(INDEX(BOM!$B$1:$E$64,SMALL(IF(BOM!$B$1:$B$64 = "EBAY.COM",ROW(BOM!$B$1:$B$64)),ROW(30:30)),4),"")</f>
        <v/>
      </c>
      <c r="I31" s="121" t="str">
        <f t="array" ref="I31">IFERROR(INDEX(BOM!$B$1:$E$64,SMALL(IF(BOM!$B$1:$B$64 = "AMAZON.COM",ROW(BOM!$B$1:$B$64)),ROW(30:30)),2),"")</f>
        <v/>
      </c>
      <c r="J31" s="122" t="str">
        <f t="array" ref="J31">IFERROR(INDEX(BOM!$B$1:$E$64,SMALL(IF(BOM!$B$1:$B$64 = "AMAZON.COM",ROW(BOM!$B$1:$B$64)),ROW(30:30)),4),"")</f>
        <v/>
      </c>
      <c r="K31" s="123" t="str">
        <f t="array" ref="K31">IFERROR(INDEX(BOM!$B$1:$E$64,SMALL(IF(BOM!$B$1:$B$64 = "METALSDEPOT",ROW(BOM!$B$1:$B$64)),ROW(30:30)),2),"")</f>
        <v/>
      </c>
      <c r="L31" s="124" t="str">
        <f t="array" ref="L31">IFERROR(INDEX(BOM!$B$1:$E$64,SMALL(IF(BOM!$B$1:$B$64 = "METALSDEPOT",ROW(BOM!$B$1:$B$64)),ROW(30:30)),4),"")</f>
        <v/>
      </c>
      <c r="M31" s="125" t="str">
        <f t="array" ref="M31">IFERROR(INDEX(BOM!$B$1:$E$64,SMALL(IF(BOM!$B$1:$B$64 = "MOUSER",ROW(BOM!$B$1:$B$64)),ROW(30:30)),2),"")</f>
        <v/>
      </c>
      <c r="N31" s="126" t="str">
        <f t="array" ref="N31">IFERROR(INDEX(BOM!$B$1:$E$64,SMALL(IF(BOM!$B$1:$B$64 = "MOUSER",ROW(BOM!$B$1:$B$64)),ROW(30:30)),4),"")</f>
        <v/>
      </c>
      <c r="O31" s="113" t="str">
        <f t="array" ref="O31">IFERROR(INDEX(BOM!$B$1:$E$64,SMALL(IF(BOM!$B$1:$B$64 = "MOUSER",ROW(BOM!$B$1:$B$64)),ROW(30:30)),2),"")</f>
        <v/>
      </c>
      <c r="P31" s="114" t="str">
        <f t="array" ref="P31">IFERROR(INDEX(BOM!$B$1:$E$64,SMALL(IF(BOM!$B$1:$B$64 = "MOUSER",ROW(BOM!$B$1:$B$64)),ROW(30:30)),4),"")</f>
        <v/>
      </c>
      <c r="Q31" s="115" t="str">
        <f t="array" ref="Q31">IFERROR(INDEX(BOM!$B$1:$E$64,SMALL(IF(BOM!$B$1:$B$64 = "HOME DEPOT",ROW(BOM!$B$1:$B$64)),ROW(30:30)),2),"")</f>
        <v/>
      </c>
      <c r="R31" s="116" t="str">
        <f t="array" ref="R31">IFERROR(INDEX(BOM!$B$1:$E$64,SMALL(IF(BOM!$B$1:$B$64 = "HOME DEPOT",ROW(BOM!$B$1:$B$64)),ROW(30:30)),4),"")</f>
        <v/>
      </c>
      <c r="S31" s="111" t="str">
        <f t="array" ref="S31">IFERROR(INDEX(BOM!$B$1:$E$64,SMALL(IF(BOM!$B$1:$B$64 = "BATTERYSTUFF",ROW(BOM!$B$1:$B$64)),ROW(30:30)),2),"")</f>
        <v/>
      </c>
      <c r="T31" s="112" t="str">
        <f t="array" ref="T31">IFERROR(INDEX(BOM!$B$1:$E$64,SMALL(IF(BOM!$B$1:$B$64 = "BATTERYSTUFF",ROW(BOM!$B$1:$B$64)),ROW(30:30)),4),"")</f>
        <v/>
      </c>
    </row>
    <row r="32" spans="1:20" x14ac:dyDescent="0.55000000000000004">
      <c r="A32" s="113" t="str">
        <f t="array" ref="A32">IFERROR(INDEX(BOM!$B$1:$E$64,SMALL(IF(BOM!$B$1:$B$64 = "VEXPRO",ROW(BOM!$B$1:$B$64)),ROW(31:31)),2),"")</f>
        <v/>
      </c>
      <c r="B32" s="114" t="str">
        <f t="array" ref="B32">IFERROR(INDEX(BOM!$B$1:$E$64,SMALL(IF(BOM!$B$1:$B$64 = "VEXPRO",ROW(BOM!$B$1:$B$64)),ROW(31:31)),4),"")</f>
        <v/>
      </c>
      <c r="C32" s="115" t="str">
        <f t="array" ref="C32">IFERROR(INDEX(BOM!$B$1:$E$64,SMALL(IF(BOM!$B$1:$B$64 = "ANDYMARK",ROW(BOM!$B$1:$B$64)),ROW(31:31)),2),"")</f>
        <v/>
      </c>
      <c r="D32" s="116" t="str">
        <f t="array" ref="D32">IFERROR(INDEX(BOM!$B$1:$E$64,SMALL(IF(BOM!$B$1:$B$64 = "ANDYMARK",ROW(BOM!$B$1:$B$64)),ROW(31:31)),4),"")</f>
        <v/>
      </c>
      <c r="E32" s="117" t="str">
        <f t="array" ref="E32">IFERROR(INDEX(BOM!$B$1:$E$64,SMALL(IF(BOM!$B$1:$B$64 = "GOKARTSUSA",ROW(BOM!$B$1:$B$64)),ROW(31:31)),2),"")</f>
        <v/>
      </c>
      <c r="F32" s="118" t="str">
        <f t="array" ref="F32">IFERROR(INDEX(BOM!$B$1:$E$64,SMALL(IF(BOM!$B$1:$B$64 = "GOKARTSUSA",ROW(BOM!$B$1:$B$64)),ROW(31:31)),4),"")</f>
        <v/>
      </c>
      <c r="G32" s="119" t="str">
        <f t="array" ref="G32">IFERROR(INDEX(BOM!$B$1:$E$64,SMALL(IF(BOM!$B$1:$B$64 = "EBAY.COM",ROW(BOM!$B$1:$B$64)),ROW(31:31)),2),"")</f>
        <v/>
      </c>
      <c r="H32" s="120" t="str">
        <f t="array" ref="H32">IFERROR(INDEX(BOM!$B$1:$E$64,SMALL(IF(BOM!$B$1:$B$64 = "EBAY.COM",ROW(BOM!$B$1:$B$64)),ROW(31:31)),4),"")</f>
        <v/>
      </c>
      <c r="I32" s="121" t="str">
        <f t="array" ref="I32">IFERROR(INDEX(BOM!$B$1:$E$64,SMALL(IF(BOM!$B$1:$B$64 = "AMAZON.COM",ROW(BOM!$B$1:$B$64)),ROW(31:31)),2),"")</f>
        <v/>
      </c>
      <c r="J32" s="122" t="str">
        <f t="array" ref="J32">IFERROR(INDEX(BOM!$B$1:$E$64,SMALL(IF(BOM!$B$1:$B$64 = "AMAZON.COM",ROW(BOM!$B$1:$B$64)),ROW(31:31)),4),"")</f>
        <v/>
      </c>
      <c r="K32" s="123" t="str">
        <f t="array" ref="K32">IFERROR(INDEX(BOM!$B$1:$E$64,SMALL(IF(BOM!$B$1:$B$64 = "METALSDEPOT",ROW(BOM!$B$1:$B$64)),ROW(31:31)),2),"")</f>
        <v/>
      </c>
      <c r="L32" s="124" t="str">
        <f t="array" ref="L32">IFERROR(INDEX(BOM!$B$1:$E$64,SMALL(IF(BOM!$B$1:$B$64 = "METALSDEPOT",ROW(BOM!$B$1:$B$64)),ROW(31:31)),4),"")</f>
        <v/>
      </c>
      <c r="M32" s="125" t="str">
        <f t="array" ref="M32">IFERROR(INDEX(BOM!$B$1:$E$64,SMALL(IF(BOM!$B$1:$B$64 = "MOUSER",ROW(BOM!$B$1:$B$64)),ROW(31:31)),2),"")</f>
        <v/>
      </c>
      <c r="N32" s="126" t="str">
        <f t="array" ref="N32">IFERROR(INDEX(BOM!$B$1:$E$64,SMALL(IF(BOM!$B$1:$B$64 = "MOUSER",ROW(BOM!$B$1:$B$64)),ROW(31:31)),4),"")</f>
        <v/>
      </c>
      <c r="O32" s="113" t="str">
        <f t="array" ref="O32">IFERROR(INDEX(BOM!$B$1:$E$64,SMALL(IF(BOM!$B$1:$B$64 = "MOUSER",ROW(BOM!$B$1:$B$64)),ROW(31:31)),2),"")</f>
        <v/>
      </c>
      <c r="P32" s="114" t="str">
        <f t="array" ref="P32">IFERROR(INDEX(BOM!$B$1:$E$64,SMALL(IF(BOM!$B$1:$B$64 = "MOUSER",ROW(BOM!$B$1:$B$64)),ROW(31:31)),4),"")</f>
        <v/>
      </c>
      <c r="Q32" s="115" t="str">
        <f t="array" ref="Q32">IFERROR(INDEX(BOM!$B$1:$E$64,SMALL(IF(BOM!$B$1:$B$64 = "HOME DEPOT",ROW(BOM!$B$1:$B$64)),ROW(31:31)),2),"")</f>
        <v/>
      </c>
      <c r="R32" s="116" t="str">
        <f t="array" ref="R32">IFERROR(INDEX(BOM!$B$1:$E$64,SMALL(IF(BOM!$B$1:$B$64 = "HOME DEPOT",ROW(BOM!$B$1:$B$64)),ROW(31:31)),4),"")</f>
        <v/>
      </c>
      <c r="S32" s="111" t="str">
        <f t="array" ref="S32">IFERROR(INDEX(BOM!$B$1:$E$64,SMALL(IF(BOM!$B$1:$B$64 = "BATTERYSTUFF",ROW(BOM!$B$1:$B$64)),ROW(31:31)),2),"")</f>
        <v/>
      </c>
      <c r="T32" s="112" t="str">
        <f t="array" ref="T32">IFERROR(INDEX(BOM!$B$1:$E$64,SMALL(IF(BOM!$B$1:$B$64 = "BATTERYSTUFF",ROW(BOM!$B$1:$B$64)),ROW(31:31)),4),"")</f>
        <v/>
      </c>
    </row>
    <row r="33" spans="1:20" x14ac:dyDescent="0.55000000000000004">
      <c r="A33" s="113" t="str">
        <f t="array" ref="A33">IFERROR(INDEX(BOM!$B$1:$E$64,SMALL(IF(BOM!$B$1:$B$64 = "VEXPRO",ROW(BOM!$B$1:$B$64)),ROW(32:32)),2),"")</f>
        <v/>
      </c>
      <c r="B33" s="114" t="str">
        <f t="array" ref="B33">IFERROR(INDEX(BOM!$B$1:$E$64,SMALL(IF(BOM!$B$1:$B$64 = "VEXPRO",ROW(BOM!$B$1:$B$64)),ROW(32:32)),4),"")</f>
        <v/>
      </c>
      <c r="C33" s="115" t="str">
        <f t="array" ref="C33">IFERROR(INDEX(BOM!$B$1:$E$64,SMALL(IF(BOM!$B$1:$B$64 = "ANDYMARK",ROW(BOM!$B$1:$B$64)),ROW(32:32)),2),"")</f>
        <v/>
      </c>
      <c r="D33" s="116" t="str">
        <f t="array" ref="D33">IFERROR(INDEX(BOM!$B$1:$E$64,SMALL(IF(BOM!$B$1:$B$64 = "ANDYMARK",ROW(BOM!$B$1:$B$64)),ROW(32:32)),4),"")</f>
        <v/>
      </c>
      <c r="E33" s="117" t="str">
        <f t="array" ref="E33">IFERROR(INDEX(BOM!$B$1:$E$64,SMALL(IF(BOM!$B$1:$B$64 = "GOKARTSUSA",ROW(BOM!$B$1:$B$64)),ROW(32:32)),2),"")</f>
        <v/>
      </c>
      <c r="F33" s="118" t="str">
        <f t="array" ref="F33">IFERROR(INDEX(BOM!$B$1:$E$64,SMALL(IF(BOM!$B$1:$B$64 = "GOKARTSUSA",ROW(BOM!$B$1:$B$64)),ROW(32:32)),4),"")</f>
        <v/>
      </c>
      <c r="G33" s="119" t="str">
        <f t="array" ref="G33">IFERROR(INDEX(BOM!$B$1:$E$64,SMALL(IF(BOM!$B$1:$B$64 = "EBAY.COM",ROW(BOM!$B$1:$B$64)),ROW(32:32)),2),"")</f>
        <v/>
      </c>
      <c r="H33" s="120" t="str">
        <f t="array" ref="H33">IFERROR(INDEX(BOM!$B$1:$E$64,SMALL(IF(BOM!$B$1:$B$64 = "EBAY.COM",ROW(BOM!$B$1:$B$64)),ROW(32:32)),4),"")</f>
        <v/>
      </c>
      <c r="I33" s="121" t="str">
        <f t="array" ref="I33">IFERROR(INDEX(BOM!$B$1:$E$64,SMALL(IF(BOM!$B$1:$B$64 = "AMAZON.COM",ROW(BOM!$B$1:$B$64)),ROW(32:32)),2),"")</f>
        <v/>
      </c>
      <c r="J33" s="122" t="str">
        <f t="array" ref="J33">IFERROR(INDEX(BOM!$B$1:$E$64,SMALL(IF(BOM!$B$1:$B$64 = "AMAZON.COM",ROW(BOM!$B$1:$B$64)),ROW(32:32)),4),"")</f>
        <v/>
      </c>
      <c r="K33" s="123" t="str">
        <f t="array" ref="K33">IFERROR(INDEX(BOM!$B$1:$E$64,SMALL(IF(BOM!$B$1:$B$64 = "METALSDEPOT",ROW(BOM!$B$1:$B$64)),ROW(32:32)),2),"")</f>
        <v/>
      </c>
      <c r="L33" s="124" t="str">
        <f t="array" ref="L33">IFERROR(INDEX(BOM!$B$1:$E$64,SMALL(IF(BOM!$B$1:$B$64 = "METALSDEPOT",ROW(BOM!$B$1:$B$64)),ROW(32:32)),4),"")</f>
        <v/>
      </c>
      <c r="M33" s="125" t="str">
        <f t="array" ref="M33">IFERROR(INDEX(BOM!$B$1:$E$64,SMALL(IF(BOM!$B$1:$B$64 = "MOUSER",ROW(BOM!$B$1:$B$64)),ROW(32:32)),2),"")</f>
        <v/>
      </c>
      <c r="N33" s="126" t="str">
        <f t="array" ref="N33">IFERROR(INDEX(BOM!$B$1:$E$64,SMALL(IF(BOM!$B$1:$B$64 = "MOUSER",ROW(BOM!$B$1:$B$64)),ROW(32:32)),4),"")</f>
        <v/>
      </c>
      <c r="O33" s="113" t="str">
        <f t="array" ref="O33">IFERROR(INDEX(BOM!$B$1:$E$64,SMALL(IF(BOM!$B$1:$B$64 = "MOUSER",ROW(BOM!$B$1:$B$64)),ROW(32:32)),2),"")</f>
        <v/>
      </c>
      <c r="P33" s="114" t="str">
        <f t="array" ref="P33">IFERROR(INDEX(BOM!$B$1:$E$64,SMALL(IF(BOM!$B$1:$B$64 = "MOUSER",ROW(BOM!$B$1:$B$64)),ROW(32:32)),4),"")</f>
        <v/>
      </c>
      <c r="Q33" s="115" t="str">
        <f t="array" ref="Q33">IFERROR(INDEX(BOM!$B$1:$E$64,SMALL(IF(BOM!$B$1:$B$64 = "HOME DEPOT",ROW(BOM!$B$1:$B$64)),ROW(32:32)),2),"")</f>
        <v/>
      </c>
      <c r="R33" s="116" t="str">
        <f t="array" ref="R33">IFERROR(INDEX(BOM!$B$1:$E$64,SMALL(IF(BOM!$B$1:$B$64 = "HOME DEPOT",ROW(BOM!$B$1:$B$64)),ROW(32:32)),4),"")</f>
        <v/>
      </c>
      <c r="S33" s="111" t="str">
        <f t="array" ref="S33">IFERROR(INDEX(BOM!$B$1:$E$64,SMALL(IF(BOM!$B$1:$B$64 = "BATTERYSTUFF",ROW(BOM!$B$1:$B$64)),ROW(32:32)),2),"")</f>
        <v/>
      </c>
      <c r="T33" s="112" t="str">
        <f t="array" ref="T33">IFERROR(INDEX(BOM!$B$1:$E$64,SMALL(IF(BOM!$B$1:$B$64 = "BATTERYSTUFF",ROW(BOM!$B$1:$B$64)),ROW(32:32)),4),"")</f>
        <v/>
      </c>
    </row>
    <row r="34" spans="1:20" x14ac:dyDescent="0.55000000000000004">
      <c r="A34" s="113" t="str">
        <f t="array" ref="A34">IFERROR(INDEX(BOM!$B$1:$E$64,SMALL(IF(BOM!$B$1:$B$64 = "VEXPRO",ROW(BOM!$B$1:$B$64)),ROW(33:33)),2),"")</f>
        <v/>
      </c>
      <c r="B34" s="114" t="str">
        <f t="array" ref="B34">IFERROR(INDEX(BOM!$B$1:$E$64,SMALL(IF(BOM!$B$1:$B$64 = "VEXPRO",ROW(BOM!$B$1:$B$64)),ROW(33:33)),4),"")</f>
        <v/>
      </c>
      <c r="C34" s="115" t="str">
        <f t="array" ref="C34">IFERROR(INDEX(BOM!$B$1:$E$64,SMALL(IF(BOM!$B$1:$B$64 = "ANDYMARK",ROW(BOM!$B$1:$B$64)),ROW(33:33)),2),"")</f>
        <v/>
      </c>
      <c r="D34" s="116" t="str">
        <f t="array" ref="D34">IFERROR(INDEX(BOM!$B$1:$E$64,SMALL(IF(BOM!$B$1:$B$64 = "ANDYMARK",ROW(BOM!$B$1:$B$64)),ROW(33:33)),4),"")</f>
        <v/>
      </c>
      <c r="E34" s="117" t="str">
        <f t="array" ref="E34">IFERROR(INDEX(BOM!$B$1:$E$64,SMALL(IF(BOM!$B$1:$B$64 = "GOKARTSUSA",ROW(BOM!$B$1:$B$64)),ROW(33:33)),2),"")</f>
        <v/>
      </c>
      <c r="F34" s="118" t="str">
        <f t="array" ref="F34">IFERROR(INDEX(BOM!$B$1:$E$64,SMALL(IF(BOM!$B$1:$B$64 = "GOKARTSUSA",ROW(BOM!$B$1:$B$64)),ROW(33:33)),4),"")</f>
        <v/>
      </c>
      <c r="G34" s="119" t="str">
        <f t="array" ref="G34">IFERROR(INDEX(BOM!$B$1:$E$64,SMALL(IF(BOM!$B$1:$B$64 = "EBAY.COM",ROW(BOM!$B$1:$B$64)),ROW(33:33)),2),"")</f>
        <v/>
      </c>
      <c r="H34" s="120" t="str">
        <f t="array" ref="H34">IFERROR(INDEX(BOM!$B$1:$E$64,SMALL(IF(BOM!$B$1:$B$64 = "EBAY.COM",ROW(BOM!$B$1:$B$64)),ROW(33:33)),4),"")</f>
        <v/>
      </c>
      <c r="I34" s="121" t="str">
        <f t="array" ref="I34">IFERROR(INDEX(BOM!$B$1:$E$64,SMALL(IF(BOM!$B$1:$B$64 = "AMAZON.COM",ROW(BOM!$B$1:$B$64)),ROW(33:33)),2),"")</f>
        <v/>
      </c>
      <c r="J34" s="122" t="str">
        <f t="array" ref="J34">IFERROR(INDEX(BOM!$B$1:$E$64,SMALL(IF(BOM!$B$1:$B$64 = "AMAZON.COM",ROW(BOM!$B$1:$B$64)),ROW(33:33)),4),"")</f>
        <v/>
      </c>
      <c r="K34" s="123" t="str">
        <f t="array" ref="K34">IFERROR(INDEX(BOM!$B$1:$E$64,SMALL(IF(BOM!$B$1:$B$64 = "METALSDEPOT",ROW(BOM!$B$1:$B$64)),ROW(33:33)),2),"")</f>
        <v/>
      </c>
      <c r="L34" s="124" t="str">
        <f t="array" ref="L34">IFERROR(INDEX(BOM!$B$1:$E$64,SMALL(IF(BOM!$B$1:$B$64 = "METALSDEPOT",ROW(BOM!$B$1:$B$64)),ROW(33:33)),4),"")</f>
        <v/>
      </c>
      <c r="M34" s="125" t="str">
        <f t="array" ref="M34">IFERROR(INDEX(BOM!$B$1:$E$64,SMALL(IF(BOM!$B$1:$B$64 = "MOUSER",ROW(BOM!$B$1:$B$64)),ROW(33:33)),2),"")</f>
        <v/>
      </c>
      <c r="N34" s="126" t="str">
        <f t="array" ref="N34">IFERROR(INDEX(BOM!$B$1:$E$64,SMALL(IF(BOM!$B$1:$B$64 = "MOUSER",ROW(BOM!$B$1:$B$64)),ROW(33:33)),4),"")</f>
        <v/>
      </c>
      <c r="O34" s="113" t="str">
        <f t="array" ref="O34">IFERROR(INDEX(BOM!$B$1:$E$64,SMALL(IF(BOM!$B$1:$B$64 = "MOUSER",ROW(BOM!$B$1:$B$64)),ROW(33:33)),2),"")</f>
        <v/>
      </c>
      <c r="P34" s="114" t="str">
        <f t="array" ref="P34">IFERROR(INDEX(BOM!$B$1:$E$64,SMALL(IF(BOM!$B$1:$B$64 = "MOUSER",ROW(BOM!$B$1:$B$64)),ROW(33:33)),4),"")</f>
        <v/>
      </c>
      <c r="Q34" s="115" t="str">
        <f t="array" ref="Q34">IFERROR(INDEX(BOM!$B$1:$E$64,SMALL(IF(BOM!$B$1:$B$64 = "HOME DEPOT",ROW(BOM!$B$1:$B$64)),ROW(33:33)),2),"")</f>
        <v/>
      </c>
      <c r="R34" s="116" t="str">
        <f t="array" ref="R34">IFERROR(INDEX(BOM!$B$1:$E$64,SMALL(IF(BOM!$B$1:$B$64 = "HOME DEPOT",ROW(BOM!$B$1:$B$64)),ROW(33:33)),4),"")</f>
        <v/>
      </c>
      <c r="S34" s="111" t="str">
        <f t="array" ref="S34">IFERROR(INDEX(BOM!$B$1:$E$64,SMALL(IF(BOM!$B$1:$B$64 = "BATTERYSTUFF",ROW(BOM!$B$1:$B$64)),ROW(33:33)),2),"")</f>
        <v/>
      </c>
      <c r="T34" s="112" t="str">
        <f t="array" ref="T34">IFERROR(INDEX(BOM!$B$1:$E$64,SMALL(IF(BOM!$B$1:$B$64 = "BATTERYSTUFF",ROW(BOM!$B$1:$B$64)),ROW(33:33)),4),"")</f>
        <v/>
      </c>
    </row>
    <row r="35" spans="1:20" x14ac:dyDescent="0.55000000000000004">
      <c r="A35" s="113" t="str">
        <f t="array" ref="A35">IFERROR(INDEX(BOM!$B$1:$E$64,SMALL(IF(BOM!$B$1:$B$64 = "VEXPRO",ROW(BOM!$B$1:$B$64)),ROW(34:34)),2),"")</f>
        <v/>
      </c>
      <c r="B35" s="114" t="str">
        <f t="array" ref="B35">IFERROR(INDEX(BOM!$B$1:$E$64,SMALL(IF(BOM!$B$1:$B$64 = "VEXPRO",ROW(BOM!$B$1:$B$64)),ROW(34:34)),4),"")</f>
        <v/>
      </c>
      <c r="C35" s="115" t="str">
        <f t="array" ref="C35">IFERROR(INDEX(BOM!$B$1:$E$64,SMALL(IF(BOM!$B$1:$B$64 = "ANDYMARK",ROW(BOM!$B$1:$B$64)),ROW(34:34)),2),"")</f>
        <v/>
      </c>
      <c r="D35" s="116" t="str">
        <f t="array" ref="D35">IFERROR(INDEX(BOM!$B$1:$E$64,SMALL(IF(BOM!$B$1:$B$64 = "ANDYMARK",ROW(BOM!$B$1:$B$64)),ROW(34:34)),4),"")</f>
        <v/>
      </c>
      <c r="E35" s="117" t="str">
        <f t="array" ref="E35">IFERROR(INDEX(BOM!$B$1:$E$64,SMALL(IF(BOM!$B$1:$B$64 = "GOKARTSUSA",ROW(BOM!$B$1:$B$64)),ROW(34:34)),2),"")</f>
        <v/>
      </c>
      <c r="F35" s="118" t="str">
        <f t="array" ref="F35">IFERROR(INDEX(BOM!$B$1:$E$64,SMALL(IF(BOM!$B$1:$B$64 = "GOKARTSUSA",ROW(BOM!$B$1:$B$64)),ROW(34:34)),4),"")</f>
        <v/>
      </c>
      <c r="G35" s="119" t="str">
        <f t="array" ref="G35">IFERROR(INDEX(BOM!$B$1:$E$64,SMALL(IF(BOM!$B$1:$B$64 = "EBAY.COM",ROW(BOM!$B$1:$B$64)),ROW(34:34)),2),"")</f>
        <v/>
      </c>
      <c r="H35" s="120" t="str">
        <f t="array" ref="H35">IFERROR(INDEX(BOM!$B$1:$E$64,SMALL(IF(BOM!$B$1:$B$64 = "EBAY.COM",ROW(BOM!$B$1:$B$64)),ROW(34:34)),4),"")</f>
        <v/>
      </c>
      <c r="I35" s="121" t="str">
        <f t="array" ref="I35">IFERROR(INDEX(BOM!$B$1:$E$64,SMALL(IF(BOM!$B$1:$B$64 = "AMAZON.COM",ROW(BOM!$B$1:$B$64)),ROW(34:34)),2),"")</f>
        <v/>
      </c>
      <c r="J35" s="122" t="str">
        <f t="array" ref="J35">IFERROR(INDEX(BOM!$B$1:$E$64,SMALL(IF(BOM!$B$1:$B$64 = "AMAZON.COM",ROW(BOM!$B$1:$B$64)),ROW(34:34)),4),"")</f>
        <v/>
      </c>
      <c r="K35" s="123" t="str">
        <f t="array" ref="K35">IFERROR(INDEX(BOM!$B$1:$E$64,SMALL(IF(BOM!$B$1:$B$64 = "METALSDEPOT",ROW(BOM!$B$1:$B$64)),ROW(34:34)),2),"")</f>
        <v/>
      </c>
      <c r="L35" s="124" t="str">
        <f t="array" ref="L35">IFERROR(INDEX(BOM!$B$1:$E$64,SMALL(IF(BOM!$B$1:$B$64 = "METALSDEPOT",ROW(BOM!$B$1:$B$64)),ROW(34:34)),4),"")</f>
        <v/>
      </c>
      <c r="M35" s="125" t="str">
        <f t="array" ref="M35">IFERROR(INDEX(BOM!$B$1:$E$64,SMALL(IF(BOM!$B$1:$B$64 = "MOUSER",ROW(BOM!$B$1:$B$64)),ROW(34:34)),2),"")</f>
        <v/>
      </c>
      <c r="N35" s="126" t="str">
        <f t="array" ref="N35">IFERROR(INDEX(BOM!$B$1:$E$64,SMALL(IF(BOM!$B$1:$B$64 = "MOUSER",ROW(BOM!$B$1:$B$64)),ROW(34:34)),4),"")</f>
        <v/>
      </c>
      <c r="O35" s="113" t="str">
        <f t="array" ref="O35">IFERROR(INDEX(BOM!$B$1:$E$64,SMALL(IF(BOM!$B$1:$B$64 = "MOUSER",ROW(BOM!$B$1:$B$64)),ROW(34:34)),2),"")</f>
        <v/>
      </c>
      <c r="P35" s="114" t="str">
        <f t="array" ref="P35">IFERROR(INDEX(BOM!$B$1:$E$64,SMALL(IF(BOM!$B$1:$B$64 = "MOUSER",ROW(BOM!$B$1:$B$64)),ROW(34:34)),4),"")</f>
        <v/>
      </c>
      <c r="Q35" s="115" t="str">
        <f t="array" ref="Q35">IFERROR(INDEX(BOM!$B$1:$E$64,SMALL(IF(BOM!$B$1:$B$64 = "HOME DEPOT",ROW(BOM!$B$1:$B$64)),ROW(34:34)),2),"")</f>
        <v/>
      </c>
      <c r="R35" s="116" t="str">
        <f t="array" ref="R35">IFERROR(INDEX(BOM!$B$1:$E$64,SMALL(IF(BOM!$B$1:$B$64 = "HOME DEPOT",ROW(BOM!$B$1:$B$64)),ROW(34:34)),4),"")</f>
        <v/>
      </c>
      <c r="S35" s="111" t="str">
        <f t="array" ref="S35">IFERROR(INDEX(BOM!$B$1:$E$64,SMALL(IF(BOM!$B$1:$B$64 = "BATTERYSTUFF",ROW(BOM!$B$1:$B$64)),ROW(34:34)),2),"")</f>
        <v/>
      </c>
      <c r="T35" s="112" t="str">
        <f t="array" ref="T35">IFERROR(INDEX(BOM!$B$1:$E$64,SMALL(IF(BOM!$B$1:$B$64 = "BATTERYSTUFF",ROW(BOM!$B$1:$B$64)),ROW(34:34)),4),"")</f>
        <v/>
      </c>
    </row>
    <row r="36" spans="1:20" x14ac:dyDescent="0.55000000000000004">
      <c r="A36" s="113" t="str">
        <f t="array" ref="A36">IFERROR(INDEX(BOM!$B$1:$E$64,SMALL(IF(BOM!$B$1:$B$64 = "VEXPRO",ROW(BOM!$B$1:$B$64)),ROW(35:35)),2),"")</f>
        <v/>
      </c>
      <c r="B36" s="114" t="str">
        <f t="array" ref="B36">IFERROR(INDEX(BOM!$B$1:$E$64,SMALL(IF(BOM!$B$1:$B$64 = "VEXPRO",ROW(BOM!$B$1:$B$64)),ROW(35:35)),4),"")</f>
        <v/>
      </c>
      <c r="C36" s="115" t="str">
        <f t="array" ref="C36">IFERROR(INDEX(BOM!$B$1:$E$64,SMALL(IF(BOM!$B$1:$B$64 = "ANDYMARK",ROW(BOM!$B$1:$B$64)),ROW(35:35)),2),"")</f>
        <v/>
      </c>
      <c r="D36" s="116" t="str">
        <f t="array" ref="D36">IFERROR(INDEX(BOM!$B$1:$E$64,SMALL(IF(BOM!$B$1:$B$64 = "ANDYMARK",ROW(BOM!$B$1:$B$64)),ROW(35:35)),4),"")</f>
        <v/>
      </c>
      <c r="E36" s="117" t="str">
        <f t="array" ref="E36">IFERROR(INDEX(BOM!$B$1:$E$64,SMALL(IF(BOM!$B$1:$B$64 = "GOKARTSUSA",ROW(BOM!$B$1:$B$64)),ROW(35:35)),2),"")</f>
        <v/>
      </c>
      <c r="F36" s="118" t="str">
        <f t="array" ref="F36">IFERROR(INDEX(BOM!$B$1:$E$64,SMALL(IF(BOM!$B$1:$B$64 = "GOKARTSUSA",ROW(BOM!$B$1:$B$64)),ROW(35:35)),4),"")</f>
        <v/>
      </c>
      <c r="G36" s="119" t="str">
        <f t="array" ref="G36">IFERROR(INDEX(BOM!$B$1:$E$64,SMALL(IF(BOM!$B$1:$B$64 = "EBAY.COM",ROW(BOM!$B$1:$B$64)),ROW(35:35)),2),"")</f>
        <v/>
      </c>
      <c r="H36" s="120" t="str">
        <f t="array" ref="H36">IFERROR(INDEX(BOM!$B$1:$E$64,SMALL(IF(BOM!$B$1:$B$64 = "EBAY.COM",ROW(BOM!$B$1:$B$64)),ROW(35:35)),4),"")</f>
        <v/>
      </c>
      <c r="I36" s="121" t="str">
        <f t="array" ref="I36">IFERROR(INDEX(BOM!$B$1:$E$64,SMALL(IF(BOM!$B$1:$B$64 = "AMAZON.COM",ROW(BOM!$B$1:$B$64)),ROW(35:35)),2),"")</f>
        <v/>
      </c>
      <c r="J36" s="122" t="str">
        <f t="array" ref="J36">IFERROR(INDEX(BOM!$B$1:$E$64,SMALL(IF(BOM!$B$1:$B$64 = "AMAZON.COM",ROW(BOM!$B$1:$B$64)),ROW(35:35)),4),"")</f>
        <v/>
      </c>
      <c r="K36" s="123" t="str">
        <f t="array" ref="K36">IFERROR(INDEX(BOM!$B$1:$E$64,SMALL(IF(BOM!$B$1:$B$64 = "METALSDEPOT",ROW(BOM!$B$1:$B$64)),ROW(35:35)),2),"")</f>
        <v/>
      </c>
      <c r="L36" s="124" t="str">
        <f t="array" ref="L36">IFERROR(INDEX(BOM!$B$1:$E$64,SMALL(IF(BOM!$B$1:$B$64 = "METALSDEPOT",ROW(BOM!$B$1:$B$64)),ROW(35:35)),4),"")</f>
        <v/>
      </c>
      <c r="M36" s="125" t="str">
        <f t="array" ref="M36">IFERROR(INDEX(BOM!$B$1:$E$64,SMALL(IF(BOM!$B$1:$B$64 = "MOUSER",ROW(BOM!$B$1:$B$64)),ROW(35:35)),2),"")</f>
        <v/>
      </c>
      <c r="N36" s="126" t="str">
        <f t="array" ref="N36">IFERROR(INDEX(BOM!$B$1:$E$64,SMALL(IF(BOM!$B$1:$B$64 = "MOUSER",ROW(BOM!$B$1:$B$64)),ROW(35:35)),4),"")</f>
        <v/>
      </c>
      <c r="O36" s="113" t="str">
        <f t="array" ref="O36">IFERROR(INDEX(BOM!$B$1:$E$64,SMALL(IF(BOM!$B$1:$B$64 = "MOUSER",ROW(BOM!$B$1:$B$64)),ROW(35:35)),2),"")</f>
        <v/>
      </c>
      <c r="P36" s="114" t="str">
        <f t="array" ref="P36">IFERROR(INDEX(BOM!$B$1:$E$64,SMALL(IF(BOM!$B$1:$B$64 = "MOUSER",ROW(BOM!$B$1:$B$64)),ROW(35:35)),4),"")</f>
        <v/>
      </c>
      <c r="Q36" s="115" t="str">
        <f t="array" ref="Q36">IFERROR(INDEX(BOM!$B$1:$E$64,SMALL(IF(BOM!$B$1:$B$64 = "HOME DEPOT",ROW(BOM!$B$1:$B$64)),ROW(35:35)),2),"")</f>
        <v/>
      </c>
      <c r="R36" s="116" t="str">
        <f t="array" ref="R36">IFERROR(INDEX(BOM!$B$1:$E$64,SMALL(IF(BOM!$B$1:$B$64 = "HOME DEPOT",ROW(BOM!$B$1:$B$64)),ROW(35:35)),4),"")</f>
        <v/>
      </c>
      <c r="S36" s="111" t="str">
        <f t="array" ref="S36">IFERROR(INDEX(BOM!$B$1:$E$64,SMALL(IF(BOM!$B$1:$B$64 = "BATTERYSTUFF",ROW(BOM!$B$1:$B$64)),ROW(35:35)),2),"")</f>
        <v/>
      </c>
      <c r="T36" s="112" t="str">
        <f t="array" ref="T36">IFERROR(INDEX(BOM!$B$1:$E$64,SMALL(IF(BOM!$B$1:$B$64 = "BATTERYSTUFF",ROW(BOM!$B$1:$B$64)),ROW(35:35)),4),"")</f>
        <v/>
      </c>
    </row>
    <row r="37" spans="1:20" x14ac:dyDescent="0.55000000000000004">
      <c r="A37" s="113" t="str">
        <f t="array" ref="A37">IFERROR(INDEX(BOM!$B$1:$E$64,SMALL(IF(BOM!$B$1:$B$64 = "VEXPRO",ROW(BOM!$B$1:$B$64)),ROW(36:36)),2),"")</f>
        <v/>
      </c>
      <c r="B37" s="114" t="str">
        <f t="array" ref="B37">IFERROR(INDEX(BOM!$B$1:$E$64,SMALL(IF(BOM!$B$1:$B$64 = "VEXPRO",ROW(BOM!$B$1:$B$64)),ROW(36:36)),4),"")</f>
        <v/>
      </c>
      <c r="C37" s="115" t="str">
        <f t="array" ref="C37">IFERROR(INDEX(BOM!$B$1:$E$64,SMALL(IF(BOM!$B$1:$B$64 = "ANDYMARK",ROW(BOM!$B$1:$B$64)),ROW(36:36)),2),"")</f>
        <v/>
      </c>
      <c r="D37" s="116" t="str">
        <f t="array" ref="D37">IFERROR(INDEX(BOM!$B$1:$E$64,SMALL(IF(BOM!$B$1:$B$64 = "ANDYMARK",ROW(BOM!$B$1:$B$64)),ROW(36:36)),4),"")</f>
        <v/>
      </c>
      <c r="E37" s="117" t="str">
        <f t="array" ref="E37">IFERROR(INDEX(BOM!$B$1:$E$64,SMALL(IF(BOM!$B$1:$B$64 = "GOKARTSUSA",ROW(BOM!$B$1:$B$64)),ROW(36:36)),2),"")</f>
        <v/>
      </c>
      <c r="F37" s="118" t="str">
        <f t="array" ref="F37">IFERROR(INDEX(BOM!$B$1:$E$64,SMALL(IF(BOM!$B$1:$B$64 = "GOKARTSUSA",ROW(BOM!$B$1:$B$64)),ROW(36:36)),4),"")</f>
        <v/>
      </c>
      <c r="G37" s="119" t="str">
        <f t="array" ref="G37">IFERROR(INDEX(BOM!$B$1:$E$64,SMALL(IF(BOM!$B$1:$B$64 = "EBAY.COM",ROW(BOM!$B$1:$B$64)),ROW(36:36)),2),"")</f>
        <v/>
      </c>
      <c r="H37" s="120" t="str">
        <f t="array" ref="H37">IFERROR(INDEX(BOM!$B$1:$E$64,SMALL(IF(BOM!$B$1:$B$64 = "EBAY.COM",ROW(BOM!$B$1:$B$64)),ROW(36:36)),4),"")</f>
        <v/>
      </c>
      <c r="I37" s="121" t="str">
        <f t="array" ref="I37">IFERROR(INDEX(BOM!$B$1:$E$64,SMALL(IF(BOM!$B$1:$B$64 = "AMAZON.COM",ROW(BOM!$B$1:$B$64)),ROW(36:36)),2),"")</f>
        <v/>
      </c>
      <c r="J37" s="122" t="str">
        <f t="array" ref="J37">IFERROR(INDEX(BOM!$B$1:$E$64,SMALL(IF(BOM!$B$1:$B$64 = "AMAZON.COM",ROW(BOM!$B$1:$B$64)),ROW(36:36)),4),"")</f>
        <v/>
      </c>
      <c r="K37" s="123" t="str">
        <f t="array" ref="K37">IFERROR(INDEX(BOM!$B$1:$E$64,SMALL(IF(BOM!$B$1:$B$64 = "METALSDEPOT",ROW(BOM!$B$1:$B$64)),ROW(36:36)),2),"")</f>
        <v/>
      </c>
      <c r="L37" s="124" t="str">
        <f t="array" ref="L37">IFERROR(INDEX(BOM!$B$1:$E$64,SMALL(IF(BOM!$B$1:$B$64 = "METALSDEPOT",ROW(BOM!$B$1:$B$64)),ROW(36:36)),4),"")</f>
        <v/>
      </c>
      <c r="M37" s="125" t="str">
        <f t="array" ref="M37">IFERROR(INDEX(BOM!$B$1:$E$64,SMALL(IF(BOM!$B$1:$B$64 = "MOUSER",ROW(BOM!$B$1:$B$64)),ROW(36:36)),2),"")</f>
        <v/>
      </c>
      <c r="N37" s="126" t="str">
        <f t="array" ref="N37">IFERROR(INDEX(BOM!$B$1:$E$64,SMALL(IF(BOM!$B$1:$B$64 = "MOUSER",ROW(BOM!$B$1:$B$64)),ROW(36:36)),4),"")</f>
        <v/>
      </c>
      <c r="O37" s="113" t="str">
        <f t="array" ref="O37">IFERROR(INDEX(BOM!$B$1:$E$64,SMALL(IF(BOM!$B$1:$B$64 = "MOUSER",ROW(BOM!$B$1:$B$64)),ROW(36:36)),2),"")</f>
        <v/>
      </c>
      <c r="P37" s="114" t="str">
        <f t="array" ref="P37">IFERROR(INDEX(BOM!$B$1:$E$64,SMALL(IF(BOM!$B$1:$B$64 = "MOUSER",ROW(BOM!$B$1:$B$64)),ROW(36:36)),4),"")</f>
        <v/>
      </c>
      <c r="Q37" s="115" t="str">
        <f t="array" ref="Q37">IFERROR(INDEX(BOM!$B$1:$E$64,SMALL(IF(BOM!$B$1:$B$64 = "HOME DEPOT",ROW(BOM!$B$1:$B$64)),ROW(36:36)),2),"")</f>
        <v/>
      </c>
      <c r="R37" s="116" t="str">
        <f t="array" ref="R37">IFERROR(INDEX(BOM!$B$1:$E$64,SMALL(IF(BOM!$B$1:$B$64 = "HOME DEPOT",ROW(BOM!$B$1:$B$64)),ROW(36:36)),4),"")</f>
        <v/>
      </c>
      <c r="S37" s="111" t="str">
        <f t="array" ref="S37">IFERROR(INDEX(BOM!$B$1:$E$64,SMALL(IF(BOM!$B$1:$B$64 = "BATTERYSTUFF",ROW(BOM!$B$1:$B$64)),ROW(36:36)),2),"")</f>
        <v/>
      </c>
      <c r="T37" s="112" t="str">
        <f t="array" ref="T37">IFERROR(INDEX(BOM!$B$1:$E$64,SMALL(IF(BOM!$B$1:$B$64 = "BATTERYSTUFF",ROW(BOM!$B$1:$B$64)),ROW(36:36)),4),"")</f>
        <v/>
      </c>
    </row>
    <row r="38" spans="1:20" x14ac:dyDescent="0.55000000000000004">
      <c r="A38" s="113" t="str">
        <f t="array" ref="A38">IFERROR(INDEX(BOM!$B$1:$E$64,SMALL(IF(BOM!$B$1:$B$64 = "VEXPRO",ROW(BOM!$B$1:$B$64)),ROW(37:37)),2),"")</f>
        <v/>
      </c>
      <c r="B38" s="114" t="str">
        <f t="array" ref="B38">IFERROR(INDEX(BOM!$B$1:$E$64,SMALL(IF(BOM!$B$1:$B$64 = "VEXPRO",ROW(BOM!$B$1:$B$64)),ROW(37:37)),4),"")</f>
        <v/>
      </c>
      <c r="C38" s="115" t="str">
        <f t="array" ref="C38">IFERROR(INDEX(BOM!$B$1:$E$64,SMALL(IF(BOM!$B$1:$B$64 = "ANDYMARK",ROW(BOM!$B$1:$B$64)),ROW(37:37)),2),"")</f>
        <v/>
      </c>
      <c r="D38" s="116" t="str">
        <f t="array" ref="D38">IFERROR(INDEX(BOM!$B$1:$E$64,SMALL(IF(BOM!$B$1:$B$64 = "ANDYMARK",ROW(BOM!$B$1:$B$64)),ROW(37:37)),4),"")</f>
        <v/>
      </c>
      <c r="E38" s="117" t="str">
        <f t="array" ref="E38">IFERROR(INDEX(BOM!$B$1:$E$64,SMALL(IF(BOM!$B$1:$B$64 = "GOKARTSUSA",ROW(BOM!$B$1:$B$64)),ROW(37:37)),2),"")</f>
        <v/>
      </c>
      <c r="F38" s="118" t="str">
        <f t="array" ref="F38">IFERROR(INDEX(BOM!$B$1:$E$64,SMALL(IF(BOM!$B$1:$B$64 = "GOKARTSUSA",ROW(BOM!$B$1:$B$64)),ROW(37:37)),4),"")</f>
        <v/>
      </c>
      <c r="G38" s="119" t="str">
        <f t="array" ref="G38">IFERROR(INDEX(BOM!$B$1:$E$64,SMALL(IF(BOM!$B$1:$B$64 = "EBAY.COM",ROW(BOM!$B$1:$B$64)),ROW(37:37)),2),"")</f>
        <v/>
      </c>
      <c r="H38" s="120" t="str">
        <f t="array" ref="H38">IFERROR(INDEX(BOM!$B$1:$E$64,SMALL(IF(BOM!$B$1:$B$64 = "EBAY.COM",ROW(BOM!$B$1:$B$64)),ROW(37:37)),4),"")</f>
        <v/>
      </c>
      <c r="I38" s="121" t="str">
        <f t="array" ref="I38">IFERROR(INDEX(BOM!$B$1:$E$64,SMALL(IF(BOM!$B$1:$B$64 = "AMAZON.COM",ROW(BOM!$B$1:$B$64)),ROW(37:37)),2),"")</f>
        <v/>
      </c>
      <c r="J38" s="122" t="str">
        <f t="array" ref="J38">IFERROR(INDEX(BOM!$B$1:$E$64,SMALL(IF(BOM!$B$1:$B$64 = "AMAZON.COM",ROW(BOM!$B$1:$B$64)),ROW(37:37)),4),"")</f>
        <v/>
      </c>
      <c r="K38" s="123" t="str">
        <f t="array" ref="K38">IFERROR(INDEX(BOM!$B$1:$E$64,SMALL(IF(BOM!$B$1:$B$64 = "METALSDEPOT",ROW(BOM!$B$1:$B$64)),ROW(37:37)),2),"")</f>
        <v/>
      </c>
      <c r="L38" s="124" t="str">
        <f t="array" ref="L38">IFERROR(INDEX(BOM!$B$1:$E$64,SMALL(IF(BOM!$B$1:$B$64 = "METALSDEPOT",ROW(BOM!$B$1:$B$64)),ROW(37:37)),4),"")</f>
        <v/>
      </c>
      <c r="M38" s="125" t="str">
        <f t="array" ref="M38">IFERROR(INDEX(BOM!$B$1:$E$64,SMALL(IF(BOM!$B$1:$B$64 = "MOUSER",ROW(BOM!$B$1:$B$64)),ROW(37:37)),2),"")</f>
        <v/>
      </c>
      <c r="N38" s="126" t="str">
        <f t="array" ref="N38">IFERROR(INDEX(BOM!$B$1:$E$64,SMALL(IF(BOM!$B$1:$B$64 = "MOUSER",ROW(BOM!$B$1:$B$64)),ROW(37:37)),4),"")</f>
        <v/>
      </c>
      <c r="O38" s="113" t="str">
        <f t="array" ref="O38">IFERROR(INDEX(BOM!$B$1:$E$64,SMALL(IF(BOM!$B$1:$B$64 = "MOUSER",ROW(BOM!$B$1:$B$64)),ROW(37:37)),2),"")</f>
        <v/>
      </c>
      <c r="P38" s="114" t="str">
        <f t="array" ref="P38">IFERROR(INDEX(BOM!$B$1:$E$64,SMALL(IF(BOM!$B$1:$B$64 = "MOUSER",ROW(BOM!$B$1:$B$64)),ROW(37:37)),4),"")</f>
        <v/>
      </c>
      <c r="Q38" s="115" t="str">
        <f t="array" ref="Q38">IFERROR(INDEX(BOM!$B$1:$E$64,SMALL(IF(BOM!$B$1:$B$64 = "HOME DEPOT",ROW(BOM!$B$1:$B$64)),ROW(37:37)),2),"")</f>
        <v/>
      </c>
      <c r="R38" s="116" t="str">
        <f t="array" ref="R38">IFERROR(INDEX(BOM!$B$1:$E$64,SMALL(IF(BOM!$B$1:$B$64 = "HOME DEPOT",ROW(BOM!$B$1:$B$64)),ROW(37:37)),4),"")</f>
        <v/>
      </c>
      <c r="S38" s="111" t="str">
        <f t="array" ref="S38">IFERROR(INDEX(BOM!$B$1:$E$64,SMALL(IF(BOM!$B$1:$B$64 = "BATTERYSTUFF",ROW(BOM!$B$1:$B$64)),ROW(37:37)),2),"")</f>
        <v/>
      </c>
      <c r="T38" s="112" t="str">
        <f t="array" ref="T38">IFERROR(INDEX(BOM!$B$1:$E$64,SMALL(IF(BOM!$B$1:$B$64 = "BATTERYSTUFF",ROW(BOM!$B$1:$B$64)),ROW(37:37)),4),"")</f>
        <v/>
      </c>
    </row>
    <row r="39" spans="1:20" x14ac:dyDescent="0.55000000000000004">
      <c r="A39" s="113" t="str">
        <f t="array" ref="A39">IFERROR(INDEX(BOM!$B$1:$E$64,SMALL(IF(BOM!$B$1:$B$64 = "VEXPRO",ROW(BOM!$B$1:$B$64)),ROW(38:38)),2),"")</f>
        <v/>
      </c>
      <c r="B39" s="114" t="str">
        <f t="array" ref="B39">IFERROR(INDEX(BOM!$B$1:$E$64,SMALL(IF(BOM!$B$1:$B$64 = "VEXPRO",ROW(BOM!$B$1:$B$64)),ROW(38:38)),4),"")</f>
        <v/>
      </c>
      <c r="C39" s="115" t="str">
        <f t="array" ref="C39">IFERROR(INDEX(BOM!$B$1:$E$64,SMALL(IF(BOM!$B$1:$B$64 = "ANDYMARK",ROW(BOM!$B$1:$B$64)),ROW(38:38)),2),"")</f>
        <v/>
      </c>
      <c r="D39" s="116" t="str">
        <f t="array" ref="D39">IFERROR(INDEX(BOM!$B$1:$E$64,SMALL(IF(BOM!$B$1:$B$64 = "ANDYMARK",ROW(BOM!$B$1:$B$64)),ROW(38:38)),4),"")</f>
        <v/>
      </c>
      <c r="E39" s="117" t="str">
        <f t="array" ref="E39">IFERROR(INDEX(BOM!$B$1:$E$64,SMALL(IF(BOM!$B$1:$B$64 = "GOKARTSUSA",ROW(BOM!$B$1:$B$64)),ROW(38:38)),2),"")</f>
        <v/>
      </c>
      <c r="F39" s="118" t="str">
        <f t="array" ref="F39">IFERROR(INDEX(BOM!$B$1:$E$64,SMALL(IF(BOM!$B$1:$B$64 = "GOKARTSUSA",ROW(BOM!$B$1:$B$64)),ROW(38:38)),4),"")</f>
        <v/>
      </c>
      <c r="G39" s="119" t="str">
        <f t="array" ref="G39">IFERROR(INDEX(BOM!$B$1:$E$64,SMALL(IF(BOM!$B$1:$B$64 = "EBAY.COM",ROW(BOM!$B$1:$B$64)),ROW(38:38)),2),"")</f>
        <v/>
      </c>
      <c r="H39" s="120" t="str">
        <f t="array" ref="H39">IFERROR(INDEX(BOM!$B$1:$E$64,SMALL(IF(BOM!$B$1:$B$64 = "EBAY.COM",ROW(BOM!$B$1:$B$64)),ROW(38:38)),4),"")</f>
        <v/>
      </c>
      <c r="I39" s="121" t="str">
        <f t="array" ref="I39">IFERROR(INDEX(BOM!$B$1:$E$64,SMALL(IF(BOM!$B$1:$B$64 = "AMAZON.COM",ROW(BOM!$B$1:$B$64)),ROW(38:38)),2),"")</f>
        <v/>
      </c>
      <c r="J39" s="122" t="str">
        <f t="array" ref="J39">IFERROR(INDEX(BOM!$B$1:$E$64,SMALL(IF(BOM!$B$1:$B$64 = "AMAZON.COM",ROW(BOM!$B$1:$B$64)),ROW(38:38)),4),"")</f>
        <v/>
      </c>
      <c r="K39" s="123" t="str">
        <f t="array" ref="K39">IFERROR(INDEX(BOM!$B$1:$E$64,SMALL(IF(BOM!$B$1:$B$64 = "METALSDEPOT",ROW(BOM!$B$1:$B$64)),ROW(38:38)),2),"")</f>
        <v/>
      </c>
      <c r="L39" s="124" t="str">
        <f t="array" ref="L39">IFERROR(INDEX(BOM!$B$1:$E$64,SMALL(IF(BOM!$B$1:$B$64 = "METALSDEPOT",ROW(BOM!$B$1:$B$64)),ROW(38:38)),4),"")</f>
        <v/>
      </c>
      <c r="M39" s="125" t="str">
        <f t="array" ref="M39">IFERROR(INDEX(BOM!$B$1:$E$64,SMALL(IF(BOM!$B$1:$B$64 = "MOUSER",ROW(BOM!$B$1:$B$64)),ROW(38:38)),2),"")</f>
        <v/>
      </c>
      <c r="N39" s="126" t="str">
        <f t="array" ref="N39">IFERROR(INDEX(BOM!$B$1:$E$64,SMALL(IF(BOM!$B$1:$B$64 = "MOUSER",ROW(BOM!$B$1:$B$64)),ROW(38:38)),4),"")</f>
        <v/>
      </c>
      <c r="O39" s="113" t="str">
        <f t="array" ref="O39">IFERROR(INDEX(BOM!$B$1:$E$64,SMALL(IF(BOM!$B$1:$B$64 = "MOUSER",ROW(BOM!$B$1:$B$64)),ROW(38:38)),2),"")</f>
        <v/>
      </c>
      <c r="P39" s="114" t="str">
        <f t="array" ref="P39">IFERROR(INDEX(BOM!$B$1:$E$64,SMALL(IF(BOM!$B$1:$B$64 = "MOUSER",ROW(BOM!$B$1:$B$64)),ROW(38:38)),4),"")</f>
        <v/>
      </c>
      <c r="Q39" s="115" t="str">
        <f t="array" ref="Q39">IFERROR(INDEX(BOM!$B$1:$E$64,SMALL(IF(BOM!$B$1:$B$64 = "HOME DEPOT",ROW(BOM!$B$1:$B$64)),ROW(38:38)),2),"")</f>
        <v/>
      </c>
      <c r="R39" s="116" t="str">
        <f t="array" ref="R39">IFERROR(INDEX(BOM!$B$1:$E$64,SMALL(IF(BOM!$B$1:$B$64 = "HOME DEPOT",ROW(BOM!$B$1:$B$64)),ROW(38:38)),4),"")</f>
        <v/>
      </c>
      <c r="S39" s="111" t="str">
        <f t="array" ref="S39">IFERROR(INDEX(BOM!$B$1:$E$64,SMALL(IF(BOM!$B$1:$B$64 = "BATTERYSTUFF",ROW(BOM!$B$1:$B$64)),ROW(38:38)),2),"")</f>
        <v/>
      </c>
      <c r="T39" s="112" t="str">
        <f t="array" ref="T39">IFERROR(INDEX(BOM!$B$1:$E$64,SMALL(IF(BOM!$B$1:$B$64 = "BATTERYSTUFF",ROW(BOM!$B$1:$B$64)),ROW(38:38)),4),"")</f>
        <v/>
      </c>
    </row>
    <row r="40" spans="1:20" x14ac:dyDescent="0.55000000000000004">
      <c r="A40" s="113" t="str">
        <f t="array" ref="A40">IFERROR(INDEX(BOM!$B$1:$E$64,SMALL(IF(BOM!$B$1:$B$64 = "VEXPRO",ROW(BOM!$B$1:$B$64)),ROW(39:39)),2),"")</f>
        <v/>
      </c>
      <c r="B40" s="114" t="str">
        <f t="array" ref="B40">IFERROR(INDEX(BOM!$B$1:$E$64,SMALL(IF(BOM!$B$1:$B$64 = "VEXPRO",ROW(BOM!$B$1:$B$64)),ROW(39:39)),4),"")</f>
        <v/>
      </c>
      <c r="C40" s="115" t="str">
        <f t="array" ref="C40">IFERROR(INDEX(BOM!$B$1:$E$64,SMALL(IF(BOM!$B$1:$B$64 = "ANDYMARK",ROW(BOM!$B$1:$B$64)),ROW(39:39)),2),"")</f>
        <v/>
      </c>
      <c r="D40" s="116" t="str">
        <f t="array" ref="D40">IFERROR(INDEX(BOM!$B$1:$E$64,SMALL(IF(BOM!$B$1:$B$64 = "ANDYMARK",ROW(BOM!$B$1:$B$64)),ROW(39:39)),4),"")</f>
        <v/>
      </c>
      <c r="E40" s="117" t="str">
        <f t="array" ref="E40">IFERROR(INDEX(BOM!$B$1:$E$64,SMALL(IF(BOM!$B$1:$B$64 = "GOKARTSUSA",ROW(BOM!$B$1:$B$64)),ROW(39:39)),2),"")</f>
        <v/>
      </c>
      <c r="F40" s="118" t="str">
        <f t="array" ref="F40">IFERROR(INDEX(BOM!$B$1:$E$64,SMALL(IF(BOM!$B$1:$B$64 = "GOKARTSUSA",ROW(BOM!$B$1:$B$64)),ROW(39:39)),4),"")</f>
        <v/>
      </c>
      <c r="G40" s="119" t="str">
        <f t="array" ref="G40">IFERROR(INDEX(BOM!$B$1:$E$64,SMALL(IF(BOM!$B$1:$B$64 = "EBAY.COM",ROW(BOM!$B$1:$B$64)),ROW(39:39)),2),"")</f>
        <v/>
      </c>
      <c r="H40" s="120" t="str">
        <f t="array" ref="H40">IFERROR(INDEX(BOM!$B$1:$E$64,SMALL(IF(BOM!$B$1:$B$64 = "EBAY.COM",ROW(BOM!$B$1:$B$64)),ROW(39:39)),4),"")</f>
        <v/>
      </c>
      <c r="I40" s="121" t="str">
        <f t="array" ref="I40">IFERROR(INDEX(BOM!$B$1:$E$64,SMALL(IF(BOM!$B$1:$B$64 = "AMAZON.COM",ROW(BOM!$B$1:$B$64)),ROW(39:39)),2),"")</f>
        <v/>
      </c>
      <c r="J40" s="122" t="str">
        <f t="array" ref="J40">IFERROR(INDEX(BOM!$B$1:$E$64,SMALL(IF(BOM!$B$1:$B$64 = "AMAZON.COM",ROW(BOM!$B$1:$B$64)),ROW(39:39)),4),"")</f>
        <v/>
      </c>
      <c r="K40" s="123" t="str">
        <f t="array" ref="K40">IFERROR(INDEX(BOM!$B$1:$E$64,SMALL(IF(BOM!$B$1:$B$64 = "METALSDEPOT",ROW(BOM!$B$1:$B$64)),ROW(39:39)),2),"")</f>
        <v/>
      </c>
      <c r="L40" s="124" t="str">
        <f t="array" ref="L40">IFERROR(INDEX(BOM!$B$1:$E$64,SMALL(IF(BOM!$B$1:$B$64 = "METALSDEPOT",ROW(BOM!$B$1:$B$64)),ROW(39:39)),4),"")</f>
        <v/>
      </c>
      <c r="M40" s="125" t="str">
        <f t="array" ref="M40">IFERROR(INDEX(BOM!$B$1:$E$64,SMALL(IF(BOM!$B$1:$B$64 = "MOUSER",ROW(BOM!$B$1:$B$64)),ROW(39:39)),2),"")</f>
        <v/>
      </c>
      <c r="N40" s="126" t="str">
        <f t="array" ref="N40">IFERROR(INDEX(BOM!$B$1:$E$64,SMALL(IF(BOM!$B$1:$B$64 = "MOUSER",ROW(BOM!$B$1:$B$64)),ROW(39:39)),4),"")</f>
        <v/>
      </c>
      <c r="O40" s="113" t="str">
        <f t="array" ref="O40">IFERROR(INDEX(BOM!$B$1:$E$64,SMALL(IF(BOM!$B$1:$B$64 = "MOUSER",ROW(BOM!$B$1:$B$64)),ROW(39:39)),2),"")</f>
        <v/>
      </c>
      <c r="P40" s="114" t="str">
        <f t="array" ref="P40">IFERROR(INDEX(BOM!$B$1:$E$64,SMALL(IF(BOM!$B$1:$B$64 = "MOUSER",ROW(BOM!$B$1:$B$64)),ROW(39:39)),4),"")</f>
        <v/>
      </c>
      <c r="Q40" s="115" t="str">
        <f t="array" ref="Q40">IFERROR(INDEX(BOM!$B$1:$E$64,SMALL(IF(BOM!$B$1:$B$64 = "HOME DEPOT",ROW(BOM!$B$1:$B$64)),ROW(39:39)),2),"")</f>
        <v/>
      </c>
      <c r="R40" s="116" t="str">
        <f t="array" ref="R40">IFERROR(INDEX(BOM!$B$1:$E$64,SMALL(IF(BOM!$B$1:$B$64 = "HOME DEPOT",ROW(BOM!$B$1:$B$64)),ROW(39:39)),4),"")</f>
        <v/>
      </c>
      <c r="S40" s="111" t="str">
        <f t="array" ref="S40">IFERROR(INDEX(BOM!$B$1:$E$64,SMALL(IF(BOM!$B$1:$B$64 = "BATTERYSTUFF",ROW(BOM!$B$1:$B$64)),ROW(39:39)),2),"")</f>
        <v/>
      </c>
      <c r="T40" s="112" t="str">
        <f t="array" ref="T40">IFERROR(INDEX(BOM!$B$1:$E$64,SMALL(IF(BOM!$B$1:$B$64 = "BATTERYSTUFF",ROW(BOM!$B$1:$B$64)),ROW(39:39)),4),"")</f>
        <v/>
      </c>
    </row>
    <row r="41" spans="1:20" x14ac:dyDescent="0.55000000000000004">
      <c r="A41" s="113" t="str">
        <f t="array" ref="A41">IFERROR(INDEX(BOM!$B$1:$E$64,SMALL(IF(BOM!$B$1:$B$64 = "VEXPRO",ROW(BOM!$B$1:$B$64)),ROW(40:40)),2),"")</f>
        <v/>
      </c>
      <c r="B41" s="114" t="str">
        <f t="array" ref="B41">IFERROR(INDEX(BOM!$B$1:$E$64,SMALL(IF(BOM!$B$1:$B$64 = "VEXPRO",ROW(BOM!$B$1:$B$64)),ROW(40:40)),4),"")</f>
        <v/>
      </c>
      <c r="C41" s="115" t="str">
        <f t="array" ref="C41">IFERROR(INDEX(BOM!$B$1:$E$64,SMALL(IF(BOM!$B$1:$B$64 = "ANDYMARK",ROW(BOM!$B$1:$B$64)),ROW(40:40)),2),"")</f>
        <v/>
      </c>
      <c r="D41" s="116" t="str">
        <f t="array" ref="D41">IFERROR(INDEX(BOM!$B$1:$E$64,SMALL(IF(BOM!$B$1:$B$64 = "ANDYMARK",ROW(BOM!$B$1:$B$64)),ROW(40:40)),4),"")</f>
        <v/>
      </c>
      <c r="E41" s="117" t="str">
        <f t="array" ref="E41">IFERROR(INDEX(BOM!$B$1:$E$64,SMALL(IF(BOM!$B$1:$B$64 = "GOKARTSUSA",ROW(BOM!$B$1:$B$64)),ROW(40:40)),2),"")</f>
        <v/>
      </c>
      <c r="F41" s="118" t="str">
        <f t="array" ref="F41">IFERROR(INDEX(BOM!$B$1:$E$64,SMALL(IF(BOM!$B$1:$B$64 = "GOKARTSUSA",ROW(BOM!$B$1:$B$64)),ROW(40:40)),4),"")</f>
        <v/>
      </c>
      <c r="G41" s="119" t="str">
        <f t="array" ref="G41">IFERROR(INDEX(BOM!$B$1:$E$64,SMALL(IF(BOM!$B$1:$B$64 = "EBAY.COM",ROW(BOM!$B$1:$B$64)),ROW(40:40)),2),"")</f>
        <v/>
      </c>
      <c r="H41" s="120" t="str">
        <f t="array" ref="H41">IFERROR(INDEX(BOM!$B$1:$E$64,SMALL(IF(BOM!$B$1:$B$64 = "EBAY.COM",ROW(BOM!$B$1:$B$64)),ROW(40:40)),4),"")</f>
        <v/>
      </c>
      <c r="I41" s="121" t="str">
        <f t="array" ref="I41">IFERROR(INDEX(BOM!$B$1:$E$64,SMALL(IF(BOM!$B$1:$B$64 = "AMAZON.COM",ROW(BOM!$B$1:$B$64)),ROW(40:40)),2),"")</f>
        <v/>
      </c>
      <c r="J41" s="122" t="str">
        <f t="array" ref="J41">IFERROR(INDEX(BOM!$B$1:$E$64,SMALL(IF(BOM!$B$1:$B$64 = "AMAZON.COM",ROW(BOM!$B$1:$B$64)),ROW(40:40)),4),"")</f>
        <v/>
      </c>
      <c r="K41" s="123" t="str">
        <f t="array" ref="K41">IFERROR(INDEX(BOM!$B$1:$E$64,SMALL(IF(BOM!$B$1:$B$64 = "METALSDEPOT",ROW(BOM!$B$1:$B$64)),ROW(40:40)),2),"")</f>
        <v/>
      </c>
      <c r="L41" s="124" t="str">
        <f t="array" ref="L41">IFERROR(INDEX(BOM!$B$1:$E$64,SMALL(IF(BOM!$B$1:$B$64 = "METALSDEPOT",ROW(BOM!$B$1:$B$64)),ROW(40:40)),4),"")</f>
        <v/>
      </c>
      <c r="M41" s="125" t="str">
        <f t="array" ref="M41">IFERROR(INDEX(BOM!$B$1:$E$64,SMALL(IF(BOM!$B$1:$B$64 = "MOUSER",ROW(BOM!$B$1:$B$64)),ROW(40:40)),2),"")</f>
        <v/>
      </c>
      <c r="N41" s="126" t="str">
        <f t="array" ref="N41">IFERROR(INDEX(BOM!$B$1:$E$64,SMALL(IF(BOM!$B$1:$B$64 = "MOUSER",ROW(BOM!$B$1:$B$64)),ROW(40:40)),4),"")</f>
        <v/>
      </c>
      <c r="O41" s="113" t="str">
        <f t="array" ref="O41">IFERROR(INDEX(BOM!$B$1:$E$64,SMALL(IF(BOM!$B$1:$B$64 = "MOUSER",ROW(BOM!$B$1:$B$64)),ROW(40:40)),2),"")</f>
        <v/>
      </c>
      <c r="P41" s="114" t="str">
        <f t="array" ref="P41">IFERROR(INDEX(BOM!$B$1:$E$64,SMALL(IF(BOM!$B$1:$B$64 = "MOUSER",ROW(BOM!$B$1:$B$64)),ROW(40:40)),4),"")</f>
        <v/>
      </c>
      <c r="Q41" s="115" t="str">
        <f t="array" ref="Q41">IFERROR(INDEX(BOM!$B$1:$E$64,SMALL(IF(BOM!$B$1:$B$64 = "HOME DEPOT",ROW(BOM!$B$1:$B$64)),ROW(40:40)),2),"")</f>
        <v/>
      </c>
      <c r="R41" s="116" t="str">
        <f t="array" ref="R41">IFERROR(INDEX(BOM!$B$1:$E$64,SMALL(IF(BOM!$B$1:$B$64 = "HOME DEPOT",ROW(BOM!$B$1:$B$64)),ROW(40:40)),4),"")</f>
        <v/>
      </c>
      <c r="S41" s="111" t="str">
        <f t="array" ref="S41">IFERROR(INDEX(BOM!$B$1:$E$64,SMALL(IF(BOM!$B$1:$B$64 = "BATTERYSTUFF",ROW(BOM!$B$1:$B$64)),ROW(40:40)),2),"")</f>
        <v/>
      </c>
      <c r="T41" s="112" t="str">
        <f t="array" ref="T41">IFERROR(INDEX(BOM!$B$1:$E$64,SMALL(IF(BOM!$B$1:$B$64 = "BATTERYSTUFF",ROW(BOM!$B$1:$B$64)),ROW(40:40)),4),"")</f>
        <v/>
      </c>
    </row>
    <row r="42" spans="1:20" x14ac:dyDescent="0.55000000000000004">
      <c r="A42" s="113" t="str">
        <f t="array" ref="A42">IFERROR(INDEX(BOM!$B$1:$E$64,SMALL(IF(BOM!$B$1:$B$64 = "VEXPRO",ROW(BOM!$B$1:$B$64)),ROW(41:41)),2),"")</f>
        <v/>
      </c>
      <c r="B42" s="114" t="str">
        <f t="array" ref="B42">IFERROR(INDEX(BOM!$B$1:$E$64,SMALL(IF(BOM!$B$1:$B$64 = "VEXPRO",ROW(BOM!$B$1:$B$64)),ROW(41:41)),4),"")</f>
        <v/>
      </c>
      <c r="C42" s="115" t="str">
        <f t="array" ref="C42">IFERROR(INDEX(BOM!$B$1:$E$64,SMALL(IF(BOM!$B$1:$B$64 = "ANDYMARK",ROW(BOM!$B$1:$B$64)),ROW(41:41)),2),"")</f>
        <v/>
      </c>
      <c r="D42" s="116" t="str">
        <f t="array" ref="D42">IFERROR(INDEX(BOM!$B$1:$E$64,SMALL(IF(BOM!$B$1:$B$64 = "ANDYMARK",ROW(BOM!$B$1:$B$64)),ROW(41:41)),4),"")</f>
        <v/>
      </c>
      <c r="E42" s="117" t="str">
        <f t="array" ref="E42">IFERROR(INDEX(BOM!$B$1:$E$64,SMALL(IF(BOM!$B$1:$B$64 = "GOKARTSUSA",ROW(BOM!$B$1:$B$64)),ROW(41:41)),2),"")</f>
        <v/>
      </c>
      <c r="F42" s="118" t="str">
        <f t="array" ref="F42">IFERROR(INDEX(BOM!$B$1:$E$64,SMALL(IF(BOM!$B$1:$B$64 = "GOKARTSUSA",ROW(BOM!$B$1:$B$64)),ROW(41:41)),4),"")</f>
        <v/>
      </c>
      <c r="G42" s="119" t="str">
        <f t="array" ref="G42">IFERROR(INDEX(BOM!$B$1:$E$64,SMALL(IF(BOM!$B$1:$B$64 = "EBAY.COM",ROW(BOM!$B$1:$B$64)),ROW(41:41)),2),"")</f>
        <v/>
      </c>
      <c r="H42" s="120" t="str">
        <f t="array" ref="H42">IFERROR(INDEX(BOM!$B$1:$E$64,SMALL(IF(BOM!$B$1:$B$64 = "EBAY.COM",ROW(BOM!$B$1:$B$64)),ROW(41:41)),4),"")</f>
        <v/>
      </c>
      <c r="I42" s="121" t="str">
        <f t="array" ref="I42">IFERROR(INDEX(BOM!$B$1:$E$64,SMALL(IF(BOM!$B$1:$B$64 = "AMAZON.COM",ROW(BOM!$B$1:$B$64)),ROW(41:41)),2),"")</f>
        <v/>
      </c>
      <c r="J42" s="122" t="str">
        <f t="array" ref="J42">IFERROR(INDEX(BOM!$B$1:$E$64,SMALL(IF(BOM!$B$1:$B$64 = "AMAZON.COM",ROW(BOM!$B$1:$B$64)),ROW(41:41)),4),"")</f>
        <v/>
      </c>
      <c r="K42" s="123" t="str">
        <f t="array" ref="K42">IFERROR(INDEX(BOM!$B$1:$E$64,SMALL(IF(BOM!$B$1:$B$64 = "METALSDEPOT",ROW(BOM!$B$1:$B$64)),ROW(41:41)),2),"")</f>
        <v/>
      </c>
      <c r="L42" s="124" t="str">
        <f t="array" ref="L42">IFERROR(INDEX(BOM!$B$1:$E$64,SMALL(IF(BOM!$B$1:$B$64 = "METALSDEPOT",ROW(BOM!$B$1:$B$64)),ROW(41:41)),4),"")</f>
        <v/>
      </c>
      <c r="M42" s="125" t="str">
        <f t="array" ref="M42">IFERROR(INDEX(BOM!$B$1:$E$64,SMALL(IF(BOM!$B$1:$B$64 = "MOUSER",ROW(BOM!$B$1:$B$64)),ROW(41:41)),2),"")</f>
        <v/>
      </c>
      <c r="N42" s="126" t="str">
        <f t="array" ref="N42">IFERROR(INDEX(BOM!$B$1:$E$64,SMALL(IF(BOM!$B$1:$B$64 = "MOUSER",ROW(BOM!$B$1:$B$64)),ROW(41:41)),4),"")</f>
        <v/>
      </c>
      <c r="O42" s="113" t="str">
        <f t="array" ref="O42">IFERROR(INDEX(BOM!$B$1:$E$64,SMALL(IF(BOM!$B$1:$B$64 = "MOUSER",ROW(BOM!$B$1:$B$64)),ROW(41:41)),2),"")</f>
        <v/>
      </c>
      <c r="P42" s="114" t="str">
        <f t="array" ref="P42">IFERROR(INDEX(BOM!$B$1:$E$64,SMALL(IF(BOM!$B$1:$B$64 = "MOUSER",ROW(BOM!$B$1:$B$64)),ROW(41:41)),4),"")</f>
        <v/>
      </c>
      <c r="Q42" s="115" t="str">
        <f t="array" ref="Q42">IFERROR(INDEX(BOM!$B$1:$E$64,SMALL(IF(BOM!$B$1:$B$64 = "HOME DEPOT",ROW(BOM!$B$1:$B$64)),ROW(41:41)),2),"")</f>
        <v/>
      </c>
      <c r="R42" s="116" t="str">
        <f t="array" ref="R42">IFERROR(INDEX(BOM!$B$1:$E$64,SMALL(IF(BOM!$B$1:$B$64 = "HOME DEPOT",ROW(BOM!$B$1:$B$64)),ROW(41:41)),4),"")</f>
        <v/>
      </c>
      <c r="S42" s="111" t="str">
        <f t="array" ref="S42">IFERROR(INDEX(BOM!$B$1:$E$64,SMALL(IF(BOM!$B$1:$B$64 = "BATTERYSTUFF",ROW(BOM!$B$1:$B$64)),ROW(41:41)),2),"")</f>
        <v/>
      </c>
      <c r="T42" s="112" t="str">
        <f t="array" ref="T42">IFERROR(INDEX(BOM!$B$1:$E$64,SMALL(IF(BOM!$B$1:$B$64 = "BATTERYSTUFF",ROW(BOM!$B$1:$B$64)),ROW(41:41)),4),"")</f>
        <v/>
      </c>
    </row>
    <row r="43" spans="1:20" x14ac:dyDescent="0.55000000000000004">
      <c r="A43" s="113" t="str">
        <f t="array" ref="A43">IFERROR(INDEX(BOM!$B$1:$E$64,SMALL(IF(BOM!$B$1:$B$64 = "VEXPRO",ROW(BOM!$B$1:$B$64)),ROW(42:42)),2),"")</f>
        <v/>
      </c>
      <c r="B43" s="114" t="str">
        <f t="array" ref="B43">IFERROR(INDEX(BOM!$B$1:$E$64,SMALL(IF(BOM!$B$1:$B$64 = "VEXPRO",ROW(BOM!$B$1:$B$64)),ROW(42:42)),4),"")</f>
        <v/>
      </c>
      <c r="C43" s="115" t="str">
        <f t="array" ref="C43">IFERROR(INDEX(BOM!$B$1:$E$64,SMALL(IF(BOM!$B$1:$B$64 = "ANDYMARK",ROW(BOM!$B$1:$B$64)),ROW(42:42)),2),"")</f>
        <v/>
      </c>
      <c r="D43" s="116" t="str">
        <f t="array" ref="D43">IFERROR(INDEX(BOM!$B$1:$E$64,SMALL(IF(BOM!$B$1:$B$64 = "ANDYMARK",ROW(BOM!$B$1:$B$64)),ROW(42:42)),4),"")</f>
        <v/>
      </c>
      <c r="E43" s="117" t="str">
        <f t="array" ref="E43">IFERROR(INDEX(BOM!$B$1:$E$64,SMALL(IF(BOM!$B$1:$B$64 = "GOKARTSUSA",ROW(BOM!$B$1:$B$64)),ROW(42:42)),2),"")</f>
        <v/>
      </c>
      <c r="F43" s="118" t="str">
        <f t="array" ref="F43">IFERROR(INDEX(BOM!$B$1:$E$64,SMALL(IF(BOM!$B$1:$B$64 = "GOKARTSUSA",ROW(BOM!$B$1:$B$64)),ROW(42:42)),4),"")</f>
        <v/>
      </c>
      <c r="G43" s="119" t="str">
        <f t="array" ref="G43">IFERROR(INDEX(BOM!$B$1:$E$64,SMALL(IF(BOM!$B$1:$B$64 = "EBAY.COM",ROW(BOM!$B$1:$B$64)),ROW(42:42)),2),"")</f>
        <v/>
      </c>
      <c r="H43" s="120" t="str">
        <f t="array" ref="H43">IFERROR(INDEX(BOM!$B$1:$E$64,SMALL(IF(BOM!$B$1:$B$64 = "EBAY.COM",ROW(BOM!$B$1:$B$64)),ROW(42:42)),4),"")</f>
        <v/>
      </c>
      <c r="I43" s="121" t="str">
        <f t="array" ref="I43">IFERROR(INDEX(BOM!$B$1:$E$64,SMALL(IF(BOM!$B$1:$B$64 = "AMAZON.COM",ROW(BOM!$B$1:$B$64)),ROW(42:42)),2),"")</f>
        <v/>
      </c>
      <c r="J43" s="122" t="str">
        <f t="array" ref="J43">IFERROR(INDEX(BOM!$B$1:$E$64,SMALL(IF(BOM!$B$1:$B$64 = "AMAZON.COM",ROW(BOM!$B$1:$B$64)),ROW(42:42)),4),"")</f>
        <v/>
      </c>
      <c r="K43" s="123" t="str">
        <f t="array" ref="K43">IFERROR(INDEX(BOM!$B$1:$E$64,SMALL(IF(BOM!$B$1:$B$64 = "METALSDEPOT",ROW(BOM!$B$1:$B$64)),ROW(42:42)),2),"")</f>
        <v/>
      </c>
      <c r="L43" s="124" t="str">
        <f t="array" ref="L43">IFERROR(INDEX(BOM!$B$1:$E$64,SMALL(IF(BOM!$B$1:$B$64 = "METALSDEPOT",ROW(BOM!$B$1:$B$64)),ROW(42:42)),4),"")</f>
        <v/>
      </c>
      <c r="M43" s="125" t="str">
        <f t="array" ref="M43">IFERROR(INDEX(BOM!$B$1:$E$64,SMALL(IF(BOM!$B$1:$B$64 = "MOUSER",ROW(BOM!$B$1:$B$64)),ROW(42:42)),2),"")</f>
        <v/>
      </c>
      <c r="N43" s="126" t="str">
        <f t="array" ref="N43">IFERROR(INDEX(BOM!$B$1:$E$64,SMALL(IF(BOM!$B$1:$B$64 = "MOUSER",ROW(BOM!$B$1:$B$64)),ROW(42:42)),4),"")</f>
        <v/>
      </c>
      <c r="O43" s="113" t="str">
        <f t="array" ref="O43">IFERROR(INDEX(BOM!$B$1:$E$64,SMALL(IF(BOM!$B$1:$B$64 = "MOUSER",ROW(BOM!$B$1:$B$64)),ROW(42:42)),2),"")</f>
        <v/>
      </c>
      <c r="P43" s="114" t="str">
        <f t="array" ref="P43">IFERROR(INDEX(BOM!$B$1:$E$64,SMALL(IF(BOM!$B$1:$B$64 = "MOUSER",ROW(BOM!$B$1:$B$64)),ROW(42:42)),4),"")</f>
        <v/>
      </c>
      <c r="Q43" s="115" t="str">
        <f t="array" ref="Q43">IFERROR(INDEX(BOM!$B$1:$E$64,SMALL(IF(BOM!$B$1:$B$64 = "HOME DEPOT",ROW(BOM!$B$1:$B$64)),ROW(42:42)),2),"")</f>
        <v/>
      </c>
      <c r="R43" s="116" t="str">
        <f t="array" ref="R43">IFERROR(INDEX(BOM!$B$1:$E$64,SMALL(IF(BOM!$B$1:$B$64 = "HOME DEPOT",ROW(BOM!$B$1:$B$64)),ROW(42:42)),4),"")</f>
        <v/>
      </c>
      <c r="S43" s="111" t="str">
        <f t="array" ref="S43">IFERROR(INDEX(BOM!$B$1:$E$64,SMALL(IF(BOM!$B$1:$B$64 = "BATTERYSTUFF",ROW(BOM!$B$1:$B$64)),ROW(42:42)),2),"")</f>
        <v/>
      </c>
      <c r="T43" s="112" t="str">
        <f t="array" ref="T43">IFERROR(INDEX(BOM!$B$1:$E$64,SMALL(IF(BOM!$B$1:$B$64 = "BATTERYSTUFF",ROW(BOM!$B$1:$B$64)),ROW(42:42)),4),"")</f>
        <v/>
      </c>
    </row>
    <row r="44" spans="1:20" x14ac:dyDescent="0.55000000000000004">
      <c r="A44" s="113" t="str">
        <f t="array" ref="A44">IFERROR(INDEX(BOM!$B$1:$E$64,SMALL(IF(BOM!$B$1:$B$64 = "VEXPRO",ROW(BOM!$B$1:$B$64)),ROW(43:43)),2),"")</f>
        <v/>
      </c>
      <c r="B44" s="114" t="str">
        <f t="array" ref="B44">IFERROR(INDEX(BOM!$B$1:$E$64,SMALL(IF(BOM!$B$1:$B$64 = "VEXPRO",ROW(BOM!$B$1:$B$64)),ROW(43:43)),4),"")</f>
        <v/>
      </c>
      <c r="C44" s="115" t="str">
        <f t="array" ref="C44">IFERROR(INDEX(BOM!$B$1:$E$64,SMALL(IF(BOM!$B$1:$B$64 = "ANDYMARK",ROW(BOM!$B$1:$B$64)),ROW(43:43)),2),"")</f>
        <v/>
      </c>
      <c r="D44" s="116" t="str">
        <f t="array" ref="D44">IFERROR(INDEX(BOM!$B$1:$E$64,SMALL(IF(BOM!$B$1:$B$64 = "ANDYMARK",ROW(BOM!$B$1:$B$64)),ROW(43:43)),4),"")</f>
        <v/>
      </c>
      <c r="E44" s="117" t="str">
        <f t="array" ref="E44">IFERROR(INDEX(BOM!$B$1:$E$64,SMALL(IF(BOM!$B$1:$B$64 = "GOKARTSUSA",ROW(BOM!$B$1:$B$64)),ROW(43:43)),2),"")</f>
        <v/>
      </c>
      <c r="F44" s="118" t="str">
        <f t="array" ref="F44">IFERROR(INDEX(BOM!$B$1:$E$64,SMALL(IF(BOM!$B$1:$B$64 = "GOKARTSUSA",ROW(BOM!$B$1:$B$64)),ROW(43:43)),4),"")</f>
        <v/>
      </c>
      <c r="G44" s="119" t="str">
        <f t="array" ref="G44">IFERROR(INDEX(BOM!$B$1:$E$64,SMALL(IF(BOM!$B$1:$B$64 = "EBAY.COM",ROW(BOM!$B$1:$B$64)),ROW(43:43)),2),"")</f>
        <v/>
      </c>
      <c r="H44" s="120" t="str">
        <f t="array" ref="H44">IFERROR(INDEX(BOM!$B$1:$E$64,SMALL(IF(BOM!$B$1:$B$64 = "EBAY.COM",ROW(BOM!$B$1:$B$64)),ROW(43:43)),4),"")</f>
        <v/>
      </c>
      <c r="I44" s="121" t="str">
        <f t="array" ref="I44">IFERROR(INDEX(BOM!$B$1:$E$64,SMALL(IF(BOM!$B$1:$B$64 = "AMAZON.COM",ROW(BOM!$B$1:$B$64)),ROW(43:43)),2),"")</f>
        <v/>
      </c>
      <c r="J44" s="122" t="str">
        <f t="array" ref="J44">IFERROR(INDEX(BOM!$B$1:$E$64,SMALL(IF(BOM!$B$1:$B$64 = "AMAZON.COM",ROW(BOM!$B$1:$B$64)),ROW(43:43)),4),"")</f>
        <v/>
      </c>
      <c r="K44" s="123" t="str">
        <f t="array" ref="K44">IFERROR(INDEX(BOM!$B$1:$E$64,SMALL(IF(BOM!$B$1:$B$64 = "METALSDEPOT",ROW(BOM!$B$1:$B$64)),ROW(43:43)),2),"")</f>
        <v/>
      </c>
      <c r="L44" s="124" t="str">
        <f t="array" ref="L44">IFERROR(INDEX(BOM!$B$1:$E$64,SMALL(IF(BOM!$B$1:$B$64 = "METALSDEPOT",ROW(BOM!$B$1:$B$64)),ROW(43:43)),4),"")</f>
        <v/>
      </c>
      <c r="M44" s="125" t="str">
        <f t="array" ref="M44">IFERROR(INDEX(BOM!$B$1:$E$64,SMALL(IF(BOM!$B$1:$B$64 = "MOUSER",ROW(BOM!$B$1:$B$64)),ROW(43:43)),2),"")</f>
        <v/>
      </c>
      <c r="N44" s="126" t="str">
        <f t="array" ref="N44">IFERROR(INDEX(BOM!$B$1:$E$64,SMALL(IF(BOM!$B$1:$B$64 = "MOUSER",ROW(BOM!$B$1:$B$64)),ROW(43:43)),4),"")</f>
        <v/>
      </c>
      <c r="O44" s="113" t="str">
        <f t="array" ref="O44">IFERROR(INDEX(BOM!$B$1:$E$64,SMALL(IF(BOM!$B$1:$B$64 = "MOUSER",ROW(BOM!$B$1:$B$64)),ROW(43:43)),2),"")</f>
        <v/>
      </c>
      <c r="P44" s="114" t="str">
        <f t="array" ref="P44">IFERROR(INDEX(BOM!$B$1:$E$64,SMALL(IF(BOM!$B$1:$B$64 = "MOUSER",ROW(BOM!$B$1:$B$64)),ROW(43:43)),4),"")</f>
        <v/>
      </c>
      <c r="Q44" s="115" t="str">
        <f t="array" ref="Q44">IFERROR(INDEX(BOM!$B$1:$E$64,SMALL(IF(BOM!$B$1:$B$64 = "HOME DEPOT",ROW(BOM!$B$1:$B$64)),ROW(43:43)),2),"")</f>
        <v/>
      </c>
      <c r="R44" s="116" t="str">
        <f t="array" ref="R44">IFERROR(INDEX(BOM!$B$1:$E$64,SMALL(IF(BOM!$B$1:$B$64 = "HOME DEPOT",ROW(BOM!$B$1:$B$64)),ROW(43:43)),4),"")</f>
        <v/>
      </c>
      <c r="S44" s="111" t="str">
        <f t="array" ref="S44">IFERROR(INDEX(BOM!$B$1:$E$64,SMALL(IF(BOM!$B$1:$B$64 = "BATTERYSTUFF",ROW(BOM!$B$1:$B$64)),ROW(43:43)),2),"")</f>
        <v/>
      </c>
      <c r="T44" s="112" t="str">
        <f t="array" ref="T44">IFERROR(INDEX(BOM!$B$1:$E$64,SMALL(IF(BOM!$B$1:$B$64 = "BATTERYSTUFF",ROW(BOM!$B$1:$B$64)),ROW(43:43)),4),"")</f>
        <v/>
      </c>
    </row>
    <row r="45" spans="1:20" x14ac:dyDescent="0.55000000000000004">
      <c r="A45" s="113" t="str">
        <f t="array" ref="A45">IFERROR(INDEX(BOM!$B$1:$E$64,SMALL(IF(BOM!$B$1:$B$64 = "VEXPRO",ROW(BOM!$B$1:$B$64)),ROW(44:44)),2),"")</f>
        <v/>
      </c>
      <c r="B45" s="114" t="str">
        <f t="array" ref="B45">IFERROR(INDEX(BOM!$B$1:$E$64,SMALL(IF(BOM!$B$1:$B$64 = "VEXPRO",ROW(BOM!$B$1:$B$64)),ROW(44:44)),4),"")</f>
        <v/>
      </c>
      <c r="C45" s="115" t="str">
        <f t="array" ref="C45">IFERROR(INDEX(BOM!$B$1:$E$64,SMALL(IF(BOM!$B$1:$B$64 = "ANDYMARK",ROW(BOM!$B$1:$B$64)),ROW(44:44)),2),"")</f>
        <v/>
      </c>
      <c r="D45" s="116" t="str">
        <f t="array" ref="D45">IFERROR(INDEX(BOM!$B$1:$E$64,SMALL(IF(BOM!$B$1:$B$64 = "ANDYMARK",ROW(BOM!$B$1:$B$64)),ROW(44:44)),4),"")</f>
        <v/>
      </c>
      <c r="E45" s="117" t="str">
        <f t="array" ref="E45">IFERROR(INDEX(BOM!$B$1:$E$64,SMALL(IF(BOM!$B$1:$B$64 = "GOKARTSUSA",ROW(BOM!$B$1:$B$64)),ROW(44:44)),2),"")</f>
        <v/>
      </c>
      <c r="F45" s="118" t="str">
        <f t="array" ref="F45">IFERROR(INDEX(BOM!$B$1:$E$64,SMALL(IF(BOM!$B$1:$B$64 = "GOKARTSUSA",ROW(BOM!$B$1:$B$64)),ROW(44:44)),4),"")</f>
        <v/>
      </c>
      <c r="G45" s="119" t="str">
        <f t="array" ref="G45">IFERROR(INDEX(BOM!$B$1:$E$64,SMALL(IF(BOM!$B$1:$B$64 = "EBAY.COM",ROW(BOM!$B$1:$B$64)),ROW(44:44)),2),"")</f>
        <v/>
      </c>
      <c r="H45" s="120" t="str">
        <f t="array" ref="H45">IFERROR(INDEX(BOM!$B$1:$E$64,SMALL(IF(BOM!$B$1:$B$64 = "EBAY.COM",ROW(BOM!$B$1:$B$64)),ROW(44:44)),4),"")</f>
        <v/>
      </c>
      <c r="I45" s="121" t="str">
        <f t="array" ref="I45">IFERROR(INDEX(BOM!$B$1:$E$64,SMALL(IF(BOM!$B$1:$B$64 = "AMAZON.COM",ROW(BOM!$B$1:$B$64)),ROW(44:44)),2),"")</f>
        <v/>
      </c>
      <c r="J45" s="122" t="str">
        <f t="array" ref="J45">IFERROR(INDEX(BOM!$B$1:$E$64,SMALL(IF(BOM!$B$1:$B$64 = "AMAZON.COM",ROW(BOM!$B$1:$B$64)),ROW(44:44)),4),"")</f>
        <v/>
      </c>
      <c r="K45" s="123" t="str">
        <f t="array" ref="K45">IFERROR(INDEX(BOM!$B$1:$E$64,SMALL(IF(BOM!$B$1:$B$64 = "METALSDEPOT",ROW(BOM!$B$1:$B$64)),ROW(44:44)),2),"")</f>
        <v/>
      </c>
      <c r="L45" s="124" t="str">
        <f t="array" ref="L45">IFERROR(INDEX(BOM!$B$1:$E$64,SMALL(IF(BOM!$B$1:$B$64 = "METALSDEPOT",ROW(BOM!$B$1:$B$64)),ROW(44:44)),4),"")</f>
        <v/>
      </c>
      <c r="M45" s="125" t="str">
        <f t="array" ref="M45">IFERROR(INDEX(BOM!$B$1:$E$64,SMALL(IF(BOM!$B$1:$B$64 = "MOUSER",ROW(BOM!$B$1:$B$64)),ROW(44:44)),2),"")</f>
        <v/>
      </c>
      <c r="N45" s="126" t="str">
        <f t="array" ref="N45">IFERROR(INDEX(BOM!$B$1:$E$64,SMALL(IF(BOM!$B$1:$B$64 = "MOUSER",ROW(BOM!$B$1:$B$64)),ROW(44:44)),4),"")</f>
        <v/>
      </c>
      <c r="O45" s="113" t="str">
        <f t="array" ref="O45">IFERROR(INDEX(BOM!$B$1:$E$64,SMALL(IF(BOM!$B$1:$B$64 = "MOUSER",ROW(BOM!$B$1:$B$64)),ROW(44:44)),2),"")</f>
        <v/>
      </c>
      <c r="P45" s="114" t="str">
        <f t="array" ref="P45">IFERROR(INDEX(BOM!$B$1:$E$64,SMALL(IF(BOM!$B$1:$B$64 = "MOUSER",ROW(BOM!$B$1:$B$64)),ROW(44:44)),4),"")</f>
        <v/>
      </c>
      <c r="Q45" s="115" t="str">
        <f t="array" ref="Q45">IFERROR(INDEX(BOM!$B$1:$E$64,SMALL(IF(BOM!$B$1:$B$64 = "HOME DEPOT",ROW(BOM!$B$1:$B$64)),ROW(44:44)),2),"")</f>
        <v/>
      </c>
      <c r="R45" s="116" t="str">
        <f t="array" ref="R45">IFERROR(INDEX(BOM!$B$1:$E$64,SMALL(IF(BOM!$B$1:$B$64 = "HOME DEPOT",ROW(BOM!$B$1:$B$64)),ROW(44:44)),4),"")</f>
        <v/>
      </c>
      <c r="S45" s="111" t="str">
        <f t="array" ref="S45">IFERROR(INDEX(BOM!$B$1:$E$64,SMALL(IF(BOM!$B$1:$B$64 = "BATTERYSTUFF",ROW(BOM!$B$1:$B$64)),ROW(44:44)),2),"")</f>
        <v/>
      </c>
      <c r="T45" s="112" t="str">
        <f t="array" ref="T45">IFERROR(INDEX(BOM!$B$1:$E$64,SMALL(IF(BOM!$B$1:$B$64 = "BATTERYSTUFF",ROW(BOM!$B$1:$B$64)),ROW(44:44)),4),"")</f>
        <v/>
      </c>
    </row>
    <row r="46" spans="1:20" x14ac:dyDescent="0.55000000000000004">
      <c r="A46" s="113" t="str">
        <f t="array" ref="A46">IFERROR(INDEX(BOM!$B$1:$E$64,SMALL(IF(BOM!$B$1:$B$64 = "VEXPRO",ROW(BOM!$B$1:$B$64)),ROW(45:45)),2),"")</f>
        <v/>
      </c>
      <c r="B46" s="114" t="str">
        <f t="array" ref="B46">IFERROR(INDEX(BOM!$B$1:$E$64,SMALL(IF(BOM!$B$1:$B$64 = "VEXPRO",ROW(BOM!$B$1:$B$64)),ROW(45:45)),4),"")</f>
        <v/>
      </c>
      <c r="C46" s="115" t="str">
        <f t="array" ref="C46">IFERROR(INDEX(BOM!$B$1:$E$64,SMALL(IF(BOM!$B$1:$B$64 = "ANDYMARK",ROW(BOM!$B$1:$B$64)),ROW(45:45)),2),"")</f>
        <v/>
      </c>
      <c r="D46" s="116" t="str">
        <f t="array" ref="D46">IFERROR(INDEX(BOM!$B$1:$E$64,SMALL(IF(BOM!$B$1:$B$64 = "ANDYMARK",ROW(BOM!$B$1:$B$64)),ROW(45:45)),4),"")</f>
        <v/>
      </c>
      <c r="E46" s="117" t="str">
        <f t="array" ref="E46">IFERROR(INDEX(BOM!$B$1:$E$64,SMALL(IF(BOM!$B$1:$B$64 = "GOKARTSUSA",ROW(BOM!$B$1:$B$64)),ROW(45:45)),2),"")</f>
        <v/>
      </c>
      <c r="F46" s="118" t="str">
        <f t="array" ref="F46">IFERROR(INDEX(BOM!$B$1:$E$64,SMALL(IF(BOM!$B$1:$B$64 = "GOKARTSUSA",ROW(BOM!$B$1:$B$64)),ROW(45:45)),4),"")</f>
        <v/>
      </c>
      <c r="G46" s="119" t="str">
        <f t="array" ref="G46">IFERROR(INDEX(BOM!$B$1:$E$64,SMALL(IF(BOM!$B$1:$B$64 = "EBAY.COM",ROW(BOM!$B$1:$B$64)),ROW(45:45)),2),"")</f>
        <v/>
      </c>
      <c r="H46" s="120" t="str">
        <f t="array" ref="H46">IFERROR(INDEX(BOM!$B$1:$E$64,SMALL(IF(BOM!$B$1:$B$64 = "EBAY.COM",ROW(BOM!$B$1:$B$64)),ROW(45:45)),4),"")</f>
        <v/>
      </c>
      <c r="I46" s="121" t="str">
        <f t="array" ref="I46">IFERROR(INDEX(BOM!$B$1:$E$64,SMALL(IF(BOM!$B$1:$B$64 = "AMAZON.COM",ROW(BOM!$B$1:$B$64)),ROW(45:45)),2),"")</f>
        <v/>
      </c>
      <c r="J46" s="122" t="str">
        <f t="array" ref="J46">IFERROR(INDEX(BOM!$B$1:$E$64,SMALL(IF(BOM!$B$1:$B$64 = "AMAZON.COM",ROW(BOM!$B$1:$B$64)),ROW(45:45)),4),"")</f>
        <v/>
      </c>
      <c r="K46" s="123" t="str">
        <f t="array" ref="K46">IFERROR(INDEX(BOM!$B$1:$E$64,SMALL(IF(BOM!$B$1:$B$64 = "METALSDEPOT",ROW(BOM!$B$1:$B$64)),ROW(45:45)),2),"")</f>
        <v/>
      </c>
      <c r="L46" s="124" t="str">
        <f t="array" ref="L46">IFERROR(INDEX(BOM!$B$1:$E$64,SMALL(IF(BOM!$B$1:$B$64 = "METALSDEPOT",ROW(BOM!$B$1:$B$64)),ROW(45:45)),4),"")</f>
        <v/>
      </c>
      <c r="M46" s="125" t="str">
        <f t="array" ref="M46">IFERROR(INDEX(BOM!$B$1:$E$64,SMALL(IF(BOM!$B$1:$B$64 = "MOUSER",ROW(BOM!$B$1:$B$64)),ROW(45:45)),2),"")</f>
        <v/>
      </c>
      <c r="N46" s="126" t="str">
        <f t="array" ref="N46">IFERROR(INDEX(BOM!$B$1:$E$64,SMALL(IF(BOM!$B$1:$B$64 = "MOUSER",ROW(BOM!$B$1:$B$64)),ROW(45:45)),4),"")</f>
        <v/>
      </c>
      <c r="O46" s="113" t="str">
        <f t="array" ref="O46">IFERROR(INDEX(BOM!$B$1:$E$64,SMALL(IF(BOM!$B$1:$B$64 = "MOUSER",ROW(BOM!$B$1:$B$64)),ROW(45:45)),2),"")</f>
        <v/>
      </c>
      <c r="P46" s="114" t="str">
        <f t="array" ref="P46">IFERROR(INDEX(BOM!$B$1:$E$64,SMALL(IF(BOM!$B$1:$B$64 = "MOUSER",ROW(BOM!$B$1:$B$64)),ROW(45:45)),4),"")</f>
        <v/>
      </c>
      <c r="Q46" s="115" t="str">
        <f t="array" ref="Q46">IFERROR(INDEX(BOM!$B$1:$E$64,SMALL(IF(BOM!$B$1:$B$64 = "HOME DEPOT",ROW(BOM!$B$1:$B$64)),ROW(45:45)),2),"")</f>
        <v/>
      </c>
      <c r="R46" s="116" t="str">
        <f t="array" ref="R46">IFERROR(INDEX(BOM!$B$1:$E$64,SMALL(IF(BOM!$B$1:$B$64 = "HOME DEPOT",ROW(BOM!$B$1:$B$64)),ROW(45:45)),4),"")</f>
        <v/>
      </c>
      <c r="S46" s="111" t="str">
        <f t="array" ref="S46">IFERROR(INDEX(BOM!$B$1:$E$64,SMALL(IF(BOM!$B$1:$B$64 = "BATTERYSTUFF",ROW(BOM!$B$1:$B$64)),ROW(45:45)),2),"")</f>
        <v/>
      </c>
      <c r="T46" s="112" t="str">
        <f t="array" ref="T46">IFERROR(INDEX(BOM!$B$1:$E$64,SMALL(IF(BOM!$B$1:$B$64 = "BATTERYSTUFF",ROW(BOM!$B$1:$B$64)),ROW(45:45)),4),"")</f>
        <v/>
      </c>
    </row>
    <row r="47" spans="1:20" x14ac:dyDescent="0.55000000000000004">
      <c r="A47" s="113" t="str">
        <f t="array" ref="A47">IFERROR(INDEX(BOM!$B$1:$E$64,SMALL(IF(BOM!$B$1:$B$64 = "VEXPRO",ROW(BOM!$B$1:$B$64)),ROW(46:46)),2),"")</f>
        <v/>
      </c>
      <c r="B47" s="114" t="str">
        <f t="array" ref="B47">IFERROR(INDEX(BOM!$B$1:$E$64,SMALL(IF(BOM!$B$1:$B$64 = "VEXPRO",ROW(BOM!$B$1:$B$64)),ROW(46:46)),4),"")</f>
        <v/>
      </c>
      <c r="C47" s="115" t="str">
        <f t="array" ref="C47">IFERROR(INDEX(BOM!$B$1:$E$64,SMALL(IF(BOM!$B$1:$B$64 = "ANDYMARK",ROW(BOM!$B$1:$B$64)),ROW(46:46)),2),"")</f>
        <v/>
      </c>
      <c r="D47" s="116" t="str">
        <f t="array" ref="D47">IFERROR(INDEX(BOM!$B$1:$E$64,SMALL(IF(BOM!$B$1:$B$64 = "ANDYMARK",ROW(BOM!$B$1:$B$64)),ROW(46:46)),4),"")</f>
        <v/>
      </c>
      <c r="E47" s="117" t="str">
        <f t="array" ref="E47">IFERROR(INDEX(BOM!$B$1:$E$64,SMALL(IF(BOM!$B$1:$B$64 = "GOKARTSUSA",ROW(BOM!$B$1:$B$64)),ROW(46:46)),2),"")</f>
        <v/>
      </c>
      <c r="F47" s="118" t="str">
        <f t="array" ref="F47">IFERROR(INDEX(BOM!$B$1:$E$64,SMALL(IF(BOM!$B$1:$B$64 = "GOKARTSUSA",ROW(BOM!$B$1:$B$64)),ROW(46:46)),4),"")</f>
        <v/>
      </c>
      <c r="G47" s="119" t="str">
        <f t="array" ref="G47">IFERROR(INDEX(BOM!$B$1:$E$64,SMALL(IF(BOM!$B$1:$B$64 = "EBAY.COM",ROW(BOM!$B$1:$B$64)),ROW(46:46)),2),"")</f>
        <v/>
      </c>
      <c r="H47" s="120" t="str">
        <f t="array" ref="H47">IFERROR(INDEX(BOM!$B$1:$E$64,SMALL(IF(BOM!$B$1:$B$64 = "EBAY.COM",ROW(BOM!$B$1:$B$64)),ROW(46:46)),4),"")</f>
        <v/>
      </c>
      <c r="I47" s="121" t="str">
        <f t="array" ref="I47">IFERROR(INDEX(BOM!$B$1:$E$64,SMALL(IF(BOM!$B$1:$B$64 = "AMAZON.COM",ROW(BOM!$B$1:$B$64)),ROW(46:46)),2),"")</f>
        <v/>
      </c>
      <c r="J47" s="122" t="str">
        <f t="array" ref="J47">IFERROR(INDEX(BOM!$B$1:$E$64,SMALL(IF(BOM!$B$1:$B$64 = "AMAZON.COM",ROW(BOM!$B$1:$B$64)),ROW(46:46)),4),"")</f>
        <v/>
      </c>
      <c r="K47" s="123" t="str">
        <f t="array" ref="K47">IFERROR(INDEX(BOM!$B$1:$E$64,SMALL(IF(BOM!$B$1:$B$64 = "METALSDEPOT",ROW(BOM!$B$1:$B$64)),ROW(46:46)),2),"")</f>
        <v/>
      </c>
      <c r="L47" s="124" t="str">
        <f t="array" ref="L47">IFERROR(INDEX(BOM!$B$1:$E$64,SMALL(IF(BOM!$B$1:$B$64 = "METALSDEPOT",ROW(BOM!$B$1:$B$64)),ROW(46:46)),4),"")</f>
        <v/>
      </c>
      <c r="M47" s="125" t="str">
        <f t="array" ref="M47">IFERROR(INDEX(BOM!$B$1:$E$64,SMALL(IF(BOM!$B$1:$B$64 = "MOUSER",ROW(BOM!$B$1:$B$64)),ROW(46:46)),2),"")</f>
        <v/>
      </c>
      <c r="N47" s="126" t="str">
        <f t="array" ref="N47">IFERROR(INDEX(BOM!$B$1:$E$64,SMALL(IF(BOM!$B$1:$B$64 = "MOUSER",ROW(BOM!$B$1:$B$64)),ROW(46:46)),4),"")</f>
        <v/>
      </c>
      <c r="O47" s="113" t="str">
        <f t="array" ref="O47">IFERROR(INDEX(BOM!$B$1:$E$64,SMALL(IF(BOM!$B$1:$B$64 = "MOUSER",ROW(BOM!$B$1:$B$64)),ROW(46:46)),2),"")</f>
        <v/>
      </c>
      <c r="P47" s="114" t="str">
        <f t="array" ref="P47">IFERROR(INDEX(BOM!$B$1:$E$64,SMALL(IF(BOM!$B$1:$B$64 = "MOUSER",ROW(BOM!$B$1:$B$64)),ROW(46:46)),4),"")</f>
        <v/>
      </c>
      <c r="Q47" s="115" t="str">
        <f t="array" ref="Q47">IFERROR(INDEX(BOM!$B$1:$E$64,SMALL(IF(BOM!$B$1:$B$64 = "HOME DEPOT",ROW(BOM!$B$1:$B$64)),ROW(46:46)),2),"")</f>
        <v/>
      </c>
      <c r="R47" s="116" t="str">
        <f t="array" ref="R47">IFERROR(INDEX(BOM!$B$1:$E$64,SMALL(IF(BOM!$B$1:$B$64 = "HOME DEPOT",ROW(BOM!$B$1:$B$64)),ROW(46:46)),4),"")</f>
        <v/>
      </c>
      <c r="S47" s="111" t="str">
        <f t="array" ref="S47">IFERROR(INDEX(BOM!$B$1:$E$64,SMALL(IF(BOM!$B$1:$B$64 = "BATTERYSTUFF",ROW(BOM!$B$1:$B$64)),ROW(46:46)),2),"")</f>
        <v/>
      </c>
      <c r="T47" s="112" t="str">
        <f t="array" ref="T47">IFERROR(INDEX(BOM!$B$1:$E$64,SMALL(IF(BOM!$B$1:$B$64 = "BATTERYSTUFF",ROW(BOM!$B$1:$B$64)),ROW(46:46)),4),"")</f>
        <v/>
      </c>
    </row>
    <row r="48" spans="1:20" x14ac:dyDescent="0.55000000000000004">
      <c r="A48" s="113" t="str">
        <f t="array" ref="A48">IFERROR(INDEX(BOM!$B$1:$E$64,SMALL(IF(BOM!$B$1:$B$64 = "VEXPRO",ROW(BOM!$B$1:$B$64)),ROW(47:47)),2),"")</f>
        <v/>
      </c>
      <c r="B48" s="114" t="str">
        <f t="array" ref="B48">IFERROR(INDEX(BOM!$B$1:$E$64,SMALL(IF(BOM!$B$1:$B$64 = "VEXPRO",ROW(BOM!$B$1:$B$64)),ROW(47:47)),4),"")</f>
        <v/>
      </c>
      <c r="C48" s="115" t="str">
        <f t="array" ref="C48">IFERROR(INDEX(BOM!$B$1:$E$64,SMALL(IF(BOM!$B$1:$B$64 = "ANDYMARK",ROW(BOM!$B$1:$B$64)),ROW(47:47)),2),"")</f>
        <v/>
      </c>
      <c r="D48" s="116" t="str">
        <f t="array" ref="D48">IFERROR(INDEX(BOM!$B$1:$E$64,SMALL(IF(BOM!$B$1:$B$64 = "ANDYMARK",ROW(BOM!$B$1:$B$64)),ROW(47:47)),4),"")</f>
        <v/>
      </c>
      <c r="E48" s="117" t="str">
        <f t="array" ref="E48">IFERROR(INDEX(BOM!$B$1:$E$64,SMALL(IF(BOM!$B$1:$B$64 = "GOKARTSUSA",ROW(BOM!$B$1:$B$64)),ROW(47:47)),2),"")</f>
        <v/>
      </c>
      <c r="F48" s="118" t="str">
        <f t="array" ref="F48">IFERROR(INDEX(BOM!$B$1:$E$64,SMALL(IF(BOM!$B$1:$B$64 = "GOKARTSUSA",ROW(BOM!$B$1:$B$64)),ROW(47:47)),4),"")</f>
        <v/>
      </c>
      <c r="G48" s="119" t="str">
        <f t="array" ref="G48">IFERROR(INDEX(BOM!$B$1:$E$64,SMALL(IF(BOM!$B$1:$B$64 = "EBAY.COM",ROW(BOM!$B$1:$B$64)),ROW(47:47)),2),"")</f>
        <v/>
      </c>
      <c r="H48" s="120" t="str">
        <f t="array" ref="H48">IFERROR(INDEX(BOM!$B$1:$E$64,SMALL(IF(BOM!$B$1:$B$64 = "EBAY.COM",ROW(BOM!$B$1:$B$64)),ROW(47:47)),4),"")</f>
        <v/>
      </c>
      <c r="I48" s="121" t="str">
        <f t="array" ref="I48">IFERROR(INDEX(BOM!$B$1:$E$64,SMALL(IF(BOM!$B$1:$B$64 = "AMAZON.COM",ROW(BOM!$B$1:$B$64)),ROW(47:47)),2),"")</f>
        <v/>
      </c>
      <c r="J48" s="122" t="str">
        <f t="array" ref="J48">IFERROR(INDEX(BOM!$B$1:$E$64,SMALL(IF(BOM!$B$1:$B$64 = "AMAZON.COM",ROW(BOM!$B$1:$B$64)),ROW(47:47)),4),"")</f>
        <v/>
      </c>
      <c r="K48" s="123" t="str">
        <f t="array" ref="K48">IFERROR(INDEX(BOM!$B$1:$E$64,SMALL(IF(BOM!$B$1:$B$64 = "METALSDEPOT",ROW(BOM!$B$1:$B$64)),ROW(47:47)),2),"")</f>
        <v/>
      </c>
      <c r="L48" s="124" t="str">
        <f t="array" ref="L48">IFERROR(INDEX(BOM!$B$1:$E$64,SMALL(IF(BOM!$B$1:$B$64 = "METALSDEPOT",ROW(BOM!$B$1:$B$64)),ROW(47:47)),4),"")</f>
        <v/>
      </c>
      <c r="M48" s="125" t="str">
        <f t="array" ref="M48">IFERROR(INDEX(BOM!$B$1:$E$64,SMALL(IF(BOM!$B$1:$B$64 = "MOUSER",ROW(BOM!$B$1:$B$64)),ROW(47:47)),2),"")</f>
        <v/>
      </c>
      <c r="N48" s="126" t="str">
        <f t="array" ref="N48">IFERROR(INDEX(BOM!$B$1:$E$64,SMALL(IF(BOM!$B$1:$B$64 = "MOUSER",ROW(BOM!$B$1:$B$64)),ROW(47:47)),4),"")</f>
        <v/>
      </c>
      <c r="O48" s="113" t="str">
        <f t="array" ref="O48">IFERROR(INDEX(BOM!$B$1:$E$64,SMALL(IF(BOM!$B$1:$B$64 = "MOUSER",ROW(BOM!$B$1:$B$64)),ROW(47:47)),2),"")</f>
        <v/>
      </c>
      <c r="P48" s="114" t="str">
        <f t="array" ref="P48">IFERROR(INDEX(BOM!$B$1:$E$64,SMALL(IF(BOM!$B$1:$B$64 = "MOUSER",ROW(BOM!$B$1:$B$64)),ROW(47:47)),4),"")</f>
        <v/>
      </c>
      <c r="Q48" s="115" t="str">
        <f t="array" ref="Q48">IFERROR(INDEX(BOM!$B$1:$E$64,SMALL(IF(BOM!$B$1:$B$64 = "HOME DEPOT",ROW(BOM!$B$1:$B$64)),ROW(47:47)),2),"")</f>
        <v/>
      </c>
      <c r="R48" s="116" t="str">
        <f t="array" ref="R48">IFERROR(INDEX(BOM!$B$1:$E$64,SMALL(IF(BOM!$B$1:$B$64 = "HOME DEPOT",ROW(BOM!$B$1:$B$64)),ROW(47:47)),4),"")</f>
        <v/>
      </c>
      <c r="S48" s="111" t="str">
        <f t="array" ref="S48">IFERROR(INDEX(BOM!$B$1:$E$64,SMALL(IF(BOM!$B$1:$B$64 = "BATTERYSTUFF",ROW(BOM!$B$1:$B$64)),ROW(47:47)),2),"")</f>
        <v/>
      </c>
      <c r="T48" s="112" t="str">
        <f t="array" ref="T48">IFERROR(INDEX(BOM!$B$1:$E$64,SMALL(IF(BOM!$B$1:$B$64 = "BATTERYSTUFF",ROW(BOM!$B$1:$B$64)),ROW(47:47)),4),"")</f>
        <v/>
      </c>
    </row>
    <row r="49" spans="1:20" x14ac:dyDescent="0.55000000000000004">
      <c r="A49" s="113" t="str">
        <f t="array" ref="A49">IFERROR(INDEX(BOM!$B$1:$E$64,SMALL(IF(BOM!$B$1:$B$64 = "VEXPRO",ROW(BOM!$B$1:$B$64)),ROW(48:48)),2),"")</f>
        <v/>
      </c>
      <c r="B49" s="114" t="str">
        <f t="array" ref="B49">IFERROR(INDEX(BOM!$B$1:$E$64,SMALL(IF(BOM!$B$1:$B$64 = "VEXPRO",ROW(BOM!$B$1:$B$64)),ROW(48:48)),4),"")</f>
        <v/>
      </c>
      <c r="C49" s="115" t="str">
        <f t="array" ref="C49">IFERROR(INDEX(BOM!$B$1:$E$64,SMALL(IF(BOM!$B$1:$B$64 = "ANDYMARK",ROW(BOM!$B$1:$B$64)),ROW(48:48)),2),"")</f>
        <v/>
      </c>
      <c r="D49" s="116" t="str">
        <f t="array" ref="D49">IFERROR(INDEX(BOM!$B$1:$E$64,SMALL(IF(BOM!$B$1:$B$64 = "ANDYMARK",ROW(BOM!$B$1:$B$64)),ROW(48:48)),4),"")</f>
        <v/>
      </c>
      <c r="E49" s="117" t="str">
        <f t="array" ref="E49">IFERROR(INDEX(BOM!$B$1:$E$64,SMALL(IF(BOM!$B$1:$B$64 = "GOKARTSUSA",ROW(BOM!$B$1:$B$64)),ROW(48:48)),2),"")</f>
        <v/>
      </c>
      <c r="F49" s="118" t="str">
        <f t="array" ref="F49">IFERROR(INDEX(BOM!$B$1:$E$64,SMALL(IF(BOM!$B$1:$B$64 = "GOKARTSUSA",ROW(BOM!$B$1:$B$64)),ROW(48:48)),4),"")</f>
        <v/>
      </c>
      <c r="G49" s="119" t="str">
        <f t="array" ref="G49">IFERROR(INDEX(BOM!$B$1:$E$64,SMALL(IF(BOM!$B$1:$B$64 = "EBAY.COM",ROW(BOM!$B$1:$B$64)),ROW(48:48)),2),"")</f>
        <v/>
      </c>
      <c r="H49" s="120" t="str">
        <f t="array" ref="H49">IFERROR(INDEX(BOM!$B$1:$E$64,SMALL(IF(BOM!$B$1:$B$64 = "EBAY.COM",ROW(BOM!$B$1:$B$64)),ROW(48:48)),4),"")</f>
        <v/>
      </c>
      <c r="I49" s="121" t="str">
        <f t="array" ref="I49">IFERROR(INDEX(BOM!$B$1:$E$64,SMALL(IF(BOM!$B$1:$B$64 = "AMAZON.COM",ROW(BOM!$B$1:$B$64)),ROW(48:48)),2),"")</f>
        <v/>
      </c>
      <c r="J49" s="122" t="str">
        <f t="array" ref="J49">IFERROR(INDEX(BOM!$B$1:$E$64,SMALL(IF(BOM!$B$1:$B$64 = "AMAZON.COM",ROW(BOM!$B$1:$B$64)),ROW(48:48)),4),"")</f>
        <v/>
      </c>
      <c r="K49" s="123" t="str">
        <f t="array" ref="K49">IFERROR(INDEX(BOM!$B$1:$E$64,SMALL(IF(BOM!$B$1:$B$64 = "METALSDEPOT",ROW(BOM!$B$1:$B$64)),ROW(48:48)),2),"")</f>
        <v/>
      </c>
      <c r="L49" s="124" t="str">
        <f t="array" ref="L49">IFERROR(INDEX(BOM!$B$1:$E$64,SMALL(IF(BOM!$B$1:$B$64 = "METALSDEPOT",ROW(BOM!$B$1:$B$64)),ROW(48:48)),4),"")</f>
        <v/>
      </c>
      <c r="M49" s="125" t="str">
        <f t="array" ref="M49">IFERROR(INDEX(BOM!$B$1:$E$64,SMALL(IF(BOM!$B$1:$B$64 = "MOUSER",ROW(BOM!$B$1:$B$64)),ROW(48:48)),2),"")</f>
        <v/>
      </c>
      <c r="N49" s="126" t="str">
        <f t="array" ref="N49">IFERROR(INDEX(BOM!$B$1:$E$64,SMALL(IF(BOM!$B$1:$B$64 = "MOUSER",ROW(BOM!$B$1:$B$64)),ROW(48:48)),4),"")</f>
        <v/>
      </c>
      <c r="O49" s="113" t="str">
        <f t="array" ref="O49">IFERROR(INDEX(BOM!$B$1:$E$64,SMALL(IF(BOM!$B$1:$B$64 = "MOUSER",ROW(BOM!$B$1:$B$64)),ROW(48:48)),2),"")</f>
        <v/>
      </c>
      <c r="P49" s="114" t="str">
        <f t="array" ref="P49">IFERROR(INDEX(BOM!$B$1:$E$64,SMALL(IF(BOM!$B$1:$B$64 = "MOUSER",ROW(BOM!$B$1:$B$64)),ROW(48:48)),4),"")</f>
        <v/>
      </c>
      <c r="Q49" s="115" t="str">
        <f t="array" ref="Q49">IFERROR(INDEX(BOM!$B$1:$E$64,SMALL(IF(BOM!$B$1:$B$64 = "HOME DEPOT",ROW(BOM!$B$1:$B$64)),ROW(48:48)),2),"")</f>
        <v/>
      </c>
      <c r="R49" s="116" t="str">
        <f t="array" ref="R49">IFERROR(INDEX(BOM!$B$1:$E$64,SMALL(IF(BOM!$B$1:$B$64 = "HOME DEPOT",ROW(BOM!$B$1:$B$64)),ROW(48:48)),4),"")</f>
        <v/>
      </c>
      <c r="S49" s="111" t="str">
        <f t="array" ref="S49">IFERROR(INDEX(BOM!$B$1:$E$64,SMALL(IF(BOM!$B$1:$B$64 = "BATTERYSTUFF",ROW(BOM!$B$1:$B$64)),ROW(48:48)),2),"")</f>
        <v/>
      </c>
      <c r="T49" s="112" t="str">
        <f t="array" ref="T49">IFERROR(INDEX(BOM!$B$1:$E$64,SMALL(IF(BOM!$B$1:$B$64 = "BATTERYSTUFF",ROW(BOM!$B$1:$B$64)),ROW(48:48)),4),"")</f>
        <v/>
      </c>
    </row>
    <row r="50" spans="1:20" ht="14.7" thickBot="1" x14ac:dyDescent="0.6">
      <c r="A50" s="127" t="str">
        <f t="array" ref="A50">IFERROR(INDEX(BOM!$B$1:$E$64,SMALL(IF(BOM!$B$1:$B$64 = "VEXPRO",ROW(BOM!$B$1:$B$64)),ROW(49:49)),2),"")</f>
        <v/>
      </c>
      <c r="B50" s="128" t="str">
        <f t="array" ref="B50">IFERROR(INDEX(BOM!$B$1:$E$64,SMALL(IF(BOM!$B$1:$B$64 = "VEXPRO",ROW(BOM!$B$1:$B$64)),ROW(49:49)),4),"")</f>
        <v/>
      </c>
      <c r="C50" s="129" t="str">
        <f t="array" ref="C50">IFERROR(INDEX(BOM!$B$1:$E$64,SMALL(IF(BOM!$B$1:$B$64 = "ANDYMARK",ROW(BOM!$B$1:$B$64)),ROW(49:49)),2),"")</f>
        <v/>
      </c>
      <c r="D50" s="130" t="str">
        <f t="array" ref="D50">IFERROR(INDEX(BOM!$B$1:$E$64,SMALL(IF(BOM!$B$1:$B$64 = "ANDYMARK",ROW(BOM!$B$1:$B$64)),ROW(49:49)),4),"")</f>
        <v/>
      </c>
      <c r="E50" s="131" t="str">
        <f t="array" ref="E50">IFERROR(INDEX(BOM!$B$1:$E$64,SMALL(IF(BOM!$B$1:$B$64 = "GOKARTSUSA",ROW(BOM!$B$1:$B$64)),ROW(49:49)),2),"")</f>
        <v/>
      </c>
      <c r="F50" s="132" t="str">
        <f t="array" ref="F50">IFERROR(INDEX(BOM!$B$1:$E$64,SMALL(IF(BOM!$B$1:$B$64 = "GOKARTSUSA",ROW(BOM!$B$1:$B$64)),ROW(49:49)),4),"")</f>
        <v/>
      </c>
      <c r="G50" s="133" t="str">
        <f t="array" ref="G50">IFERROR(INDEX(BOM!$B$1:$E$64,SMALL(IF(BOM!$B$1:$B$64 = "EBAY.COM",ROW(BOM!$B$1:$B$64)),ROW(49:49)),2),"")</f>
        <v/>
      </c>
      <c r="H50" s="134" t="str">
        <f t="array" ref="H50">IFERROR(INDEX(BOM!$B$1:$E$64,SMALL(IF(BOM!$B$1:$B$64 = "EBAY.COM",ROW(BOM!$B$1:$B$64)),ROW(49:49)),4),"")</f>
        <v/>
      </c>
      <c r="I50" s="135" t="str">
        <f t="array" ref="I50">IFERROR(INDEX(BOM!$B$1:$E$64,SMALL(IF(BOM!$B$1:$B$64 = "AMAZON.COM",ROW(BOM!$B$1:$B$64)),ROW(49:49)),2),"")</f>
        <v/>
      </c>
      <c r="J50" s="136" t="str">
        <f t="array" ref="J50">IFERROR(INDEX(BOM!$B$1:$E$64,SMALL(IF(BOM!$B$1:$B$64 = "AMAZON.COM",ROW(BOM!$B$1:$B$64)),ROW(49:49)),4),"")</f>
        <v/>
      </c>
      <c r="K50" s="137" t="str">
        <f t="array" ref="K50">IFERROR(INDEX(BOM!$B$1:$E$64,SMALL(IF(BOM!$B$1:$B$64 = "METALSDEPOT",ROW(BOM!$B$1:$B$64)),ROW(49:49)),2),"")</f>
        <v/>
      </c>
      <c r="L50" s="138" t="str">
        <f t="array" ref="L50">IFERROR(INDEX(BOM!$B$1:$E$64,SMALL(IF(BOM!$B$1:$B$64 = "METALSDEPOT",ROW(BOM!$B$1:$B$64)),ROW(49:49)),4),"")</f>
        <v/>
      </c>
      <c r="M50" s="139" t="str">
        <f t="array" ref="M50">IFERROR(INDEX(BOM!$B$1:$E$64,SMALL(IF(BOM!$B$1:$B$64 = "MOUSER",ROW(BOM!$B$1:$B$64)),ROW(49:49)),2),"")</f>
        <v/>
      </c>
      <c r="N50" s="140" t="str">
        <f t="array" ref="N50">IFERROR(INDEX(BOM!$B$1:$E$64,SMALL(IF(BOM!$B$1:$B$64 = "MOUSER",ROW(BOM!$B$1:$B$64)),ROW(49:49)),4),"")</f>
        <v/>
      </c>
      <c r="O50" s="127" t="str">
        <f t="array" ref="O50">IFERROR(INDEX(BOM!$B$1:$E$64,SMALL(IF(BOM!$B$1:$B$64 = "MOUSER",ROW(BOM!$B$1:$B$64)),ROW(49:49)),2),"")</f>
        <v/>
      </c>
      <c r="P50" s="128" t="str">
        <f t="array" ref="P50">IFERROR(INDEX(BOM!$B$1:$E$64,SMALL(IF(BOM!$B$1:$B$64 = "MOUSER",ROW(BOM!$B$1:$B$64)),ROW(49:49)),4),"")</f>
        <v/>
      </c>
      <c r="Q50" s="129" t="str">
        <f t="array" ref="Q50">IFERROR(INDEX(BOM!$B$1:$E$64,SMALL(IF(BOM!$B$1:$B$64 = "HOME DEPOT",ROW(BOM!$B$1:$B$64)),ROW(49:49)),2),"")</f>
        <v/>
      </c>
      <c r="R50" s="130" t="str">
        <f t="array" ref="R50">IFERROR(INDEX(BOM!$B$1:$E$64,SMALL(IF(BOM!$B$1:$B$64 = "HOME DEPOT",ROW(BOM!$B$1:$B$64)),ROW(49:49)),4),"")</f>
        <v/>
      </c>
      <c r="S50" s="111" t="str">
        <f t="array" ref="S50">IFERROR(INDEX(BOM!$B$1:$E$64,SMALL(IF(BOM!$B$1:$B$64 = "BATTERYSTUFF",ROW(BOM!$B$1:$B$64)),ROW(49:49)),2),"")</f>
        <v/>
      </c>
      <c r="T50" s="112" t="str">
        <f t="array" ref="T50">IFERROR(INDEX(BOM!$B$1:$E$64,SMALL(IF(BOM!$B$1:$B$64 = "BATTERYSTUFF",ROW(BOM!$B$1:$B$64)),ROW(49:49)),4),"")</f>
        <v/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zoomScaleNormal="100" workbookViewId="0">
      <selection activeCell="A39" sqref="A39"/>
    </sheetView>
  </sheetViews>
  <sheetFormatPr defaultRowHeight="14.4" x14ac:dyDescent="0.55000000000000004"/>
  <cols>
    <col min="1" max="1" width="43.83984375" bestFit="1" customWidth="1"/>
    <col min="2" max="2" width="14.15625" customWidth="1"/>
    <col min="3" max="3" width="25.83984375" bestFit="1" customWidth="1"/>
    <col min="4" max="4" width="9.15625" style="3" customWidth="1"/>
    <col min="5" max="5" width="16.41796875" style="1" bestFit="1" customWidth="1"/>
    <col min="6" max="6" width="8.83984375" customWidth="1"/>
  </cols>
  <sheetData>
    <row r="1" spans="1:7" ht="15" thickTop="1" thickBot="1" x14ac:dyDescent="0.6">
      <c r="A1" s="10" t="s">
        <v>2</v>
      </c>
      <c r="B1" s="11" t="s">
        <v>4</v>
      </c>
      <c r="C1" s="11" t="s">
        <v>3</v>
      </c>
      <c r="D1" s="12" t="s">
        <v>0</v>
      </c>
      <c r="E1" s="13" t="s">
        <v>1</v>
      </c>
      <c r="F1" s="11" t="s">
        <v>82</v>
      </c>
      <c r="G1" s="9" t="s">
        <v>34</v>
      </c>
    </row>
    <row r="2" spans="1:7" ht="15" thickTop="1" thickBot="1" x14ac:dyDescent="0.6">
      <c r="A2" s="80" t="s">
        <v>13</v>
      </c>
      <c r="B2" s="18"/>
      <c r="C2" s="18"/>
      <c r="D2" s="18"/>
      <c r="E2" s="18"/>
      <c r="F2" s="19"/>
    </row>
    <row r="3" spans="1:7" ht="14.7" thickTop="1" x14ac:dyDescent="0.55000000000000004">
      <c r="A3" t="s">
        <v>46</v>
      </c>
      <c r="B3" s="2" t="s">
        <v>58</v>
      </c>
      <c r="C3" s="14">
        <v>2562</v>
      </c>
      <c r="D3" s="15">
        <v>21.9</v>
      </c>
      <c r="E3" s="16">
        <v>2</v>
      </c>
    </row>
    <row r="4" spans="1:7" x14ac:dyDescent="0.55000000000000004">
      <c r="A4" t="s">
        <v>5</v>
      </c>
      <c r="B4" s="2" t="s">
        <v>57</v>
      </c>
      <c r="C4" s="2" t="s">
        <v>6</v>
      </c>
      <c r="D4" s="15">
        <v>9.5</v>
      </c>
      <c r="E4" s="2">
        <v>4</v>
      </c>
    </row>
    <row r="5" spans="1:7" x14ac:dyDescent="0.55000000000000004">
      <c r="A5" t="s">
        <v>14</v>
      </c>
      <c r="B5" s="2" t="s">
        <v>57</v>
      </c>
      <c r="C5" s="2" t="s">
        <v>15</v>
      </c>
      <c r="D5" s="15">
        <v>12</v>
      </c>
      <c r="E5" s="2">
        <v>1</v>
      </c>
    </row>
    <row r="6" spans="1:7" x14ac:dyDescent="0.55000000000000004">
      <c r="A6" t="s">
        <v>16</v>
      </c>
      <c r="B6" s="2" t="s">
        <v>57</v>
      </c>
      <c r="C6" s="2" t="s">
        <v>17</v>
      </c>
      <c r="D6" s="15">
        <v>0.75</v>
      </c>
      <c r="E6" s="16">
        <v>2</v>
      </c>
    </row>
    <row r="7" spans="1:7" x14ac:dyDescent="0.55000000000000004">
      <c r="A7" t="s">
        <v>65</v>
      </c>
      <c r="B7" s="2" t="s">
        <v>59</v>
      </c>
      <c r="C7" s="2" t="s">
        <v>67</v>
      </c>
      <c r="D7" s="15">
        <v>12.99</v>
      </c>
      <c r="E7" s="16">
        <v>2</v>
      </c>
      <c r="G7" s="2"/>
    </row>
    <row r="8" spans="1:7" ht="14.7" thickBot="1" x14ac:dyDescent="0.6"/>
    <row r="9" spans="1:7" ht="15" thickTop="1" thickBot="1" x14ac:dyDescent="0.6">
      <c r="D9" s="4" t="s">
        <v>8</v>
      </c>
      <c r="E9" s="5">
        <f>SUMPRODUCT(D3:D8,E3:E8)</f>
        <v>121.28</v>
      </c>
    </row>
    <row r="10" spans="1:7" ht="15" thickTop="1" thickBot="1" x14ac:dyDescent="0.6"/>
    <row r="11" spans="1:7" ht="15" thickTop="1" thickBot="1" x14ac:dyDescent="0.6">
      <c r="A11" s="81" t="s">
        <v>7</v>
      </c>
      <c r="B11" s="18"/>
      <c r="C11" s="18"/>
      <c r="D11" s="18"/>
      <c r="E11" s="18"/>
      <c r="F11" s="19"/>
    </row>
    <row r="12" spans="1:7" ht="14.7" thickTop="1" x14ac:dyDescent="0.55000000000000004">
      <c r="A12" t="s">
        <v>35</v>
      </c>
      <c r="B12" s="2" t="s">
        <v>59</v>
      </c>
      <c r="C12" s="2" t="s">
        <v>68</v>
      </c>
      <c r="D12" s="15">
        <v>27.99</v>
      </c>
      <c r="E12" s="2">
        <v>6</v>
      </c>
    </row>
    <row r="13" spans="1:7" x14ac:dyDescent="0.55000000000000004">
      <c r="A13" t="s">
        <v>36</v>
      </c>
      <c r="B13" s="2" t="s">
        <v>59</v>
      </c>
      <c r="C13" s="2" t="s">
        <v>9</v>
      </c>
      <c r="D13" s="15">
        <v>241.94</v>
      </c>
      <c r="E13" s="2">
        <v>2</v>
      </c>
      <c r="G13" t="s">
        <v>48</v>
      </c>
    </row>
    <row r="14" spans="1:7" x14ac:dyDescent="0.55000000000000004">
      <c r="A14" t="s">
        <v>43</v>
      </c>
      <c r="B14" s="2" t="s">
        <v>60</v>
      </c>
      <c r="C14" s="2" t="s">
        <v>44</v>
      </c>
      <c r="D14" s="15">
        <v>207.99</v>
      </c>
      <c r="E14" s="16">
        <v>2</v>
      </c>
    </row>
    <row r="15" spans="1:7" x14ac:dyDescent="0.55000000000000004">
      <c r="B15" s="2"/>
      <c r="C15" s="2"/>
      <c r="D15" s="15"/>
      <c r="E15" s="16"/>
    </row>
    <row r="16" spans="1:7" x14ac:dyDescent="0.55000000000000004">
      <c r="A16" t="s">
        <v>32</v>
      </c>
      <c r="B16" s="2" t="s">
        <v>61</v>
      </c>
      <c r="C16" s="2" t="s">
        <v>45</v>
      </c>
      <c r="D16" s="15">
        <v>14.98</v>
      </c>
      <c r="E16" s="16">
        <v>4</v>
      </c>
    </row>
    <row r="17" spans="1:6" ht="14.7" thickBot="1" x14ac:dyDescent="0.6"/>
    <row r="18" spans="1:6" ht="15" thickTop="1" thickBot="1" x14ac:dyDescent="0.6">
      <c r="D18" s="4" t="s">
        <v>8</v>
      </c>
      <c r="E18" s="6">
        <f xml:space="preserve"> SUMPRODUCT(D12:D16,E12:E16)</f>
        <v>1127.72</v>
      </c>
    </row>
    <row r="19" spans="1:6" ht="15" thickTop="1" thickBot="1" x14ac:dyDescent="0.6"/>
    <row r="20" spans="1:6" ht="15" thickTop="1" thickBot="1" x14ac:dyDescent="0.6">
      <c r="A20" s="80" t="s">
        <v>10</v>
      </c>
      <c r="B20" s="18"/>
      <c r="C20" s="18"/>
      <c r="D20" s="18"/>
      <c r="E20" s="18"/>
      <c r="F20" s="19"/>
    </row>
    <row r="21" spans="1:6" ht="14.7" thickTop="1" x14ac:dyDescent="0.55000000000000004">
      <c r="A21" t="s">
        <v>11</v>
      </c>
      <c r="B21" s="2" t="s">
        <v>53</v>
      </c>
      <c r="C21" t="s">
        <v>11</v>
      </c>
      <c r="D21" s="15">
        <v>13.95</v>
      </c>
      <c r="E21" s="2">
        <v>1</v>
      </c>
    </row>
    <row r="22" spans="1:6" x14ac:dyDescent="0.55000000000000004">
      <c r="A22" t="s">
        <v>28</v>
      </c>
      <c r="B22" s="2" t="s">
        <v>61</v>
      </c>
      <c r="C22" s="2" t="s">
        <v>27</v>
      </c>
      <c r="D22" s="15">
        <v>6.95</v>
      </c>
      <c r="E22" s="16">
        <v>1</v>
      </c>
    </row>
    <row r="23" spans="1:6" x14ac:dyDescent="0.55000000000000004">
      <c r="B23" s="2"/>
    </row>
    <row r="24" spans="1:6" ht="14.7" thickBot="1" x14ac:dyDescent="0.6"/>
    <row r="25" spans="1:6" ht="15" thickTop="1" thickBot="1" x14ac:dyDescent="0.6">
      <c r="D25" s="4" t="s">
        <v>8</v>
      </c>
      <c r="E25" s="6">
        <f xml:space="preserve"> SUMPRODUCT(D21:D24,E21:E24)</f>
        <v>20.9</v>
      </c>
    </row>
    <row r="26" spans="1:6" ht="15" thickTop="1" thickBot="1" x14ac:dyDescent="0.6">
      <c r="B26" s="2"/>
      <c r="C26" s="2"/>
      <c r="D26" s="2"/>
      <c r="E26" s="2"/>
    </row>
    <row r="27" spans="1:6" ht="15" thickTop="1" thickBot="1" x14ac:dyDescent="0.6">
      <c r="A27" s="80" t="s">
        <v>18</v>
      </c>
      <c r="B27" s="18"/>
      <c r="C27" s="18"/>
      <c r="D27" s="18"/>
      <c r="E27" s="18"/>
      <c r="F27" s="19"/>
    </row>
    <row r="28" spans="1:6" ht="14.7" thickTop="1" x14ac:dyDescent="0.55000000000000004">
      <c r="D28"/>
      <c r="E28"/>
    </row>
    <row r="29" spans="1:6" ht="14.7" thickBot="1" x14ac:dyDescent="0.6"/>
    <row r="30" spans="1:6" ht="15" thickTop="1" thickBot="1" x14ac:dyDescent="0.6">
      <c r="D30" s="4" t="s">
        <v>8</v>
      </c>
      <c r="E30" s="6">
        <f>SUMPRODUCT(D28:D29,E28:E29)</f>
        <v>0</v>
      </c>
    </row>
    <row r="31" spans="1:6" ht="15" thickTop="1" thickBot="1" x14ac:dyDescent="0.6"/>
    <row r="32" spans="1:6" ht="15" thickTop="1" thickBot="1" x14ac:dyDescent="0.6">
      <c r="A32" s="80" t="s">
        <v>19</v>
      </c>
      <c r="B32" s="18"/>
      <c r="C32" s="18"/>
      <c r="D32" s="18"/>
      <c r="E32" s="18"/>
      <c r="F32" s="19"/>
    </row>
    <row r="33" spans="1:5" ht="14.7" thickTop="1" x14ac:dyDescent="0.55000000000000004">
      <c r="A33" t="s">
        <v>20</v>
      </c>
      <c r="B33" s="2" t="s">
        <v>63</v>
      </c>
      <c r="C33" s="2" t="s">
        <v>21</v>
      </c>
      <c r="D33" s="15">
        <v>4.93</v>
      </c>
      <c r="E33" s="2">
        <v>1</v>
      </c>
    </row>
    <row r="34" spans="1:5" x14ac:dyDescent="0.55000000000000004">
      <c r="A34" t="s">
        <v>23</v>
      </c>
      <c r="B34" s="2" t="s">
        <v>61</v>
      </c>
      <c r="C34" s="2" t="s">
        <v>22</v>
      </c>
      <c r="D34" s="15">
        <v>12.86</v>
      </c>
      <c r="E34" s="2">
        <v>1</v>
      </c>
    </row>
    <row r="36" spans="1:5" x14ac:dyDescent="0.55000000000000004">
      <c r="A36" t="s">
        <v>37</v>
      </c>
      <c r="B36" s="2" t="s">
        <v>53</v>
      </c>
      <c r="C36" s="2" t="s">
        <v>38</v>
      </c>
      <c r="D36" s="15">
        <v>9.69</v>
      </c>
      <c r="E36" s="2">
        <v>1</v>
      </c>
    </row>
    <row r="37" spans="1:5" x14ac:dyDescent="0.55000000000000004">
      <c r="A37" t="s">
        <v>39</v>
      </c>
      <c r="B37" s="2" t="s">
        <v>53</v>
      </c>
      <c r="C37" s="14">
        <v>672588</v>
      </c>
      <c r="D37" s="15">
        <v>10.26</v>
      </c>
      <c r="E37" s="16">
        <v>1</v>
      </c>
    </row>
    <row r="38" spans="1:5" x14ac:dyDescent="0.55000000000000004">
      <c r="A38" t="s">
        <v>41</v>
      </c>
      <c r="B38" s="2" t="s">
        <v>59</v>
      </c>
      <c r="C38" s="2" t="s">
        <v>40</v>
      </c>
      <c r="D38" s="15">
        <v>9.99</v>
      </c>
      <c r="E38" s="16">
        <v>1</v>
      </c>
    </row>
    <row r="39" spans="1:5" x14ac:dyDescent="0.55000000000000004">
      <c r="A39" t="s">
        <v>42</v>
      </c>
      <c r="B39" s="2" t="s">
        <v>64</v>
      </c>
      <c r="C39" s="2">
        <v>701873</v>
      </c>
      <c r="D39" s="15">
        <v>3.98</v>
      </c>
      <c r="E39" s="16">
        <v>1</v>
      </c>
    </row>
    <row r="40" spans="1:5" x14ac:dyDescent="0.55000000000000004">
      <c r="A40" t="s">
        <v>79</v>
      </c>
      <c r="B40" s="2" t="s">
        <v>61</v>
      </c>
      <c r="C40" s="2" t="s">
        <v>78</v>
      </c>
      <c r="D40" s="15">
        <v>10.44</v>
      </c>
      <c r="E40" s="16">
        <v>1</v>
      </c>
    </row>
    <row r="41" spans="1:5" ht="14.7" thickBot="1" x14ac:dyDescent="0.6">
      <c r="A41" t="s">
        <v>81</v>
      </c>
      <c r="B41" s="2" t="s">
        <v>61</v>
      </c>
      <c r="C41" s="2" t="s">
        <v>80</v>
      </c>
      <c r="D41" s="15">
        <v>7.99</v>
      </c>
      <c r="E41" s="16">
        <v>1</v>
      </c>
    </row>
    <row r="42" spans="1:5" ht="15" thickTop="1" thickBot="1" x14ac:dyDescent="0.6">
      <c r="D42" s="4" t="s">
        <v>8</v>
      </c>
      <c r="E42" s="6">
        <f xml:space="preserve"> SUMPRODUCT(D33:D41,E33:E41)</f>
        <v>70.139999999999986</v>
      </c>
    </row>
    <row r="43" spans="1:5" ht="14.7" thickTop="1" x14ac:dyDescent="0.55000000000000004">
      <c r="E43"/>
    </row>
    <row r="44" spans="1:5" ht="14.7" thickBot="1" x14ac:dyDescent="0.6">
      <c r="E44"/>
    </row>
    <row r="45" spans="1:5" ht="15" thickTop="1" thickBot="1" x14ac:dyDescent="0.6">
      <c r="A45" s="7" t="s">
        <v>24</v>
      </c>
      <c r="B45" s="8">
        <f>SUM(E9,E18,E25,E30,E42)</f>
        <v>1340.04</v>
      </c>
      <c r="E45"/>
    </row>
    <row r="46" spans="1:5" ht="14.7" thickTop="1" x14ac:dyDescent="0.55000000000000004">
      <c r="B46" s="3"/>
      <c r="E46"/>
    </row>
    <row r="47" spans="1:5" x14ac:dyDescent="0.55000000000000004">
      <c r="B47" s="17"/>
      <c r="E47"/>
    </row>
    <row r="48" spans="1:5" x14ac:dyDescent="0.55000000000000004">
      <c r="E48"/>
    </row>
    <row r="49" spans="5:5" x14ac:dyDescent="0.55000000000000004">
      <c r="E49"/>
    </row>
    <row r="50" spans="5:5" x14ac:dyDescent="0.55000000000000004">
      <c r="E50"/>
    </row>
    <row r="51" spans="5:5" x14ac:dyDescent="0.55000000000000004">
      <c r="E51"/>
    </row>
    <row r="52" spans="5:5" x14ac:dyDescent="0.55000000000000004">
      <c r="E52"/>
    </row>
    <row r="53" spans="5:5" x14ac:dyDescent="0.55000000000000004">
      <c r="E53"/>
    </row>
    <row r="54" spans="5:5" x14ac:dyDescent="0.55000000000000004">
      <c r="E54"/>
    </row>
    <row r="55" spans="5:5" x14ac:dyDescent="0.55000000000000004">
      <c r="E55"/>
    </row>
    <row r="56" spans="5:5" x14ac:dyDescent="0.55000000000000004">
      <c r="E56"/>
    </row>
    <row r="57" spans="5:5" x14ac:dyDescent="0.55000000000000004">
      <c r="E57"/>
    </row>
    <row r="58" spans="5:5" x14ac:dyDescent="0.55000000000000004">
      <c r="E58"/>
    </row>
    <row r="59" spans="5:5" x14ac:dyDescent="0.55000000000000004">
      <c r="E59"/>
    </row>
    <row r="60" spans="5:5" x14ac:dyDescent="0.55000000000000004">
      <c r="E60"/>
    </row>
    <row r="61" spans="5:5" x14ac:dyDescent="0.55000000000000004">
      <c r="E61"/>
    </row>
    <row r="62" spans="5:5" x14ac:dyDescent="0.55000000000000004">
      <c r="E62"/>
    </row>
    <row r="63" spans="5:5" x14ac:dyDescent="0.55000000000000004">
      <c r="E63"/>
    </row>
    <row r="64" spans="5:5" x14ac:dyDescent="0.55000000000000004">
      <c r="E64"/>
    </row>
    <row r="65" spans="5:5" x14ac:dyDescent="0.55000000000000004">
      <c r="E65"/>
    </row>
    <row r="66" spans="5:5" x14ac:dyDescent="0.55000000000000004">
      <c r="E66"/>
    </row>
    <row r="67" spans="5:5" x14ac:dyDescent="0.55000000000000004">
      <c r="E67"/>
    </row>
    <row r="68" spans="5:5" x14ac:dyDescent="0.55000000000000004">
      <c r="E68"/>
    </row>
    <row r="69" spans="5:5" x14ac:dyDescent="0.55000000000000004">
      <c r="E69"/>
    </row>
    <row r="70" spans="5:5" x14ac:dyDescent="0.55000000000000004">
      <c r="E70"/>
    </row>
    <row r="71" spans="5:5" x14ac:dyDescent="0.55000000000000004">
      <c r="E71"/>
    </row>
    <row r="72" spans="5:5" x14ac:dyDescent="0.55000000000000004">
      <c r="E72"/>
    </row>
    <row r="73" spans="5:5" x14ac:dyDescent="0.55000000000000004">
      <c r="E73"/>
    </row>
    <row r="74" spans="5:5" x14ac:dyDescent="0.55000000000000004">
      <c r="E74"/>
    </row>
    <row r="75" spans="5:5" x14ac:dyDescent="0.55000000000000004">
      <c r="E75"/>
    </row>
    <row r="76" spans="5:5" x14ac:dyDescent="0.55000000000000004">
      <c r="E76"/>
    </row>
    <row r="77" spans="5:5" x14ac:dyDescent="0.55000000000000004">
      <c r="E77"/>
    </row>
    <row r="78" spans="5:5" x14ac:dyDescent="0.55000000000000004">
      <c r="E78"/>
    </row>
    <row r="79" spans="5:5" x14ac:dyDescent="0.55000000000000004">
      <c r="E79"/>
    </row>
    <row r="80" spans="5:5" x14ac:dyDescent="0.55000000000000004">
      <c r="E80"/>
    </row>
    <row r="81" spans="5:5" x14ac:dyDescent="0.55000000000000004">
      <c r="E81"/>
    </row>
    <row r="82" spans="5:5" x14ac:dyDescent="0.55000000000000004">
      <c r="E82"/>
    </row>
  </sheetData>
  <conditionalFormatting sqref="B39:B44 B22:B35 B14:B20 B3:B6 B8:B11">
    <cfRule type="containsText" dxfId="1" priority="2" operator="containsText" text="EBAY.COM">
      <formula>NOT(ISERROR(SEARCH("EBAY.COM",B3)))</formula>
    </cfRule>
  </conditionalFormatting>
  <conditionalFormatting sqref="B39:B41 B22:B35 B14:B20 B3:B6 B8:B11">
    <cfRule type="containsText" dxfId="0" priority="1" operator="containsText" text="VEXPRO">
      <formula>NOT(ISERROR(SEARCH("VEXPRO",B3)))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activeCell="O2" sqref="O2:P50"/>
    </sheetView>
  </sheetViews>
  <sheetFormatPr defaultRowHeight="14.4" x14ac:dyDescent="0.55000000000000004"/>
  <cols>
    <col min="1" max="1" width="8.68359375" customWidth="1"/>
    <col min="2" max="2" width="7.15625" bestFit="1" customWidth="1"/>
    <col min="3" max="3" width="12.15625" customWidth="1"/>
    <col min="4" max="4" width="7.15625" bestFit="1" customWidth="1"/>
    <col min="5" max="5" width="13.83984375" customWidth="1"/>
    <col min="6" max="6" width="7.15625" bestFit="1" customWidth="1"/>
    <col min="7" max="7" width="11.578125" customWidth="1"/>
    <col min="8" max="8" width="7.15625" bestFit="1" customWidth="1"/>
    <col min="9" max="9" width="25.83984375" bestFit="1" customWidth="1"/>
    <col min="10" max="10" width="7.15625" bestFit="1" customWidth="1"/>
    <col min="11" max="11" width="20.83984375" bestFit="1" customWidth="1"/>
    <col min="12" max="12" width="4.41796875" customWidth="1"/>
    <col min="13" max="13" width="14.578125" customWidth="1"/>
    <col min="14" max="14" width="7.15625" bestFit="1" customWidth="1"/>
    <col min="15" max="15" width="21.83984375" bestFit="1" customWidth="1"/>
    <col min="16" max="16" width="7.15625" bestFit="1" customWidth="1"/>
    <col min="17" max="17" width="21.83984375" bestFit="1" customWidth="1"/>
    <col min="18" max="18" width="4.41796875" bestFit="1" customWidth="1"/>
    <col min="19" max="19" width="13.578125" bestFit="1" customWidth="1"/>
  </cols>
  <sheetData>
    <row r="1" spans="1:20" ht="14.7" thickBot="1" x14ac:dyDescent="0.6">
      <c r="A1" s="20" t="s">
        <v>59</v>
      </c>
      <c r="B1" s="21" t="s">
        <v>66</v>
      </c>
      <c r="C1" s="22" t="s">
        <v>57</v>
      </c>
      <c r="D1" s="23" t="s">
        <v>66</v>
      </c>
      <c r="E1" s="24" t="s">
        <v>58</v>
      </c>
      <c r="F1" s="25" t="s">
        <v>66</v>
      </c>
      <c r="G1" s="26" t="s">
        <v>60</v>
      </c>
      <c r="H1" s="27" t="s">
        <v>66</v>
      </c>
      <c r="I1" s="28" t="s">
        <v>53</v>
      </c>
      <c r="J1" s="29" t="s">
        <v>66</v>
      </c>
      <c r="K1" s="30" t="s">
        <v>61</v>
      </c>
      <c r="L1" s="31" t="s">
        <v>66</v>
      </c>
      <c r="M1" s="68" t="s">
        <v>62</v>
      </c>
      <c r="N1" s="69" t="s">
        <v>66</v>
      </c>
      <c r="O1" s="82" t="s">
        <v>63</v>
      </c>
      <c r="P1" s="83" t="s">
        <v>66</v>
      </c>
      <c r="Q1" s="20" t="s">
        <v>70</v>
      </c>
      <c r="R1" s="21" t="s">
        <v>66</v>
      </c>
      <c r="S1" s="22" t="s">
        <v>64</v>
      </c>
      <c r="T1" s="23" t="s">
        <v>66</v>
      </c>
    </row>
    <row r="2" spans="1:20" x14ac:dyDescent="0.55000000000000004">
      <c r="A2" s="32" t="str">
        <f t="array" ref="A2">IFERROR(INDEX('PREMADE FRAME'!$B$1:$E$43,SMALL(IF('PREMADE FRAME'!$B$1:$B$43 = "VEXPRO",ROW('PREMADE FRAME'!$B$1:$B$43)),ROW(1:1)),2),"")</f>
        <v>217-2648</v>
      </c>
      <c r="B2" s="33">
        <f t="array" ref="B2">IFERROR(INDEX('PREMADE FRAME'!$B$1:$E$43,SMALL(IF('PREMADE FRAME'!$B$1:$B$43 = "VEXPRO",ROW('PREMADE FRAME'!$B$1:$B$43)),ROW(1:1)),4),"")</f>
        <v>2</v>
      </c>
      <c r="C2" s="34" t="str">
        <f t="array" ref="C2">IFERROR(INDEX('PREMADE FRAME'!$B$1:$E$43,SMALL(IF('PREMADE FRAME'!$B$1:$B$43 = "ANDYMARK",ROW('PREMADE FRAME'!$B$1:$B$43)),ROW(1:1)),2),"")</f>
        <v>AM-2568</v>
      </c>
      <c r="D2" s="35">
        <f t="array" ref="D2">IFERROR(INDEX('PREMADE FRAME'!$B$1:$E$43,SMALL(IF('PREMADE FRAME'!$B$1:$B$43 = "ANDYMARK",ROW('PREMADE FRAME'!$B$1:$B$43)),ROW(1:1)),4),"")</f>
        <v>4</v>
      </c>
      <c r="E2" s="36">
        <f t="array" ref="E2">IFERROR(INDEX('PREMADE FRAME'!$B$1:$E$43,SMALL(IF('PREMADE FRAME'!$B$1:$B$43 = "GOKARTSUSA",ROW('PREMADE FRAME'!$B$1:$B$43)),ROW(1:1)),2),"")</f>
        <v>2562</v>
      </c>
      <c r="F2" s="37">
        <f t="array" ref="F2">IFERROR(INDEX('PREMADE FRAME'!$B$1:$E$43,SMALL(IF('PREMADE FRAME'!$B$1:$B$43 = "GOKARTSUSA",ROW('PREMADE FRAME'!$B$1:$B$43)),ROW(1:1)),4),"")</f>
        <v>2</v>
      </c>
      <c r="G2" s="38" t="str">
        <f t="array" ref="G2">IFERROR(INDEX('PREMADE FRAME'!$B$1:$E$43,SMALL(IF('PREMADE FRAME'!$B$1:$B$43 = "AUTOZONE",ROW('PREMADE FRAME'!$B$1:$B$43)),ROW(1:1)),2),"")</f>
        <v>H8-AGM</v>
      </c>
      <c r="H2" s="39">
        <f t="array" ref="H2">IFERROR(INDEX('PREMADE FRAME'!$B$1:$E$43,SMALL(IF('PREMADE FRAME'!$B$1:$B$43 = "AUTOZONE",ROW('PREMADE FRAME'!$B$1:$B$43)),ROW(1:1)),4),"")</f>
        <v>2</v>
      </c>
      <c r="I2" s="40" t="str">
        <f t="array" ref="I2">IFERROR(INDEX('PREMADE FRAME'!$B$1:$E$43,SMALL(IF('PREMADE FRAME'!$B$1:$B$43 = "EBAY.COM",ROW('PREMADE FRAME'!$B$1:$B$43)),ROW(1:1)),2),"")</f>
        <v>PANEL MOUNT VOLT METER</v>
      </c>
      <c r="J2" s="41">
        <f t="array" ref="J2">IFERROR(INDEX('PREMADE FRAME'!$B$1:$E$43,SMALL(IF('PREMADE FRAME'!$B$1:$B$43 = "EBAY.COM",ROW('PREMADE FRAME'!$B$1:$B$43)),ROW(1:1)),4),"")</f>
        <v>1</v>
      </c>
      <c r="K2" s="42" t="str">
        <f t="array" ref="K2">IFERROR(INDEX('PREMADE FRAME'!$B$1:$E$43,SMALL(IF('PREMADE FRAME'!$B$1:$B$43 = "AMAZON.COM",ROW('PREMADE FRAME'!$B$1:$B$43)),ROW(1:1)),2),"")</f>
        <v>UCP205-16</v>
      </c>
      <c r="L2" s="43">
        <f t="array" ref="L2">IFERROR(INDEX('PREMADE FRAME'!$B$1:$E$43,SMALL(IF('PREMADE FRAME'!$B$1:$B$43 = "AMAZON.COM",ROW('PREMADE FRAME'!$B$1:$B$43)),ROW(1:1)),4),"")</f>
        <v>4</v>
      </c>
      <c r="M2" s="70" t="str">
        <f t="array" ref="M2">IFERROR(INDEX('PREMADE FRAME'!$B$1:$E$43,SMALL(IF('PREMADE FRAME'!$B$1:$B$43 = "METALSDEPOT",ROW('PREMADE FRAME'!$B$1:$B$43)),ROW(1:1)),2),"")</f>
        <v/>
      </c>
      <c r="N2" s="71" t="str">
        <f t="array" ref="N2">IFERROR(INDEX('PREMADE FRAME'!$B$1:$E$43,SMALL(IF('PREMADE FRAME'!$B$1:$B$43 = "METALSDEPOT",ROW('PREMADE FRAME'!$B$1:$B$43)),ROW(1:1)),4),"")</f>
        <v/>
      </c>
      <c r="O2" s="84" t="str">
        <f t="array" ref="O2">IFERROR(INDEX('PREMADE FRAME'!$B$1:$E$43,SMALL(IF('PREMADE FRAME'!$B$1:$B$43 = "MOUSER",ROW('PREMADE FRAME'!$B$1:$B$43)),ROW(1:1)),2),"")</f>
        <v>652-PTB01532010BPB10</v>
      </c>
      <c r="P2" s="85">
        <f t="array" ref="P2">IFERROR(INDEX('PREMADE FRAME'!$B$1:$E$43,SMALL(IF('PREMADE FRAME'!$B$1:$B$43 = "MOUSER",ROW('PREMADE FRAME'!$B$1:$B$43)),ROW(1:1)),4),"")</f>
        <v>1</v>
      </c>
      <c r="Q2" s="32" t="str">
        <f t="array" ref="Q2">IFERROR(INDEX('PREMADE FRAME'!$B$1:$E$43,SMALL(IF('PREMADE FRAME'!$B$1:$B$43 = "BMI KARTS",ROW('PREMADE FRAME'!$B$1:$B$43)),ROW(1:1)),2),"")</f>
        <v/>
      </c>
      <c r="R2" s="33" t="str">
        <f t="array" ref="R2">IFERROR(INDEX('PREMADE FRAME'!$B$1:$E$43,SMALL(IF('PREMADE FRAME'!$B$1:$B$43 = "BMI KARTS",ROW('PREMADE FRAME'!$B$1:$B$43)),ROW(1:1)),4),"")</f>
        <v/>
      </c>
      <c r="S2" s="34">
        <f t="array" ref="S2">IFERROR(INDEX('PREMADE FRAME'!$B$1:$E$43,SMALL(IF('PREMADE FRAME'!$B$1:$B$43 = "HOME DEPOT",ROW('PREMADE FRAME'!$B$1:$B$43)),ROW(1:1)),2),"")</f>
        <v>701873</v>
      </c>
      <c r="T2" s="35">
        <f t="array" ref="T2">IFERROR(INDEX('PREMADE FRAME'!$B$1:$E$43,SMALL(IF('PREMADE FRAME'!$B$1:$B$43 = "HOME DEPOT",ROW('PREMADE FRAME'!$B$1:$B$43)),ROW(1:1)),4),"")</f>
        <v>1</v>
      </c>
    </row>
    <row r="3" spans="1:20" x14ac:dyDescent="0.55000000000000004">
      <c r="A3" s="44" t="str">
        <f t="array" ref="A3">IFERROR(INDEX('PREMADE FRAME'!$B$1:$E$43,SMALL(IF('PREMADE FRAME'!$B$1:$B$43 = "VEXPRO",ROW('PREMADE FRAME'!$B$1:$B$43)),ROW(2:2)),2),"")</f>
        <v>217-2000</v>
      </c>
      <c r="B3" s="45">
        <f t="array" ref="B3">IFERROR(INDEX('PREMADE FRAME'!$B$1:$E$43,SMALL(IF('PREMADE FRAME'!$B$1:$B$43 = "VEXPRO",ROW('PREMADE FRAME'!$B$1:$B$43)),ROW(2:2)),4),"")</f>
        <v>6</v>
      </c>
      <c r="C3" s="46" t="str">
        <f t="array" ref="C3">IFERROR(INDEX('PREMADE FRAME'!$B$1:$E$43,SMALL(IF('PREMADE FRAME'!$B$1:$B$43 = "ANDYMARK",ROW('PREMADE FRAME'!$B$1:$B$43)),ROW(2:2)),2),"")</f>
        <v>AM-0367</v>
      </c>
      <c r="D3" s="47">
        <f t="array" ref="D3">IFERROR(INDEX('PREMADE FRAME'!$B$1:$E$43,SMALL(IF('PREMADE FRAME'!$B$1:$B$43 = "ANDYMARK",ROW('PREMADE FRAME'!$B$1:$B$43)),ROW(2:2)),4),"")</f>
        <v>1</v>
      </c>
      <c r="E3" s="48" t="str">
        <f t="array" ref="E3">IFERROR(INDEX('PREMADE FRAME'!$B$1:$E$43,SMALL(IF('PREMADE FRAME'!$B$1:$B$43 = "GOKARTSUSA",ROW('PREMADE FRAME'!$B$1:$B$43)),ROW(2:2)),2),"")</f>
        <v/>
      </c>
      <c r="F3" s="49" t="str">
        <f t="array" ref="F3">IFERROR(INDEX('PREMADE FRAME'!$B$1:$E$43,SMALL(IF('PREMADE FRAME'!$B$1:$B$43 = "GOKARTSUSA",ROW('PREMADE FRAME'!$B$1:$B$43)),ROW(2:2)),4),"")</f>
        <v/>
      </c>
      <c r="G3" s="50" t="str">
        <f t="array" ref="G3">IFERROR(INDEX('PREMADE FRAME'!$B$1:$E$43,SMALL(IF('PREMADE FRAME'!$B$1:$B$43 = "AUTOZONE",ROW('PREMADE FRAME'!$B$1:$B$43)),ROW(2:2)),2),"")</f>
        <v/>
      </c>
      <c r="H3" s="51" t="str">
        <f t="array" ref="H3">IFERROR(INDEX('PREMADE FRAME'!$B$1:$E$43,SMALL(IF('PREMADE FRAME'!$B$1:$B$43 = "AUTOZONE",ROW('PREMADE FRAME'!$B$1:$B$43)),ROW(2:2)),4),"")</f>
        <v/>
      </c>
      <c r="I3" s="52" t="str">
        <f t="array" ref="I3">IFERROR(INDEX('PREMADE FRAME'!$B$1:$E$43,SMALL(IF('PREMADE FRAME'!$B$1:$B$43 = "EBAY.COM",ROW('PREMADE FRAME'!$B$1:$B$43)),ROW(2:2)),2),"")</f>
        <v>4V210-08 DC12V</v>
      </c>
      <c r="J3" s="53">
        <f t="array" ref="J3">IFERROR(INDEX('PREMADE FRAME'!$B$1:$E$43,SMALL(IF('PREMADE FRAME'!$B$1:$B$43 = "EBAY.COM",ROW('PREMADE FRAME'!$B$1:$B$43)),ROW(2:2)),4),"")</f>
        <v>1</v>
      </c>
      <c r="K3" s="54" t="str">
        <f t="array" ref="K3">IFERROR(INDEX('PREMADE FRAME'!$B$1:$E$43,SMALL(IF('PREMADE FRAME'!$B$1:$B$43 = "AMAZON.COM",ROW('PREMADE FRAME'!$B$1:$B$43)),ROW(2:2)),2),"")</f>
        <v>USS-WBS00009</v>
      </c>
      <c r="L3" s="55">
        <f t="array" ref="L3">IFERROR(INDEX('PREMADE FRAME'!$B$1:$E$43,SMALL(IF('PREMADE FRAME'!$B$1:$B$43 = "AMAZON.COM",ROW('PREMADE FRAME'!$B$1:$B$43)),ROW(2:2)),4),"")</f>
        <v>1</v>
      </c>
      <c r="M3" s="72" t="str">
        <f t="array" ref="M3">IFERROR(INDEX('PREMADE FRAME'!$B$1:$E$43,SMALL(IF('PREMADE FRAME'!$B$1:$B$43 = "METALSDEPOT",ROW('PREMADE FRAME'!$B$1:$B$43)),ROW(2:2)),2),"")</f>
        <v/>
      </c>
      <c r="N3" s="73" t="str">
        <f t="array" ref="N3">IFERROR(INDEX('PREMADE FRAME'!$B$1:$E$43,SMALL(IF('PREMADE FRAME'!$B$1:$B$43 = "METALSDEPOT",ROW('PREMADE FRAME'!$B$1:$B$43)),ROW(2:2)),4),"")</f>
        <v/>
      </c>
      <c r="O3" s="86" t="str">
        <f t="array" ref="O3">IFERROR(INDEX('PREMADE FRAME'!$B$1:$E$43,SMALL(IF('PREMADE FRAME'!$B$1:$B$43 = "MOUSER",ROW('PREMADE FRAME'!$B$1:$B$43)),ROW(2:2)),2),"")</f>
        <v/>
      </c>
      <c r="P3" s="87" t="str">
        <f t="array" ref="P3">IFERROR(INDEX('PREMADE FRAME'!$B$1:$E$43,SMALL(IF('PREMADE FRAME'!$B$1:$B$43 = "MOUSER",ROW('PREMADE FRAME'!$B$1:$B$43)),ROW(2:2)),4),"")</f>
        <v/>
      </c>
      <c r="Q3" s="44" t="str">
        <f t="array" ref="Q3">IFERROR(INDEX('PREMADE FRAME'!$B$1:$E$43,SMALL(IF('PREMADE FRAME'!$B$1:$B$43 = "BMI KARTS",ROW('PREMADE FRAME'!$B$1:$B$43)),ROW(2:2)),2),"")</f>
        <v/>
      </c>
      <c r="R3" s="45" t="str">
        <f t="array" ref="R3">IFERROR(INDEX('PREMADE FRAME'!$B$1:$E$43,SMALL(IF('PREMADE FRAME'!$B$1:$B$43 = "BMI KARTS",ROW('PREMADE FRAME'!$B$1:$B$43)),ROW(2:2)),4),"")</f>
        <v/>
      </c>
      <c r="S3" s="46" t="str">
        <f t="array" ref="S3">IFERROR(INDEX('PREMADE FRAME'!$B$1:$E$43,SMALL(IF('PREMADE FRAME'!$B$1:$B$43 = "HOME DEPOT",ROW('PREMADE FRAME'!$B$1:$B$43)),ROW(2:2)),2),"")</f>
        <v/>
      </c>
      <c r="T3" s="47" t="str">
        <f t="array" ref="T3">IFERROR(INDEX('PREMADE FRAME'!$B$1:$E$43,SMALL(IF('PREMADE FRAME'!$B$1:$B$43 = "HOME DEPOT",ROW('PREMADE FRAME'!$B$1:$B$43)),ROW(2:2)),4),"")</f>
        <v/>
      </c>
    </row>
    <row r="4" spans="1:20" x14ac:dyDescent="0.55000000000000004">
      <c r="A4" s="44" t="str">
        <f t="array" ref="A4">IFERROR(INDEX('PREMADE FRAME'!$B$1:$E$43,SMALL(IF('PREMADE FRAME'!$B$1:$B$43 = "VEXPRO",ROW('PREMADE FRAME'!$B$1:$B$43)),ROW(3:3)),2),"")</f>
        <v>217-3268</v>
      </c>
      <c r="B4" s="45">
        <f t="array" ref="B4">IFERROR(INDEX('PREMADE FRAME'!$B$1:$E$43,SMALL(IF('PREMADE FRAME'!$B$1:$B$43 = "VEXPRO",ROW('PREMADE FRAME'!$B$1:$B$43)),ROW(3:3)),4),"")</f>
        <v>2</v>
      </c>
      <c r="C4" s="46" t="str">
        <f t="array" ref="C4">IFERROR(INDEX('PREMADE FRAME'!$B$1:$E$43,SMALL(IF('PREMADE FRAME'!$B$1:$B$43 = "ANDYMARK",ROW('PREMADE FRAME'!$B$1:$B$43)),ROW(3:3)),2),"")</f>
        <v>AM-0368</v>
      </c>
      <c r="D4" s="47">
        <f t="array" ref="D4">IFERROR(INDEX('PREMADE FRAME'!$B$1:$E$43,SMALL(IF('PREMADE FRAME'!$B$1:$B$43 = "ANDYMARK",ROW('PREMADE FRAME'!$B$1:$B$43)),ROW(3:3)),4),"")</f>
        <v>2</v>
      </c>
      <c r="E4" s="48" t="str">
        <f t="array" ref="E4">IFERROR(INDEX('PREMADE FRAME'!$B$1:$E$43,SMALL(IF('PREMADE FRAME'!$B$1:$B$43 = "GOKARTSUSA",ROW('PREMADE FRAME'!$B$1:$B$43)),ROW(3:3)),2),"")</f>
        <v/>
      </c>
      <c r="F4" s="49" t="str">
        <f t="array" ref="F4">IFERROR(INDEX('PREMADE FRAME'!$B$1:$E$43,SMALL(IF('PREMADE FRAME'!$B$1:$B$43 = "GOKARTSUSA",ROW('PREMADE FRAME'!$B$1:$B$43)),ROW(3:3)),4),"")</f>
        <v/>
      </c>
      <c r="G4" s="50" t="str">
        <f t="array" ref="G4">IFERROR(INDEX('PREMADE FRAME'!$B$1:$E$43,SMALL(IF('PREMADE FRAME'!$B$1:$B$43 = "AUTOZONE",ROW('PREMADE FRAME'!$B$1:$B$43)),ROW(3:3)),2),"")</f>
        <v/>
      </c>
      <c r="H4" s="51" t="str">
        <f t="array" ref="H4">IFERROR(INDEX('PREMADE FRAME'!$B$1:$E$43,SMALL(IF('PREMADE FRAME'!$B$1:$B$43 = "AUTOZONE",ROW('PREMADE FRAME'!$B$1:$B$43)),ROW(3:3)),4),"")</f>
        <v/>
      </c>
      <c r="I4" s="52">
        <f t="array" ref="I4">IFERROR(INDEX('PREMADE FRAME'!$B$1:$E$43,SMALL(IF('PREMADE FRAME'!$B$1:$B$43 = "EBAY.COM",ROW('PREMADE FRAME'!$B$1:$B$43)),ROW(3:3)),2),"")</f>
        <v>672588</v>
      </c>
      <c r="J4" s="53">
        <f t="array" ref="J4">IFERROR(INDEX('PREMADE FRAME'!$B$1:$E$43,SMALL(IF('PREMADE FRAME'!$B$1:$B$43 = "EBAY.COM",ROW('PREMADE FRAME'!$B$1:$B$43)),ROW(3:3)),4),"")</f>
        <v>1</v>
      </c>
      <c r="K4" s="54" t="str">
        <f t="array" ref="K4">IFERROR(INDEX('PREMADE FRAME'!$B$1:$E$43,SMALL(IF('PREMADE FRAME'!$B$1:$B$43 = "AMAZON.COM",ROW('PREMADE FRAME'!$B$1:$B$43)),ROW(3:3)),2),"")</f>
        <v>B01H4ZLZLQ</v>
      </c>
      <c r="L4" s="55">
        <f t="array" ref="L4">IFERROR(INDEX('PREMADE FRAME'!$B$1:$E$43,SMALL(IF('PREMADE FRAME'!$B$1:$B$43 = "AMAZON.COM",ROW('PREMADE FRAME'!$B$1:$B$43)),ROW(3:3)),4),"")</f>
        <v>1</v>
      </c>
      <c r="M4" s="72" t="str">
        <f t="array" ref="M4">IFERROR(INDEX('PREMADE FRAME'!$B$1:$E$43,SMALL(IF('PREMADE FRAME'!$B$1:$B$43 = "METALSDEPOT",ROW('PREMADE FRAME'!$B$1:$B$43)),ROW(3:3)),2),"")</f>
        <v/>
      </c>
      <c r="N4" s="73" t="str">
        <f t="array" ref="N4">IFERROR(INDEX('PREMADE FRAME'!$B$1:$E$43,SMALL(IF('PREMADE FRAME'!$B$1:$B$43 = "METALSDEPOT",ROW('PREMADE FRAME'!$B$1:$B$43)),ROW(3:3)),4),"")</f>
        <v/>
      </c>
      <c r="O4" s="86" t="str">
        <f t="array" ref="O4">IFERROR(INDEX('PREMADE FRAME'!$B$1:$E$43,SMALL(IF('PREMADE FRAME'!$B$1:$B$43 = "MOUSER",ROW('PREMADE FRAME'!$B$1:$B$43)),ROW(3:3)),2),"")</f>
        <v/>
      </c>
      <c r="P4" s="87" t="str">
        <f t="array" ref="P4">IFERROR(INDEX('PREMADE FRAME'!$B$1:$E$43,SMALL(IF('PREMADE FRAME'!$B$1:$B$43 = "MOUSER",ROW('PREMADE FRAME'!$B$1:$B$43)),ROW(3:3)),4),"")</f>
        <v/>
      </c>
      <c r="Q4" s="44" t="str">
        <f t="array" ref="Q4">IFERROR(INDEX('PREMADE FRAME'!$B$1:$E$43,SMALL(IF('PREMADE FRAME'!$B$1:$B$43 = "BMI KARTS",ROW('PREMADE FRAME'!$B$1:$B$43)),ROW(3:3)),2),"")</f>
        <v/>
      </c>
      <c r="R4" s="45" t="str">
        <f t="array" ref="R4">IFERROR(INDEX('PREMADE FRAME'!$B$1:$E$43,SMALL(IF('PREMADE FRAME'!$B$1:$B$43 = "BMI KARTS",ROW('PREMADE FRAME'!$B$1:$B$43)),ROW(3:3)),4),"")</f>
        <v/>
      </c>
      <c r="S4" s="46" t="str">
        <f t="array" ref="S4">IFERROR(INDEX('PREMADE FRAME'!$B$1:$E$43,SMALL(IF('PREMADE FRAME'!$B$1:$B$43 = "HOME DEPOT",ROW('PREMADE FRAME'!$B$1:$B$43)),ROW(3:3)),2),"")</f>
        <v/>
      </c>
      <c r="T4" s="47" t="str">
        <f t="array" ref="T4">IFERROR(INDEX('PREMADE FRAME'!$B$1:$E$43,SMALL(IF('PREMADE FRAME'!$B$1:$B$43 = "HOME DEPOT",ROW('PREMADE FRAME'!$B$1:$B$43)),ROW(3:3)),4),"")</f>
        <v/>
      </c>
    </row>
    <row r="5" spans="1:20" x14ac:dyDescent="0.55000000000000004">
      <c r="A5" s="44" t="str">
        <f t="array" ref="A5">IFERROR(INDEX('PREMADE FRAME'!$B$1:$E$43,SMALL(IF('PREMADE FRAME'!$B$1:$B$43 = "VEXPRO",ROW('PREMADE FRAME'!$B$1:$B$43)),ROW(4:4)),2),"")</f>
        <v>217-2907</v>
      </c>
      <c r="B5" s="45">
        <f t="array" ref="B5">IFERROR(INDEX('PREMADE FRAME'!$B$1:$E$43,SMALL(IF('PREMADE FRAME'!$B$1:$B$43 = "VEXPRO",ROW('PREMADE FRAME'!$B$1:$B$43)),ROW(4:4)),4),"")</f>
        <v>1</v>
      </c>
      <c r="C5" s="46" t="str">
        <f t="array" ref="C5">IFERROR(INDEX('PREMADE FRAME'!$B$1:$E$43,SMALL(IF('PREMADE FRAME'!$B$1:$B$43 = "ANDYMARK",ROW('PREMADE FRAME'!$B$1:$B$43)),ROW(4:4)),2),"")</f>
        <v/>
      </c>
      <c r="D5" s="47" t="str">
        <f t="array" ref="D5">IFERROR(INDEX('PREMADE FRAME'!$B$1:$E$43,SMALL(IF('PREMADE FRAME'!$B$1:$B$43 = "ANDYMARK",ROW('PREMADE FRAME'!$B$1:$B$43)),ROW(4:4)),4),"")</f>
        <v/>
      </c>
      <c r="E5" s="48" t="str">
        <f t="array" ref="E5">IFERROR(INDEX('PREMADE FRAME'!$B$1:$E$43,SMALL(IF('PREMADE FRAME'!$B$1:$B$43 = "GOKARTSUSA",ROW('PREMADE FRAME'!$B$1:$B$43)),ROW(4:4)),2),"")</f>
        <v/>
      </c>
      <c r="F5" s="49" t="str">
        <f t="array" ref="F5">IFERROR(INDEX('PREMADE FRAME'!$B$1:$E$43,SMALL(IF('PREMADE FRAME'!$B$1:$B$43 = "GOKARTSUSA",ROW('PREMADE FRAME'!$B$1:$B$43)),ROW(4:4)),4),"")</f>
        <v/>
      </c>
      <c r="G5" s="50" t="str">
        <f t="array" ref="G5">IFERROR(INDEX('PREMADE FRAME'!$B$1:$E$43,SMALL(IF('PREMADE FRAME'!$B$1:$B$43 = "AUTOZONE",ROW('PREMADE FRAME'!$B$1:$B$43)),ROW(4:4)),2),"")</f>
        <v/>
      </c>
      <c r="H5" s="51" t="str">
        <f t="array" ref="H5">IFERROR(INDEX('PREMADE FRAME'!$B$1:$E$43,SMALL(IF('PREMADE FRAME'!$B$1:$B$43 = "AUTOZONE",ROW('PREMADE FRAME'!$B$1:$B$43)),ROW(4:4)),4),"")</f>
        <v/>
      </c>
      <c r="I5" s="52" t="str">
        <f t="array" ref="I5">IFERROR(INDEX('PREMADE FRAME'!$B$1:$E$43,SMALL(IF('PREMADE FRAME'!$B$1:$B$43 = "EBAY.COM",ROW('PREMADE FRAME'!$B$1:$B$43)),ROW(4:4)),2),"")</f>
        <v/>
      </c>
      <c r="J5" s="53" t="str">
        <f t="array" ref="J5">IFERROR(INDEX('PREMADE FRAME'!$B$1:$E$43,SMALL(IF('PREMADE FRAME'!$B$1:$B$43 = "EBAY.COM",ROW('PREMADE FRAME'!$B$1:$B$43)),ROW(4:4)),4),"")</f>
        <v/>
      </c>
      <c r="K5" s="54" t="str">
        <f t="array" ref="K5">IFERROR(INDEX('PREMADE FRAME'!$B$1:$E$43,SMALL(IF('PREMADE FRAME'!$B$1:$B$43 = "AMAZON.COM",ROW('PREMADE FRAME'!$B$1:$B$43)),ROW(4:4)),2),"")</f>
        <v>BTFP72326</v>
      </c>
      <c r="L5" s="55">
        <f t="array" ref="L5">IFERROR(INDEX('PREMADE FRAME'!$B$1:$E$43,SMALL(IF('PREMADE FRAME'!$B$1:$B$43 = "AMAZON.COM",ROW('PREMADE FRAME'!$B$1:$B$43)),ROW(4:4)),4),"")</f>
        <v>1</v>
      </c>
      <c r="M5" s="72" t="str">
        <f t="array" ref="M5">IFERROR(INDEX('PREMADE FRAME'!$B$1:$E$43,SMALL(IF('PREMADE FRAME'!$B$1:$B$43 = "METALSDEPOT",ROW('PREMADE FRAME'!$B$1:$B$43)),ROW(4:4)),2),"")</f>
        <v/>
      </c>
      <c r="N5" s="73" t="str">
        <f t="array" ref="N5">IFERROR(INDEX('PREMADE FRAME'!$B$1:$E$43,SMALL(IF('PREMADE FRAME'!$B$1:$B$43 = "METALSDEPOT",ROW('PREMADE FRAME'!$B$1:$B$43)),ROW(4:4)),4),"")</f>
        <v/>
      </c>
      <c r="O5" s="86" t="str">
        <f t="array" ref="O5">IFERROR(INDEX('PREMADE FRAME'!$B$1:$E$43,SMALL(IF('PREMADE FRAME'!$B$1:$B$43 = "MOUSER",ROW('PREMADE FRAME'!$B$1:$B$43)),ROW(4:4)),2),"")</f>
        <v/>
      </c>
      <c r="P5" s="87" t="str">
        <f t="array" ref="P5">IFERROR(INDEX('PREMADE FRAME'!$B$1:$E$43,SMALL(IF('PREMADE FRAME'!$B$1:$B$43 = "MOUSER",ROW('PREMADE FRAME'!$B$1:$B$43)),ROW(4:4)),4),"")</f>
        <v/>
      </c>
      <c r="Q5" s="44" t="str">
        <f t="array" ref="Q5">IFERROR(INDEX('PREMADE FRAME'!$B$1:$E$43,SMALL(IF('PREMADE FRAME'!$B$1:$B$43 = "BMI KARTS",ROW('PREMADE FRAME'!$B$1:$B$43)),ROW(4:4)),2),"")</f>
        <v/>
      </c>
      <c r="R5" s="45" t="str">
        <f t="array" ref="R5">IFERROR(INDEX('PREMADE FRAME'!$B$1:$E$43,SMALL(IF('PREMADE FRAME'!$B$1:$B$43 = "BMI KARTS",ROW('PREMADE FRAME'!$B$1:$B$43)),ROW(4:4)),4),"")</f>
        <v/>
      </c>
      <c r="S5" s="46" t="str">
        <f t="array" ref="S5">IFERROR(INDEX('PREMADE FRAME'!$B$1:$E$43,SMALL(IF('PREMADE FRAME'!$B$1:$B$43 = "HOME DEPOT",ROW('PREMADE FRAME'!$B$1:$B$43)),ROW(4:4)),2),"")</f>
        <v/>
      </c>
      <c r="T5" s="47" t="str">
        <f t="array" ref="T5">IFERROR(INDEX('PREMADE FRAME'!$B$1:$E$43,SMALL(IF('PREMADE FRAME'!$B$1:$B$43 = "HOME DEPOT",ROW('PREMADE FRAME'!$B$1:$B$43)),ROW(4:4)),4),"")</f>
        <v/>
      </c>
    </row>
    <row r="6" spans="1:20" x14ac:dyDescent="0.55000000000000004">
      <c r="A6" s="44" t="str">
        <f t="array" ref="A6">IFERROR(INDEX('PREMADE FRAME'!$B$1:$E$43,SMALL(IF('PREMADE FRAME'!$B$1:$B$43 = "VEXPRO",ROW('PREMADE FRAME'!$B$1:$B$43)),ROW(5:5)),2),"")</f>
        <v/>
      </c>
      <c r="B6" s="45" t="str">
        <f t="array" ref="B6">IFERROR(INDEX('PREMADE FRAME'!$B$1:$E$43,SMALL(IF('PREMADE FRAME'!$B$1:$B$43 = "VEXPRO",ROW('PREMADE FRAME'!$B$1:$B$43)),ROW(5:5)),4),"")</f>
        <v/>
      </c>
      <c r="C6" s="46" t="str">
        <f t="array" ref="C6">IFERROR(INDEX('PREMADE FRAME'!$B$1:$E$43,SMALL(IF('PREMADE FRAME'!$B$1:$B$43 = "ANDYMARK",ROW('PREMADE FRAME'!$B$1:$B$43)),ROW(5:5)),2),"")</f>
        <v/>
      </c>
      <c r="D6" s="47" t="str">
        <f t="array" ref="D6">IFERROR(INDEX('PREMADE FRAME'!$B$1:$E$43,SMALL(IF('PREMADE FRAME'!$B$1:$B$43 = "ANDYMARK",ROW('PREMADE FRAME'!$B$1:$B$43)),ROW(5:5)),4),"")</f>
        <v/>
      </c>
      <c r="E6" s="48" t="str">
        <f t="array" ref="E6">IFERROR(INDEX('PREMADE FRAME'!$B$1:$E$43,SMALL(IF('PREMADE FRAME'!$B$1:$B$43 = "GOKARTSUSA",ROW('PREMADE FRAME'!$B$1:$B$43)),ROW(5:5)),2),"")</f>
        <v/>
      </c>
      <c r="F6" s="49" t="str">
        <f t="array" ref="F6">IFERROR(INDEX('PREMADE FRAME'!$B$1:$E$43,SMALL(IF('PREMADE FRAME'!$B$1:$B$43 = "GOKARTSUSA",ROW('PREMADE FRAME'!$B$1:$B$43)),ROW(5:5)),4),"")</f>
        <v/>
      </c>
      <c r="G6" s="50" t="str">
        <f t="array" ref="G6">IFERROR(INDEX('PREMADE FRAME'!$B$1:$E$43,SMALL(IF('PREMADE FRAME'!$B$1:$B$43 = "AUTOZONE",ROW('PREMADE FRAME'!$B$1:$B$43)),ROW(5:5)),2),"")</f>
        <v/>
      </c>
      <c r="H6" s="51" t="str">
        <f t="array" ref="H6">IFERROR(INDEX('PREMADE FRAME'!$B$1:$E$43,SMALL(IF('PREMADE FRAME'!$B$1:$B$43 = "AUTOZONE",ROW('PREMADE FRAME'!$B$1:$B$43)),ROW(5:5)),4),"")</f>
        <v/>
      </c>
      <c r="I6" s="52" t="str">
        <f t="array" ref="I6">IFERROR(INDEX('PREMADE FRAME'!$B$1:$E$43,SMALL(IF('PREMADE FRAME'!$B$1:$B$43 = "EBAY.COM",ROW('PREMADE FRAME'!$B$1:$B$43)),ROW(5:5)),2),"")</f>
        <v/>
      </c>
      <c r="J6" s="53" t="str">
        <f t="array" ref="J6">IFERROR(INDEX('PREMADE FRAME'!$B$1:$E$43,SMALL(IF('PREMADE FRAME'!$B$1:$B$43 = "EBAY.COM",ROW('PREMADE FRAME'!$B$1:$B$43)),ROW(5:5)),4),"")</f>
        <v/>
      </c>
      <c r="K6" s="54" t="str">
        <f t="array" ref="K6">IFERROR(INDEX('PREMADE FRAME'!$B$1:$E$43,SMALL(IF('PREMADE FRAME'!$B$1:$B$43 = "AMAZON.COM",ROW('PREMADE FRAME'!$B$1:$B$43)),ROW(5:5)),2),"")</f>
        <v>J06</v>
      </c>
      <c r="L6" s="55">
        <f t="array" ref="L6">IFERROR(INDEX('PREMADE FRAME'!$B$1:$E$43,SMALL(IF('PREMADE FRAME'!$B$1:$B$43 = "AMAZON.COM",ROW('PREMADE FRAME'!$B$1:$B$43)),ROW(5:5)),4),"")</f>
        <v>1</v>
      </c>
      <c r="M6" s="72" t="str">
        <f t="array" ref="M6">IFERROR(INDEX('PREMADE FRAME'!$B$1:$E$43,SMALL(IF('PREMADE FRAME'!$B$1:$B$43 = "METALSDEPOT",ROW('PREMADE FRAME'!$B$1:$B$43)),ROW(5:5)),2),"")</f>
        <v/>
      </c>
      <c r="N6" s="73" t="str">
        <f t="array" ref="N6">IFERROR(INDEX('PREMADE FRAME'!$B$1:$E$43,SMALL(IF('PREMADE FRAME'!$B$1:$B$43 = "METALSDEPOT",ROW('PREMADE FRAME'!$B$1:$B$43)),ROW(5:5)),4),"")</f>
        <v/>
      </c>
      <c r="O6" s="86" t="str">
        <f t="array" ref="O6">IFERROR(INDEX('PREMADE FRAME'!$B$1:$E$43,SMALL(IF('PREMADE FRAME'!$B$1:$B$43 = "MOUSER",ROW('PREMADE FRAME'!$B$1:$B$43)),ROW(5:5)),2),"")</f>
        <v/>
      </c>
      <c r="P6" s="87" t="str">
        <f t="array" ref="P6">IFERROR(INDEX('PREMADE FRAME'!$B$1:$E$43,SMALL(IF('PREMADE FRAME'!$B$1:$B$43 = "MOUSER",ROW('PREMADE FRAME'!$B$1:$B$43)),ROW(5:5)),4),"")</f>
        <v/>
      </c>
      <c r="Q6" s="44" t="str">
        <f t="array" ref="Q6">IFERROR(INDEX('PREMADE FRAME'!$B$1:$E$43,SMALL(IF('PREMADE FRAME'!$B$1:$B$43 = "BMI KARTS",ROW('PREMADE FRAME'!$B$1:$B$43)),ROW(5:5)),2),"")</f>
        <v/>
      </c>
      <c r="R6" s="45" t="str">
        <f t="array" ref="R6">IFERROR(INDEX('PREMADE FRAME'!$B$1:$E$43,SMALL(IF('PREMADE FRAME'!$B$1:$B$43 = "BMI KARTS",ROW('PREMADE FRAME'!$B$1:$B$43)),ROW(5:5)),4),"")</f>
        <v/>
      </c>
      <c r="S6" s="46" t="str">
        <f t="array" ref="S6">IFERROR(INDEX('PREMADE FRAME'!$B$1:$E$43,SMALL(IF('PREMADE FRAME'!$B$1:$B$43 = "HOME DEPOT",ROW('PREMADE FRAME'!$B$1:$B$43)),ROW(5:5)),2),"")</f>
        <v/>
      </c>
      <c r="T6" s="47" t="str">
        <f t="array" ref="T6">IFERROR(INDEX('PREMADE FRAME'!$B$1:$E$43,SMALL(IF('PREMADE FRAME'!$B$1:$B$43 = "HOME DEPOT",ROW('PREMADE FRAME'!$B$1:$B$43)),ROW(5:5)),4),"")</f>
        <v/>
      </c>
    </row>
    <row r="7" spans="1:20" x14ac:dyDescent="0.55000000000000004">
      <c r="A7" s="44" t="str">
        <f t="array" ref="A7">IFERROR(INDEX('PREMADE FRAME'!$B$1:$E$43,SMALL(IF('PREMADE FRAME'!$B$1:$B$43 = "VEXPRO",ROW('PREMADE FRAME'!$B$1:$B$43)),ROW(6:6)),2),"")</f>
        <v/>
      </c>
      <c r="B7" s="45" t="str">
        <f t="array" ref="B7">IFERROR(INDEX('PREMADE FRAME'!$B$1:$E$43,SMALL(IF('PREMADE FRAME'!$B$1:$B$43 = "VEXPRO",ROW('PREMADE FRAME'!$B$1:$B$43)),ROW(6:6)),4),"")</f>
        <v/>
      </c>
      <c r="C7" s="46" t="str">
        <f t="array" ref="C7">IFERROR(INDEX('PREMADE FRAME'!$B$1:$E$43,SMALL(IF('PREMADE FRAME'!$B$1:$B$43 = "ANDYMARK",ROW('PREMADE FRAME'!$B$1:$B$43)),ROW(6:6)),2),"")</f>
        <v/>
      </c>
      <c r="D7" s="47" t="str">
        <f t="array" ref="D7">IFERROR(INDEX('PREMADE FRAME'!$B$1:$E$43,SMALL(IF('PREMADE FRAME'!$B$1:$B$43 = "ANDYMARK",ROW('PREMADE FRAME'!$B$1:$B$43)),ROW(6:6)),4),"")</f>
        <v/>
      </c>
      <c r="E7" s="48" t="str">
        <f t="array" ref="E7">IFERROR(INDEX('PREMADE FRAME'!$B$1:$E$43,SMALL(IF('PREMADE FRAME'!$B$1:$B$43 = "GOKARTSUSA",ROW('PREMADE FRAME'!$B$1:$B$43)),ROW(6:6)),2),"")</f>
        <v/>
      </c>
      <c r="F7" s="49" t="str">
        <f t="array" ref="F7">IFERROR(INDEX('PREMADE FRAME'!$B$1:$E$43,SMALL(IF('PREMADE FRAME'!$B$1:$B$43 = "GOKARTSUSA",ROW('PREMADE FRAME'!$B$1:$B$43)),ROW(6:6)),4),"")</f>
        <v/>
      </c>
      <c r="G7" s="50" t="str">
        <f t="array" ref="G7">IFERROR(INDEX('PREMADE FRAME'!$B$1:$E$43,SMALL(IF('PREMADE FRAME'!$B$1:$B$43 = "AUTOZONE",ROW('PREMADE FRAME'!$B$1:$B$43)),ROW(6:6)),2),"")</f>
        <v/>
      </c>
      <c r="H7" s="51" t="str">
        <f t="array" ref="H7">IFERROR(INDEX('PREMADE FRAME'!$B$1:$E$43,SMALL(IF('PREMADE FRAME'!$B$1:$B$43 = "AUTOZONE",ROW('PREMADE FRAME'!$B$1:$B$43)),ROW(6:6)),4),"")</f>
        <v/>
      </c>
      <c r="I7" s="52" t="str">
        <f t="array" ref="I7">IFERROR(INDEX('PREMADE FRAME'!$B$1:$E$43,SMALL(IF('PREMADE FRAME'!$B$1:$B$43 = "EBAY.COM",ROW('PREMADE FRAME'!$B$1:$B$43)),ROW(6:6)),2),"")</f>
        <v/>
      </c>
      <c r="J7" s="53" t="str">
        <f t="array" ref="J7">IFERROR(INDEX('PREMADE FRAME'!$B$1:$E$43,SMALL(IF('PREMADE FRAME'!$B$1:$B$43 = "EBAY.COM",ROW('PREMADE FRAME'!$B$1:$B$43)),ROW(6:6)),4),"")</f>
        <v/>
      </c>
      <c r="K7" s="54" t="str">
        <f t="array" ref="K7">IFERROR(INDEX('PREMADE FRAME'!$B$1:$E$43,SMALL(IF('PREMADE FRAME'!$B$1:$B$43 = "AMAZON.COM",ROW('PREMADE FRAME'!$B$1:$B$43)),ROW(6:6)),2),"")</f>
        <v/>
      </c>
      <c r="L7" s="55" t="str">
        <f t="array" ref="L7">IFERROR(INDEX('PREMADE FRAME'!$B$1:$E$43,SMALL(IF('PREMADE FRAME'!$B$1:$B$43 = "AMAZON.COM",ROW('PREMADE FRAME'!$B$1:$B$43)),ROW(6:6)),4),"")</f>
        <v/>
      </c>
      <c r="M7" s="72" t="str">
        <f t="array" ref="M7">IFERROR(INDEX('PREMADE FRAME'!$B$1:$E$43,SMALL(IF('PREMADE FRAME'!$B$1:$B$43 = "METALSDEPOT",ROW('PREMADE FRAME'!$B$1:$B$43)),ROW(6:6)),2),"")</f>
        <v/>
      </c>
      <c r="N7" s="73" t="str">
        <f t="array" ref="N7">IFERROR(INDEX('PREMADE FRAME'!$B$1:$E$43,SMALL(IF('PREMADE FRAME'!$B$1:$B$43 = "METALSDEPOT",ROW('PREMADE FRAME'!$B$1:$B$43)),ROW(6:6)),4),"")</f>
        <v/>
      </c>
      <c r="O7" s="86" t="str">
        <f t="array" ref="O7">IFERROR(INDEX('PREMADE FRAME'!$B$1:$E$43,SMALL(IF('PREMADE FRAME'!$B$1:$B$43 = "MOUSER",ROW('PREMADE FRAME'!$B$1:$B$43)),ROW(6:6)),2),"")</f>
        <v/>
      </c>
      <c r="P7" s="87" t="str">
        <f t="array" ref="P7">IFERROR(INDEX('PREMADE FRAME'!$B$1:$E$43,SMALL(IF('PREMADE FRAME'!$B$1:$B$43 = "MOUSER",ROW('PREMADE FRAME'!$B$1:$B$43)),ROW(6:6)),4),"")</f>
        <v/>
      </c>
      <c r="Q7" s="44" t="str">
        <f t="array" ref="Q7">IFERROR(INDEX('PREMADE FRAME'!$B$1:$E$43,SMALL(IF('PREMADE FRAME'!$B$1:$B$43 = "BMI KARTS",ROW('PREMADE FRAME'!$B$1:$B$43)),ROW(6:6)),2),"")</f>
        <v/>
      </c>
      <c r="R7" s="45" t="str">
        <f t="array" ref="R7">IFERROR(INDEX('PREMADE FRAME'!$B$1:$E$43,SMALL(IF('PREMADE FRAME'!$B$1:$B$43 = "BMI KARTS",ROW('PREMADE FRAME'!$B$1:$B$43)),ROW(6:6)),4),"")</f>
        <v/>
      </c>
      <c r="S7" s="46" t="str">
        <f t="array" ref="S7">IFERROR(INDEX('PREMADE FRAME'!$B$1:$E$43,SMALL(IF('PREMADE FRAME'!$B$1:$B$43 = "HOME DEPOT",ROW('PREMADE FRAME'!$B$1:$B$43)),ROW(6:6)),2),"")</f>
        <v/>
      </c>
      <c r="T7" s="47" t="str">
        <f t="array" ref="T7">IFERROR(INDEX('PREMADE FRAME'!$B$1:$E$43,SMALL(IF('PREMADE FRAME'!$B$1:$B$43 = "HOME DEPOT",ROW('PREMADE FRAME'!$B$1:$B$43)),ROW(6:6)),4),"")</f>
        <v/>
      </c>
    </row>
    <row r="8" spans="1:20" x14ac:dyDescent="0.55000000000000004">
      <c r="A8" s="44" t="str">
        <f t="array" ref="A8">IFERROR(INDEX('PREMADE FRAME'!$B$1:$E$43,SMALL(IF('PREMADE FRAME'!$B$1:$B$43 = "VEXPRO",ROW('PREMADE FRAME'!$B$1:$B$43)),ROW(7:7)),2),"")</f>
        <v/>
      </c>
      <c r="B8" s="45" t="str">
        <f t="array" ref="B8">IFERROR(INDEX('PREMADE FRAME'!$B$1:$E$43,SMALL(IF('PREMADE FRAME'!$B$1:$B$43 = "VEXPRO",ROW('PREMADE FRAME'!$B$1:$B$43)),ROW(7:7)),4),"")</f>
        <v/>
      </c>
      <c r="C8" s="46" t="str">
        <f t="array" ref="C8">IFERROR(INDEX('PREMADE FRAME'!$B$1:$E$43,SMALL(IF('PREMADE FRAME'!$B$1:$B$43 = "ANDYMARK",ROW('PREMADE FRAME'!$B$1:$B$43)),ROW(7:7)),2),"")</f>
        <v/>
      </c>
      <c r="D8" s="47" t="str">
        <f t="array" ref="D8">IFERROR(INDEX('PREMADE FRAME'!$B$1:$E$43,SMALL(IF('PREMADE FRAME'!$B$1:$B$43 = "ANDYMARK",ROW('PREMADE FRAME'!$B$1:$B$43)),ROW(7:7)),4),"")</f>
        <v/>
      </c>
      <c r="E8" s="48" t="str">
        <f t="array" ref="E8">IFERROR(INDEX('PREMADE FRAME'!$B$1:$E$43,SMALL(IF('PREMADE FRAME'!$B$1:$B$43 = "GOKARTSUSA",ROW('PREMADE FRAME'!$B$1:$B$43)),ROW(7:7)),2),"")</f>
        <v/>
      </c>
      <c r="F8" s="49" t="str">
        <f t="array" ref="F8">IFERROR(INDEX('PREMADE FRAME'!$B$1:$E$43,SMALL(IF('PREMADE FRAME'!$B$1:$B$43 = "GOKARTSUSA",ROW('PREMADE FRAME'!$B$1:$B$43)),ROW(7:7)),4),"")</f>
        <v/>
      </c>
      <c r="G8" s="50" t="str">
        <f t="array" ref="G8">IFERROR(INDEX('PREMADE FRAME'!$B$1:$E$43,SMALL(IF('PREMADE FRAME'!$B$1:$B$43 = "AUTOZONE",ROW('PREMADE FRAME'!$B$1:$B$43)),ROW(7:7)),2),"")</f>
        <v/>
      </c>
      <c r="H8" s="51" t="str">
        <f t="array" ref="H8">IFERROR(INDEX('PREMADE FRAME'!$B$1:$E$43,SMALL(IF('PREMADE FRAME'!$B$1:$B$43 = "AUTOZONE",ROW('PREMADE FRAME'!$B$1:$B$43)),ROW(7:7)),4),"")</f>
        <v/>
      </c>
      <c r="I8" s="52" t="str">
        <f t="array" ref="I8">IFERROR(INDEX('PREMADE FRAME'!$B$1:$E$43,SMALL(IF('PREMADE FRAME'!$B$1:$B$43 = "EBAY.COM",ROW('PREMADE FRAME'!$B$1:$B$43)),ROW(7:7)),2),"")</f>
        <v/>
      </c>
      <c r="J8" s="53" t="str">
        <f t="array" ref="J8">IFERROR(INDEX('PREMADE FRAME'!$B$1:$E$43,SMALL(IF('PREMADE FRAME'!$B$1:$B$43 = "EBAY.COM",ROW('PREMADE FRAME'!$B$1:$B$43)),ROW(7:7)),4),"")</f>
        <v/>
      </c>
      <c r="K8" s="54" t="str">
        <f t="array" ref="K8">IFERROR(INDEX('PREMADE FRAME'!$B$1:$E$43,SMALL(IF('PREMADE FRAME'!$B$1:$B$43 = "AMAZON.COM",ROW('PREMADE FRAME'!$B$1:$B$43)),ROW(7:7)),2),"")</f>
        <v/>
      </c>
      <c r="L8" s="55" t="str">
        <f t="array" ref="L8">IFERROR(INDEX('PREMADE FRAME'!$B$1:$E$43,SMALL(IF('PREMADE FRAME'!$B$1:$B$43 = "AMAZON.COM",ROW('PREMADE FRAME'!$B$1:$B$43)),ROW(7:7)),4),"")</f>
        <v/>
      </c>
      <c r="M8" s="72" t="str">
        <f t="array" ref="M8">IFERROR(INDEX('PREMADE FRAME'!$B$1:$E$43,SMALL(IF('PREMADE FRAME'!$B$1:$B$43 = "METALSDEPOT",ROW('PREMADE FRAME'!$B$1:$B$43)),ROW(7:7)),2),"")</f>
        <v/>
      </c>
      <c r="N8" s="73" t="str">
        <f t="array" ref="N8">IFERROR(INDEX('PREMADE FRAME'!$B$1:$E$43,SMALL(IF('PREMADE FRAME'!$B$1:$B$43 = "METALSDEPOT",ROW('PREMADE FRAME'!$B$1:$B$43)),ROW(7:7)),4),"")</f>
        <v/>
      </c>
      <c r="O8" s="86" t="str">
        <f t="array" ref="O8">IFERROR(INDEX('PREMADE FRAME'!$B$1:$E$43,SMALL(IF('PREMADE FRAME'!$B$1:$B$43 = "MOUSER",ROW('PREMADE FRAME'!$B$1:$B$43)),ROW(7:7)),2),"")</f>
        <v/>
      </c>
      <c r="P8" s="87" t="str">
        <f t="array" ref="P8">IFERROR(INDEX('PREMADE FRAME'!$B$1:$E$43,SMALL(IF('PREMADE FRAME'!$B$1:$B$43 = "MOUSER",ROW('PREMADE FRAME'!$B$1:$B$43)),ROW(7:7)),4),"")</f>
        <v/>
      </c>
      <c r="Q8" s="44" t="str">
        <f t="array" ref="Q8">IFERROR(INDEX('PREMADE FRAME'!$B$1:$E$43,SMALL(IF('PREMADE FRAME'!$B$1:$B$43 = "BMI KARTS",ROW('PREMADE FRAME'!$B$1:$B$43)),ROW(7:7)),2),"")</f>
        <v/>
      </c>
      <c r="R8" s="45" t="str">
        <f t="array" ref="R8">IFERROR(INDEX('PREMADE FRAME'!$B$1:$E$43,SMALL(IF('PREMADE FRAME'!$B$1:$B$43 = "BMI KARTS",ROW('PREMADE FRAME'!$B$1:$B$43)),ROW(7:7)),4),"")</f>
        <v/>
      </c>
      <c r="S8" s="46" t="str">
        <f t="array" ref="S8">IFERROR(INDEX('PREMADE FRAME'!$B$1:$E$43,SMALL(IF('PREMADE FRAME'!$B$1:$B$43 = "HOME DEPOT",ROW('PREMADE FRAME'!$B$1:$B$43)),ROW(7:7)),2),"")</f>
        <v/>
      </c>
      <c r="T8" s="47" t="str">
        <f t="array" ref="T8">IFERROR(INDEX('PREMADE FRAME'!$B$1:$E$43,SMALL(IF('PREMADE FRAME'!$B$1:$B$43 = "HOME DEPOT",ROW('PREMADE FRAME'!$B$1:$B$43)),ROW(7:7)),4),"")</f>
        <v/>
      </c>
    </row>
    <row r="9" spans="1:20" x14ac:dyDescent="0.55000000000000004">
      <c r="A9" s="44" t="str">
        <f t="array" ref="A9">IFERROR(INDEX('PREMADE FRAME'!$B$1:$E$43,SMALL(IF('PREMADE FRAME'!$B$1:$B$43 = "VEXPRO",ROW('PREMADE FRAME'!$B$1:$B$43)),ROW(8:8)),2),"")</f>
        <v/>
      </c>
      <c r="B9" s="45" t="str">
        <f t="array" ref="B9">IFERROR(INDEX('PREMADE FRAME'!$B$1:$E$43,SMALL(IF('PREMADE FRAME'!$B$1:$B$43 = "VEXPRO",ROW('PREMADE FRAME'!$B$1:$B$43)),ROW(8:8)),4),"")</f>
        <v/>
      </c>
      <c r="C9" s="46" t="str">
        <f t="array" ref="C9">IFERROR(INDEX('PREMADE FRAME'!$B$1:$E$43,SMALL(IF('PREMADE FRAME'!$B$1:$B$43 = "ANDYMARK",ROW('PREMADE FRAME'!$B$1:$B$43)),ROW(8:8)),2),"")</f>
        <v/>
      </c>
      <c r="D9" s="47" t="str">
        <f t="array" ref="D9">IFERROR(INDEX('PREMADE FRAME'!$B$1:$E$43,SMALL(IF('PREMADE FRAME'!$B$1:$B$43 = "ANDYMARK",ROW('PREMADE FRAME'!$B$1:$B$43)),ROW(8:8)),4),"")</f>
        <v/>
      </c>
      <c r="E9" s="48" t="str">
        <f t="array" ref="E9">IFERROR(INDEX('PREMADE FRAME'!$B$1:$E$43,SMALL(IF('PREMADE FRAME'!$B$1:$B$43 = "GOKARTSUSA",ROW('PREMADE FRAME'!$B$1:$B$43)),ROW(8:8)),2),"")</f>
        <v/>
      </c>
      <c r="F9" s="49" t="str">
        <f t="array" ref="F9">IFERROR(INDEX('PREMADE FRAME'!$B$1:$E$43,SMALL(IF('PREMADE FRAME'!$B$1:$B$43 = "GOKARTSUSA",ROW('PREMADE FRAME'!$B$1:$B$43)),ROW(8:8)),4),"")</f>
        <v/>
      </c>
      <c r="G9" s="50" t="str">
        <f t="array" ref="G9">IFERROR(INDEX('PREMADE FRAME'!$B$1:$E$43,SMALL(IF('PREMADE FRAME'!$B$1:$B$43 = "AUTOZONE",ROW('PREMADE FRAME'!$B$1:$B$43)),ROW(8:8)),2),"")</f>
        <v/>
      </c>
      <c r="H9" s="51" t="str">
        <f t="array" ref="H9">IFERROR(INDEX('PREMADE FRAME'!$B$1:$E$43,SMALL(IF('PREMADE FRAME'!$B$1:$B$43 = "AUTOZONE",ROW('PREMADE FRAME'!$B$1:$B$43)),ROW(8:8)),4),"")</f>
        <v/>
      </c>
      <c r="I9" s="52" t="str">
        <f t="array" ref="I9">IFERROR(INDEX('PREMADE FRAME'!$B$1:$E$43,SMALL(IF('PREMADE FRAME'!$B$1:$B$43 = "EBAY.COM",ROW('PREMADE FRAME'!$B$1:$B$43)),ROW(8:8)),2),"")</f>
        <v/>
      </c>
      <c r="J9" s="53" t="str">
        <f t="array" ref="J9">IFERROR(INDEX('PREMADE FRAME'!$B$1:$E$43,SMALL(IF('PREMADE FRAME'!$B$1:$B$43 = "EBAY.COM",ROW('PREMADE FRAME'!$B$1:$B$43)),ROW(8:8)),4),"")</f>
        <v/>
      </c>
      <c r="K9" s="54" t="str">
        <f t="array" ref="K9">IFERROR(INDEX('PREMADE FRAME'!$B$1:$E$43,SMALL(IF('PREMADE FRAME'!$B$1:$B$43 = "AMAZON.COM",ROW('PREMADE FRAME'!$B$1:$B$43)),ROW(8:8)),2),"")</f>
        <v/>
      </c>
      <c r="L9" s="55" t="str">
        <f t="array" ref="L9">IFERROR(INDEX('PREMADE FRAME'!$B$1:$E$43,SMALL(IF('PREMADE FRAME'!$B$1:$B$43 = "AMAZON.COM",ROW('PREMADE FRAME'!$B$1:$B$43)),ROW(8:8)),4),"")</f>
        <v/>
      </c>
      <c r="M9" s="72" t="str">
        <f t="array" ref="M9">IFERROR(INDEX('PREMADE FRAME'!$B$1:$E$43,SMALL(IF('PREMADE FRAME'!$B$1:$B$43 = "METALSDEPOT",ROW('PREMADE FRAME'!$B$1:$B$43)),ROW(8:8)),2),"")</f>
        <v/>
      </c>
      <c r="N9" s="73" t="str">
        <f t="array" ref="N9">IFERROR(INDEX('PREMADE FRAME'!$B$1:$E$43,SMALL(IF('PREMADE FRAME'!$B$1:$B$43 = "METALSDEPOT",ROW('PREMADE FRAME'!$B$1:$B$43)),ROW(8:8)),4),"")</f>
        <v/>
      </c>
      <c r="O9" s="86" t="str">
        <f t="array" ref="O9">IFERROR(INDEX('PREMADE FRAME'!$B$1:$E$43,SMALL(IF('PREMADE FRAME'!$B$1:$B$43 = "MOUSER",ROW('PREMADE FRAME'!$B$1:$B$43)),ROW(8:8)),2),"")</f>
        <v/>
      </c>
      <c r="P9" s="87" t="str">
        <f t="array" ref="P9">IFERROR(INDEX('PREMADE FRAME'!$B$1:$E$43,SMALL(IF('PREMADE FRAME'!$B$1:$B$43 = "MOUSER",ROW('PREMADE FRAME'!$B$1:$B$43)),ROW(8:8)),4),"")</f>
        <v/>
      </c>
      <c r="Q9" s="44" t="str">
        <f t="array" ref="Q9">IFERROR(INDEX('PREMADE FRAME'!$B$1:$E$43,SMALL(IF('PREMADE FRAME'!$B$1:$B$43 = "BMI KARTS",ROW('PREMADE FRAME'!$B$1:$B$43)),ROW(8:8)),2),"")</f>
        <v/>
      </c>
      <c r="R9" s="45" t="str">
        <f t="array" ref="R9">IFERROR(INDEX('PREMADE FRAME'!$B$1:$E$43,SMALL(IF('PREMADE FRAME'!$B$1:$B$43 = "BMI KARTS",ROW('PREMADE FRAME'!$B$1:$B$43)),ROW(8:8)),4),"")</f>
        <v/>
      </c>
      <c r="S9" s="46" t="str">
        <f t="array" ref="S9">IFERROR(INDEX('PREMADE FRAME'!$B$1:$E$43,SMALL(IF('PREMADE FRAME'!$B$1:$B$43 = "HOME DEPOT",ROW('PREMADE FRAME'!$B$1:$B$43)),ROW(8:8)),2),"")</f>
        <v/>
      </c>
      <c r="T9" s="47" t="str">
        <f t="array" ref="T9">IFERROR(INDEX('PREMADE FRAME'!$B$1:$E$43,SMALL(IF('PREMADE FRAME'!$B$1:$B$43 = "HOME DEPOT",ROW('PREMADE FRAME'!$B$1:$B$43)),ROW(8:8)),4),"")</f>
        <v/>
      </c>
    </row>
    <row r="10" spans="1:20" x14ac:dyDescent="0.55000000000000004">
      <c r="A10" s="44" t="str">
        <f t="array" ref="A10">IFERROR(INDEX('PREMADE FRAME'!$B$1:$E$43,SMALL(IF('PREMADE FRAME'!$B$1:$B$43 = "VEXPRO",ROW('PREMADE FRAME'!$B$1:$B$43)),ROW(9:9)),2),"")</f>
        <v/>
      </c>
      <c r="B10" s="45" t="str">
        <f t="array" ref="B10">IFERROR(INDEX('PREMADE FRAME'!$B$1:$E$43,SMALL(IF('PREMADE FRAME'!$B$1:$B$43 = "VEXPRO",ROW('PREMADE FRAME'!$B$1:$B$43)),ROW(9:9)),4),"")</f>
        <v/>
      </c>
      <c r="C10" s="46" t="str">
        <f t="array" ref="C10">IFERROR(INDEX('PREMADE FRAME'!$B$1:$E$43,SMALL(IF('PREMADE FRAME'!$B$1:$B$43 = "ANDYMARK",ROW('PREMADE FRAME'!$B$1:$B$43)),ROW(9:9)),2),"")</f>
        <v/>
      </c>
      <c r="D10" s="47" t="str">
        <f t="array" ref="D10">IFERROR(INDEX('PREMADE FRAME'!$B$1:$E$43,SMALL(IF('PREMADE FRAME'!$B$1:$B$43 = "ANDYMARK",ROW('PREMADE FRAME'!$B$1:$B$43)),ROW(9:9)),4),"")</f>
        <v/>
      </c>
      <c r="E10" s="48" t="str">
        <f t="array" ref="E10">IFERROR(INDEX('PREMADE FRAME'!$B$1:$E$43,SMALL(IF('PREMADE FRAME'!$B$1:$B$43 = "GOKARTSUSA",ROW('PREMADE FRAME'!$B$1:$B$43)),ROW(9:9)),2),"")</f>
        <v/>
      </c>
      <c r="F10" s="49" t="str">
        <f t="array" ref="F10">IFERROR(INDEX('PREMADE FRAME'!$B$1:$E$43,SMALL(IF('PREMADE FRAME'!$B$1:$B$43 = "GOKARTSUSA",ROW('PREMADE FRAME'!$B$1:$B$43)),ROW(9:9)),4),"")</f>
        <v/>
      </c>
      <c r="G10" s="50" t="str">
        <f t="array" ref="G10">IFERROR(INDEX('PREMADE FRAME'!$B$1:$E$43,SMALL(IF('PREMADE FRAME'!$B$1:$B$43 = "AUTOZONE",ROW('PREMADE FRAME'!$B$1:$B$43)),ROW(9:9)),2),"")</f>
        <v/>
      </c>
      <c r="H10" s="51" t="str">
        <f t="array" ref="H10">IFERROR(INDEX('PREMADE FRAME'!$B$1:$E$43,SMALL(IF('PREMADE FRAME'!$B$1:$B$43 = "AUTOZONE",ROW('PREMADE FRAME'!$B$1:$B$43)),ROW(9:9)),4),"")</f>
        <v/>
      </c>
      <c r="I10" s="52" t="str">
        <f t="array" ref="I10">IFERROR(INDEX('PREMADE FRAME'!$B$1:$E$43,SMALL(IF('PREMADE FRAME'!$B$1:$B$43 = "EBAY.COM",ROW('PREMADE FRAME'!$B$1:$B$43)),ROW(9:9)),2),"")</f>
        <v/>
      </c>
      <c r="J10" s="53" t="str">
        <f t="array" ref="J10">IFERROR(INDEX('PREMADE FRAME'!$B$1:$E$43,SMALL(IF('PREMADE FRAME'!$B$1:$B$43 = "EBAY.COM",ROW('PREMADE FRAME'!$B$1:$B$43)),ROW(9:9)),4),"")</f>
        <v/>
      </c>
      <c r="K10" s="54" t="str">
        <f t="array" ref="K10">IFERROR(INDEX('PREMADE FRAME'!$B$1:$E$43,SMALL(IF('PREMADE FRAME'!$B$1:$B$43 = "AMAZON.COM",ROW('PREMADE FRAME'!$B$1:$B$43)),ROW(9:9)),2),"")</f>
        <v/>
      </c>
      <c r="L10" s="55" t="str">
        <f t="array" ref="L10">IFERROR(INDEX('PREMADE FRAME'!$B$1:$E$43,SMALL(IF('PREMADE FRAME'!$B$1:$B$43 = "AMAZON.COM",ROW('PREMADE FRAME'!$B$1:$B$43)),ROW(9:9)),4),"")</f>
        <v/>
      </c>
      <c r="M10" s="72" t="str">
        <f t="array" ref="M10">IFERROR(INDEX('PREMADE FRAME'!$B$1:$E$43,SMALL(IF('PREMADE FRAME'!$B$1:$B$43 = "METALSDEPOT",ROW('PREMADE FRAME'!$B$1:$B$43)),ROW(9:9)),2),"")</f>
        <v/>
      </c>
      <c r="N10" s="73" t="str">
        <f t="array" ref="N10">IFERROR(INDEX('PREMADE FRAME'!$B$1:$E$43,SMALL(IF('PREMADE FRAME'!$B$1:$B$43 = "METALSDEPOT",ROW('PREMADE FRAME'!$B$1:$B$43)),ROW(9:9)),4),"")</f>
        <v/>
      </c>
      <c r="O10" s="86" t="str">
        <f t="array" ref="O10">IFERROR(INDEX('PREMADE FRAME'!$B$1:$E$43,SMALL(IF('PREMADE FRAME'!$B$1:$B$43 = "MOUSER",ROW('PREMADE FRAME'!$B$1:$B$43)),ROW(9:9)),2),"")</f>
        <v/>
      </c>
      <c r="P10" s="87" t="str">
        <f t="array" ref="P10">IFERROR(INDEX('PREMADE FRAME'!$B$1:$E$43,SMALL(IF('PREMADE FRAME'!$B$1:$B$43 = "MOUSER",ROW('PREMADE FRAME'!$B$1:$B$43)),ROW(9:9)),4),"")</f>
        <v/>
      </c>
      <c r="Q10" s="44" t="str">
        <f t="array" ref="Q10">IFERROR(INDEX('PREMADE FRAME'!$B$1:$E$43,SMALL(IF('PREMADE FRAME'!$B$1:$B$43 = "BMI KARTS",ROW('PREMADE FRAME'!$B$1:$B$43)),ROW(9:9)),2),"")</f>
        <v/>
      </c>
      <c r="R10" s="45" t="str">
        <f t="array" ref="R10">IFERROR(INDEX('PREMADE FRAME'!$B$1:$E$43,SMALL(IF('PREMADE FRAME'!$B$1:$B$43 = "BMI KARTS",ROW('PREMADE FRAME'!$B$1:$B$43)),ROW(9:9)),4),"")</f>
        <v/>
      </c>
      <c r="S10" s="46" t="str">
        <f t="array" ref="S10">IFERROR(INDEX('PREMADE FRAME'!$B$1:$E$43,SMALL(IF('PREMADE FRAME'!$B$1:$B$43 = "HOME DEPOT",ROW('PREMADE FRAME'!$B$1:$B$43)),ROW(9:9)),2),"")</f>
        <v/>
      </c>
      <c r="T10" s="47" t="str">
        <f t="array" ref="T10">IFERROR(INDEX('PREMADE FRAME'!$B$1:$E$43,SMALL(IF('PREMADE FRAME'!$B$1:$B$43 = "HOME DEPOT",ROW('PREMADE FRAME'!$B$1:$B$43)),ROW(9:9)),4),"")</f>
        <v/>
      </c>
    </row>
    <row r="11" spans="1:20" x14ac:dyDescent="0.55000000000000004">
      <c r="A11" s="44" t="str">
        <f t="array" ref="A11">IFERROR(INDEX('PREMADE FRAME'!$B$1:$E$43,SMALL(IF('PREMADE FRAME'!$B$1:$B$43 = "VEXPRO",ROW('PREMADE FRAME'!$B$1:$B$43)),ROW(10:10)),2),"")</f>
        <v/>
      </c>
      <c r="B11" s="45" t="str">
        <f t="array" ref="B11">IFERROR(INDEX('PREMADE FRAME'!$B$1:$E$43,SMALL(IF('PREMADE FRAME'!$B$1:$B$43 = "VEXPRO",ROW('PREMADE FRAME'!$B$1:$B$43)),ROW(10:10)),4),"")</f>
        <v/>
      </c>
      <c r="C11" s="46" t="str">
        <f t="array" ref="C11">IFERROR(INDEX('PREMADE FRAME'!$B$1:$E$43,SMALL(IF('PREMADE FRAME'!$B$1:$B$43 = "ANDYMARK",ROW('PREMADE FRAME'!$B$1:$B$43)),ROW(10:10)),2),"")</f>
        <v/>
      </c>
      <c r="D11" s="47" t="str">
        <f t="array" ref="D11">IFERROR(INDEX('PREMADE FRAME'!$B$1:$E$43,SMALL(IF('PREMADE FRAME'!$B$1:$B$43 = "ANDYMARK",ROW('PREMADE FRAME'!$B$1:$B$43)),ROW(10:10)),4),"")</f>
        <v/>
      </c>
      <c r="E11" s="48" t="str">
        <f t="array" ref="E11">IFERROR(INDEX('PREMADE FRAME'!$B$1:$E$43,SMALL(IF('PREMADE FRAME'!$B$1:$B$43 = "GOKARTSUSA",ROW('PREMADE FRAME'!$B$1:$B$43)),ROW(10:10)),2),"")</f>
        <v/>
      </c>
      <c r="F11" s="49" t="str">
        <f t="array" ref="F11">IFERROR(INDEX('PREMADE FRAME'!$B$1:$E$43,SMALL(IF('PREMADE FRAME'!$B$1:$B$43 = "GOKARTSUSA",ROW('PREMADE FRAME'!$B$1:$B$43)),ROW(10:10)),4),"")</f>
        <v/>
      </c>
      <c r="G11" s="50" t="str">
        <f t="array" ref="G11">IFERROR(INDEX('PREMADE FRAME'!$B$1:$E$43,SMALL(IF('PREMADE FRAME'!$B$1:$B$43 = "AUTOZONE",ROW('PREMADE FRAME'!$B$1:$B$43)),ROW(10:10)),2),"")</f>
        <v/>
      </c>
      <c r="H11" s="51" t="str">
        <f t="array" ref="H11">IFERROR(INDEX('PREMADE FRAME'!$B$1:$E$43,SMALL(IF('PREMADE FRAME'!$B$1:$B$43 = "AUTOZONE",ROW('PREMADE FRAME'!$B$1:$B$43)),ROW(10:10)),4),"")</f>
        <v/>
      </c>
      <c r="I11" s="52" t="str">
        <f t="array" ref="I11">IFERROR(INDEX('PREMADE FRAME'!$B$1:$E$43,SMALL(IF('PREMADE FRAME'!$B$1:$B$43 = "EBAY.COM",ROW('PREMADE FRAME'!$B$1:$B$43)),ROW(10:10)),2),"")</f>
        <v/>
      </c>
      <c r="J11" s="53" t="str">
        <f t="array" ref="J11">IFERROR(INDEX('PREMADE FRAME'!$B$1:$E$43,SMALL(IF('PREMADE FRAME'!$B$1:$B$43 = "EBAY.COM",ROW('PREMADE FRAME'!$B$1:$B$43)),ROW(10:10)),4),"")</f>
        <v/>
      </c>
      <c r="K11" s="54" t="str">
        <f t="array" ref="K11">IFERROR(INDEX('PREMADE FRAME'!$B$1:$E$43,SMALL(IF('PREMADE FRAME'!$B$1:$B$43 = "AMAZON.COM",ROW('PREMADE FRAME'!$B$1:$B$43)),ROW(10:10)),2),"")</f>
        <v/>
      </c>
      <c r="L11" s="55" t="str">
        <f t="array" ref="L11">IFERROR(INDEX('PREMADE FRAME'!$B$1:$E$43,SMALL(IF('PREMADE FRAME'!$B$1:$B$43 = "AMAZON.COM",ROW('PREMADE FRAME'!$B$1:$B$43)),ROW(10:10)),4),"")</f>
        <v/>
      </c>
      <c r="M11" s="72" t="str">
        <f t="array" ref="M11">IFERROR(INDEX('PREMADE FRAME'!$B$1:$E$43,SMALL(IF('PREMADE FRAME'!$B$1:$B$43 = "METALSDEPOT",ROW('PREMADE FRAME'!$B$1:$B$43)),ROW(10:10)),2),"")</f>
        <v/>
      </c>
      <c r="N11" s="73" t="str">
        <f t="array" ref="N11">IFERROR(INDEX('PREMADE FRAME'!$B$1:$E$43,SMALL(IF('PREMADE FRAME'!$B$1:$B$43 = "METALSDEPOT",ROW('PREMADE FRAME'!$B$1:$B$43)),ROW(10:10)),4),"")</f>
        <v/>
      </c>
      <c r="O11" s="86" t="str">
        <f t="array" ref="O11">IFERROR(INDEX('PREMADE FRAME'!$B$1:$E$43,SMALL(IF('PREMADE FRAME'!$B$1:$B$43 = "MOUSER",ROW('PREMADE FRAME'!$B$1:$B$43)),ROW(10:10)),2),"")</f>
        <v/>
      </c>
      <c r="P11" s="87" t="str">
        <f t="array" ref="P11">IFERROR(INDEX('PREMADE FRAME'!$B$1:$E$43,SMALL(IF('PREMADE FRAME'!$B$1:$B$43 = "MOUSER",ROW('PREMADE FRAME'!$B$1:$B$43)),ROW(10:10)),4),"")</f>
        <v/>
      </c>
      <c r="Q11" s="44" t="str">
        <f t="array" ref="Q11">IFERROR(INDEX('PREMADE FRAME'!$B$1:$E$43,SMALL(IF('PREMADE FRAME'!$B$1:$B$43 = "BMI KARTS",ROW('PREMADE FRAME'!$B$1:$B$43)),ROW(10:10)),2),"")</f>
        <v/>
      </c>
      <c r="R11" s="45" t="str">
        <f t="array" ref="R11">IFERROR(INDEX('PREMADE FRAME'!$B$1:$E$43,SMALL(IF('PREMADE FRAME'!$B$1:$B$43 = "BMI KARTS",ROW('PREMADE FRAME'!$B$1:$B$43)),ROW(10:10)),4),"")</f>
        <v/>
      </c>
      <c r="S11" s="46" t="str">
        <f t="array" ref="S11">IFERROR(INDEX('PREMADE FRAME'!$B$1:$E$43,SMALL(IF('PREMADE FRAME'!$B$1:$B$43 = "HOME DEPOT",ROW('PREMADE FRAME'!$B$1:$B$43)),ROW(10:10)),2),"")</f>
        <v/>
      </c>
      <c r="T11" s="47" t="str">
        <f t="array" ref="T11">IFERROR(INDEX('PREMADE FRAME'!$B$1:$E$43,SMALL(IF('PREMADE FRAME'!$B$1:$B$43 = "HOME DEPOT",ROW('PREMADE FRAME'!$B$1:$B$43)),ROW(10:10)),4),"")</f>
        <v/>
      </c>
    </row>
    <row r="12" spans="1:20" x14ac:dyDescent="0.55000000000000004">
      <c r="A12" s="44" t="str">
        <f t="array" ref="A12">IFERROR(INDEX('PREMADE FRAME'!$B$1:$E$43,SMALL(IF('PREMADE FRAME'!$B$1:$B$43 = "VEXPRO",ROW('PREMADE FRAME'!$B$1:$B$43)),ROW(11:11)),2),"")</f>
        <v/>
      </c>
      <c r="B12" s="45" t="str">
        <f t="array" ref="B12">IFERROR(INDEX('PREMADE FRAME'!$B$1:$E$43,SMALL(IF('PREMADE FRAME'!$B$1:$B$43 = "VEXPRO",ROW('PREMADE FRAME'!$B$1:$B$43)),ROW(11:11)),4),"")</f>
        <v/>
      </c>
      <c r="C12" s="46" t="str">
        <f t="array" ref="C12">IFERROR(INDEX('PREMADE FRAME'!$B$1:$E$43,SMALL(IF('PREMADE FRAME'!$B$1:$B$43 = "ANDYMARK",ROW('PREMADE FRAME'!$B$1:$B$43)),ROW(11:11)),2),"")</f>
        <v/>
      </c>
      <c r="D12" s="47" t="str">
        <f t="array" ref="D12">IFERROR(INDEX('PREMADE FRAME'!$B$1:$E$43,SMALL(IF('PREMADE FRAME'!$B$1:$B$43 = "ANDYMARK",ROW('PREMADE FRAME'!$B$1:$B$43)),ROW(11:11)),4),"")</f>
        <v/>
      </c>
      <c r="E12" s="48" t="str">
        <f t="array" ref="E12">IFERROR(INDEX('PREMADE FRAME'!$B$1:$E$43,SMALL(IF('PREMADE FRAME'!$B$1:$B$43 = "GOKARTSUSA",ROW('PREMADE FRAME'!$B$1:$B$43)),ROW(11:11)),2),"")</f>
        <v/>
      </c>
      <c r="F12" s="49" t="str">
        <f t="array" ref="F12">IFERROR(INDEX('PREMADE FRAME'!$B$1:$E$43,SMALL(IF('PREMADE FRAME'!$B$1:$B$43 = "GOKARTSUSA",ROW('PREMADE FRAME'!$B$1:$B$43)),ROW(11:11)),4),"")</f>
        <v/>
      </c>
      <c r="G12" s="50" t="str">
        <f t="array" ref="G12">IFERROR(INDEX('PREMADE FRAME'!$B$1:$E$43,SMALL(IF('PREMADE FRAME'!$B$1:$B$43 = "AUTOZONE",ROW('PREMADE FRAME'!$B$1:$B$43)),ROW(11:11)),2),"")</f>
        <v/>
      </c>
      <c r="H12" s="51" t="str">
        <f t="array" ref="H12">IFERROR(INDEX('PREMADE FRAME'!$B$1:$E$43,SMALL(IF('PREMADE FRAME'!$B$1:$B$43 = "AUTOZONE",ROW('PREMADE FRAME'!$B$1:$B$43)),ROW(11:11)),4),"")</f>
        <v/>
      </c>
      <c r="I12" s="52" t="str">
        <f t="array" ref="I12">IFERROR(INDEX('PREMADE FRAME'!$B$1:$E$43,SMALL(IF('PREMADE FRAME'!$B$1:$B$43 = "EBAY.COM",ROW('PREMADE FRAME'!$B$1:$B$43)),ROW(11:11)),2),"")</f>
        <v/>
      </c>
      <c r="J12" s="53" t="str">
        <f t="array" ref="J12">IFERROR(INDEX('PREMADE FRAME'!$B$1:$E$43,SMALL(IF('PREMADE FRAME'!$B$1:$B$43 = "EBAY.COM",ROW('PREMADE FRAME'!$B$1:$B$43)),ROW(11:11)),4),"")</f>
        <v/>
      </c>
      <c r="K12" s="54" t="str">
        <f t="array" ref="K12">IFERROR(INDEX('PREMADE FRAME'!$B$1:$E$43,SMALL(IF('PREMADE FRAME'!$B$1:$B$43 = "AMAZON.COM",ROW('PREMADE FRAME'!$B$1:$B$43)),ROW(11:11)),2),"")</f>
        <v/>
      </c>
      <c r="L12" s="55" t="str">
        <f t="array" ref="L12">IFERROR(INDEX('PREMADE FRAME'!$B$1:$E$43,SMALL(IF('PREMADE FRAME'!$B$1:$B$43 = "AMAZON.COM",ROW('PREMADE FRAME'!$B$1:$B$43)),ROW(11:11)),4),"")</f>
        <v/>
      </c>
      <c r="M12" s="72" t="str">
        <f t="array" ref="M12">IFERROR(INDEX('PREMADE FRAME'!$B$1:$E$43,SMALL(IF('PREMADE FRAME'!$B$1:$B$43 = "METALSDEPOT",ROW('PREMADE FRAME'!$B$1:$B$43)),ROW(11:11)),2),"")</f>
        <v/>
      </c>
      <c r="N12" s="73" t="str">
        <f t="array" ref="N12">IFERROR(INDEX('PREMADE FRAME'!$B$1:$E$43,SMALL(IF('PREMADE FRAME'!$B$1:$B$43 = "METALSDEPOT",ROW('PREMADE FRAME'!$B$1:$B$43)),ROW(11:11)),4),"")</f>
        <v/>
      </c>
      <c r="O12" s="86" t="str">
        <f t="array" ref="O12">IFERROR(INDEX('PREMADE FRAME'!$B$1:$E$43,SMALL(IF('PREMADE FRAME'!$B$1:$B$43 = "MOUSER",ROW('PREMADE FRAME'!$B$1:$B$43)),ROW(11:11)),2),"")</f>
        <v/>
      </c>
      <c r="P12" s="87" t="str">
        <f t="array" ref="P12">IFERROR(INDEX('PREMADE FRAME'!$B$1:$E$43,SMALL(IF('PREMADE FRAME'!$B$1:$B$43 = "MOUSER",ROW('PREMADE FRAME'!$B$1:$B$43)),ROW(11:11)),4),"")</f>
        <v/>
      </c>
      <c r="Q12" s="44" t="str">
        <f t="array" ref="Q12">IFERROR(INDEX('PREMADE FRAME'!$B$1:$E$43,SMALL(IF('PREMADE FRAME'!$B$1:$B$43 = "BMI KARTS",ROW('PREMADE FRAME'!$B$1:$B$43)),ROW(11:11)),2),"")</f>
        <v/>
      </c>
      <c r="R12" s="45" t="str">
        <f t="array" ref="R12">IFERROR(INDEX('PREMADE FRAME'!$B$1:$E$43,SMALL(IF('PREMADE FRAME'!$B$1:$B$43 = "BMI KARTS",ROW('PREMADE FRAME'!$B$1:$B$43)),ROW(11:11)),4),"")</f>
        <v/>
      </c>
      <c r="S12" s="46" t="str">
        <f t="array" ref="S12">IFERROR(INDEX('PREMADE FRAME'!$B$1:$E$43,SMALL(IF('PREMADE FRAME'!$B$1:$B$43 = "HOME DEPOT",ROW('PREMADE FRAME'!$B$1:$B$43)),ROW(11:11)),2),"")</f>
        <v/>
      </c>
      <c r="T12" s="47" t="str">
        <f t="array" ref="T12">IFERROR(INDEX('PREMADE FRAME'!$B$1:$E$43,SMALL(IF('PREMADE FRAME'!$B$1:$B$43 = "HOME DEPOT",ROW('PREMADE FRAME'!$B$1:$B$43)),ROW(11:11)),4),"")</f>
        <v/>
      </c>
    </row>
    <row r="13" spans="1:20" x14ac:dyDescent="0.55000000000000004">
      <c r="A13" s="44" t="str">
        <f t="array" ref="A13">IFERROR(INDEX('PREMADE FRAME'!$B$1:$E$43,SMALL(IF('PREMADE FRAME'!$B$1:$B$43 = "VEXPRO",ROW('PREMADE FRAME'!$B$1:$B$43)),ROW(12:12)),2),"")</f>
        <v/>
      </c>
      <c r="B13" s="45" t="str">
        <f t="array" ref="B13">IFERROR(INDEX('PREMADE FRAME'!$B$1:$E$43,SMALL(IF('PREMADE FRAME'!$B$1:$B$43 = "VEXPRO",ROW('PREMADE FRAME'!$B$1:$B$43)),ROW(12:12)),4),"")</f>
        <v/>
      </c>
      <c r="C13" s="46" t="str">
        <f t="array" ref="C13">IFERROR(INDEX('PREMADE FRAME'!$B$1:$E$43,SMALL(IF('PREMADE FRAME'!$B$1:$B$43 = "ANDYMARK",ROW('PREMADE FRAME'!$B$1:$B$43)),ROW(12:12)),2),"")</f>
        <v/>
      </c>
      <c r="D13" s="47" t="str">
        <f t="array" ref="D13">IFERROR(INDEX('PREMADE FRAME'!$B$1:$E$43,SMALL(IF('PREMADE FRAME'!$B$1:$B$43 = "ANDYMARK",ROW('PREMADE FRAME'!$B$1:$B$43)),ROW(12:12)),4),"")</f>
        <v/>
      </c>
      <c r="E13" s="48" t="str">
        <f t="array" ref="E13">IFERROR(INDEX('PREMADE FRAME'!$B$1:$E$43,SMALL(IF('PREMADE FRAME'!$B$1:$B$43 = "GOKARTSUSA",ROW('PREMADE FRAME'!$B$1:$B$43)),ROW(12:12)),2),"")</f>
        <v/>
      </c>
      <c r="F13" s="49" t="str">
        <f t="array" ref="F13">IFERROR(INDEX('PREMADE FRAME'!$B$1:$E$43,SMALL(IF('PREMADE FRAME'!$B$1:$B$43 = "GOKARTSUSA",ROW('PREMADE FRAME'!$B$1:$B$43)),ROW(12:12)),4),"")</f>
        <v/>
      </c>
      <c r="G13" s="50" t="str">
        <f t="array" ref="G13">IFERROR(INDEX('PREMADE FRAME'!$B$1:$E$43,SMALL(IF('PREMADE FRAME'!$B$1:$B$43 = "AUTOZONE",ROW('PREMADE FRAME'!$B$1:$B$43)),ROW(12:12)),2),"")</f>
        <v/>
      </c>
      <c r="H13" s="51" t="str">
        <f t="array" ref="H13">IFERROR(INDEX('PREMADE FRAME'!$B$1:$E$43,SMALL(IF('PREMADE FRAME'!$B$1:$B$43 = "AUTOZONE",ROW('PREMADE FRAME'!$B$1:$B$43)),ROW(12:12)),4),"")</f>
        <v/>
      </c>
      <c r="I13" s="52" t="str">
        <f t="array" ref="I13">IFERROR(INDEX('PREMADE FRAME'!$B$1:$E$43,SMALL(IF('PREMADE FRAME'!$B$1:$B$43 = "EBAY.COM",ROW('PREMADE FRAME'!$B$1:$B$43)),ROW(12:12)),2),"")</f>
        <v/>
      </c>
      <c r="J13" s="53" t="str">
        <f t="array" ref="J13">IFERROR(INDEX('PREMADE FRAME'!$B$1:$E$43,SMALL(IF('PREMADE FRAME'!$B$1:$B$43 = "EBAY.COM",ROW('PREMADE FRAME'!$B$1:$B$43)),ROW(12:12)),4),"")</f>
        <v/>
      </c>
      <c r="K13" s="54" t="str">
        <f t="array" ref="K13">IFERROR(INDEX('PREMADE FRAME'!$B$1:$E$43,SMALL(IF('PREMADE FRAME'!$B$1:$B$43 = "AMAZON.COM",ROW('PREMADE FRAME'!$B$1:$B$43)),ROW(12:12)),2),"")</f>
        <v/>
      </c>
      <c r="L13" s="55" t="str">
        <f t="array" ref="L13">IFERROR(INDEX('PREMADE FRAME'!$B$1:$E$43,SMALL(IF('PREMADE FRAME'!$B$1:$B$43 = "AMAZON.COM",ROW('PREMADE FRAME'!$B$1:$B$43)),ROW(12:12)),4),"")</f>
        <v/>
      </c>
      <c r="M13" s="72" t="str">
        <f t="array" ref="M13">IFERROR(INDEX('PREMADE FRAME'!$B$1:$E$43,SMALL(IF('PREMADE FRAME'!$B$1:$B$43 = "METALSDEPOT",ROW('PREMADE FRAME'!$B$1:$B$43)),ROW(12:12)),2),"")</f>
        <v/>
      </c>
      <c r="N13" s="73" t="str">
        <f t="array" ref="N13">IFERROR(INDEX('PREMADE FRAME'!$B$1:$E$43,SMALL(IF('PREMADE FRAME'!$B$1:$B$43 = "METALSDEPOT",ROW('PREMADE FRAME'!$B$1:$B$43)),ROW(12:12)),4),"")</f>
        <v/>
      </c>
      <c r="O13" s="86" t="str">
        <f t="array" ref="O13">IFERROR(INDEX('PREMADE FRAME'!$B$1:$E$43,SMALL(IF('PREMADE FRAME'!$B$1:$B$43 = "MOUSER",ROW('PREMADE FRAME'!$B$1:$B$43)),ROW(12:12)),2),"")</f>
        <v/>
      </c>
      <c r="P13" s="87" t="str">
        <f t="array" ref="P13">IFERROR(INDEX('PREMADE FRAME'!$B$1:$E$43,SMALL(IF('PREMADE FRAME'!$B$1:$B$43 = "MOUSER",ROW('PREMADE FRAME'!$B$1:$B$43)),ROW(12:12)),4),"")</f>
        <v/>
      </c>
      <c r="Q13" s="44" t="str">
        <f t="array" ref="Q13">IFERROR(INDEX('PREMADE FRAME'!$B$1:$E$43,SMALL(IF('PREMADE FRAME'!$B$1:$B$43 = "BMI KARTS",ROW('PREMADE FRAME'!$B$1:$B$43)),ROW(12:12)),2),"")</f>
        <v/>
      </c>
      <c r="R13" s="45" t="str">
        <f t="array" ref="R13">IFERROR(INDEX('PREMADE FRAME'!$B$1:$E$43,SMALL(IF('PREMADE FRAME'!$B$1:$B$43 = "BMI KARTS",ROW('PREMADE FRAME'!$B$1:$B$43)),ROW(12:12)),4),"")</f>
        <v/>
      </c>
      <c r="S13" s="46" t="str">
        <f t="array" ref="S13">IFERROR(INDEX('PREMADE FRAME'!$B$1:$E$43,SMALL(IF('PREMADE FRAME'!$B$1:$B$43 = "HOME DEPOT",ROW('PREMADE FRAME'!$B$1:$B$43)),ROW(12:12)),2),"")</f>
        <v/>
      </c>
      <c r="T13" s="47" t="str">
        <f t="array" ref="T13">IFERROR(INDEX('PREMADE FRAME'!$B$1:$E$43,SMALL(IF('PREMADE FRAME'!$B$1:$B$43 = "HOME DEPOT",ROW('PREMADE FRAME'!$B$1:$B$43)),ROW(12:12)),4),"")</f>
        <v/>
      </c>
    </row>
    <row r="14" spans="1:20" x14ac:dyDescent="0.55000000000000004">
      <c r="A14" s="44" t="str">
        <f t="array" ref="A14">IFERROR(INDEX('PREMADE FRAME'!$B$1:$E$43,SMALL(IF('PREMADE FRAME'!$B$1:$B$43 = "VEXPRO",ROW('PREMADE FRAME'!$B$1:$B$43)),ROW(13:13)),2),"")</f>
        <v/>
      </c>
      <c r="B14" s="45" t="str">
        <f t="array" ref="B14">IFERROR(INDEX('PREMADE FRAME'!$B$1:$E$43,SMALL(IF('PREMADE FRAME'!$B$1:$B$43 = "VEXPRO",ROW('PREMADE FRAME'!$B$1:$B$43)),ROW(13:13)),4),"")</f>
        <v/>
      </c>
      <c r="C14" s="46" t="str">
        <f t="array" ref="C14">IFERROR(INDEX('PREMADE FRAME'!$B$1:$E$43,SMALL(IF('PREMADE FRAME'!$B$1:$B$43 = "ANDYMARK",ROW('PREMADE FRAME'!$B$1:$B$43)),ROW(13:13)),2),"")</f>
        <v/>
      </c>
      <c r="D14" s="47" t="str">
        <f t="array" ref="D14">IFERROR(INDEX('PREMADE FRAME'!$B$1:$E$43,SMALL(IF('PREMADE FRAME'!$B$1:$B$43 = "ANDYMARK",ROW('PREMADE FRAME'!$B$1:$B$43)),ROW(13:13)),4),"")</f>
        <v/>
      </c>
      <c r="E14" s="48" t="str">
        <f t="array" ref="E14">IFERROR(INDEX('PREMADE FRAME'!$B$1:$E$43,SMALL(IF('PREMADE FRAME'!$B$1:$B$43 = "GOKARTSUSA",ROW('PREMADE FRAME'!$B$1:$B$43)),ROW(13:13)),2),"")</f>
        <v/>
      </c>
      <c r="F14" s="49" t="str">
        <f t="array" ref="F14">IFERROR(INDEX('PREMADE FRAME'!$B$1:$E$43,SMALL(IF('PREMADE FRAME'!$B$1:$B$43 = "GOKARTSUSA",ROW('PREMADE FRAME'!$B$1:$B$43)),ROW(13:13)),4),"")</f>
        <v/>
      </c>
      <c r="G14" s="50" t="str">
        <f t="array" ref="G14">IFERROR(INDEX('PREMADE FRAME'!$B$1:$E$43,SMALL(IF('PREMADE FRAME'!$B$1:$B$43 = "AUTOZONE",ROW('PREMADE FRAME'!$B$1:$B$43)),ROW(13:13)),2),"")</f>
        <v/>
      </c>
      <c r="H14" s="51" t="str">
        <f t="array" ref="H14">IFERROR(INDEX('PREMADE FRAME'!$B$1:$E$43,SMALL(IF('PREMADE FRAME'!$B$1:$B$43 = "AUTOZONE",ROW('PREMADE FRAME'!$B$1:$B$43)),ROW(13:13)),4),"")</f>
        <v/>
      </c>
      <c r="I14" s="52" t="str">
        <f t="array" ref="I14">IFERROR(INDEX('PREMADE FRAME'!$B$1:$E$43,SMALL(IF('PREMADE FRAME'!$B$1:$B$43 = "EBAY.COM",ROW('PREMADE FRAME'!$B$1:$B$43)),ROW(13:13)),2),"")</f>
        <v/>
      </c>
      <c r="J14" s="53" t="str">
        <f t="array" ref="J14">IFERROR(INDEX('PREMADE FRAME'!$B$1:$E$43,SMALL(IF('PREMADE FRAME'!$B$1:$B$43 = "EBAY.COM",ROW('PREMADE FRAME'!$B$1:$B$43)),ROW(13:13)),4),"")</f>
        <v/>
      </c>
      <c r="K14" s="54" t="str">
        <f t="array" ref="K14">IFERROR(INDEX('PREMADE FRAME'!$B$1:$E$43,SMALL(IF('PREMADE FRAME'!$B$1:$B$43 = "AMAZON.COM",ROW('PREMADE FRAME'!$B$1:$B$43)),ROW(13:13)),2),"")</f>
        <v/>
      </c>
      <c r="L14" s="55" t="str">
        <f t="array" ref="L14">IFERROR(INDEX('PREMADE FRAME'!$B$1:$E$43,SMALL(IF('PREMADE FRAME'!$B$1:$B$43 = "AMAZON.COM",ROW('PREMADE FRAME'!$B$1:$B$43)),ROW(13:13)),4),"")</f>
        <v/>
      </c>
      <c r="M14" s="72" t="str">
        <f t="array" ref="M14">IFERROR(INDEX('PREMADE FRAME'!$B$1:$E$43,SMALL(IF('PREMADE FRAME'!$B$1:$B$43 = "METALSDEPOT",ROW('PREMADE FRAME'!$B$1:$B$43)),ROW(13:13)),2),"")</f>
        <v/>
      </c>
      <c r="N14" s="73" t="str">
        <f t="array" ref="N14">IFERROR(INDEX('PREMADE FRAME'!$B$1:$E$43,SMALL(IF('PREMADE FRAME'!$B$1:$B$43 = "METALSDEPOT",ROW('PREMADE FRAME'!$B$1:$B$43)),ROW(13:13)),4),"")</f>
        <v/>
      </c>
      <c r="O14" s="86" t="str">
        <f t="array" ref="O14">IFERROR(INDEX('PREMADE FRAME'!$B$1:$E$43,SMALL(IF('PREMADE FRAME'!$B$1:$B$43 = "MOUSER",ROW('PREMADE FRAME'!$B$1:$B$43)),ROW(13:13)),2),"")</f>
        <v/>
      </c>
      <c r="P14" s="87" t="str">
        <f t="array" ref="P14">IFERROR(INDEX('PREMADE FRAME'!$B$1:$E$43,SMALL(IF('PREMADE FRAME'!$B$1:$B$43 = "MOUSER",ROW('PREMADE FRAME'!$B$1:$B$43)),ROW(13:13)),4),"")</f>
        <v/>
      </c>
      <c r="Q14" s="44" t="str">
        <f t="array" ref="Q14">IFERROR(INDEX('PREMADE FRAME'!$B$1:$E$43,SMALL(IF('PREMADE FRAME'!$B$1:$B$43 = "BMI KARTS",ROW('PREMADE FRAME'!$B$1:$B$43)),ROW(13:13)),2),"")</f>
        <v/>
      </c>
      <c r="R14" s="45" t="str">
        <f t="array" ref="R14">IFERROR(INDEX('PREMADE FRAME'!$B$1:$E$43,SMALL(IF('PREMADE FRAME'!$B$1:$B$43 = "BMI KARTS",ROW('PREMADE FRAME'!$B$1:$B$43)),ROW(13:13)),4),"")</f>
        <v/>
      </c>
      <c r="S14" s="46" t="str">
        <f t="array" ref="S14">IFERROR(INDEX('PREMADE FRAME'!$B$1:$E$43,SMALL(IF('PREMADE FRAME'!$B$1:$B$43 = "HOME DEPOT",ROW('PREMADE FRAME'!$B$1:$B$43)),ROW(13:13)),2),"")</f>
        <v/>
      </c>
      <c r="T14" s="47" t="str">
        <f t="array" ref="T14">IFERROR(INDEX('PREMADE FRAME'!$B$1:$E$43,SMALL(IF('PREMADE FRAME'!$B$1:$B$43 = "HOME DEPOT",ROW('PREMADE FRAME'!$B$1:$B$43)),ROW(13:13)),4),"")</f>
        <v/>
      </c>
    </row>
    <row r="15" spans="1:20" x14ac:dyDescent="0.55000000000000004">
      <c r="A15" s="44" t="str">
        <f t="array" ref="A15">IFERROR(INDEX('PREMADE FRAME'!$B$1:$E$43,SMALL(IF('PREMADE FRAME'!$B$1:$B$43 = "VEXPRO",ROW('PREMADE FRAME'!$B$1:$B$43)),ROW(14:14)),2),"")</f>
        <v/>
      </c>
      <c r="B15" s="45" t="str">
        <f t="array" ref="B15">IFERROR(INDEX('PREMADE FRAME'!$B$1:$E$43,SMALL(IF('PREMADE FRAME'!$B$1:$B$43 = "VEXPRO",ROW('PREMADE FRAME'!$B$1:$B$43)),ROW(14:14)),4),"")</f>
        <v/>
      </c>
      <c r="C15" s="46" t="str">
        <f t="array" ref="C15">IFERROR(INDEX('PREMADE FRAME'!$B$1:$E$43,SMALL(IF('PREMADE FRAME'!$B$1:$B$43 = "ANDYMARK",ROW('PREMADE FRAME'!$B$1:$B$43)),ROW(14:14)),2),"")</f>
        <v/>
      </c>
      <c r="D15" s="47" t="str">
        <f t="array" ref="D15">IFERROR(INDEX('PREMADE FRAME'!$B$1:$E$43,SMALL(IF('PREMADE FRAME'!$B$1:$B$43 = "ANDYMARK",ROW('PREMADE FRAME'!$B$1:$B$43)),ROW(14:14)),4),"")</f>
        <v/>
      </c>
      <c r="E15" s="48" t="str">
        <f t="array" ref="E15">IFERROR(INDEX('PREMADE FRAME'!$B$1:$E$43,SMALL(IF('PREMADE FRAME'!$B$1:$B$43 = "GOKARTSUSA",ROW('PREMADE FRAME'!$B$1:$B$43)),ROW(14:14)),2),"")</f>
        <v/>
      </c>
      <c r="F15" s="49" t="str">
        <f t="array" ref="F15">IFERROR(INDEX('PREMADE FRAME'!$B$1:$E$43,SMALL(IF('PREMADE FRAME'!$B$1:$B$43 = "GOKARTSUSA",ROW('PREMADE FRAME'!$B$1:$B$43)),ROW(14:14)),4),"")</f>
        <v/>
      </c>
      <c r="G15" s="50" t="str">
        <f t="array" ref="G15">IFERROR(INDEX('PREMADE FRAME'!$B$1:$E$43,SMALL(IF('PREMADE FRAME'!$B$1:$B$43 = "AUTOZONE",ROW('PREMADE FRAME'!$B$1:$B$43)),ROW(14:14)),2),"")</f>
        <v/>
      </c>
      <c r="H15" s="51" t="str">
        <f t="array" ref="H15">IFERROR(INDEX('PREMADE FRAME'!$B$1:$E$43,SMALL(IF('PREMADE FRAME'!$B$1:$B$43 = "AUTOZONE",ROW('PREMADE FRAME'!$B$1:$B$43)),ROW(14:14)),4),"")</f>
        <v/>
      </c>
      <c r="I15" s="52" t="str">
        <f t="array" ref="I15">IFERROR(INDEX('PREMADE FRAME'!$B$1:$E$43,SMALL(IF('PREMADE FRAME'!$B$1:$B$43 = "EBAY.COM",ROW('PREMADE FRAME'!$B$1:$B$43)),ROW(14:14)),2),"")</f>
        <v/>
      </c>
      <c r="J15" s="53" t="str">
        <f t="array" ref="J15">IFERROR(INDEX('PREMADE FRAME'!$B$1:$E$43,SMALL(IF('PREMADE FRAME'!$B$1:$B$43 = "EBAY.COM",ROW('PREMADE FRAME'!$B$1:$B$43)),ROW(14:14)),4),"")</f>
        <v/>
      </c>
      <c r="K15" s="54" t="str">
        <f t="array" ref="K15">IFERROR(INDEX('PREMADE FRAME'!$B$1:$E$43,SMALL(IF('PREMADE FRAME'!$B$1:$B$43 = "AMAZON.COM",ROW('PREMADE FRAME'!$B$1:$B$43)),ROW(14:14)),2),"")</f>
        <v/>
      </c>
      <c r="L15" s="55" t="str">
        <f t="array" ref="L15">IFERROR(INDEX('PREMADE FRAME'!$B$1:$E$43,SMALL(IF('PREMADE FRAME'!$B$1:$B$43 = "AMAZON.COM",ROW('PREMADE FRAME'!$B$1:$B$43)),ROW(14:14)),4),"")</f>
        <v/>
      </c>
      <c r="M15" s="72" t="str">
        <f t="array" ref="M15">IFERROR(INDEX('PREMADE FRAME'!$B$1:$E$43,SMALL(IF('PREMADE FRAME'!$B$1:$B$43 = "METALSDEPOT",ROW('PREMADE FRAME'!$B$1:$B$43)),ROW(14:14)),2),"")</f>
        <v/>
      </c>
      <c r="N15" s="73" t="str">
        <f t="array" ref="N15">IFERROR(INDEX('PREMADE FRAME'!$B$1:$E$43,SMALL(IF('PREMADE FRAME'!$B$1:$B$43 = "METALSDEPOT",ROW('PREMADE FRAME'!$B$1:$B$43)),ROW(14:14)),4),"")</f>
        <v/>
      </c>
      <c r="O15" s="86" t="str">
        <f t="array" ref="O15">IFERROR(INDEX('PREMADE FRAME'!$B$1:$E$43,SMALL(IF('PREMADE FRAME'!$B$1:$B$43 = "MOUSER",ROW('PREMADE FRAME'!$B$1:$B$43)),ROW(14:14)),2),"")</f>
        <v/>
      </c>
      <c r="P15" s="87" t="str">
        <f t="array" ref="P15">IFERROR(INDEX('PREMADE FRAME'!$B$1:$E$43,SMALL(IF('PREMADE FRAME'!$B$1:$B$43 = "MOUSER",ROW('PREMADE FRAME'!$B$1:$B$43)),ROW(14:14)),4),"")</f>
        <v/>
      </c>
      <c r="Q15" s="44" t="str">
        <f t="array" ref="Q15">IFERROR(INDEX('PREMADE FRAME'!$B$1:$E$43,SMALL(IF('PREMADE FRAME'!$B$1:$B$43 = "BMI KARTS",ROW('PREMADE FRAME'!$B$1:$B$43)),ROW(14:14)),2),"")</f>
        <v/>
      </c>
      <c r="R15" s="45" t="str">
        <f t="array" ref="R15">IFERROR(INDEX('PREMADE FRAME'!$B$1:$E$43,SMALL(IF('PREMADE FRAME'!$B$1:$B$43 = "BMI KARTS",ROW('PREMADE FRAME'!$B$1:$B$43)),ROW(14:14)),4),"")</f>
        <v/>
      </c>
      <c r="S15" s="46" t="str">
        <f t="array" ref="S15">IFERROR(INDEX('PREMADE FRAME'!$B$1:$E$43,SMALL(IF('PREMADE FRAME'!$B$1:$B$43 = "HOME DEPOT",ROW('PREMADE FRAME'!$B$1:$B$43)),ROW(14:14)),2),"")</f>
        <v/>
      </c>
      <c r="T15" s="47" t="str">
        <f t="array" ref="T15">IFERROR(INDEX('PREMADE FRAME'!$B$1:$E$43,SMALL(IF('PREMADE FRAME'!$B$1:$B$43 = "HOME DEPOT",ROW('PREMADE FRAME'!$B$1:$B$43)),ROW(14:14)),4),"")</f>
        <v/>
      </c>
    </row>
    <row r="16" spans="1:20" x14ac:dyDescent="0.55000000000000004">
      <c r="A16" s="44" t="str">
        <f t="array" ref="A16">IFERROR(INDEX('PREMADE FRAME'!$B$1:$E$43,SMALL(IF('PREMADE FRAME'!$B$1:$B$43 = "VEXPRO",ROW('PREMADE FRAME'!$B$1:$B$43)),ROW(15:15)),2),"")</f>
        <v/>
      </c>
      <c r="B16" s="45" t="str">
        <f t="array" ref="B16">IFERROR(INDEX('PREMADE FRAME'!$B$1:$E$43,SMALL(IF('PREMADE FRAME'!$B$1:$B$43 = "VEXPRO",ROW('PREMADE FRAME'!$B$1:$B$43)),ROW(15:15)),4),"")</f>
        <v/>
      </c>
      <c r="C16" s="46" t="str">
        <f t="array" ref="C16">IFERROR(INDEX('PREMADE FRAME'!$B$1:$E$43,SMALL(IF('PREMADE FRAME'!$B$1:$B$43 = "ANDYMARK",ROW('PREMADE FRAME'!$B$1:$B$43)),ROW(15:15)),2),"")</f>
        <v/>
      </c>
      <c r="D16" s="47" t="str">
        <f t="array" ref="D16">IFERROR(INDEX('PREMADE FRAME'!$B$1:$E$43,SMALL(IF('PREMADE FRAME'!$B$1:$B$43 = "ANDYMARK",ROW('PREMADE FRAME'!$B$1:$B$43)),ROW(15:15)),4),"")</f>
        <v/>
      </c>
      <c r="E16" s="48" t="str">
        <f t="array" ref="E16">IFERROR(INDEX('PREMADE FRAME'!$B$1:$E$43,SMALL(IF('PREMADE FRAME'!$B$1:$B$43 = "GOKARTSUSA",ROW('PREMADE FRAME'!$B$1:$B$43)),ROW(15:15)),2),"")</f>
        <v/>
      </c>
      <c r="F16" s="49" t="str">
        <f t="array" ref="F16">IFERROR(INDEX('PREMADE FRAME'!$B$1:$E$43,SMALL(IF('PREMADE FRAME'!$B$1:$B$43 = "GOKARTSUSA",ROW('PREMADE FRAME'!$B$1:$B$43)),ROW(15:15)),4),"")</f>
        <v/>
      </c>
      <c r="G16" s="50" t="str">
        <f t="array" ref="G16">IFERROR(INDEX('PREMADE FRAME'!$B$1:$E$43,SMALL(IF('PREMADE FRAME'!$B$1:$B$43 = "AUTOZONE",ROW('PREMADE FRAME'!$B$1:$B$43)),ROW(15:15)),2),"")</f>
        <v/>
      </c>
      <c r="H16" s="51" t="str">
        <f t="array" ref="H16">IFERROR(INDEX('PREMADE FRAME'!$B$1:$E$43,SMALL(IF('PREMADE FRAME'!$B$1:$B$43 = "AUTOZONE",ROW('PREMADE FRAME'!$B$1:$B$43)),ROW(15:15)),4),"")</f>
        <v/>
      </c>
      <c r="I16" s="52" t="str">
        <f t="array" ref="I16">IFERROR(INDEX('PREMADE FRAME'!$B$1:$E$43,SMALL(IF('PREMADE FRAME'!$B$1:$B$43 = "EBAY.COM",ROW('PREMADE FRAME'!$B$1:$B$43)),ROW(15:15)),2),"")</f>
        <v/>
      </c>
      <c r="J16" s="53" t="str">
        <f t="array" ref="J16">IFERROR(INDEX('PREMADE FRAME'!$B$1:$E$43,SMALL(IF('PREMADE FRAME'!$B$1:$B$43 = "EBAY.COM",ROW('PREMADE FRAME'!$B$1:$B$43)),ROW(15:15)),4),"")</f>
        <v/>
      </c>
      <c r="K16" s="54" t="str">
        <f t="array" ref="K16">IFERROR(INDEX('PREMADE FRAME'!$B$1:$E$43,SMALL(IF('PREMADE FRAME'!$B$1:$B$43 = "AMAZON.COM",ROW('PREMADE FRAME'!$B$1:$B$43)),ROW(15:15)),2),"")</f>
        <v/>
      </c>
      <c r="L16" s="55" t="str">
        <f t="array" ref="L16">IFERROR(INDEX('PREMADE FRAME'!$B$1:$E$43,SMALL(IF('PREMADE FRAME'!$B$1:$B$43 = "AMAZON.COM",ROW('PREMADE FRAME'!$B$1:$B$43)),ROW(15:15)),4),"")</f>
        <v/>
      </c>
      <c r="M16" s="72" t="str">
        <f t="array" ref="M16">IFERROR(INDEX('PREMADE FRAME'!$B$1:$E$43,SMALL(IF('PREMADE FRAME'!$B$1:$B$43 = "METALSDEPOT",ROW('PREMADE FRAME'!$B$1:$B$43)),ROW(15:15)),2),"")</f>
        <v/>
      </c>
      <c r="N16" s="73" t="str">
        <f t="array" ref="N16">IFERROR(INDEX('PREMADE FRAME'!$B$1:$E$43,SMALL(IF('PREMADE FRAME'!$B$1:$B$43 = "METALSDEPOT",ROW('PREMADE FRAME'!$B$1:$B$43)),ROW(15:15)),4),"")</f>
        <v/>
      </c>
      <c r="O16" s="86" t="str">
        <f t="array" ref="O16">IFERROR(INDEX('PREMADE FRAME'!$B$1:$E$43,SMALL(IF('PREMADE FRAME'!$B$1:$B$43 = "MOUSER",ROW('PREMADE FRAME'!$B$1:$B$43)),ROW(15:15)),2),"")</f>
        <v/>
      </c>
      <c r="P16" s="87" t="str">
        <f t="array" ref="P16">IFERROR(INDEX('PREMADE FRAME'!$B$1:$E$43,SMALL(IF('PREMADE FRAME'!$B$1:$B$43 = "MOUSER",ROW('PREMADE FRAME'!$B$1:$B$43)),ROW(15:15)),4),"")</f>
        <v/>
      </c>
      <c r="Q16" s="44" t="str">
        <f t="array" ref="Q16">IFERROR(INDEX('PREMADE FRAME'!$B$1:$E$43,SMALL(IF('PREMADE FRAME'!$B$1:$B$43 = "BMI KARTS",ROW('PREMADE FRAME'!$B$1:$B$43)),ROW(15:15)),2),"")</f>
        <v/>
      </c>
      <c r="R16" s="45" t="str">
        <f t="array" ref="R16">IFERROR(INDEX('PREMADE FRAME'!$B$1:$E$43,SMALL(IF('PREMADE FRAME'!$B$1:$B$43 = "BMI KARTS",ROW('PREMADE FRAME'!$B$1:$B$43)),ROW(15:15)),4),"")</f>
        <v/>
      </c>
      <c r="S16" s="46" t="str">
        <f t="array" ref="S16">IFERROR(INDEX('PREMADE FRAME'!$B$1:$E$43,SMALL(IF('PREMADE FRAME'!$B$1:$B$43 = "HOME DEPOT",ROW('PREMADE FRAME'!$B$1:$B$43)),ROW(15:15)),2),"")</f>
        <v/>
      </c>
      <c r="T16" s="47" t="str">
        <f t="array" ref="T16">IFERROR(INDEX('PREMADE FRAME'!$B$1:$E$43,SMALL(IF('PREMADE FRAME'!$B$1:$B$43 = "HOME DEPOT",ROW('PREMADE FRAME'!$B$1:$B$43)),ROW(15:15)),4),"")</f>
        <v/>
      </c>
    </row>
    <row r="17" spans="1:20" x14ac:dyDescent="0.55000000000000004">
      <c r="A17" s="44" t="str">
        <f t="array" ref="A17">IFERROR(INDEX('PREMADE FRAME'!$B$1:$E$43,SMALL(IF('PREMADE FRAME'!$B$1:$B$43 = "VEXPRO",ROW('PREMADE FRAME'!$B$1:$B$43)),ROW(16:16)),2),"")</f>
        <v/>
      </c>
      <c r="B17" s="45" t="str">
        <f t="array" ref="B17">IFERROR(INDEX('PREMADE FRAME'!$B$1:$E$43,SMALL(IF('PREMADE FRAME'!$B$1:$B$43 = "VEXPRO",ROW('PREMADE FRAME'!$B$1:$B$43)),ROW(16:16)),4),"")</f>
        <v/>
      </c>
      <c r="C17" s="46" t="str">
        <f t="array" ref="C17">IFERROR(INDEX('PREMADE FRAME'!$B$1:$E$43,SMALL(IF('PREMADE FRAME'!$B$1:$B$43 = "ANDYMARK",ROW('PREMADE FRAME'!$B$1:$B$43)),ROW(16:16)),2),"")</f>
        <v/>
      </c>
      <c r="D17" s="47" t="str">
        <f t="array" ref="D17">IFERROR(INDEX('PREMADE FRAME'!$B$1:$E$43,SMALL(IF('PREMADE FRAME'!$B$1:$B$43 = "ANDYMARK",ROW('PREMADE FRAME'!$B$1:$B$43)),ROW(16:16)),4),"")</f>
        <v/>
      </c>
      <c r="E17" s="48" t="str">
        <f t="array" ref="E17">IFERROR(INDEX('PREMADE FRAME'!$B$1:$E$43,SMALL(IF('PREMADE FRAME'!$B$1:$B$43 = "GOKARTSUSA",ROW('PREMADE FRAME'!$B$1:$B$43)),ROW(16:16)),2),"")</f>
        <v/>
      </c>
      <c r="F17" s="49" t="str">
        <f t="array" ref="F17">IFERROR(INDEX('PREMADE FRAME'!$B$1:$E$43,SMALL(IF('PREMADE FRAME'!$B$1:$B$43 = "GOKARTSUSA",ROW('PREMADE FRAME'!$B$1:$B$43)),ROW(16:16)),4),"")</f>
        <v/>
      </c>
      <c r="G17" s="50" t="str">
        <f t="array" ref="G17">IFERROR(INDEX('PREMADE FRAME'!$B$1:$E$43,SMALL(IF('PREMADE FRAME'!$B$1:$B$43 = "AUTOZONE",ROW('PREMADE FRAME'!$B$1:$B$43)),ROW(16:16)),2),"")</f>
        <v/>
      </c>
      <c r="H17" s="51" t="str">
        <f t="array" ref="H17">IFERROR(INDEX('PREMADE FRAME'!$B$1:$E$43,SMALL(IF('PREMADE FRAME'!$B$1:$B$43 = "AUTOZONE",ROW('PREMADE FRAME'!$B$1:$B$43)),ROW(16:16)),4),"")</f>
        <v/>
      </c>
      <c r="I17" s="52" t="str">
        <f t="array" ref="I17">IFERROR(INDEX('PREMADE FRAME'!$B$1:$E$43,SMALL(IF('PREMADE FRAME'!$B$1:$B$43 = "EBAY.COM",ROW('PREMADE FRAME'!$B$1:$B$43)),ROW(16:16)),2),"")</f>
        <v/>
      </c>
      <c r="J17" s="53" t="str">
        <f t="array" ref="J17">IFERROR(INDEX('PREMADE FRAME'!$B$1:$E$43,SMALL(IF('PREMADE FRAME'!$B$1:$B$43 = "EBAY.COM",ROW('PREMADE FRAME'!$B$1:$B$43)),ROW(16:16)),4),"")</f>
        <v/>
      </c>
      <c r="K17" s="54" t="str">
        <f t="array" ref="K17">IFERROR(INDEX('PREMADE FRAME'!$B$1:$E$43,SMALL(IF('PREMADE FRAME'!$B$1:$B$43 = "AMAZON.COM",ROW('PREMADE FRAME'!$B$1:$B$43)),ROW(16:16)),2),"")</f>
        <v/>
      </c>
      <c r="L17" s="55" t="str">
        <f t="array" ref="L17">IFERROR(INDEX('PREMADE FRAME'!$B$1:$E$43,SMALL(IF('PREMADE FRAME'!$B$1:$B$43 = "AMAZON.COM",ROW('PREMADE FRAME'!$B$1:$B$43)),ROW(16:16)),4),"")</f>
        <v/>
      </c>
      <c r="M17" s="72" t="str">
        <f t="array" ref="M17">IFERROR(INDEX('PREMADE FRAME'!$B$1:$E$43,SMALL(IF('PREMADE FRAME'!$B$1:$B$43 = "METALSDEPOT",ROW('PREMADE FRAME'!$B$1:$B$43)),ROW(16:16)),2),"")</f>
        <v/>
      </c>
      <c r="N17" s="73" t="str">
        <f t="array" ref="N17">IFERROR(INDEX('PREMADE FRAME'!$B$1:$E$43,SMALL(IF('PREMADE FRAME'!$B$1:$B$43 = "METALSDEPOT",ROW('PREMADE FRAME'!$B$1:$B$43)),ROW(16:16)),4),"")</f>
        <v/>
      </c>
      <c r="O17" s="86" t="str">
        <f t="array" ref="O17">IFERROR(INDEX('PREMADE FRAME'!$B$1:$E$43,SMALL(IF('PREMADE FRAME'!$B$1:$B$43 = "MOUSER",ROW('PREMADE FRAME'!$B$1:$B$43)),ROW(16:16)),2),"")</f>
        <v/>
      </c>
      <c r="P17" s="87" t="str">
        <f t="array" ref="P17">IFERROR(INDEX('PREMADE FRAME'!$B$1:$E$43,SMALL(IF('PREMADE FRAME'!$B$1:$B$43 = "MOUSER",ROW('PREMADE FRAME'!$B$1:$B$43)),ROW(16:16)),4),"")</f>
        <v/>
      </c>
      <c r="Q17" s="44" t="str">
        <f t="array" ref="Q17">IFERROR(INDEX('PREMADE FRAME'!$B$1:$E$43,SMALL(IF('PREMADE FRAME'!$B$1:$B$43 = "BMI KARTS",ROW('PREMADE FRAME'!$B$1:$B$43)),ROW(16:16)),2),"")</f>
        <v/>
      </c>
      <c r="R17" s="45" t="str">
        <f t="array" ref="R17">IFERROR(INDEX('PREMADE FRAME'!$B$1:$E$43,SMALL(IF('PREMADE FRAME'!$B$1:$B$43 = "BMI KARTS",ROW('PREMADE FRAME'!$B$1:$B$43)),ROW(16:16)),4),"")</f>
        <v/>
      </c>
      <c r="S17" s="46" t="str">
        <f t="array" ref="S17">IFERROR(INDEX('PREMADE FRAME'!$B$1:$E$43,SMALL(IF('PREMADE FRAME'!$B$1:$B$43 = "HOME DEPOT",ROW('PREMADE FRAME'!$B$1:$B$43)),ROW(16:16)),2),"")</f>
        <v/>
      </c>
      <c r="T17" s="47" t="str">
        <f t="array" ref="T17">IFERROR(INDEX('PREMADE FRAME'!$B$1:$E$43,SMALL(IF('PREMADE FRAME'!$B$1:$B$43 = "HOME DEPOT",ROW('PREMADE FRAME'!$B$1:$B$43)),ROW(16:16)),4),"")</f>
        <v/>
      </c>
    </row>
    <row r="18" spans="1:20" x14ac:dyDescent="0.55000000000000004">
      <c r="A18" s="44" t="str">
        <f t="array" ref="A18">IFERROR(INDEX('PREMADE FRAME'!$B$1:$E$43,SMALL(IF('PREMADE FRAME'!$B$1:$B$43 = "VEXPRO",ROW('PREMADE FRAME'!$B$1:$B$43)),ROW(17:17)),2),"")</f>
        <v/>
      </c>
      <c r="B18" s="45" t="str">
        <f t="array" ref="B18">IFERROR(INDEX('PREMADE FRAME'!$B$1:$E$43,SMALL(IF('PREMADE FRAME'!$B$1:$B$43 = "VEXPRO",ROW('PREMADE FRAME'!$B$1:$B$43)),ROW(17:17)),4),"")</f>
        <v/>
      </c>
      <c r="C18" s="46" t="str">
        <f t="array" ref="C18">IFERROR(INDEX('PREMADE FRAME'!$B$1:$E$43,SMALL(IF('PREMADE FRAME'!$B$1:$B$43 = "ANDYMARK",ROW('PREMADE FRAME'!$B$1:$B$43)),ROW(17:17)),2),"")</f>
        <v/>
      </c>
      <c r="D18" s="47" t="str">
        <f t="array" ref="D18">IFERROR(INDEX('PREMADE FRAME'!$B$1:$E$43,SMALL(IF('PREMADE FRAME'!$B$1:$B$43 = "ANDYMARK",ROW('PREMADE FRAME'!$B$1:$B$43)),ROW(17:17)),4),"")</f>
        <v/>
      </c>
      <c r="E18" s="48" t="str">
        <f t="array" ref="E18">IFERROR(INDEX('PREMADE FRAME'!$B$1:$E$43,SMALL(IF('PREMADE FRAME'!$B$1:$B$43 = "GOKARTSUSA",ROW('PREMADE FRAME'!$B$1:$B$43)),ROW(17:17)),2),"")</f>
        <v/>
      </c>
      <c r="F18" s="49" t="str">
        <f t="array" ref="F18">IFERROR(INDEX('PREMADE FRAME'!$B$1:$E$43,SMALL(IF('PREMADE FRAME'!$B$1:$B$43 = "GOKARTSUSA",ROW('PREMADE FRAME'!$B$1:$B$43)),ROW(17:17)),4),"")</f>
        <v/>
      </c>
      <c r="G18" s="50" t="str">
        <f t="array" ref="G18">IFERROR(INDEX('PREMADE FRAME'!$B$1:$E$43,SMALL(IF('PREMADE FRAME'!$B$1:$B$43 = "AUTOZONE",ROW('PREMADE FRAME'!$B$1:$B$43)),ROW(17:17)),2),"")</f>
        <v/>
      </c>
      <c r="H18" s="51" t="str">
        <f t="array" ref="H18">IFERROR(INDEX('PREMADE FRAME'!$B$1:$E$43,SMALL(IF('PREMADE FRAME'!$B$1:$B$43 = "AUTOZONE",ROW('PREMADE FRAME'!$B$1:$B$43)),ROW(17:17)),4),"")</f>
        <v/>
      </c>
      <c r="I18" s="52" t="str">
        <f t="array" ref="I18">IFERROR(INDEX('PREMADE FRAME'!$B$1:$E$43,SMALL(IF('PREMADE FRAME'!$B$1:$B$43 = "EBAY.COM",ROW('PREMADE FRAME'!$B$1:$B$43)),ROW(17:17)),2),"")</f>
        <v/>
      </c>
      <c r="J18" s="53" t="str">
        <f t="array" ref="J18">IFERROR(INDEX('PREMADE FRAME'!$B$1:$E$43,SMALL(IF('PREMADE FRAME'!$B$1:$B$43 = "EBAY.COM",ROW('PREMADE FRAME'!$B$1:$B$43)),ROW(17:17)),4),"")</f>
        <v/>
      </c>
      <c r="K18" s="54" t="str">
        <f t="array" ref="K18">IFERROR(INDEX('PREMADE FRAME'!$B$1:$E$43,SMALL(IF('PREMADE FRAME'!$B$1:$B$43 = "AMAZON.COM",ROW('PREMADE FRAME'!$B$1:$B$43)),ROW(17:17)),2),"")</f>
        <v/>
      </c>
      <c r="L18" s="55" t="str">
        <f t="array" ref="L18">IFERROR(INDEX('PREMADE FRAME'!$B$1:$E$43,SMALL(IF('PREMADE FRAME'!$B$1:$B$43 = "AMAZON.COM",ROW('PREMADE FRAME'!$B$1:$B$43)),ROW(17:17)),4),"")</f>
        <v/>
      </c>
      <c r="M18" s="72" t="str">
        <f t="array" ref="M18">IFERROR(INDEX('PREMADE FRAME'!$B$1:$E$43,SMALL(IF('PREMADE FRAME'!$B$1:$B$43 = "METALSDEPOT",ROW('PREMADE FRAME'!$B$1:$B$43)),ROW(17:17)),2),"")</f>
        <v/>
      </c>
      <c r="N18" s="73" t="str">
        <f t="array" ref="N18">IFERROR(INDEX('PREMADE FRAME'!$B$1:$E$43,SMALL(IF('PREMADE FRAME'!$B$1:$B$43 = "METALSDEPOT",ROW('PREMADE FRAME'!$B$1:$B$43)),ROW(17:17)),4),"")</f>
        <v/>
      </c>
      <c r="O18" s="86" t="str">
        <f t="array" ref="O18">IFERROR(INDEX('PREMADE FRAME'!$B$1:$E$43,SMALL(IF('PREMADE FRAME'!$B$1:$B$43 = "MOUSER",ROW('PREMADE FRAME'!$B$1:$B$43)),ROW(17:17)),2),"")</f>
        <v/>
      </c>
      <c r="P18" s="87" t="str">
        <f t="array" ref="P18">IFERROR(INDEX('PREMADE FRAME'!$B$1:$E$43,SMALL(IF('PREMADE FRAME'!$B$1:$B$43 = "MOUSER",ROW('PREMADE FRAME'!$B$1:$B$43)),ROW(17:17)),4),"")</f>
        <v/>
      </c>
      <c r="Q18" s="44" t="str">
        <f t="array" ref="Q18">IFERROR(INDEX('PREMADE FRAME'!$B$1:$E$43,SMALL(IF('PREMADE FRAME'!$B$1:$B$43 = "BMI KARTS",ROW('PREMADE FRAME'!$B$1:$B$43)),ROW(17:17)),2),"")</f>
        <v/>
      </c>
      <c r="R18" s="45" t="str">
        <f t="array" ref="R18">IFERROR(INDEX('PREMADE FRAME'!$B$1:$E$43,SMALL(IF('PREMADE FRAME'!$B$1:$B$43 = "BMI KARTS",ROW('PREMADE FRAME'!$B$1:$B$43)),ROW(17:17)),4),"")</f>
        <v/>
      </c>
      <c r="S18" s="46" t="str">
        <f t="array" ref="S18">IFERROR(INDEX('PREMADE FRAME'!$B$1:$E$43,SMALL(IF('PREMADE FRAME'!$B$1:$B$43 = "HOME DEPOT",ROW('PREMADE FRAME'!$B$1:$B$43)),ROW(17:17)),2),"")</f>
        <v/>
      </c>
      <c r="T18" s="47" t="str">
        <f t="array" ref="T18">IFERROR(INDEX('PREMADE FRAME'!$B$1:$E$43,SMALL(IF('PREMADE FRAME'!$B$1:$B$43 = "HOME DEPOT",ROW('PREMADE FRAME'!$B$1:$B$43)),ROW(17:17)),4),"")</f>
        <v/>
      </c>
    </row>
    <row r="19" spans="1:20" x14ac:dyDescent="0.55000000000000004">
      <c r="A19" s="44" t="str">
        <f t="array" ref="A19">IFERROR(INDEX('PREMADE FRAME'!$B$1:$E$43,SMALL(IF('PREMADE FRAME'!$B$1:$B$43 = "VEXPRO",ROW('PREMADE FRAME'!$B$1:$B$43)),ROW(18:18)),2),"")</f>
        <v/>
      </c>
      <c r="B19" s="45" t="str">
        <f t="array" ref="B19">IFERROR(INDEX('PREMADE FRAME'!$B$1:$E$43,SMALL(IF('PREMADE FRAME'!$B$1:$B$43 = "VEXPRO",ROW('PREMADE FRAME'!$B$1:$B$43)),ROW(18:18)),4),"")</f>
        <v/>
      </c>
      <c r="C19" s="46" t="str">
        <f t="array" ref="C19">IFERROR(INDEX('PREMADE FRAME'!$B$1:$E$43,SMALL(IF('PREMADE FRAME'!$B$1:$B$43 = "ANDYMARK",ROW('PREMADE FRAME'!$B$1:$B$43)),ROW(18:18)),2),"")</f>
        <v/>
      </c>
      <c r="D19" s="47" t="str">
        <f t="array" ref="D19">IFERROR(INDEX('PREMADE FRAME'!$B$1:$E$43,SMALL(IF('PREMADE FRAME'!$B$1:$B$43 = "ANDYMARK",ROW('PREMADE FRAME'!$B$1:$B$43)),ROW(18:18)),4),"")</f>
        <v/>
      </c>
      <c r="E19" s="48" t="str">
        <f t="array" ref="E19">IFERROR(INDEX('PREMADE FRAME'!$B$1:$E$43,SMALL(IF('PREMADE FRAME'!$B$1:$B$43 = "GOKARTSUSA",ROW('PREMADE FRAME'!$B$1:$B$43)),ROW(18:18)),2),"")</f>
        <v/>
      </c>
      <c r="F19" s="49" t="str">
        <f t="array" ref="F19">IFERROR(INDEX('PREMADE FRAME'!$B$1:$E$43,SMALL(IF('PREMADE FRAME'!$B$1:$B$43 = "GOKARTSUSA",ROW('PREMADE FRAME'!$B$1:$B$43)),ROW(18:18)),4),"")</f>
        <v/>
      </c>
      <c r="G19" s="50" t="str">
        <f t="array" ref="G19">IFERROR(INDEX('PREMADE FRAME'!$B$1:$E$43,SMALL(IF('PREMADE FRAME'!$B$1:$B$43 = "AUTOZONE",ROW('PREMADE FRAME'!$B$1:$B$43)),ROW(18:18)),2),"")</f>
        <v/>
      </c>
      <c r="H19" s="51" t="str">
        <f t="array" ref="H19">IFERROR(INDEX('PREMADE FRAME'!$B$1:$E$43,SMALL(IF('PREMADE FRAME'!$B$1:$B$43 = "AUTOZONE",ROW('PREMADE FRAME'!$B$1:$B$43)),ROW(18:18)),4),"")</f>
        <v/>
      </c>
      <c r="I19" s="52" t="str">
        <f t="array" ref="I19">IFERROR(INDEX('PREMADE FRAME'!$B$1:$E$43,SMALL(IF('PREMADE FRAME'!$B$1:$B$43 = "EBAY.COM",ROW('PREMADE FRAME'!$B$1:$B$43)),ROW(18:18)),2),"")</f>
        <v/>
      </c>
      <c r="J19" s="53" t="str">
        <f t="array" ref="J19">IFERROR(INDEX('PREMADE FRAME'!$B$1:$E$43,SMALL(IF('PREMADE FRAME'!$B$1:$B$43 = "EBAY.COM",ROW('PREMADE FRAME'!$B$1:$B$43)),ROW(18:18)),4),"")</f>
        <v/>
      </c>
      <c r="K19" s="54" t="str">
        <f t="array" ref="K19">IFERROR(INDEX('PREMADE FRAME'!$B$1:$E$43,SMALL(IF('PREMADE FRAME'!$B$1:$B$43 = "AMAZON.COM",ROW('PREMADE FRAME'!$B$1:$B$43)),ROW(18:18)),2),"")</f>
        <v/>
      </c>
      <c r="L19" s="55" t="str">
        <f t="array" ref="L19">IFERROR(INDEX('PREMADE FRAME'!$B$1:$E$43,SMALL(IF('PREMADE FRAME'!$B$1:$B$43 = "AMAZON.COM",ROW('PREMADE FRAME'!$B$1:$B$43)),ROW(18:18)),4),"")</f>
        <v/>
      </c>
      <c r="M19" s="72" t="str">
        <f t="array" ref="M19">IFERROR(INDEX('PREMADE FRAME'!$B$1:$E$43,SMALL(IF('PREMADE FRAME'!$B$1:$B$43 = "METALSDEPOT",ROW('PREMADE FRAME'!$B$1:$B$43)),ROW(18:18)),2),"")</f>
        <v/>
      </c>
      <c r="N19" s="73" t="str">
        <f t="array" ref="N19">IFERROR(INDEX('PREMADE FRAME'!$B$1:$E$43,SMALL(IF('PREMADE FRAME'!$B$1:$B$43 = "METALSDEPOT",ROW('PREMADE FRAME'!$B$1:$B$43)),ROW(18:18)),4),"")</f>
        <v/>
      </c>
      <c r="O19" s="86" t="str">
        <f t="array" ref="O19">IFERROR(INDEX('PREMADE FRAME'!$B$1:$E$43,SMALL(IF('PREMADE FRAME'!$B$1:$B$43 = "MOUSER",ROW('PREMADE FRAME'!$B$1:$B$43)),ROW(18:18)),2),"")</f>
        <v/>
      </c>
      <c r="P19" s="87" t="str">
        <f t="array" ref="P19">IFERROR(INDEX('PREMADE FRAME'!$B$1:$E$43,SMALL(IF('PREMADE FRAME'!$B$1:$B$43 = "MOUSER",ROW('PREMADE FRAME'!$B$1:$B$43)),ROW(18:18)),4),"")</f>
        <v/>
      </c>
      <c r="Q19" s="44" t="str">
        <f t="array" ref="Q19">IFERROR(INDEX('PREMADE FRAME'!$B$1:$E$43,SMALL(IF('PREMADE FRAME'!$B$1:$B$43 = "BMI KARTS",ROW('PREMADE FRAME'!$B$1:$B$43)),ROW(18:18)),2),"")</f>
        <v/>
      </c>
      <c r="R19" s="45" t="str">
        <f t="array" ref="R19">IFERROR(INDEX('PREMADE FRAME'!$B$1:$E$43,SMALL(IF('PREMADE FRAME'!$B$1:$B$43 = "BMI KARTS",ROW('PREMADE FRAME'!$B$1:$B$43)),ROW(18:18)),4),"")</f>
        <v/>
      </c>
      <c r="S19" s="46" t="str">
        <f t="array" ref="S19">IFERROR(INDEX('PREMADE FRAME'!$B$1:$E$43,SMALL(IF('PREMADE FRAME'!$B$1:$B$43 = "HOME DEPOT",ROW('PREMADE FRAME'!$B$1:$B$43)),ROW(18:18)),2),"")</f>
        <v/>
      </c>
      <c r="T19" s="47" t="str">
        <f t="array" ref="T19">IFERROR(INDEX('PREMADE FRAME'!$B$1:$E$43,SMALL(IF('PREMADE FRAME'!$B$1:$B$43 = "HOME DEPOT",ROW('PREMADE FRAME'!$B$1:$B$43)),ROW(18:18)),4),"")</f>
        <v/>
      </c>
    </row>
    <row r="20" spans="1:20" x14ac:dyDescent="0.55000000000000004">
      <c r="A20" s="44" t="str">
        <f t="array" ref="A20">IFERROR(INDEX('PREMADE FRAME'!$B$1:$E$43,SMALL(IF('PREMADE FRAME'!$B$1:$B$43 = "VEXPRO",ROW('PREMADE FRAME'!$B$1:$B$43)),ROW(19:19)),2),"")</f>
        <v/>
      </c>
      <c r="B20" s="45" t="str">
        <f t="array" ref="B20">IFERROR(INDEX('PREMADE FRAME'!$B$1:$E$43,SMALL(IF('PREMADE FRAME'!$B$1:$B$43 = "VEXPRO",ROW('PREMADE FRAME'!$B$1:$B$43)),ROW(19:19)),4),"")</f>
        <v/>
      </c>
      <c r="C20" s="46" t="str">
        <f t="array" ref="C20">IFERROR(INDEX('PREMADE FRAME'!$B$1:$E$43,SMALL(IF('PREMADE FRAME'!$B$1:$B$43 = "ANDYMARK",ROW('PREMADE FRAME'!$B$1:$B$43)),ROW(19:19)),2),"")</f>
        <v/>
      </c>
      <c r="D20" s="47" t="str">
        <f t="array" ref="D20">IFERROR(INDEX('PREMADE FRAME'!$B$1:$E$43,SMALL(IF('PREMADE FRAME'!$B$1:$B$43 = "ANDYMARK",ROW('PREMADE FRAME'!$B$1:$B$43)),ROW(19:19)),4),"")</f>
        <v/>
      </c>
      <c r="E20" s="48" t="str">
        <f t="array" ref="E20">IFERROR(INDEX('PREMADE FRAME'!$B$1:$E$43,SMALL(IF('PREMADE FRAME'!$B$1:$B$43 = "GOKARTSUSA",ROW('PREMADE FRAME'!$B$1:$B$43)),ROW(19:19)),2),"")</f>
        <v/>
      </c>
      <c r="F20" s="49" t="str">
        <f t="array" ref="F20">IFERROR(INDEX('PREMADE FRAME'!$B$1:$E$43,SMALL(IF('PREMADE FRAME'!$B$1:$B$43 = "GOKARTSUSA",ROW('PREMADE FRAME'!$B$1:$B$43)),ROW(19:19)),4),"")</f>
        <v/>
      </c>
      <c r="G20" s="50" t="str">
        <f t="array" ref="G20">IFERROR(INDEX('PREMADE FRAME'!$B$1:$E$43,SMALL(IF('PREMADE FRAME'!$B$1:$B$43 = "AUTOZONE",ROW('PREMADE FRAME'!$B$1:$B$43)),ROW(19:19)),2),"")</f>
        <v/>
      </c>
      <c r="H20" s="51" t="str">
        <f t="array" ref="H20">IFERROR(INDEX('PREMADE FRAME'!$B$1:$E$43,SMALL(IF('PREMADE FRAME'!$B$1:$B$43 = "AUTOZONE",ROW('PREMADE FRAME'!$B$1:$B$43)),ROW(19:19)),4),"")</f>
        <v/>
      </c>
      <c r="I20" s="52" t="str">
        <f t="array" ref="I20">IFERROR(INDEX('PREMADE FRAME'!$B$1:$E$43,SMALL(IF('PREMADE FRAME'!$B$1:$B$43 = "EBAY.COM",ROW('PREMADE FRAME'!$B$1:$B$43)),ROW(19:19)),2),"")</f>
        <v/>
      </c>
      <c r="J20" s="53" t="str">
        <f t="array" ref="J20">IFERROR(INDEX('PREMADE FRAME'!$B$1:$E$43,SMALL(IF('PREMADE FRAME'!$B$1:$B$43 = "EBAY.COM",ROW('PREMADE FRAME'!$B$1:$B$43)),ROW(19:19)),4),"")</f>
        <v/>
      </c>
      <c r="K20" s="54" t="str">
        <f t="array" ref="K20">IFERROR(INDEX('PREMADE FRAME'!$B$1:$E$43,SMALL(IF('PREMADE FRAME'!$B$1:$B$43 = "AMAZON.COM",ROW('PREMADE FRAME'!$B$1:$B$43)),ROW(19:19)),2),"")</f>
        <v/>
      </c>
      <c r="L20" s="55" t="str">
        <f t="array" ref="L20">IFERROR(INDEX('PREMADE FRAME'!$B$1:$E$43,SMALL(IF('PREMADE FRAME'!$B$1:$B$43 = "AMAZON.COM",ROW('PREMADE FRAME'!$B$1:$B$43)),ROW(19:19)),4),"")</f>
        <v/>
      </c>
      <c r="M20" s="72" t="str">
        <f t="array" ref="M20">IFERROR(INDEX('PREMADE FRAME'!$B$1:$E$43,SMALL(IF('PREMADE FRAME'!$B$1:$B$43 = "METALSDEPOT",ROW('PREMADE FRAME'!$B$1:$B$43)),ROW(19:19)),2),"")</f>
        <v/>
      </c>
      <c r="N20" s="73" t="str">
        <f t="array" ref="N20">IFERROR(INDEX('PREMADE FRAME'!$B$1:$E$43,SMALL(IF('PREMADE FRAME'!$B$1:$B$43 = "METALSDEPOT",ROW('PREMADE FRAME'!$B$1:$B$43)),ROW(19:19)),4),"")</f>
        <v/>
      </c>
      <c r="O20" s="86" t="str">
        <f t="array" ref="O20">IFERROR(INDEX('PREMADE FRAME'!$B$1:$E$43,SMALL(IF('PREMADE FRAME'!$B$1:$B$43 = "MOUSER",ROW('PREMADE FRAME'!$B$1:$B$43)),ROW(19:19)),2),"")</f>
        <v/>
      </c>
      <c r="P20" s="87" t="str">
        <f t="array" ref="P20">IFERROR(INDEX('PREMADE FRAME'!$B$1:$E$43,SMALL(IF('PREMADE FRAME'!$B$1:$B$43 = "MOUSER",ROW('PREMADE FRAME'!$B$1:$B$43)),ROW(19:19)),4),"")</f>
        <v/>
      </c>
      <c r="Q20" s="44" t="str">
        <f t="array" ref="Q20">IFERROR(INDEX('PREMADE FRAME'!$B$1:$E$43,SMALL(IF('PREMADE FRAME'!$B$1:$B$43 = "BMI KARTS",ROW('PREMADE FRAME'!$B$1:$B$43)),ROW(19:19)),2),"")</f>
        <v/>
      </c>
      <c r="R20" s="45" t="str">
        <f t="array" ref="R20">IFERROR(INDEX('PREMADE FRAME'!$B$1:$E$43,SMALL(IF('PREMADE FRAME'!$B$1:$B$43 = "BMI KARTS",ROW('PREMADE FRAME'!$B$1:$B$43)),ROW(19:19)),4),"")</f>
        <v/>
      </c>
      <c r="S20" s="46" t="str">
        <f t="array" ref="S20">IFERROR(INDEX('PREMADE FRAME'!$B$1:$E$43,SMALL(IF('PREMADE FRAME'!$B$1:$B$43 = "HOME DEPOT",ROW('PREMADE FRAME'!$B$1:$B$43)),ROW(19:19)),2),"")</f>
        <v/>
      </c>
      <c r="T20" s="47" t="str">
        <f t="array" ref="T20">IFERROR(INDEX('PREMADE FRAME'!$B$1:$E$43,SMALL(IF('PREMADE FRAME'!$B$1:$B$43 = "HOME DEPOT",ROW('PREMADE FRAME'!$B$1:$B$43)),ROW(19:19)),4),"")</f>
        <v/>
      </c>
    </row>
    <row r="21" spans="1:20" x14ac:dyDescent="0.55000000000000004">
      <c r="A21" s="44" t="str">
        <f t="array" ref="A21">IFERROR(INDEX('PREMADE FRAME'!$B$1:$E$43,SMALL(IF('PREMADE FRAME'!$B$1:$B$43 = "VEXPRO",ROW('PREMADE FRAME'!$B$1:$B$43)),ROW(20:20)),2),"")</f>
        <v/>
      </c>
      <c r="B21" s="45" t="str">
        <f t="array" ref="B21">IFERROR(INDEX('PREMADE FRAME'!$B$1:$E$43,SMALL(IF('PREMADE FRAME'!$B$1:$B$43 = "VEXPRO",ROW('PREMADE FRAME'!$B$1:$B$43)),ROW(20:20)),4),"")</f>
        <v/>
      </c>
      <c r="C21" s="46" t="str">
        <f t="array" ref="C21">IFERROR(INDEX('PREMADE FRAME'!$B$1:$E$43,SMALL(IF('PREMADE FRAME'!$B$1:$B$43 = "ANDYMARK",ROW('PREMADE FRAME'!$B$1:$B$43)),ROW(20:20)),2),"")</f>
        <v/>
      </c>
      <c r="D21" s="47" t="str">
        <f t="array" ref="D21">IFERROR(INDEX('PREMADE FRAME'!$B$1:$E$43,SMALL(IF('PREMADE FRAME'!$B$1:$B$43 = "ANDYMARK",ROW('PREMADE FRAME'!$B$1:$B$43)),ROW(20:20)),4),"")</f>
        <v/>
      </c>
      <c r="E21" s="48" t="str">
        <f t="array" ref="E21">IFERROR(INDEX('PREMADE FRAME'!$B$1:$E$43,SMALL(IF('PREMADE FRAME'!$B$1:$B$43 = "GOKARTSUSA",ROW('PREMADE FRAME'!$B$1:$B$43)),ROW(20:20)),2),"")</f>
        <v/>
      </c>
      <c r="F21" s="49" t="str">
        <f t="array" ref="F21">IFERROR(INDEX('PREMADE FRAME'!$B$1:$E$43,SMALL(IF('PREMADE FRAME'!$B$1:$B$43 = "GOKARTSUSA",ROW('PREMADE FRAME'!$B$1:$B$43)),ROW(20:20)),4),"")</f>
        <v/>
      </c>
      <c r="G21" s="50" t="str">
        <f t="array" ref="G21">IFERROR(INDEX('PREMADE FRAME'!$B$1:$E$43,SMALL(IF('PREMADE FRAME'!$B$1:$B$43 = "AUTOZONE",ROW('PREMADE FRAME'!$B$1:$B$43)),ROW(20:20)),2),"")</f>
        <v/>
      </c>
      <c r="H21" s="51" t="str">
        <f t="array" ref="H21">IFERROR(INDEX('PREMADE FRAME'!$B$1:$E$43,SMALL(IF('PREMADE FRAME'!$B$1:$B$43 = "AUTOZONE",ROW('PREMADE FRAME'!$B$1:$B$43)),ROW(20:20)),4),"")</f>
        <v/>
      </c>
      <c r="I21" s="52" t="str">
        <f t="array" ref="I21">IFERROR(INDEX('PREMADE FRAME'!$B$1:$E$43,SMALL(IF('PREMADE FRAME'!$B$1:$B$43 = "EBAY.COM",ROW('PREMADE FRAME'!$B$1:$B$43)),ROW(20:20)),2),"")</f>
        <v/>
      </c>
      <c r="J21" s="53" t="str">
        <f t="array" ref="J21">IFERROR(INDEX('PREMADE FRAME'!$B$1:$E$43,SMALL(IF('PREMADE FRAME'!$B$1:$B$43 = "EBAY.COM",ROW('PREMADE FRAME'!$B$1:$B$43)),ROW(20:20)),4),"")</f>
        <v/>
      </c>
      <c r="K21" s="54" t="str">
        <f t="array" ref="K21">IFERROR(INDEX('PREMADE FRAME'!$B$1:$E$43,SMALL(IF('PREMADE FRAME'!$B$1:$B$43 = "AMAZON.COM",ROW('PREMADE FRAME'!$B$1:$B$43)),ROW(20:20)),2),"")</f>
        <v/>
      </c>
      <c r="L21" s="55" t="str">
        <f t="array" ref="L21">IFERROR(INDEX('PREMADE FRAME'!$B$1:$E$43,SMALL(IF('PREMADE FRAME'!$B$1:$B$43 = "AMAZON.COM",ROW('PREMADE FRAME'!$B$1:$B$43)),ROW(20:20)),4),"")</f>
        <v/>
      </c>
      <c r="M21" s="72" t="str">
        <f t="array" ref="M21">IFERROR(INDEX('PREMADE FRAME'!$B$1:$E$43,SMALL(IF('PREMADE FRAME'!$B$1:$B$43 = "METALSDEPOT",ROW('PREMADE FRAME'!$B$1:$B$43)),ROW(20:20)),2),"")</f>
        <v/>
      </c>
      <c r="N21" s="73" t="str">
        <f t="array" ref="N21">IFERROR(INDEX('PREMADE FRAME'!$B$1:$E$43,SMALL(IF('PREMADE FRAME'!$B$1:$B$43 = "METALSDEPOT",ROW('PREMADE FRAME'!$B$1:$B$43)),ROW(20:20)),4),"")</f>
        <v/>
      </c>
      <c r="O21" s="86" t="str">
        <f t="array" ref="O21">IFERROR(INDEX('PREMADE FRAME'!$B$1:$E$43,SMALL(IF('PREMADE FRAME'!$B$1:$B$43 = "MOUSER",ROW('PREMADE FRAME'!$B$1:$B$43)),ROW(20:20)),2),"")</f>
        <v/>
      </c>
      <c r="P21" s="87" t="str">
        <f t="array" ref="P21">IFERROR(INDEX('PREMADE FRAME'!$B$1:$E$43,SMALL(IF('PREMADE FRAME'!$B$1:$B$43 = "MOUSER",ROW('PREMADE FRAME'!$B$1:$B$43)),ROW(20:20)),4),"")</f>
        <v/>
      </c>
      <c r="Q21" s="44" t="str">
        <f t="array" ref="Q21">IFERROR(INDEX('PREMADE FRAME'!$B$1:$E$43,SMALL(IF('PREMADE FRAME'!$B$1:$B$43 = "BMI KARTS",ROW('PREMADE FRAME'!$B$1:$B$43)),ROW(20:20)),2),"")</f>
        <v/>
      </c>
      <c r="R21" s="45" t="str">
        <f t="array" ref="R21">IFERROR(INDEX('PREMADE FRAME'!$B$1:$E$43,SMALL(IF('PREMADE FRAME'!$B$1:$B$43 = "BMI KARTS",ROW('PREMADE FRAME'!$B$1:$B$43)),ROW(20:20)),4),"")</f>
        <v/>
      </c>
      <c r="S21" s="46" t="str">
        <f t="array" ref="S21">IFERROR(INDEX('PREMADE FRAME'!$B$1:$E$43,SMALL(IF('PREMADE FRAME'!$B$1:$B$43 = "HOME DEPOT",ROW('PREMADE FRAME'!$B$1:$B$43)),ROW(20:20)),2),"")</f>
        <v/>
      </c>
      <c r="T21" s="47" t="str">
        <f t="array" ref="T21">IFERROR(INDEX('PREMADE FRAME'!$B$1:$E$43,SMALL(IF('PREMADE FRAME'!$B$1:$B$43 = "HOME DEPOT",ROW('PREMADE FRAME'!$B$1:$B$43)),ROW(20:20)),4),"")</f>
        <v/>
      </c>
    </row>
    <row r="22" spans="1:20" x14ac:dyDescent="0.55000000000000004">
      <c r="A22" s="44" t="str">
        <f t="array" ref="A22">IFERROR(INDEX('PREMADE FRAME'!$B$1:$E$43,SMALL(IF('PREMADE FRAME'!$B$1:$B$43 = "VEXPRO",ROW('PREMADE FRAME'!$B$1:$B$43)),ROW(21:21)),2),"")</f>
        <v/>
      </c>
      <c r="B22" s="45" t="str">
        <f t="array" ref="B22">IFERROR(INDEX('PREMADE FRAME'!$B$1:$E$43,SMALL(IF('PREMADE FRAME'!$B$1:$B$43 = "VEXPRO",ROW('PREMADE FRAME'!$B$1:$B$43)),ROW(21:21)),4),"")</f>
        <v/>
      </c>
      <c r="C22" s="46" t="str">
        <f t="array" ref="C22">IFERROR(INDEX('PREMADE FRAME'!$B$1:$E$43,SMALL(IF('PREMADE FRAME'!$B$1:$B$43 = "ANDYMARK",ROW('PREMADE FRAME'!$B$1:$B$43)),ROW(21:21)),2),"")</f>
        <v/>
      </c>
      <c r="D22" s="47" t="str">
        <f t="array" ref="D22">IFERROR(INDEX('PREMADE FRAME'!$B$1:$E$43,SMALL(IF('PREMADE FRAME'!$B$1:$B$43 = "ANDYMARK",ROW('PREMADE FRAME'!$B$1:$B$43)),ROW(21:21)),4),"")</f>
        <v/>
      </c>
      <c r="E22" s="48" t="str">
        <f t="array" ref="E22">IFERROR(INDEX('PREMADE FRAME'!$B$1:$E$43,SMALL(IF('PREMADE FRAME'!$B$1:$B$43 = "GOKARTSUSA",ROW('PREMADE FRAME'!$B$1:$B$43)),ROW(21:21)),2),"")</f>
        <v/>
      </c>
      <c r="F22" s="49" t="str">
        <f t="array" ref="F22">IFERROR(INDEX('PREMADE FRAME'!$B$1:$E$43,SMALL(IF('PREMADE FRAME'!$B$1:$B$43 = "GOKARTSUSA",ROW('PREMADE FRAME'!$B$1:$B$43)),ROW(21:21)),4),"")</f>
        <v/>
      </c>
      <c r="G22" s="50" t="str">
        <f t="array" ref="G22">IFERROR(INDEX('PREMADE FRAME'!$B$1:$E$43,SMALL(IF('PREMADE FRAME'!$B$1:$B$43 = "AUTOZONE",ROW('PREMADE FRAME'!$B$1:$B$43)),ROW(21:21)),2),"")</f>
        <v/>
      </c>
      <c r="H22" s="51" t="str">
        <f t="array" ref="H22">IFERROR(INDEX('PREMADE FRAME'!$B$1:$E$43,SMALL(IF('PREMADE FRAME'!$B$1:$B$43 = "AUTOZONE",ROW('PREMADE FRAME'!$B$1:$B$43)),ROW(21:21)),4),"")</f>
        <v/>
      </c>
      <c r="I22" s="52" t="str">
        <f t="array" ref="I22">IFERROR(INDEX('PREMADE FRAME'!$B$1:$E$43,SMALL(IF('PREMADE FRAME'!$B$1:$B$43 = "EBAY.COM",ROW('PREMADE FRAME'!$B$1:$B$43)),ROW(21:21)),2),"")</f>
        <v/>
      </c>
      <c r="J22" s="53" t="str">
        <f t="array" ref="J22">IFERROR(INDEX('PREMADE FRAME'!$B$1:$E$43,SMALL(IF('PREMADE FRAME'!$B$1:$B$43 = "EBAY.COM",ROW('PREMADE FRAME'!$B$1:$B$43)),ROW(21:21)),4),"")</f>
        <v/>
      </c>
      <c r="K22" s="54" t="str">
        <f t="array" ref="K22">IFERROR(INDEX('PREMADE FRAME'!$B$1:$E$43,SMALL(IF('PREMADE FRAME'!$B$1:$B$43 = "AMAZON.COM",ROW('PREMADE FRAME'!$B$1:$B$43)),ROW(21:21)),2),"")</f>
        <v/>
      </c>
      <c r="L22" s="55" t="str">
        <f t="array" ref="L22">IFERROR(INDEX('PREMADE FRAME'!$B$1:$E$43,SMALL(IF('PREMADE FRAME'!$B$1:$B$43 = "AMAZON.COM",ROW('PREMADE FRAME'!$B$1:$B$43)),ROW(21:21)),4),"")</f>
        <v/>
      </c>
      <c r="M22" s="72" t="str">
        <f t="array" ref="M22">IFERROR(INDEX('PREMADE FRAME'!$B$1:$E$43,SMALL(IF('PREMADE FRAME'!$B$1:$B$43 = "METALSDEPOT",ROW('PREMADE FRAME'!$B$1:$B$43)),ROW(21:21)),2),"")</f>
        <v/>
      </c>
      <c r="N22" s="73" t="str">
        <f t="array" ref="N22">IFERROR(INDEX('PREMADE FRAME'!$B$1:$E$43,SMALL(IF('PREMADE FRAME'!$B$1:$B$43 = "METALSDEPOT",ROW('PREMADE FRAME'!$B$1:$B$43)),ROW(21:21)),4),"")</f>
        <v/>
      </c>
      <c r="O22" s="86" t="str">
        <f t="array" ref="O22">IFERROR(INDEX('PREMADE FRAME'!$B$1:$E$43,SMALL(IF('PREMADE FRAME'!$B$1:$B$43 = "MOUSER",ROW('PREMADE FRAME'!$B$1:$B$43)),ROW(21:21)),2),"")</f>
        <v/>
      </c>
      <c r="P22" s="87" t="str">
        <f t="array" ref="P22">IFERROR(INDEX('PREMADE FRAME'!$B$1:$E$43,SMALL(IF('PREMADE FRAME'!$B$1:$B$43 = "MOUSER",ROW('PREMADE FRAME'!$B$1:$B$43)),ROW(21:21)),4),"")</f>
        <v/>
      </c>
      <c r="Q22" s="44" t="str">
        <f t="array" ref="Q22">IFERROR(INDEX('PREMADE FRAME'!$B$1:$E$43,SMALL(IF('PREMADE FRAME'!$B$1:$B$43 = "BMI KARTS",ROW('PREMADE FRAME'!$B$1:$B$43)),ROW(21:21)),2),"")</f>
        <v/>
      </c>
      <c r="R22" s="45" t="str">
        <f t="array" ref="R22">IFERROR(INDEX('PREMADE FRAME'!$B$1:$E$43,SMALL(IF('PREMADE FRAME'!$B$1:$B$43 = "BMI KARTS",ROW('PREMADE FRAME'!$B$1:$B$43)),ROW(21:21)),4),"")</f>
        <v/>
      </c>
      <c r="S22" s="46" t="str">
        <f t="array" ref="S22">IFERROR(INDEX('PREMADE FRAME'!$B$1:$E$43,SMALL(IF('PREMADE FRAME'!$B$1:$B$43 = "HOME DEPOT",ROW('PREMADE FRAME'!$B$1:$B$43)),ROW(21:21)),2),"")</f>
        <v/>
      </c>
      <c r="T22" s="47" t="str">
        <f t="array" ref="T22">IFERROR(INDEX('PREMADE FRAME'!$B$1:$E$43,SMALL(IF('PREMADE FRAME'!$B$1:$B$43 = "HOME DEPOT",ROW('PREMADE FRAME'!$B$1:$B$43)),ROW(21:21)),4),"")</f>
        <v/>
      </c>
    </row>
    <row r="23" spans="1:20" x14ac:dyDescent="0.55000000000000004">
      <c r="A23" s="44" t="str">
        <f t="array" ref="A23">IFERROR(INDEX('PREMADE FRAME'!$B$1:$E$43,SMALL(IF('PREMADE FRAME'!$B$1:$B$43 = "VEXPRO",ROW('PREMADE FRAME'!$B$1:$B$43)),ROW(22:22)),2),"")</f>
        <v/>
      </c>
      <c r="B23" s="45" t="str">
        <f t="array" ref="B23">IFERROR(INDEX('PREMADE FRAME'!$B$1:$E$43,SMALL(IF('PREMADE FRAME'!$B$1:$B$43 = "VEXPRO",ROW('PREMADE FRAME'!$B$1:$B$43)),ROW(22:22)),4),"")</f>
        <v/>
      </c>
      <c r="C23" s="46" t="str">
        <f t="array" ref="C23">IFERROR(INDEX('PREMADE FRAME'!$B$1:$E$43,SMALL(IF('PREMADE FRAME'!$B$1:$B$43 = "ANDYMARK",ROW('PREMADE FRAME'!$B$1:$B$43)),ROW(22:22)),2),"")</f>
        <v/>
      </c>
      <c r="D23" s="47" t="str">
        <f t="array" ref="D23">IFERROR(INDEX('PREMADE FRAME'!$B$1:$E$43,SMALL(IF('PREMADE FRAME'!$B$1:$B$43 = "ANDYMARK",ROW('PREMADE FRAME'!$B$1:$B$43)),ROW(22:22)),4),"")</f>
        <v/>
      </c>
      <c r="E23" s="48" t="str">
        <f t="array" ref="E23">IFERROR(INDEX('PREMADE FRAME'!$B$1:$E$43,SMALL(IF('PREMADE FRAME'!$B$1:$B$43 = "GOKARTSUSA",ROW('PREMADE FRAME'!$B$1:$B$43)),ROW(22:22)),2),"")</f>
        <v/>
      </c>
      <c r="F23" s="49" t="str">
        <f t="array" ref="F23">IFERROR(INDEX('PREMADE FRAME'!$B$1:$E$43,SMALL(IF('PREMADE FRAME'!$B$1:$B$43 = "GOKARTSUSA",ROW('PREMADE FRAME'!$B$1:$B$43)),ROW(22:22)),4),"")</f>
        <v/>
      </c>
      <c r="G23" s="50" t="str">
        <f t="array" ref="G23">IFERROR(INDEX('PREMADE FRAME'!$B$1:$E$43,SMALL(IF('PREMADE FRAME'!$B$1:$B$43 = "AUTOZONE",ROW('PREMADE FRAME'!$B$1:$B$43)),ROW(22:22)),2),"")</f>
        <v/>
      </c>
      <c r="H23" s="51" t="str">
        <f t="array" ref="H23">IFERROR(INDEX('PREMADE FRAME'!$B$1:$E$43,SMALL(IF('PREMADE FRAME'!$B$1:$B$43 = "AUTOZONE",ROW('PREMADE FRAME'!$B$1:$B$43)),ROW(22:22)),4),"")</f>
        <v/>
      </c>
      <c r="I23" s="52" t="str">
        <f t="array" ref="I23">IFERROR(INDEX('PREMADE FRAME'!$B$1:$E$43,SMALL(IF('PREMADE FRAME'!$B$1:$B$43 = "EBAY.COM",ROW('PREMADE FRAME'!$B$1:$B$43)),ROW(22:22)),2),"")</f>
        <v/>
      </c>
      <c r="J23" s="53" t="str">
        <f t="array" ref="J23">IFERROR(INDEX('PREMADE FRAME'!$B$1:$E$43,SMALL(IF('PREMADE FRAME'!$B$1:$B$43 = "EBAY.COM",ROW('PREMADE FRAME'!$B$1:$B$43)),ROW(22:22)),4),"")</f>
        <v/>
      </c>
      <c r="K23" s="54" t="str">
        <f t="array" ref="K23">IFERROR(INDEX('PREMADE FRAME'!$B$1:$E$43,SMALL(IF('PREMADE FRAME'!$B$1:$B$43 = "AMAZON.COM",ROW('PREMADE FRAME'!$B$1:$B$43)),ROW(22:22)),2),"")</f>
        <v/>
      </c>
      <c r="L23" s="55" t="str">
        <f t="array" ref="L23">IFERROR(INDEX('PREMADE FRAME'!$B$1:$E$43,SMALL(IF('PREMADE FRAME'!$B$1:$B$43 = "AMAZON.COM",ROW('PREMADE FRAME'!$B$1:$B$43)),ROW(22:22)),4),"")</f>
        <v/>
      </c>
      <c r="M23" s="72" t="str">
        <f t="array" ref="M23">IFERROR(INDEX('PREMADE FRAME'!$B$1:$E$43,SMALL(IF('PREMADE FRAME'!$B$1:$B$43 = "METALSDEPOT",ROW('PREMADE FRAME'!$B$1:$B$43)),ROW(22:22)),2),"")</f>
        <v/>
      </c>
      <c r="N23" s="73" t="str">
        <f t="array" ref="N23">IFERROR(INDEX('PREMADE FRAME'!$B$1:$E$43,SMALL(IF('PREMADE FRAME'!$B$1:$B$43 = "METALSDEPOT",ROW('PREMADE FRAME'!$B$1:$B$43)),ROW(22:22)),4),"")</f>
        <v/>
      </c>
      <c r="O23" s="86" t="str">
        <f t="array" ref="O23">IFERROR(INDEX('PREMADE FRAME'!$B$1:$E$43,SMALL(IF('PREMADE FRAME'!$B$1:$B$43 = "MOUSER",ROW('PREMADE FRAME'!$B$1:$B$43)),ROW(22:22)),2),"")</f>
        <v/>
      </c>
      <c r="P23" s="87" t="str">
        <f t="array" ref="P23">IFERROR(INDEX('PREMADE FRAME'!$B$1:$E$43,SMALL(IF('PREMADE FRAME'!$B$1:$B$43 = "MOUSER",ROW('PREMADE FRAME'!$B$1:$B$43)),ROW(22:22)),4),"")</f>
        <v/>
      </c>
      <c r="Q23" s="44" t="str">
        <f t="array" ref="Q23">IFERROR(INDEX('PREMADE FRAME'!$B$1:$E$43,SMALL(IF('PREMADE FRAME'!$B$1:$B$43 = "BMI KARTS",ROW('PREMADE FRAME'!$B$1:$B$43)),ROW(22:22)),2),"")</f>
        <v/>
      </c>
      <c r="R23" s="45" t="str">
        <f t="array" ref="R23">IFERROR(INDEX('PREMADE FRAME'!$B$1:$E$43,SMALL(IF('PREMADE FRAME'!$B$1:$B$43 = "BMI KARTS",ROW('PREMADE FRAME'!$B$1:$B$43)),ROW(22:22)),4),"")</f>
        <v/>
      </c>
      <c r="S23" s="46" t="str">
        <f t="array" ref="S23">IFERROR(INDEX('PREMADE FRAME'!$B$1:$E$43,SMALL(IF('PREMADE FRAME'!$B$1:$B$43 = "HOME DEPOT",ROW('PREMADE FRAME'!$B$1:$B$43)),ROW(22:22)),2),"")</f>
        <v/>
      </c>
      <c r="T23" s="47" t="str">
        <f t="array" ref="T23">IFERROR(INDEX('PREMADE FRAME'!$B$1:$E$43,SMALL(IF('PREMADE FRAME'!$B$1:$B$43 = "HOME DEPOT",ROW('PREMADE FRAME'!$B$1:$B$43)),ROW(22:22)),4),"")</f>
        <v/>
      </c>
    </row>
    <row r="24" spans="1:20" x14ac:dyDescent="0.55000000000000004">
      <c r="A24" s="44" t="str">
        <f t="array" ref="A24">IFERROR(INDEX('PREMADE FRAME'!$B$1:$E$43,SMALL(IF('PREMADE FRAME'!$B$1:$B$43 = "VEXPRO",ROW('PREMADE FRAME'!$B$1:$B$43)),ROW(23:23)),2),"")</f>
        <v/>
      </c>
      <c r="B24" s="45" t="str">
        <f t="array" ref="B24">IFERROR(INDEX('PREMADE FRAME'!$B$1:$E$43,SMALL(IF('PREMADE FRAME'!$B$1:$B$43 = "VEXPRO",ROW('PREMADE FRAME'!$B$1:$B$43)),ROW(23:23)),4),"")</f>
        <v/>
      </c>
      <c r="C24" s="46" t="str">
        <f t="array" ref="C24">IFERROR(INDEX('PREMADE FRAME'!$B$1:$E$43,SMALL(IF('PREMADE FRAME'!$B$1:$B$43 = "ANDYMARK",ROW('PREMADE FRAME'!$B$1:$B$43)),ROW(23:23)),2),"")</f>
        <v/>
      </c>
      <c r="D24" s="47" t="str">
        <f t="array" ref="D24">IFERROR(INDEX('PREMADE FRAME'!$B$1:$E$43,SMALL(IF('PREMADE FRAME'!$B$1:$B$43 = "ANDYMARK",ROW('PREMADE FRAME'!$B$1:$B$43)),ROW(23:23)),4),"")</f>
        <v/>
      </c>
      <c r="E24" s="48" t="str">
        <f t="array" ref="E24">IFERROR(INDEX('PREMADE FRAME'!$B$1:$E$43,SMALL(IF('PREMADE FRAME'!$B$1:$B$43 = "GOKARTSUSA",ROW('PREMADE FRAME'!$B$1:$B$43)),ROW(23:23)),2),"")</f>
        <v/>
      </c>
      <c r="F24" s="49" t="str">
        <f t="array" ref="F24">IFERROR(INDEX('PREMADE FRAME'!$B$1:$E$43,SMALL(IF('PREMADE FRAME'!$B$1:$B$43 = "GOKARTSUSA",ROW('PREMADE FRAME'!$B$1:$B$43)),ROW(23:23)),4),"")</f>
        <v/>
      </c>
      <c r="G24" s="50" t="str">
        <f t="array" ref="G24">IFERROR(INDEX('PREMADE FRAME'!$B$1:$E$43,SMALL(IF('PREMADE FRAME'!$B$1:$B$43 = "AUTOZONE",ROW('PREMADE FRAME'!$B$1:$B$43)),ROW(23:23)),2),"")</f>
        <v/>
      </c>
      <c r="H24" s="51" t="str">
        <f t="array" ref="H24">IFERROR(INDEX('PREMADE FRAME'!$B$1:$E$43,SMALL(IF('PREMADE FRAME'!$B$1:$B$43 = "AUTOZONE",ROW('PREMADE FRAME'!$B$1:$B$43)),ROW(23:23)),4),"")</f>
        <v/>
      </c>
      <c r="I24" s="52" t="str">
        <f t="array" ref="I24">IFERROR(INDEX('PREMADE FRAME'!$B$1:$E$43,SMALL(IF('PREMADE FRAME'!$B$1:$B$43 = "EBAY.COM",ROW('PREMADE FRAME'!$B$1:$B$43)),ROW(23:23)),2),"")</f>
        <v/>
      </c>
      <c r="J24" s="53" t="str">
        <f t="array" ref="J24">IFERROR(INDEX('PREMADE FRAME'!$B$1:$E$43,SMALL(IF('PREMADE FRAME'!$B$1:$B$43 = "EBAY.COM",ROW('PREMADE FRAME'!$B$1:$B$43)),ROW(23:23)),4),"")</f>
        <v/>
      </c>
      <c r="K24" s="54" t="str">
        <f t="array" ref="K24">IFERROR(INDEX('PREMADE FRAME'!$B$1:$E$43,SMALL(IF('PREMADE FRAME'!$B$1:$B$43 = "AMAZON.COM",ROW('PREMADE FRAME'!$B$1:$B$43)),ROW(23:23)),2),"")</f>
        <v/>
      </c>
      <c r="L24" s="55" t="str">
        <f t="array" ref="L24">IFERROR(INDEX('PREMADE FRAME'!$B$1:$E$43,SMALL(IF('PREMADE FRAME'!$B$1:$B$43 = "AMAZON.COM",ROW('PREMADE FRAME'!$B$1:$B$43)),ROW(23:23)),4),"")</f>
        <v/>
      </c>
      <c r="M24" s="72" t="str">
        <f t="array" ref="M24">IFERROR(INDEX('PREMADE FRAME'!$B$1:$E$43,SMALL(IF('PREMADE FRAME'!$B$1:$B$43 = "METALSDEPOT",ROW('PREMADE FRAME'!$B$1:$B$43)),ROW(23:23)),2),"")</f>
        <v/>
      </c>
      <c r="N24" s="73" t="str">
        <f t="array" ref="N24">IFERROR(INDEX('PREMADE FRAME'!$B$1:$E$43,SMALL(IF('PREMADE FRAME'!$B$1:$B$43 = "METALSDEPOT",ROW('PREMADE FRAME'!$B$1:$B$43)),ROW(23:23)),4),"")</f>
        <v/>
      </c>
      <c r="O24" s="86" t="str">
        <f t="array" ref="O24">IFERROR(INDEX('PREMADE FRAME'!$B$1:$E$43,SMALL(IF('PREMADE FRAME'!$B$1:$B$43 = "MOUSER",ROW('PREMADE FRAME'!$B$1:$B$43)),ROW(23:23)),2),"")</f>
        <v/>
      </c>
      <c r="P24" s="87" t="str">
        <f t="array" ref="P24">IFERROR(INDEX('PREMADE FRAME'!$B$1:$E$43,SMALL(IF('PREMADE FRAME'!$B$1:$B$43 = "MOUSER",ROW('PREMADE FRAME'!$B$1:$B$43)),ROW(23:23)),4),"")</f>
        <v/>
      </c>
      <c r="Q24" s="44" t="str">
        <f t="array" ref="Q24">IFERROR(INDEX('PREMADE FRAME'!$B$1:$E$43,SMALL(IF('PREMADE FRAME'!$B$1:$B$43 = "BMI KARTS",ROW('PREMADE FRAME'!$B$1:$B$43)),ROW(23:23)),2),"")</f>
        <v/>
      </c>
      <c r="R24" s="45" t="str">
        <f t="array" ref="R24">IFERROR(INDEX('PREMADE FRAME'!$B$1:$E$43,SMALL(IF('PREMADE FRAME'!$B$1:$B$43 = "BMI KARTS",ROW('PREMADE FRAME'!$B$1:$B$43)),ROW(23:23)),4),"")</f>
        <v/>
      </c>
      <c r="S24" s="46" t="str">
        <f t="array" ref="S24">IFERROR(INDEX('PREMADE FRAME'!$B$1:$E$43,SMALL(IF('PREMADE FRAME'!$B$1:$B$43 = "HOME DEPOT",ROW('PREMADE FRAME'!$B$1:$B$43)),ROW(23:23)),2),"")</f>
        <v/>
      </c>
      <c r="T24" s="47" t="str">
        <f t="array" ref="T24">IFERROR(INDEX('PREMADE FRAME'!$B$1:$E$43,SMALL(IF('PREMADE FRAME'!$B$1:$B$43 = "HOME DEPOT",ROW('PREMADE FRAME'!$B$1:$B$43)),ROW(23:23)),4),"")</f>
        <v/>
      </c>
    </row>
    <row r="25" spans="1:20" x14ac:dyDescent="0.55000000000000004">
      <c r="A25" s="44" t="str">
        <f t="array" ref="A25">IFERROR(INDEX('PREMADE FRAME'!$B$1:$E$43,SMALL(IF('PREMADE FRAME'!$B$1:$B$43 = "VEXPRO",ROW('PREMADE FRAME'!$B$1:$B$43)),ROW(24:24)),2),"")</f>
        <v/>
      </c>
      <c r="B25" s="45" t="str">
        <f t="array" ref="B25">IFERROR(INDEX('PREMADE FRAME'!$B$1:$E$43,SMALL(IF('PREMADE FRAME'!$B$1:$B$43 = "VEXPRO",ROW('PREMADE FRAME'!$B$1:$B$43)),ROW(24:24)),4),"")</f>
        <v/>
      </c>
      <c r="C25" s="46" t="str">
        <f t="array" ref="C25">IFERROR(INDEX('PREMADE FRAME'!$B$1:$E$43,SMALL(IF('PREMADE FRAME'!$B$1:$B$43 = "ANDYMARK",ROW('PREMADE FRAME'!$B$1:$B$43)),ROW(24:24)),2),"")</f>
        <v/>
      </c>
      <c r="D25" s="47" t="str">
        <f t="array" ref="D25">IFERROR(INDEX('PREMADE FRAME'!$B$1:$E$43,SMALL(IF('PREMADE FRAME'!$B$1:$B$43 = "ANDYMARK",ROW('PREMADE FRAME'!$B$1:$B$43)),ROW(24:24)),4),"")</f>
        <v/>
      </c>
      <c r="E25" s="48" t="str">
        <f t="array" ref="E25">IFERROR(INDEX('PREMADE FRAME'!$B$1:$E$43,SMALL(IF('PREMADE FRAME'!$B$1:$B$43 = "GOKARTSUSA",ROW('PREMADE FRAME'!$B$1:$B$43)),ROW(24:24)),2),"")</f>
        <v/>
      </c>
      <c r="F25" s="49" t="str">
        <f t="array" ref="F25">IFERROR(INDEX('PREMADE FRAME'!$B$1:$E$43,SMALL(IF('PREMADE FRAME'!$B$1:$B$43 = "GOKARTSUSA",ROW('PREMADE FRAME'!$B$1:$B$43)),ROW(24:24)),4),"")</f>
        <v/>
      </c>
      <c r="G25" s="50" t="str">
        <f t="array" ref="G25">IFERROR(INDEX('PREMADE FRAME'!$B$1:$E$43,SMALL(IF('PREMADE FRAME'!$B$1:$B$43 = "AUTOZONE",ROW('PREMADE FRAME'!$B$1:$B$43)),ROW(24:24)),2),"")</f>
        <v/>
      </c>
      <c r="H25" s="51" t="str">
        <f t="array" ref="H25">IFERROR(INDEX('PREMADE FRAME'!$B$1:$E$43,SMALL(IF('PREMADE FRAME'!$B$1:$B$43 = "AUTOZONE",ROW('PREMADE FRAME'!$B$1:$B$43)),ROW(24:24)),4),"")</f>
        <v/>
      </c>
      <c r="I25" s="52" t="str">
        <f t="array" ref="I25">IFERROR(INDEX('PREMADE FRAME'!$B$1:$E$43,SMALL(IF('PREMADE FRAME'!$B$1:$B$43 = "EBAY.COM",ROW('PREMADE FRAME'!$B$1:$B$43)),ROW(24:24)),2),"")</f>
        <v/>
      </c>
      <c r="J25" s="53" t="str">
        <f t="array" ref="J25">IFERROR(INDEX('PREMADE FRAME'!$B$1:$E$43,SMALL(IF('PREMADE FRAME'!$B$1:$B$43 = "EBAY.COM",ROW('PREMADE FRAME'!$B$1:$B$43)),ROW(24:24)),4),"")</f>
        <v/>
      </c>
      <c r="K25" s="54" t="str">
        <f t="array" ref="K25">IFERROR(INDEX('PREMADE FRAME'!$B$1:$E$43,SMALL(IF('PREMADE FRAME'!$B$1:$B$43 = "AMAZON.COM",ROW('PREMADE FRAME'!$B$1:$B$43)),ROW(24:24)),2),"")</f>
        <v/>
      </c>
      <c r="L25" s="55" t="str">
        <f t="array" ref="L25">IFERROR(INDEX('PREMADE FRAME'!$B$1:$E$43,SMALL(IF('PREMADE FRAME'!$B$1:$B$43 = "AMAZON.COM",ROW('PREMADE FRAME'!$B$1:$B$43)),ROW(24:24)),4),"")</f>
        <v/>
      </c>
      <c r="M25" s="72" t="str">
        <f t="array" ref="M25">IFERROR(INDEX('PREMADE FRAME'!$B$1:$E$43,SMALL(IF('PREMADE FRAME'!$B$1:$B$43 = "METALSDEPOT",ROW('PREMADE FRAME'!$B$1:$B$43)),ROW(24:24)),2),"")</f>
        <v/>
      </c>
      <c r="N25" s="73" t="str">
        <f t="array" ref="N25">IFERROR(INDEX('PREMADE FRAME'!$B$1:$E$43,SMALL(IF('PREMADE FRAME'!$B$1:$B$43 = "METALSDEPOT",ROW('PREMADE FRAME'!$B$1:$B$43)),ROW(24:24)),4),"")</f>
        <v/>
      </c>
      <c r="O25" s="86" t="str">
        <f t="array" ref="O25">IFERROR(INDEX('PREMADE FRAME'!$B$1:$E$43,SMALL(IF('PREMADE FRAME'!$B$1:$B$43 = "MOUSER",ROW('PREMADE FRAME'!$B$1:$B$43)),ROW(24:24)),2),"")</f>
        <v/>
      </c>
      <c r="P25" s="87" t="str">
        <f t="array" ref="P25">IFERROR(INDEX('PREMADE FRAME'!$B$1:$E$43,SMALL(IF('PREMADE FRAME'!$B$1:$B$43 = "MOUSER",ROW('PREMADE FRAME'!$B$1:$B$43)),ROW(24:24)),4),"")</f>
        <v/>
      </c>
      <c r="Q25" s="44" t="str">
        <f t="array" ref="Q25">IFERROR(INDEX('PREMADE FRAME'!$B$1:$E$43,SMALL(IF('PREMADE FRAME'!$B$1:$B$43 = "BMI KARTS",ROW('PREMADE FRAME'!$B$1:$B$43)),ROW(24:24)),2),"")</f>
        <v/>
      </c>
      <c r="R25" s="45" t="str">
        <f t="array" ref="R25">IFERROR(INDEX('PREMADE FRAME'!$B$1:$E$43,SMALL(IF('PREMADE FRAME'!$B$1:$B$43 = "BMI KARTS",ROW('PREMADE FRAME'!$B$1:$B$43)),ROW(24:24)),4),"")</f>
        <v/>
      </c>
      <c r="S25" s="46" t="str">
        <f t="array" ref="S25">IFERROR(INDEX('PREMADE FRAME'!$B$1:$E$43,SMALL(IF('PREMADE FRAME'!$B$1:$B$43 = "HOME DEPOT",ROW('PREMADE FRAME'!$B$1:$B$43)),ROW(24:24)),2),"")</f>
        <v/>
      </c>
      <c r="T25" s="47" t="str">
        <f t="array" ref="T25">IFERROR(INDEX('PREMADE FRAME'!$B$1:$E$43,SMALL(IF('PREMADE FRAME'!$B$1:$B$43 = "HOME DEPOT",ROW('PREMADE FRAME'!$B$1:$B$43)),ROW(24:24)),4),"")</f>
        <v/>
      </c>
    </row>
    <row r="26" spans="1:20" x14ac:dyDescent="0.55000000000000004">
      <c r="A26" s="44" t="str">
        <f t="array" ref="A26">IFERROR(INDEX('PREMADE FRAME'!$B$1:$E$43,SMALL(IF('PREMADE FRAME'!$B$1:$B$43 = "VEXPRO",ROW('PREMADE FRAME'!$B$1:$B$43)),ROW(25:25)),2),"")</f>
        <v/>
      </c>
      <c r="B26" s="45" t="str">
        <f t="array" ref="B26">IFERROR(INDEX('PREMADE FRAME'!$B$1:$E$43,SMALL(IF('PREMADE FRAME'!$B$1:$B$43 = "VEXPRO",ROW('PREMADE FRAME'!$B$1:$B$43)),ROW(25:25)),4),"")</f>
        <v/>
      </c>
      <c r="C26" s="46" t="str">
        <f t="array" ref="C26">IFERROR(INDEX('PREMADE FRAME'!$B$1:$E$43,SMALL(IF('PREMADE FRAME'!$B$1:$B$43 = "ANDYMARK",ROW('PREMADE FRAME'!$B$1:$B$43)),ROW(25:25)),2),"")</f>
        <v/>
      </c>
      <c r="D26" s="47" t="str">
        <f t="array" ref="D26">IFERROR(INDEX('PREMADE FRAME'!$B$1:$E$43,SMALL(IF('PREMADE FRAME'!$B$1:$B$43 = "ANDYMARK",ROW('PREMADE FRAME'!$B$1:$B$43)),ROW(25:25)),4),"")</f>
        <v/>
      </c>
      <c r="E26" s="48" t="str">
        <f t="array" ref="E26">IFERROR(INDEX('PREMADE FRAME'!$B$1:$E$43,SMALL(IF('PREMADE FRAME'!$B$1:$B$43 = "GOKARTSUSA",ROW('PREMADE FRAME'!$B$1:$B$43)),ROW(25:25)),2),"")</f>
        <v/>
      </c>
      <c r="F26" s="49" t="str">
        <f t="array" ref="F26">IFERROR(INDEX('PREMADE FRAME'!$B$1:$E$43,SMALL(IF('PREMADE FRAME'!$B$1:$B$43 = "GOKARTSUSA",ROW('PREMADE FRAME'!$B$1:$B$43)),ROW(25:25)),4),"")</f>
        <v/>
      </c>
      <c r="G26" s="50" t="str">
        <f t="array" ref="G26">IFERROR(INDEX('PREMADE FRAME'!$B$1:$E$43,SMALL(IF('PREMADE FRAME'!$B$1:$B$43 = "AUTOZONE",ROW('PREMADE FRAME'!$B$1:$B$43)),ROW(25:25)),2),"")</f>
        <v/>
      </c>
      <c r="H26" s="51" t="str">
        <f t="array" ref="H26">IFERROR(INDEX('PREMADE FRAME'!$B$1:$E$43,SMALL(IF('PREMADE FRAME'!$B$1:$B$43 = "AUTOZONE",ROW('PREMADE FRAME'!$B$1:$B$43)),ROW(25:25)),4),"")</f>
        <v/>
      </c>
      <c r="I26" s="52" t="str">
        <f t="array" ref="I26">IFERROR(INDEX('PREMADE FRAME'!$B$1:$E$43,SMALL(IF('PREMADE FRAME'!$B$1:$B$43 = "EBAY.COM",ROW('PREMADE FRAME'!$B$1:$B$43)),ROW(25:25)),2),"")</f>
        <v/>
      </c>
      <c r="J26" s="53" t="str">
        <f t="array" ref="J26">IFERROR(INDEX('PREMADE FRAME'!$B$1:$E$43,SMALL(IF('PREMADE FRAME'!$B$1:$B$43 = "EBAY.COM",ROW('PREMADE FRAME'!$B$1:$B$43)),ROW(25:25)),4),"")</f>
        <v/>
      </c>
      <c r="K26" s="54" t="str">
        <f t="array" ref="K26">IFERROR(INDEX('PREMADE FRAME'!$B$1:$E$43,SMALL(IF('PREMADE FRAME'!$B$1:$B$43 = "AMAZON.COM",ROW('PREMADE FRAME'!$B$1:$B$43)),ROW(25:25)),2),"")</f>
        <v/>
      </c>
      <c r="L26" s="55" t="str">
        <f t="array" ref="L26">IFERROR(INDEX('PREMADE FRAME'!$B$1:$E$43,SMALL(IF('PREMADE FRAME'!$B$1:$B$43 = "AMAZON.COM",ROW('PREMADE FRAME'!$B$1:$B$43)),ROW(25:25)),4),"")</f>
        <v/>
      </c>
      <c r="M26" s="72" t="str">
        <f t="array" ref="M26">IFERROR(INDEX('PREMADE FRAME'!$B$1:$E$43,SMALL(IF('PREMADE FRAME'!$B$1:$B$43 = "METALSDEPOT",ROW('PREMADE FRAME'!$B$1:$B$43)),ROW(25:25)),2),"")</f>
        <v/>
      </c>
      <c r="N26" s="73" t="str">
        <f t="array" ref="N26">IFERROR(INDEX('PREMADE FRAME'!$B$1:$E$43,SMALL(IF('PREMADE FRAME'!$B$1:$B$43 = "METALSDEPOT",ROW('PREMADE FRAME'!$B$1:$B$43)),ROW(25:25)),4),"")</f>
        <v/>
      </c>
      <c r="O26" s="86" t="str">
        <f t="array" ref="O26">IFERROR(INDEX('PREMADE FRAME'!$B$1:$E$43,SMALL(IF('PREMADE FRAME'!$B$1:$B$43 = "MOUSER",ROW('PREMADE FRAME'!$B$1:$B$43)),ROW(25:25)),2),"")</f>
        <v/>
      </c>
      <c r="P26" s="87" t="str">
        <f t="array" ref="P26">IFERROR(INDEX('PREMADE FRAME'!$B$1:$E$43,SMALL(IF('PREMADE FRAME'!$B$1:$B$43 = "MOUSER",ROW('PREMADE FRAME'!$B$1:$B$43)),ROW(25:25)),4),"")</f>
        <v/>
      </c>
      <c r="Q26" s="44" t="str">
        <f t="array" ref="Q26">IFERROR(INDEX('PREMADE FRAME'!$B$1:$E$43,SMALL(IF('PREMADE FRAME'!$B$1:$B$43 = "BMI KARTS",ROW('PREMADE FRAME'!$B$1:$B$43)),ROW(25:25)),2),"")</f>
        <v/>
      </c>
      <c r="R26" s="45" t="str">
        <f t="array" ref="R26">IFERROR(INDEX('PREMADE FRAME'!$B$1:$E$43,SMALL(IF('PREMADE FRAME'!$B$1:$B$43 = "BMI KARTS",ROW('PREMADE FRAME'!$B$1:$B$43)),ROW(25:25)),4),"")</f>
        <v/>
      </c>
      <c r="S26" s="46" t="str">
        <f t="array" ref="S26">IFERROR(INDEX('PREMADE FRAME'!$B$1:$E$43,SMALL(IF('PREMADE FRAME'!$B$1:$B$43 = "HOME DEPOT",ROW('PREMADE FRAME'!$B$1:$B$43)),ROW(25:25)),2),"")</f>
        <v/>
      </c>
      <c r="T26" s="47" t="str">
        <f t="array" ref="T26">IFERROR(INDEX('PREMADE FRAME'!$B$1:$E$43,SMALL(IF('PREMADE FRAME'!$B$1:$B$43 = "HOME DEPOT",ROW('PREMADE FRAME'!$B$1:$B$43)),ROW(25:25)),4),"")</f>
        <v/>
      </c>
    </row>
    <row r="27" spans="1:20" x14ac:dyDescent="0.55000000000000004">
      <c r="A27" s="44" t="str">
        <f t="array" ref="A27">IFERROR(INDEX('PREMADE FRAME'!$B$1:$E$43,SMALL(IF('PREMADE FRAME'!$B$1:$B$43 = "VEXPRO",ROW('PREMADE FRAME'!$B$1:$B$43)),ROW(26:26)),2),"")</f>
        <v/>
      </c>
      <c r="B27" s="45" t="str">
        <f t="array" ref="B27">IFERROR(INDEX('PREMADE FRAME'!$B$1:$E$43,SMALL(IF('PREMADE FRAME'!$B$1:$B$43 = "VEXPRO",ROW('PREMADE FRAME'!$B$1:$B$43)),ROW(26:26)),4),"")</f>
        <v/>
      </c>
      <c r="C27" s="46" t="str">
        <f t="array" ref="C27">IFERROR(INDEX('PREMADE FRAME'!$B$1:$E$43,SMALL(IF('PREMADE FRAME'!$B$1:$B$43 = "ANDYMARK",ROW('PREMADE FRAME'!$B$1:$B$43)),ROW(26:26)),2),"")</f>
        <v/>
      </c>
      <c r="D27" s="47" t="str">
        <f t="array" ref="D27">IFERROR(INDEX('PREMADE FRAME'!$B$1:$E$43,SMALL(IF('PREMADE FRAME'!$B$1:$B$43 = "ANDYMARK",ROW('PREMADE FRAME'!$B$1:$B$43)),ROW(26:26)),4),"")</f>
        <v/>
      </c>
      <c r="E27" s="48" t="str">
        <f t="array" ref="E27">IFERROR(INDEX('PREMADE FRAME'!$B$1:$E$43,SMALL(IF('PREMADE FRAME'!$B$1:$B$43 = "GOKARTSUSA",ROW('PREMADE FRAME'!$B$1:$B$43)),ROW(26:26)),2),"")</f>
        <v/>
      </c>
      <c r="F27" s="49" t="str">
        <f t="array" ref="F27">IFERROR(INDEX('PREMADE FRAME'!$B$1:$E$43,SMALL(IF('PREMADE FRAME'!$B$1:$B$43 = "GOKARTSUSA",ROW('PREMADE FRAME'!$B$1:$B$43)),ROW(26:26)),4),"")</f>
        <v/>
      </c>
      <c r="G27" s="50" t="str">
        <f t="array" ref="G27">IFERROR(INDEX('PREMADE FRAME'!$B$1:$E$43,SMALL(IF('PREMADE FRAME'!$B$1:$B$43 = "AUTOZONE",ROW('PREMADE FRAME'!$B$1:$B$43)),ROW(26:26)),2),"")</f>
        <v/>
      </c>
      <c r="H27" s="51" t="str">
        <f t="array" ref="H27">IFERROR(INDEX('PREMADE FRAME'!$B$1:$E$43,SMALL(IF('PREMADE FRAME'!$B$1:$B$43 = "AUTOZONE",ROW('PREMADE FRAME'!$B$1:$B$43)),ROW(26:26)),4),"")</f>
        <v/>
      </c>
      <c r="I27" s="52" t="str">
        <f t="array" ref="I27">IFERROR(INDEX('PREMADE FRAME'!$B$1:$E$43,SMALL(IF('PREMADE FRAME'!$B$1:$B$43 = "EBAY.COM",ROW('PREMADE FRAME'!$B$1:$B$43)),ROW(26:26)),2),"")</f>
        <v/>
      </c>
      <c r="J27" s="53" t="str">
        <f t="array" ref="J27">IFERROR(INDEX('PREMADE FRAME'!$B$1:$E$43,SMALL(IF('PREMADE FRAME'!$B$1:$B$43 = "EBAY.COM",ROW('PREMADE FRAME'!$B$1:$B$43)),ROW(26:26)),4),"")</f>
        <v/>
      </c>
      <c r="K27" s="54" t="str">
        <f t="array" ref="K27">IFERROR(INDEX('PREMADE FRAME'!$B$1:$E$43,SMALL(IF('PREMADE FRAME'!$B$1:$B$43 = "AMAZON.COM",ROW('PREMADE FRAME'!$B$1:$B$43)),ROW(26:26)),2),"")</f>
        <v/>
      </c>
      <c r="L27" s="55" t="str">
        <f t="array" ref="L27">IFERROR(INDEX('PREMADE FRAME'!$B$1:$E$43,SMALL(IF('PREMADE FRAME'!$B$1:$B$43 = "AMAZON.COM",ROW('PREMADE FRAME'!$B$1:$B$43)),ROW(26:26)),4),"")</f>
        <v/>
      </c>
      <c r="M27" s="72" t="str">
        <f t="array" ref="M27">IFERROR(INDEX('PREMADE FRAME'!$B$1:$E$43,SMALL(IF('PREMADE FRAME'!$B$1:$B$43 = "METALSDEPOT",ROW('PREMADE FRAME'!$B$1:$B$43)),ROW(26:26)),2),"")</f>
        <v/>
      </c>
      <c r="N27" s="73" t="str">
        <f t="array" ref="N27">IFERROR(INDEX('PREMADE FRAME'!$B$1:$E$43,SMALL(IF('PREMADE FRAME'!$B$1:$B$43 = "METALSDEPOT",ROW('PREMADE FRAME'!$B$1:$B$43)),ROW(26:26)),4),"")</f>
        <v/>
      </c>
      <c r="O27" s="86" t="str">
        <f t="array" ref="O27">IFERROR(INDEX('PREMADE FRAME'!$B$1:$E$43,SMALL(IF('PREMADE FRAME'!$B$1:$B$43 = "MOUSER",ROW('PREMADE FRAME'!$B$1:$B$43)),ROW(26:26)),2),"")</f>
        <v/>
      </c>
      <c r="P27" s="87" t="str">
        <f t="array" ref="P27">IFERROR(INDEX('PREMADE FRAME'!$B$1:$E$43,SMALL(IF('PREMADE FRAME'!$B$1:$B$43 = "MOUSER",ROW('PREMADE FRAME'!$B$1:$B$43)),ROW(26:26)),4),"")</f>
        <v/>
      </c>
      <c r="Q27" s="44" t="str">
        <f t="array" ref="Q27">IFERROR(INDEX('PREMADE FRAME'!$B$1:$E$43,SMALL(IF('PREMADE FRAME'!$B$1:$B$43 = "BMI KARTS",ROW('PREMADE FRAME'!$B$1:$B$43)),ROW(26:26)),2),"")</f>
        <v/>
      </c>
      <c r="R27" s="45" t="str">
        <f t="array" ref="R27">IFERROR(INDEX('PREMADE FRAME'!$B$1:$E$43,SMALL(IF('PREMADE FRAME'!$B$1:$B$43 = "BMI KARTS",ROW('PREMADE FRAME'!$B$1:$B$43)),ROW(26:26)),4),"")</f>
        <v/>
      </c>
      <c r="S27" s="46" t="str">
        <f t="array" ref="S27">IFERROR(INDEX('PREMADE FRAME'!$B$1:$E$43,SMALL(IF('PREMADE FRAME'!$B$1:$B$43 = "HOME DEPOT",ROW('PREMADE FRAME'!$B$1:$B$43)),ROW(26:26)),2),"")</f>
        <v/>
      </c>
      <c r="T27" s="47" t="str">
        <f t="array" ref="T27">IFERROR(INDEX('PREMADE FRAME'!$B$1:$E$43,SMALL(IF('PREMADE FRAME'!$B$1:$B$43 = "HOME DEPOT",ROW('PREMADE FRAME'!$B$1:$B$43)),ROW(26:26)),4),"")</f>
        <v/>
      </c>
    </row>
    <row r="28" spans="1:20" x14ac:dyDescent="0.55000000000000004">
      <c r="A28" s="44" t="str">
        <f t="array" ref="A28">IFERROR(INDEX('PREMADE FRAME'!$B$1:$E$43,SMALL(IF('PREMADE FRAME'!$B$1:$B$43 = "VEXPRO",ROW('PREMADE FRAME'!$B$1:$B$43)),ROW(27:27)),2),"")</f>
        <v/>
      </c>
      <c r="B28" s="45" t="str">
        <f t="array" ref="B28">IFERROR(INDEX('PREMADE FRAME'!$B$1:$E$43,SMALL(IF('PREMADE FRAME'!$B$1:$B$43 = "VEXPRO",ROW('PREMADE FRAME'!$B$1:$B$43)),ROW(27:27)),4),"")</f>
        <v/>
      </c>
      <c r="C28" s="46" t="str">
        <f t="array" ref="C28">IFERROR(INDEX('PREMADE FRAME'!$B$1:$E$43,SMALL(IF('PREMADE FRAME'!$B$1:$B$43 = "ANDYMARK",ROW('PREMADE FRAME'!$B$1:$B$43)),ROW(27:27)),2),"")</f>
        <v/>
      </c>
      <c r="D28" s="47" t="str">
        <f t="array" ref="D28">IFERROR(INDEX('PREMADE FRAME'!$B$1:$E$43,SMALL(IF('PREMADE FRAME'!$B$1:$B$43 = "ANDYMARK",ROW('PREMADE FRAME'!$B$1:$B$43)),ROW(27:27)),4),"")</f>
        <v/>
      </c>
      <c r="E28" s="48" t="str">
        <f t="array" ref="E28">IFERROR(INDEX('PREMADE FRAME'!$B$1:$E$43,SMALL(IF('PREMADE FRAME'!$B$1:$B$43 = "GOKARTSUSA",ROW('PREMADE FRAME'!$B$1:$B$43)),ROW(27:27)),2),"")</f>
        <v/>
      </c>
      <c r="F28" s="49" t="str">
        <f t="array" ref="F28">IFERROR(INDEX('PREMADE FRAME'!$B$1:$E$43,SMALL(IF('PREMADE FRAME'!$B$1:$B$43 = "GOKARTSUSA",ROW('PREMADE FRAME'!$B$1:$B$43)),ROW(27:27)),4),"")</f>
        <v/>
      </c>
      <c r="G28" s="50" t="str">
        <f t="array" ref="G28">IFERROR(INDEX('PREMADE FRAME'!$B$1:$E$43,SMALL(IF('PREMADE FRAME'!$B$1:$B$43 = "AUTOZONE",ROW('PREMADE FRAME'!$B$1:$B$43)),ROW(27:27)),2),"")</f>
        <v/>
      </c>
      <c r="H28" s="51" t="str">
        <f t="array" ref="H28">IFERROR(INDEX('PREMADE FRAME'!$B$1:$E$43,SMALL(IF('PREMADE FRAME'!$B$1:$B$43 = "AUTOZONE",ROW('PREMADE FRAME'!$B$1:$B$43)),ROW(27:27)),4),"")</f>
        <v/>
      </c>
      <c r="I28" s="52" t="str">
        <f t="array" ref="I28">IFERROR(INDEX('PREMADE FRAME'!$B$1:$E$43,SMALL(IF('PREMADE FRAME'!$B$1:$B$43 = "EBAY.COM",ROW('PREMADE FRAME'!$B$1:$B$43)),ROW(27:27)),2),"")</f>
        <v/>
      </c>
      <c r="J28" s="53" t="str">
        <f t="array" ref="J28">IFERROR(INDEX('PREMADE FRAME'!$B$1:$E$43,SMALL(IF('PREMADE FRAME'!$B$1:$B$43 = "EBAY.COM",ROW('PREMADE FRAME'!$B$1:$B$43)),ROW(27:27)),4),"")</f>
        <v/>
      </c>
      <c r="K28" s="54" t="str">
        <f t="array" ref="K28">IFERROR(INDEX('PREMADE FRAME'!$B$1:$E$43,SMALL(IF('PREMADE FRAME'!$B$1:$B$43 = "AMAZON.COM",ROW('PREMADE FRAME'!$B$1:$B$43)),ROW(27:27)),2),"")</f>
        <v/>
      </c>
      <c r="L28" s="55" t="str">
        <f t="array" ref="L28">IFERROR(INDEX('PREMADE FRAME'!$B$1:$E$43,SMALL(IF('PREMADE FRAME'!$B$1:$B$43 = "AMAZON.COM",ROW('PREMADE FRAME'!$B$1:$B$43)),ROW(27:27)),4),"")</f>
        <v/>
      </c>
      <c r="M28" s="72" t="str">
        <f t="array" ref="M28">IFERROR(INDEX('PREMADE FRAME'!$B$1:$E$43,SMALL(IF('PREMADE FRAME'!$B$1:$B$43 = "METALSDEPOT",ROW('PREMADE FRAME'!$B$1:$B$43)),ROW(27:27)),2),"")</f>
        <v/>
      </c>
      <c r="N28" s="73" t="str">
        <f t="array" ref="N28">IFERROR(INDEX('PREMADE FRAME'!$B$1:$E$43,SMALL(IF('PREMADE FRAME'!$B$1:$B$43 = "METALSDEPOT",ROW('PREMADE FRAME'!$B$1:$B$43)),ROW(27:27)),4),"")</f>
        <v/>
      </c>
      <c r="O28" s="86" t="str">
        <f t="array" ref="O28">IFERROR(INDEX('PREMADE FRAME'!$B$1:$E$43,SMALL(IF('PREMADE FRAME'!$B$1:$B$43 = "MOUSER",ROW('PREMADE FRAME'!$B$1:$B$43)),ROW(27:27)),2),"")</f>
        <v/>
      </c>
      <c r="P28" s="87" t="str">
        <f t="array" ref="P28">IFERROR(INDEX('PREMADE FRAME'!$B$1:$E$43,SMALL(IF('PREMADE FRAME'!$B$1:$B$43 = "MOUSER",ROW('PREMADE FRAME'!$B$1:$B$43)),ROW(27:27)),4),"")</f>
        <v/>
      </c>
      <c r="Q28" s="44" t="str">
        <f t="array" ref="Q28">IFERROR(INDEX('PREMADE FRAME'!$B$1:$E$43,SMALL(IF('PREMADE FRAME'!$B$1:$B$43 = "BMI KARTS",ROW('PREMADE FRAME'!$B$1:$B$43)),ROW(27:27)),2),"")</f>
        <v/>
      </c>
      <c r="R28" s="45" t="str">
        <f t="array" ref="R28">IFERROR(INDEX('PREMADE FRAME'!$B$1:$E$43,SMALL(IF('PREMADE FRAME'!$B$1:$B$43 = "BMI KARTS",ROW('PREMADE FRAME'!$B$1:$B$43)),ROW(27:27)),4),"")</f>
        <v/>
      </c>
      <c r="S28" s="46" t="str">
        <f t="array" ref="S28">IFERROR(INDEX('PREMADE FRAME'!$B$1:$E$43,SMALL(IF('PREMADE FRAME'!$B$1:$B$43 = "HOME DEPOT",ROW('PREMADE FRAME'!$B$1:$B$43)),ROW(27:27)),2),"")</f>
        <v/>
      </c>
      <c r="T28" s="47" t="str">
        <f t="array" ref="T28">IFERROR(INDEX('PREMADE FRAME'!$B$1:$E$43,SMALL(IF('PREMADE FRAME'!$B$1:$B$43 = "HOME DEPOT",ROW('PREMADE FRAME'!$B$1:$B$43)),ROW(27:27)),4),"")</f>
        <v/>
      </c>
    </row>
    <row r="29" spans="1:20" x14ac:dyDescent="0.55000000000000004">
      <c r="A29" s="44" t="str">
        <f t="array" ref="A29">IFERROR(INDEX('PREMADE FRAME'!$B$1:$E$43,SMALL(IF('PREMADE FRAME'!$B$1:$B$43 = "VEXPRO",ROW('PREMADE FRAME'!$B$1:$B$43)),ROW(28:28)),2),"")</f>
        <v/>
      </c>
      <c r="B29" s="45" t="str">
        <f t="array" ref="B29">IFERROR(INDEX('PREMADE FRAME'!$B$1:$E$43,SMALL(IF('PREMADE FRAME'!$B$1:$B$43 = "VEXPRO",ROW('PREMADE FRAME'!$B$1:$B$43)),ROW(28:28)),4),"")</f>
        <v/>
      </c>
      <c r="C29" s="46" t="str">
        <f t="array" ref="C29">IFERROR(INDEX('PREMADE FRAME'!$B$1:$E$43,SMALL(IF('PREMADE FRAME'!$B$1:$B$43 = "ANDYMARK",ROW('PREMADE FRAME'!$B$1:$B$43)),ROW(28:28)),2),"")</f>
        <v/>
      </c>
      <c r="D29" s="47" t="str">
        <f t="array" ref="D29">IFERROR(INDEX('PREMADE FRAME'!$B$1:$E$43,SMALL(IF('PREMADE FRAME'!$B$1:$B$43 = "ANDYMARK",ROW('PREMADE FRAME'!$B$1:$B$43)),ROW(28:28)),4),"")</f>
        <v/>
      </c>
      <c r="E29" s="48" t="str">
        <f t="array" ref="E29">IFERROR(INDEX('PREMADE FRAME'!$B$1:$E$43,SMALL(IF('PREMADE FRAME'!$B$1:$B$43 = "GOKARTSUSA",ROW('PREMADE FRAME'!$B$1:$B$43)),ROW(28:28)),2),"")</f>
        <v/>
      </c>
      <c r="F29" s="49" t="str">
        <f t="array" ref="F29">IFERROR(INDEX('PREMADE FRAME'!$B$1:$E$43,SMALL(IF('PREMADE FRAME'!$B$1:$B$43 = "GOKARTSUSA",ROW('PREMADE FRAME'!$B$1:$B$43)),ROW(28:28)),4),"")</f>
        <v/>
      </c>
      <c r="G29" s="50" t="str">
        <f t="array" ref="G29">IFERROR(INDEX('PREMADE FRAME'!$B$1:$E$43,SMALL(IF('PREMADE FRAME'!$B$1:$B$43 = "AUTOZONE",ROW('PREMADE FRAME'!$B$1:$B$43)),ROW(28:28)),2),"")</f>
        <v/>
      </c>
      <c r="H29" s="51" t="str">
        <f t="array" ref="H29">IFERROR(INDEX('PREMADE FRAME'!$B$1:$E$43,SMALL(IF('PREMADE FRAME'!$B$1:$B$43 = "AUTOZONE",ROW('PREMADE FRAME'!$B$1:$B$43)),ROW(28:28)),4),"")</f>
        <v/>
      </c>
      <c r="I29" s="52" t="str">
        <f t="array" ref="I29">IFERROR(INDEX('PREMADE FRAME'!$B$1:$E$43,SMALL(IF('PREMADE FRAME'!$B$1:$B$43 = "EBAY.COM",ROW('PREMADE FRAME'!$B$1:$B$43)),ROW(28:28)),2),"")</f>
        <v/>
      </c>
      <c r="J29" s="53" t="str">
        <f t="array" ref="J29">IFERROR(INDEX('PREMADE FRAME'!$B$1:$E$43,SMALL(IF('PREMADE FRAME'!$B$1:$B$43 = "EBAY.COM",ROW('PREMADE FRAME'!$B$1:$B$43)),ROW(28:28)),4),"")</f>
        <v/>
      </c>
      <c r="K29" s="54" t="str">
        <f t="array" ref="K29">IFERROR(INDEX('PREMADE FRAME'!$B$1:$E$43,SMALL(IF('PREMADE FRAME'!$B$1:$B$43 = "AMAZON.COM",ROW('PREMADE FRAME'!$B$1:$B$43)),ROW(28:28)),2),"")</f>
        <v/>
      </c>
      <c r="L29" s="55" t="str">
        <f t="array" ref="L29">IFERROR(INDEX('PREMADE FRAME'!$B$1:$E$43,SMALL(IF('PREMADE FRAME'!$B$1:$B$43 = "AMAZON.COM",ROW('PREMADE FRAME'!$B$1:$B$43)),ROW(28:28)),4),"")</f>
        <v/>
      </c>
      <c r="M29" s="72" t="str">
        <f t="array" ref="M29">IFERROR(INDEX('PREMADE FRAME'!$B$1:$E$43,SMALL(IF('PREMADE FRAME'!$B$1:$B$43 = "METALSDEPOT",ROW('PREMADE FRAME'!$B$1:$B$43)),ROW(28:28)),2),"")</f>
        <v/>
      </c>
      <c r="N29" s="73" t="str">
        <f t="array" ref="N29">IFERROR(INDEX('PREMADE FRAME'!$B$1:$E$43,SMALL(IF('PREMADE FRAME'!$B$1:$B$43 = "METALSDEPOT",ROW('PREMADE FRAME'!$B$1:$B$43)),ROW(28:28)),4),"")</f>
        <v/>
      </c>
      <c r="O29" s="86" t="str">
        <f t="array" ref="O29">IFERROR(INDEX('PREMADE FRAME'!$B$1:$E$43,SMALL(IF('PREMADE FRAME'!$B$1:$B$43 = "MOUSER",ROW('PREMADE FRAME'!$B$1:$B$43)),ROW(28:28)),2),"")</f>
        <v/>
      </c>
      <c r="P29" s="87" t="str">
        <f t="array" ref="P29">IFERROR(INDEX('PREMADE FRAME'!$B$1:$E$43,SMALL(IF('PREMADE FRAME'!$B$1:$B$43 = "MOUSER",ROW('PREMADE FRAME'!$B$1:$B$43)),ROW(28:28)),4),"")</f>
        <v/>
      </c>
      <c r="Q29" s="44" t="str">
        <f t="array" ref="Q29">IFERROR(INDEX('PREMADE FRAME'!$B$1:$E$43,SMALL(IF('PREMADE FRAME'!$B$1:$B$43 = "BMI KARTS",ROW('PREMADE FRAME'!$B$1:$B$43)),ROW(28:28)),2),"")</f>
        <v/>
      </c>
      <c r="R29" s="45" t="str">
        <f t="array" ref="R29">IFERROR(INDEX('PREMADE FRAME'!$B$1:$E$43,SMALL(IF('PREMADE FRAME'!$B$1:$B$43 = "BMI KARTS",ROW('PREMADE FRAME'!$B$1:$B$43)),ROW(28:28)),4),"")</f>
        <v/>
      </c>
      <c r="S29" s="46" t="str">
        <f t="array" ref="S29">IFERROR(INDEX('PREMADE FRAME'!$B$1:$E$43,SMALL(IF('PREMADE FRAME'!$B$1:$B$43 = "HOME DEPOT",ROW('PREMADE FRAME'!$B$1:$B$43)),ROW(28:28)),2),"")</f>
        <v/>
      </c>
      <c r="T29" s="47" t="str">
        <f t="array" ref="T29">IFERROR(INDEX('PREMADE FRAME'!$B$1:$E$43,SMALL(IF('PREMADE FRAME'!$B$1:$B$43 = "HOME DEPOT",ROW('PREMADE FRAME'!$B$1:$B$43)),ROW(28:28)),4),"")</f>
        <v/>
      </c>
    </row>
    <row r="30" spans="1:20" x14ac:dyDescent="0.55000000000000004">
      <c r="A30" s="44" t="str">
        <f t="array" ref="A30">IFERROR(INDEX('PREMADE FRAME'!$B$1:$E$43,SMALL(IF('PREMADE FRAME'!$B$1:$B$43 = "VEXPRO",ROW('PREMADE FRAME'!$B$1:$B$43)),ROW(29:29)),2),"")</f>
        <v/>
      </c>
      <c r="B30" s="45" t="str">
        <f t="array" ref="B30">IFERROR(INDEX('PREMADE FRAME'!$B$1:$E$43,SMALL(IF('PREMADE FRAME'!$B$1:$B$43 = "VEXPRO",ROW('PREMADE FRAME'!$B$1:$B$43)),ROW(29:29)),4),"")</f>
        <v/>
      </c>
      <c r="C30" s="46" t="str">
        <f t="array" ref="C30">IFERROR(INDEX('PREMADE FRAME'!$B$1:$E$43,SMALL(IF('PREMADE FRAME'!$B$1:$B$43 = "ANDYMARK",ROW('PREMADE FRAME'!$B$1:$B$43)),ROW(29:29)),2),"")</f>
        <v/>
      </c>
      <c r="D30" s="47" t="str">
        <f t="array" ref="D30">IFERROR(INDEX('PREMADE FRAME'!$B$1:$E$43,SMALL(IF('PREMADE FRAME'!$B$1:$B$43 = "ANDYMARK",ROW('PREMADE FRAME'!$B$1:$B$43)),ROW(29:29)),4),"")</f>
        <v/>
      </c>
      <c r="E30" s="48" t="str">
        <f t="array" ref="E30">IFERROR(INDEX('PREMADE FRAME'!$B$1:$E$43,SMALL(IF('PREMADE FRAME'!$B$1:$B$43 = "GOKARTSUSA",ROW('PREMADE FRAME'!$B$1:$B$43)),ROW(29:29)),2),"")</f>
        <v/>
      </c>
      <c r="F30" s="49" t="str">
        <f t="array" ref="F30">IFERROR(INDEX('PREMADE FRAME'!$B$1:$E$43,SMALL(IF('PREMADE FRAME'!$B$1:$B$43 = "GOKARTSUSA",ROW('PREMADE FRAME'!$B$1:$B$43)),ROW(29:29)),4),"")</f>
        <v/>
      </c>
      <c r="G30" s="50" t="str">
        <f t="array" ref="G30">IFERROR(INDEX('PREMADE FRAME'!$B$1:$E$43,SMALL(IF('PREMADE FRAME'!$B$1:$B$43 = "AUTOZONE",ROW('PREMADE FRAME'!$B$1:$B$43)),ROW(29:29)),2),"")</f>
        <v/>
      </c>
      <c r="H30" s="51" t="str">
        <f t="array" ref="H30">IFERROR(INDEX('PREMADE FRAME'!$B$1:$E$43,SMALL(IF('PREMADE FRAME'!$B$1:$B$43 = "AUTOZONE",ROW('PREMADE FRAME'!$B$1:$B$43)),ROW(29:29)),4),"")</f>
        <v/>
      </c>
      <c r="I30" s="52" t="str">
        <f t="array" ref="I30">IFERROR(INDEX('PREMADE FRAME'!$B$1:$E$43,SMALL(IF('PREMADE FRAME'!$B$1:$B$43 = "EBAY.COM",ROW('PREMADE FRAME'!$B$1:$B$43)),ROW(29:29)),2),"")</f>
        <v/>
      </c>
      <c r="J30" s="53" t="str">
        <f t="array" ref="J30">IFERROR(INDEX('PREMADE FRAME'!$B$1:$E$43,SMALL(IF('PREMADE FRAME'!$B$1:$B$43 = "EBAY.COM",ROW('PREMADE FRAME'!$B$1:$B$43)),ROW(29:29)),4),"")</f>
        <v/>
      </c>
      <c r="K30" s="54" t="str">
        <f t="array" ref="K30">IFERROR(INDEX('PREMADE FRAME'!$B$1:$E$43,SMALL(IF('PREMADE FRAME'!$B$1:$B$43 = "AMAZON.COM",ROW('PREMADE FRAME'!$B$1:$B$43)),ROW(29:29)),2),"")</f>
        <v/>
      </c>
      <c r="L30" s="55" t="str">
        <f t="array" ref="L30">IFERROR(INDEX('PREMADE FRAME'!$B$1:$E$43,SMALL(IF('PREMADE FRAME'!$B$1:$B$43 = "AMAZON.COM",ROW('PREMADE FRAME'!$B$1:$B$43)),ROW(29:29)),4),"")</f>
        <v/>
      </c>
      <c r="M30" s="72" t="str">
        <f t="array" ref="M30">IFERROR(INDEX('PREMADE FRAME'!$B$1:$E$43,SMALL(IF('PREMADE FRAME'!$B$1:$B$43 = "METALSDEPOT",ROW('PREMADE FRAME'!$B$1:$B$43)),ROW(29:29)),2),"")</f>
        <v/>
      </c>
      <c r="N30" s="73" t="str">
        <f t="array" ref="N30">IFERROR(INDEX('PREMADE FRAME'!$B$1:$E$43,SMALL(IF('PREMADE FRAME'!$B$1:$B$43 = "METALSDEPOT",ROW('PREMADE FRAME'!$B$1:$B$43)),ROW(29:29)),4),"")</f>
        <v/>
      </c>
      <c r="O30" s="86" t="str">
        <f t="array" ref="O30">IFERROR(INDEX('PREMADE FRAME'!$B$1:$E$43,SMALL(IF('PREMADE FRAME'!$B$1:$B$43 = "MOUSER",ROW('PREMADE FRAME'!$B$1:$B$43)),ROW(29:29)),2),"")</f>
        <v/>
      </c>
      <c r="P30" s="87" t="str">
        <f t="array" ref="P30">IFERROR(INDEX('PREMADE FRAME'!$B$1:$E$43,SMALL(IF('PREMADE FRAME'!$B$1:$B$43 = "MOUSER",ROW('PREMADE FRAME'!$B$1:$B$43)),ROW(29:29)),4),"")</f>
        <v/>
      </c>
      <c r="Q30" s="44" t="str">
        <f t="array" ref="Q30">IFERROR(INDEX('PREMADE FRAME'!$B$1:$E$43,SMALL(IF('PREMADE FRAME'!$B$1:$B$43 = "BMI KARTS",ROW('PREMADE FRAME'!$B$1:$B$43)),ROW(29:29)),2),"")</f>
        <v/>
      </c>
      <c r="R30" s="45" t="str">
        <f t="array" ref="R30">IFERROR(INDEX('PREMADE FRAME'!$B$1:$E$43,SMALL(IF('PREMADE FRAME'!$B$1:$B$43 = "BMI KARTS",ROW('PREMADE FRAME'!$B$1:$B$43)),ROW(29:29)),4),"")</f>
        <v/>
      </c>
      <c r="S30" s="46" t="str">
        <f t="array" ref="S30">IFERROR(INDEX('PREMADE FRAME'!$B$1:$E$43,SMALL(IF('PREMADE FRAME'!$B$1:$B$43 = "HOME DEPOT",ROW('PREMADE FRAME'!$B$1:$B$43)),ROW(29:29)),2),"")</f>
        <v/>
      </c>
      <c r="T30" s="47" t="str">
        <f t="array" ref="T30">IFERROR(INDEX('PREMADE FRAME'!$B$1:$E$43,SMALL(IF('PREMADE FRAME'!$B$1:$B$43 = "HOME DEPOT",ROW('PREMADE FRAME'!$B$1:$B$43)),ROW(29:29)),4),"")</f>
        <v/>
      </c>
    </row>
    <row r="31" spans="1:20" x14ac:dyDescent="0.55000000000000004">
      <c r="A31" s="44" t="str">
        <f t="array" ref="A31">IFERROR(INDEX('PREMADE FRAME'!$B$1:$E$43,SMALL(IF('PREMADE FRAME'!$B$1:$B$43 = "VEXPRO",ROW('PREMADE FRAME'!$B$1:$B$43)),ROW(30:30)),2),"")</f>
        <v/>
      </c>
      <c r="B31" s="45" t="str">
        <f t="array" ref="B31">IFERROR(INDEX('PREMADE FRAME'!$B$1:$E$43,SMALL(IF('PREMADE FRAME'!$B$1:$B$43 = "VEXPRO",ROW('PREMADE FRAME'!$B$1:$B$43)),ROW(30:30)),4),"")</f>
        <v/>
      </c>
      <c r="C31" s="46" t="str">
        <f t="array" ref="C31">IFERROR(INDEX('PREMADE FRAME'!$B$1:$E$43,SMALL(IF('PREMADE FRAME'!$B$1:$B$43 = "ANDYMARK",ROW('PREMADE FRAME'!$B$1:$B$43)),ROW(30:30)),2),"")</f>
        <v/>
      </c>
      <c r="D31" s="47" t="str">
        <f t="array" ref="D31">IFERROR(INDEX('PREMADE FRAME'!$B$1:$E$43,SMALL(IF('PREMADE FRAME'!$B$1:$B$43 = "ANDYMARK",ROW('PREMADE FRAME'!$B$1:$B$43)),ROW(30:30)),4),"")</f>
        <v/>
      </c>
      <c r="E31" s="48" t="str">
        <f t="array" ref="E31">IFERROR(INDEX('PREMADE FRAME'!$B$1:$E$43,SMALL(IF('PREMADE FRAME'!$B$1:$B$43 = "GOKARTSUSA",ROW('PREMADE FRAME'!$B$1:$B$43)),ROW(30:30)),2),"")</f>
        <v/>
      </c>
      <c r="F31" s="49" t="str">
        <f t="array" ref="F31">IFERROR(INDEX('PREMADE FRAME'!$B$1:$E$43,SMALL(IF('PREMADE FRAME'!$B$1:$B$43 = "GOKARTSUSA",ROW('PREMADE FRAME'!$B$1:$B$43)),ROW(30:30)),4),"")</f>
        <v/>
      </c>
      <c r="G31" s="50" t="str">
        <f t="array" ref="G31">IFERROR(INDEX('PREMADE FRAME'!$B$1:$E$43,SMALL(IF('PREMADE FRAME'!$B$1:$B$43 = "AUTOZONE",ROW('PREMADE FRAME'!$B$1:$B$43)),ROW(30:30)),2),"")</f>
        <v/>
      </c>
      <c r="H31" s="51" t="str">
        <f t="array" ref="H31">IFERROR(INDEX('PREMADE FRAME'!$B$1:$E$43,SMALL(IF('PREMADE FRAME'!$B$1:$B$43 = "AUTOZONE",ROW('PREMADE FRAME'!$B$1:$B$43)),ROW(30:30)),4),"")</f>
        <v/>
      </c>
      <c r="I31" s="52" t="str">
        <f t="array" ref="I31">IFERROR(INDEX('PREMADE FRAME'!$B$1:$E$43,SMALL(IF('PREMADE FRAME'!$B$1:$B$43 = "EBAY.COM",ROW('PREMADE FRAME'!$B$1:$B$43)),ROW(30:30)),2),"")</f>
        <v/>
      </c>
      <c r="J31" s="53" t="str">
        <f t="array" ref="J31">IFERROR(INDEX('PREMADE FRAME'!$B$1:$E$43,SMALL(IF('PREMADE FRAME'!$B$1:$B$43 = "EBAY.COM",ROW('PREMADE FRAME'!$B$1:$B$43)),ROW(30:30)),4),"")</f>
        <v/>
      </c>
      <c r="K31" s="54" t="str">
        <f t="array" ref="K31">IFERROR(INDEX('PREMADE FRAME'!$B$1:$E$43,SMALL(IF('PREMADE FRAME'!$B$1:$B$43 = "AMAZON.COM",ROW('PREMADE FRAME'!$B$1:$B$43)),ROW(30:30)),2),"")</f>
        <v/>
      </c>
      <c r="L31" s="55" t="str">
        <f t="array" ref="L31">IFERROR(INDEX('PREMADE FRAME'!$B$1:$E$43,SMALL(IF('PREMADE FRAME'!$B$1:$B$43 = "AMAZON.COM",ROW('PREMADE FRAME'!$B$1:$B$43)),ROW(30:30)),4),"")</f>
        <v/>
      </c>
      <c r="M31" s="72" t="str">
        <f t="array" ref="M31">IFERROR(INDEX('PREMADE FRAME'!$B$1:$E$43,SMALL(IF('PREMADE FRAME'!$B$1:$B$43 = "METALSDEPOT",ROW('PREMADE FRAME'!$B$1:$B$43)),ROW(30:30)),2),"")</f>
        <v/>
      </c>
      <c r="N31" s="73" t="str">
        <f t="array" ref="N31">IFERROR(INDEX('PREMADE FRAME'!$B$1:$E$43,SMALL(IF('PREMADE FRAME'!$B$1:$B$43 = "METALSDEPOT",ROW('PREMADE FRAME'!$B$1:$B$43)),ROW(30:30)),4),"")</f>
        <v/>
      </c>
      <c r="O31" s="86" t="str">
        <f t="array" ref="O31">IFERROR(INDEX('PREMADE FRAME'!$B$1:$E$43,SMALL(IF('PREMADE FRAME'!$B$1:$B$43 = "MOUSER",ROW('PREMADE FRAME'!$B$1:$B$43)),ROW(30:30)),2),"")</f>
        <v/>
      </c>
      <c r="P31" s="87" t="str">
        <f t="array" ref="P31">IFERROR(INDEX('PREMADE FRAME'!$B$1:$E$43,SMALL(IF('PREMADE FRAME'!$B$1:$B$43 = "MOUSER",ROW('PREMADE FRAME'!$B$1:$B$43)),ROW(30:30)),4),"")</f>
        <v/>
      </c>
      <c r="Q31" s="44" t="str">
        <f t="array" ref="Q31">IFERROR(INDEX('PREMADE FRAME'!$B$1:$E$43,SMALL(IF('PREMADE FRAME'!$B$1:$B$43 = "BMI KARTS",ROW('PREMADE FRAME'!$B$1:$B$43)),ROW(30:30)),2),"")</f>
        <v/>
      </c>
      <c r="R31" s="45" t="str">
        <f t="array" ref="R31">IFERROR(INDEX('PREMADE FRAME'!$B$1:$E$43,SMALL(IF('PREMADE FRAME'!$B$1:$B$43 = "BMI KARTS",ROW('PREMADE FRAME'!$B$1:$B$43)),ROW(30:30)),4),"")</f>
        <v/>
      </c>
      <c r="S31" s="46" t="str">
        <f t="array" ref="S31">IFERROR(INDEX('PREMADE FRAME'!$B$1:$E$43,SMALL(IF('PREMADE FRAME'!$B$1:$B$43 = "HOME DEPOT",ROW('PREMADE FRAME'!$B$1:$B$43)),ROW(30:30)),2),"")</f>
        <v/>
      </c>
      <c r="T31" s="47" t="str">
        <f t="array" ref="T31">IFERROR(INDEX('PREMADE FRAME'!$B$1:$E$43,SMALL(IF('PREMADE FRAME'!$B$1:$B$43 = "HOME DEPOT",ROW('PREMADE FRAME'!$B$1:$B$43)),ROW(30:30)),4),"")</f>
        <v/>
      </c>
    </row>
    <row r="32" spans="1:20" x14ac:dyDescent="0.55000000000000004">
      <c r="A32" s="44" t="str">
        <f t="array" ref="A32">IFERROR(INDEX('PREMADE FRAME'!$B$1:$E$43,SMALL(IF('PREMADE FRAME'!$B$1:$B$43 = "VEXPRO",ROW('PREMADE FRAME'!$B$1:$B$43)),ROW(31:31)),2),"")</f>
        <v/>
      </c>
      <c r="B32" s="45" t="str">
        <f t="array" ref="B32">IFERROR(INDEX('PREMADE FRAME'!$B$1:$E$43,SMALL(IF('PREMADE FRAME'!$B$1:$B$43 = "VEXPRO",ROW('PREMADE FRAME'!$B$1:$B$43)),ROW(31:31)),4),"")</f>
        <v/>
      </c>
      <c r="C32" s="46" t="str">
        <f t="array" ref="C32">IFERROR(INDEX('PREMADE FRAME'!$B$1:$E$43,SMALL(IF('PREMADE FRAME'!$B$1:$B$43 = "ANDYMARK",ROW('PREMADE FRAME'!$B$1:$B$43)),ROW(31:31)),2),"")</f>
        <v/>
      </c>
      <c r="D32" s="47" t="str">
        <f t="array" ref="D32">IFERROR(INDEX('PREMADE FRAME'!$B$1:$E$43,SMALL(IF('PREMADE FRAME'!$B$1:$B$43 = "ANDYMARK",ROW('PREMADE FRAME'!$B$1:$B$43)),ROW(31:31)),4),"")</f>
        <v/>
      </c>
      <c r="E32" s="48" t="str">
        <f t="array" ref="E32">IFERROR(INDEX('PREMADE FRAME'!$B$1:$E$43,SMALL(IF('PREMADE FRAME'!$B$1:$B$43 = "GOKARTSUSA",ROW('PREMADE FRAME'!$B$1:$B$43)),ROW(31:31)),2),"")</f>
        <v/>
      </c>
      <c r="F32" s="49" t="str">
        <f t="array" ref="F32">IFERROR(INDEX('PREMADE FRAME'!$B$1:$E$43,SMALL(IF('PREMADE FRAME'!$B$1:$B$43 = "GOKARTSUSA",ROW('PREMADE FRAME'!$B$1:$B$43)),ROW(31:31)),4),"")</f>
        <v/>
      </c>
      <c r="G32" s="50" t="str">
        <f t="array" ref="G32">IFERROR(INDEX('PREMADE FRAME'!$B$1:$E$43,SMALL(IF('PREMADE FRAME'!$B$1:$B$43 = "AUTOZONE",ROW('PREMADE FRAME'!$B$1:$B$43)),ROW(31:31)),2),"")</f>
        <v/>
      </c>
      <c r="H32" s="51" t="str">
        <f t="array" ref="H32">IFERROR(INDEX('PREMADE FRAME'!$B$1:$E$43,SMALL(IF('PREMADE FRAME'!$B$1:$B$43 = "AUTOZONE",ROW('PREMADE FRAME'!$B$1:$B$43)),ROW(31:31)),4),"")</f>
        <v/>
      </c>
      <c r="I32" s="52" t="str">
        <f t="array" ref="I32">IFERROR(INDEX('PREMADE FRAME'!$B$1:$E$43,SMALL(IF('PREMADE FRAME'!$B$1:$B$43 = "EBAY.COM",ROW('PREMADE FRAME'!$B$1:$B$43)),ROW(31:31)),2),"")</f>
        <v/>
      </c>
      <c r="J32" s="53" t="str">
        <f t="array" ref="J32">IFERROR(INDEX('PREMADE FRAME'!$B$1:$E$43,SMALL(IF('PREMADE FRAME'!$B$1:$B$43 = "EBAY.COM",ROW('PREMADE FRAME'!$B$1:$B$43)),ROW(31:31)),4),"")</f>
        <v/>
      </c>
      <c r="K32" s="54" t="str">
        <f t="array" ref="K32">IFERROR(INDEX('PREMADE FRAME'!$B$1:$E$43,SMALL(IF('PREMADE FRAME'!$B$1:$B$43 = "AMAZON.COM",ROW('PREMADE FRAME'!$B$1:$B$43)),ROW(31:31)),2),"")</f>
        <v/>
      </c>
      <c r="L32" s="55" t="str">
        <f t="array" ref="L32">IFERROR(INDEX('PREMADE FRAME'!$B$1:$E$43,SMALL(IF('PREMADE FRAME'!$B$1:$B$43 = "AMAZON.COM",ROW('PREMADE FRAME'!$B$1:$B$43)),ROW(31:31)),4),"")</f>
        <v/>
      </c>
      <c r="M32" s="72" t="str">
        <f t="array" ref="M32">IFERROR(INDEX('PREMADE FRAME'!$B$1:$E$43,SMALL(IF('PREMADE FRAME'!$B$1:$B$43 = "METALSDEPOT",ROW('PREMADE FRAME'!$B$1:$B$43)),ROW(31:31)),2),"")</f>
        <v/>
      </c>
      <c r="N32" s="73" t="str">
        <f t="array" ref="N32">IFERROR(INDEX('PREMADE FRAME'!$B$1:$E$43,SMALL(IF('PREMADE FRAME'!$B$1:$B$43 = "METALSDEPOT",ROW('PREMADE FRAME'!$B$1:$B$43)),ROW(31:31)),4),"")</f>
        <v/>
      </c>
      <c r="O32" s="86" t="str">
        <f t="array" ref="O32">IFERROR(INDEX('PREMADE FRAME'!$B$1:$E$43,SMALL(IF('PREMADE FRAME'!$B$1:$B$43 = "MOUSER",ROW('PREMADE FRAME'!$B$1:$B$43)),ROW(31:31)),2),"")</f>
        <v/>
      </c>
      <c r="P32" s="87" t="str">
        <f t="array" ref="P32">IFERROR(INDEX('PREMADE FRAME'!$B$1:$E$43,SMALL(IF('PREMADE FRAME'!$B$1:$B$43 = "MOUSER",ROW('PREMADE FRAME'!$B$1:$B$43)),ROW(31:31)),4),"")</f>
        <v/>
      </c>
      <c r="Q32" s="44" t="str">
        <f t="array" ref="Q32">IFERROR(INDEX('PREMADE FRAME'!$B$1:$E$43,SMALL(IF('PREMADE FRAME'!$B$1:$B$43 = "BMI KARTS",ROW('PREMADE FRAME'!$B$1:$B$43)),ROW(31:31)),2),"")</f>
        <v/>
      </c>
      <c r="R32" s="45" t="str">
        <f t="array" ref="R32">IFERROR(INDEX('PREMADE FRAME'!$B$1:$E$43,SMALL(IF('PREMADE FRAME'!$B$1:$B$43 = "BMI KARTS",ROW('PREMADE FRAME'!$B$1:$B$43)),ROW(31:31)),4),"")</f>
        <v/>
      </c>
      <c r="S32" s="46" t="str">
        <f t="array" ref="S32">IFERROR(INDEX('PREMADE FRAME'!$B$1:$E$43,SMALL(IF('PREMADE FRAME'!$B$1:$B$43 = "HOME DEPOT",ROW('PREMADE FRAME'!$B$1:$B$43)),ROW(31:31)),2),"")</f>
        <v/>
      </c>
      <c r="T32" s="47" t="str">
        <f t="array" ref="T32">IFERROR(INDEX('PREMADE FRAME'!$B$1:$E$43,SMALL(IF('PREMADE FRAME'!$B$1:$B$43 = "HOME DEPOT",ROW('PREMADE FRAME'!$B$1:$B$43)),ROW(31:31)),4),"")</f>
        <v/>
      </c>
    </row>
    <row r="33" spans="1:20" x14ac:dyDescent="0.55000000000000004">
      <c r="A33" s="44" t="str">
        <f t="array" ref="A33">IFERROR(INDEX('PREMADE FRAME'!$B$1:$E$43,SMALL(IF('PREMADE FRAME'!$B$1:$B$43 = "VEXPRO",ROW('PREMADE FRAME'!$B$1:$B$43)),ROW(32:32)),2),"")</f>
        <v/>
      </c>
      <c r="B33" s="45" t="str">
        <f t="array" ref="B33">IFERROR(INDEX('PREMADE FRAME'!$B$1:$E$43,SMALL(IF('PREMADE FRAME'!$B$1:$B$43 = "VEXPRO",ROW('PREMADE FRAME'!$B$1:$B$43)),ROW(32:32)),4),"")</f>
        <v/>
      </c>
      <c r="C33" s="46" t="str">
        <f t="array" ref="C33">IFERROR(INDEX('PREMADE FRAME'!$B$1:$E$43,SMALL(IF('PREMADE FRAME'!$B$1:$B$43 = "ANDYMARK",ROW('PREMADE FRAME'!$B$1:$B$43)),ROW(32:32)),2),"")</f>
        <v/>
      </c>
      <c r="D33" s="47" t="str">
        <f t="array" ref="D33">IFERROR(INDEX('PREMADE FRAME'!$B$1:$E$43,SMALL(IF('PREMADE FRAME'!$B$1:$B$43 = "ANDYMARK",ROW('PREMADE FRAME'!$B$1:$B$43)),ROW(32:32)),4),"")</f>
        <v/>
      </c>
      <c r="E33" s="48" t="str">
        <f t="array" ref="E33">IFERROR(INDEX('PREMADE FRAME'!$B$1:$E$43,SMALL(IF('PREMADE FRAME'!$B$1:$B$43 = "GOKARTSUSA",ROW('PREMADE FRAME'!$B$1:$B$43)),ROW(32:32)),2),"")</f>
        <v/>
      </c>
      <c r="F33" s="49" t="str">
        <f t="array" ref="F33">IFERROR(INDEX('PREMADE FRAME'!$B$1:$E$43,SMALL(IF('PREMADE FRAME'!$B$1:$B$43 = "GOKARTSUSA",ROW('PREMADE FRAME'!$B$1:$B$43)),ROW(32:32)),4),"")</f>
        <v/>
      </c>
      <c r="G33" s="50" t="str">
        <f t="array" ref="G33">IFERROR(INDEX('PREMADE FRAME'!$B$1:$E$43,SMALL(IF('PREMADE FRAME'!$B$1:$B$43 = "AUTOZONE",ROW('PREMADE FRAME'!$B$1:$B$43)),ROW(32:32)),2),"")</f>
        <v/>
      </c>
      <c r="H33" s="51" t="str">
        <f t="array" ref="H33">IFERROR(INDEX('PREMADE FRAME'!$B$1:$E$43,SMALL(IF('PREMADE FRAME'!$B$1:$B$43 = "AUTOZONE",ROW('PREMADE FRAME'!$B$1:$B$43)),ROW(32:32)),4),"")</f>
        <v/>
      </c>
      <c r="I33" s="52" t="str">
        <f t="array" ref="I33">IFERROR(INDEX('PREMADE FRAME'!$B$1:$E$43,SMALL(IF('PREMADE FRAME'!$B$1:$B$43 = "EBAY.COM",ROW('PREMADE FRAME'!$B$1:$B$43)),ROW(32:32)),2),"")</f>
        <v/>
      </c>
      <c r="J33" s="53" t="str">
        <f t="array" ref="J33">IFERROR(INDEX('PREMADE FRAME'!$B$1:$E$43,SMALL(IF('PREMADE FRAME'!$B$1:$B$43 = "EBAY.COM",ROW('PREMADE FRAME'!$B$1:$B$43)),ROW(32:32)),4),"")</f>
        <v/>
      </c>
      <c r="K33" s="54" t="str">
        <f t="array" ref="K33">IFERROR(INDEX('PREMADE FRAME'!$B$1:$E$43,SMALL(IF('PREMADE FRAME'!$B$1:$B$43 = "AMAZON.COM",ROW('PREMADE FRAME'!$B$1:$B$43)),ROW(32:32)),2),"")</f>
        <v/>
      </c>
      <c r="L33" s="55" t="str">
        <f t="array" ref="L33">IFERROR(INDEX('PREMADE FRAME'!$B$1:$E$43,SMALL(IF('PREMADE FRAME'!$B$1:$B$43 = "AMAZON.COM",ROW('PREMADE FRAME'!$B$1:$B$43)),ROW(32:32)),4),"")</f>
        <v/>
      </c>
      <c r="M33" s="72" t="str">
        <f t="array" ref="M33">IFERROR(INDEX('PREMADE FRAME'!$B$1:$E$43,SMALL(IF('PREMADE FRAME'!$B$1:$B$43 = "METALSDEPOT",ROW('PREMADE FRAME'!$B$1:$B$43)),ROW(32:32)),2),"")</f>
        <v/>
      </c>
      <c r="N33" s="73" t="str">
        <f t="array" ref="N33">IFERROR(INDEX('PREMADE FRAME'!$B$1:$E$43,SMALL(IF('PREMADE FRAME'!$B$1:$B$43 = "METALSDEPOT",ROW('PREMADE FRAME'!$B$1:$B$43)),ROW(32:32)),4),"")</f>
        <v/>
      </c>
      <c r="O33" s="86" t="str">
        <f t="array" ref="O33">IFERROR(INDEX('PREMADE FRAME'!$B$1:$E$43,SMALL(IF('PREMADE FRAME'!$B$1:$B$43 = "MOUSER",ROW('PREMADE FRAME'!$B$1:$B$43)),ROW(32:32)),2),"")</f>
        <v/>
      </c>
      <c r="P33" s="87" t="str">
        <f t="array" ref="P33">IFERROR(INDEX('PREMADE FRAME'!$B$1:$E$43,SMALL(IF('PREMADE FRAME'!$B$1:$B$43 = "MOUSER",ROW('PREMADE FRAME'!$B$1:$B$43)),ROW(32:32)),4),"")</f>
        <v/>
      </c>
      <c r="Q33" s="44" t="str">
        <f t="array" ref="Q33">IFERROR(INDEX('PREMADE FRAME'!$B$1:$E$43,SMALL(IF('PREMADE FRAME'!$B$1:$B$43 = "BMI KARTS",ROW('PREMADE FRAME'!$B$1:$B$43)),ROW(32:32)),2),"")</f>
        <v/>
      </c>
      <c r="R33" s="45" t="str">
        <f t="array" ref="R33">IFERROR(INDEX('PREMADE FRAME'!$B$1:$E$43,SMALL(IF('PREMADE FRAME'!$B$1:$B$43 = "BMI KARTS",ROW('PREMADE FRAME'!$B$1:$B$43)),ROW(32:32)),4),"")</f>
        <v/>
      </c>
      <c r="S33" s="46" t="str">
        <f t="array" ref="S33">IFERROR(INDEX('PREMADE FRAME'!$B$1:$E$43,SMALL(IF('PREMADE FRAME'!$B$1:$B$43 = "HOME DEPOT",ROW('PREMADE FRAME'!$B$1:$B$43)),ROW(32:32)),2),"")</f>
        <v/>
      </c>
      <c r="T33" s="47" t="str">
        <f t="array" ref="T33">IFERROR(INDEX('PREMADE FRAME'!$B$1:$E$43,SMALL(IF('PREMADE FRAME'!$B$1:$B$43 = "HOME DEPOT",ROW('PREMADE FRAME'!$B$1:$B$43)),ROW(32:32)),4),"")</f>
        <v/>
      </c>
    </row>
    <row r="34" spans="1:20" x14ac:dyDescent="0.55000000000000004">
      <c r="A34" s="44" t="str">
        <f t="array" ref="A34">IFERROR(INDEX('PREMADE FRAME'!$B$1:$E$43,SMALL(IF('PREMADE FRAME'!$B$1:$B$43 = "VEXPRO",ROW('PREMADE FRAME'!$B$1:$B$43)),ROW(33:33)),2),"")</f>
        <v/>
      </c>
      <c r="B34" s="45" t="str">
        <f t="array" ref="B34">IFERROR(INDEX('PREMADE FRAME'!$B$1:$E$43,SMALL(IF('PREMADE FRAME'!$B$1:$B$43 = "VEXPRO",ROW('PREMADE FRAME'!$B$1:$B$43)),ROW(33:33)),4),"")</f>
        <v/>
      </c>
      <c r="C34" s="46" t="str">
        <f t="array" ref="C34">IFERROR(INDEX('PREMADE FRAME'!$B$1:$E$43,SMALL(IF('PREMADE FRAME'!$B$1:$B$43 = "ANDYMARK",ROW('PREMADE FRAME'!$B$1:$B$43)),ROW(33:33)),2),"")</f>
        <v/>
      </c>
      <c r="D34" s="47" t="str">
        <f t="array" ref="D34">IFERROR(INDEX('PREMADE FRAME'!$B$1:$E$43,SMALL(IF('PREMADE FRAME'!$B$1:$B$43 = "ANDYMARK",ROW('PREMADE FRAME'!$B$1:$B$43)),ROW(33:33)),4),"")</f>
        <v/>
      </c>
      <c r="E34" s="48" t="str">
        <f t="array" ref="E34">IFERROR(INDEX('PREMADE FRAME'!$B$1:$E$43,SMALL(IF('PREMADE FRAME'!$B$1:$B$43 = "GOKARTSUSA",ROW('PREMADE FRAME'!$B$1:$B$43)),ROW(33:33)),2),"")</f>
        <v/>
      </c>
      <c r="F34" s="49" t="str">
        <f t="array" ref="F34">IFERROR(INDEX('PREMADE FRAME'!$B$1:$E$43,SMALL(IF('PREMADE FRAME'!$B$1:$B$43 = "GOKARTSUSA",ROW('PREMADE FRAME'!$B$1:$B$43)),ROW(33:33)),4),"")</f>
        <v/>
      </c>
      <c r="G34" s="50" t="str">
        <f t="array" ref="G34">IFERROR(INDEX('PREMADE FRAME'!$B$1:$E$43,SMALL(IF('PREMADE FRAME'!$B$1:$B$43 = "AUTOZONE",ROW('PREMADE FRAME'!$B$1:$B$43)),ROW(33:33)),2),"")</f>
        <v/>
      </c>
      <c r="H34" s="51" t="str">
        <f t="array" ref="H34">IFERROR(INDEX('PREMADE FRAME'!$B$1:$E$43,SMALL(IF('PREMADE FRAME'!$B$1:$B$43 = "AUTOZONE",ROW('PREMADE FRAME'!$B$1:$B$43)),ROW(33:33)),4),"")</f>
        <v/>
      </c>
      <c r="I34" s="52" t="str">
        <f t="array" ref="I34">IFERROR(INDEX('PREMADE FRAME'!$B$1:$E$43,SMALL(IF('PREMADE FRAME'!$B$1:$B$43 = "EBAY.COM",ROW('PREMADE FRAME'!$B$1:$B$43)),ROW(33:33)),2),"")</f>
        <v/>
      </c>
      <c r="J34" s="53" t="str">
        <f t="array" ref="J34">IFERROR(INDEX('PREMADE FRAME'!$B$1:$E$43,SMALL(IF('PREMADE FRAME'!$B$1:$B$43 = "EBAY.COM",ROW('PREMADE FRAME'!$B$1:$B$43)),ROW(33:33)),4),"")</f>
        <v/>
      </c>
      <c r="K34" s="54" t="str">
        <f t="array" ref="K34">IFERROR(INDEX('PREMADE FRAME'!$B$1:$E$43,SMALL(IF('PREMADE FRAME'!$B$1:$B$43 = "AMAZON.COM",ROW('PREMADE FRAME'!$B$1:$B$43)),ROW(33:33)),2),"")</f>
        <v/>
      </c>
      <c r="L34" s="55" t="str">
        <f t="array" ref="L34">IFERROR(INDEX('PREMADE FRAME'!$B$1:$E$43,SMALL(IF('PREMADE FRAME'!$B$1:$B$43 = "AMAZON.COM",ROW('PREMADE FRAME'!$B$1:$B$43)),ROW(33:33)),4),"")</f>
        <v/>
      </c>
      <c r="M34" s="72" t="str">
        <f t="array" ref="M34">IFERROR(INDEX('PREMADE FRAME'!$B$1:$E$43,SMALL(IF('PREMADE FRAME'!$B$1:$B$43 = "METALSDEPOT",ROW('PREMADE FRAME'!$B$1:$B$43)),ROW(33:33)),2),"")</f>
        <v/>
      </c>
      <c r="N34" s="73" t="str">
        <f t="array" ref="N34">IFERROR(INDEX('PREMADE FRAME'!$B$1:$E$43,SMALL(IF('PREMADE FRAME'!$B$1:$B$43 = "METALSDEPOT",ROW('PREMADE FRAME'!$B$1:$B$43)),ROW(33:33)),4),"")</f>
        <v/>
      </c>
      <c r="O34" s="86" t="str">
        <f t="array" ref="O34">IFERROR(INDEX('PREMADE FRAME'!$B$1:$E$43,SMALL(IF('PREMADE FRAME'!$B$1:$B$43 = "MOUSER",ROW('PREMADE FRAME'!$B$1:$B$43)),ROW(33:33)),2),"")</f>
        <v/>
      </c>
      <c r="P34" s="87" t="str">
        <f t="array" ref="P34">IFERROR(INDEX('PREMADE FRAME'!$B$1:$E$43,SMALL(IF('PREMADE FRAME'!$B$1:$B$43 = "MOUSER",ROW('PREMADE FRAME'!$B$1:$B$43)),ROW(33:33)),4),"")</f>
        <v/>
      </c>
      <c r="Q34" s="44" t="str">
        <f t="array" ref="Q34">IFERROR(INDEX('PREMADE FRAME'!$B$1:$E$43,SMALL(IF('PREMADE FRAME'!$B$1:$B$43 = "BMI KARTS",ROW('PREMADE FRAME'!$B$1:$B$43)),ROW(33:33)),2),"")</f>
        <v/>
      </c>
      <c r="R34" s="45" t="str">
        <f t="array" ref="R34">IFERROR(INDEX('PREMADE FRAME'!$B$1:$E$43,SMALL(IF('PREMADE FRAME'!$B$1:$B$43 = "BMI KARTS",ROW('PREMADE FRAME'!$B$1:$B$43)),ROW(33:33)),4),"")</f>
        <v/>
      </c>
      <c r="S34" s="46" t="str">
        <f t="array" ref="S34">IFERROR(INDEX('PREMADE FRAME'!$B$1:$E$43,SMALL(IF('PREMADE FRAME'!$B$1:$B$43 = "HOME DEPOT",ROW('PREMADE FRAME'!$B$1:$B$43)),ROW(33:33)),2),"")</f>
        <v/>
      </c>
      <c r="T34" s="47" t="str">
        <f t="array" ref="T34">IFERROR(INDEX('PREMADE FRAME'!$B$1:$E$43,SMALL(IF('PREMADE FRAME'!$B$1:$B$43 = "HOME DEPOT",ROW('PREMADE FRAME'!$B$1:$B$43)),ROW(33:33)),4),"")</f>
        <v/>
      </c>
    </row>
    <row r="35" spans="1:20" x14ac:dyDescent="0.55000000000000004">
      <c r="A35" s="44" t="str">
        <f t="array" ref="A35">IFERROR(INDEX('PREMADE FRAME'!$B$1:$E$43,SMALL(IF('PREMADE FRAME'!$B$1:$B$43 = "VEXPRO",ROW('PREMADE FRAME'!$B$1:$B$43)),ROW(34:34)),2),"")</f>
        <v/>
      </c>
      <c r="B35" s="45" t="str">
        <f t="array" ref="B35">IFERROR(INDEX('PREMADE FRAME'!$B$1:$E$43,SMALL(IF('PREMADE FRAME'!$B$1:$B$43 = "VEXPRO",ROW('PREMADE FRAME'!$B$1:$B$43)),ROW(34:34)),4),"")</f>
        <v/>
      </c>
      <c r="C35" s="46" t="str">
        <f t="array" ref="C35">IFERROR(INDEX('PREMADE FRAME'!$B$1:$E$43,SMALL(IF('PREMADE FRAME'!$B$1:$B$43 = "ANDYMARK",ROW('PREMADE FRAME'!$B$1:$B$43)),ROW(34:34)),2),"")</f>
        <v/>
      </c>
      <c r="D35" s="47" t="str">
        <f t="array" ref="D35">IFERROR(INDEX('PREMADE FRAME'!$B$1:$E$43,SMALL(IF('PREMADE FRAME'!$B$1:$B$43 = "ANDYMARK",ROW('PREMADE FRAME'!$B$1:$B$43)),ROW(34:34)),4),"")</f>
        <v/>
      </c>
      <c r="E35" s="48" t="str">
        <f t="array" ref="E35">IFERROR(INDEX('PREMADE FRAME'!$B$1:$E$43,SMALL(IF('PREMADE FRAME'!$B$1:$B$43 = "GOKARTSUSA",ROW('PREMADE FRAME'!$B$1:$B$43)),ROW(34:34)),2),"")</f>
        <v/>
      </c>
      <c r="F35" s="49" t="str">
        <f t="array" ref="F35">IFERROR(INDEX('PREMADE FRAME'!$B$1:$E$43,SMALL(IF('PREMADE FRAME'!$B$1:$B$43 = "GOKARTSUSA",ROW('PREMADE FRAME'!$B$1:$B$43)),ROW(34:34)),4),"")</f>
        <v/>
      </c>
      <c r="G35" s="50" t="str">
        <f t="array" ref="G35">IFERROR(INDEX('PREMADE FRAME'!$B$1:$E$43,SMALL(IF('PREMADE FRAME'!$B$1:$B$43 = "AUTOZONE",ROW('PREMADE FRAME'!$B$1:$B$43)),ROW(34:34)),2),"")</f>
        <v/>
      </c>
      <c r="H35" s="51" t="str">
        <f t="array" ref="H35">IFERROR(INDEX('PREMADE FRAME'!$B$1:$E$43,SMALL(IF('PREMADE FRAME'!$B$1:$B$43 = "AUTOZONE",ROW('PREMADE FRAME'!$B$1:$B$43)),ROW(34:34)),4),"")</f>
        <v/>
      </c>
      <c r="I35" s="52" t="str">
        <f t="array" ref="I35">IFERROR(INDEX('PREMADE FRAME'!$B$1:$E$43,SMALL(IF('PREMADE FRAME'!$B$1:$B$43 = "EBAY.COM",ROW('PREMADE FRAME'!$B$1:$B$43)),ROW(34:34)),2),"")</f>
        <v/>
      </c>
      <c r="J35" s="53" t="str">
        <f t="array" ref="J35">IFERROR(INDEX('PREMADE FRAME'!$B$1:$E$43,SMALL(IF('PREMADE FRAME'!$B$1:$B$43 = "EBAY.COM",ROW('PREMADE FRAME'!$B$1:$B$43)),ROW(34:34)),4),"")</f>
        <v/>
      </c>
      <c r="K35" s="54" t="str">
        <f t="array" ref="K35">IFERROR(INDEX('PREMADE FRAME'!$B$1:$E$43,SMALL(IF('PREMADE FRAME'!$B$1:$B$43 = "AMAZON.COM",ROW('PREMADE FRAME'!$B$1:$B$43)),ROW(34:34)),2),"")</f>
        <v/>
      </c>
      <c r="L35" s="55" t="str">
        <f t="array" ref="L35">IFERROR(INDEX('PREMADE FRAME'!$B$1:$E$43,SMALL(IF('PREMADE FRAME'!$B$1:$B$43 = "AMAZON.COM",ROW('PREMADE FRAME'!$B$1:$B$43)),ROW(34:34)),4),"")</f>
        <v/>
      </c>
      <c r="M35" s="72" t="str">
        <f t="array" ref="M35">IFERROR(INDEX('PREMADE FRAME'!$B$1:$E$43,SMALL(IF('PREMADE FRAME'!$B$1:$B$43 = "METALSDEPOT",ROW('PREMADE FRAME'!$B$1:$B$43)),ROW(34:34)),2),"")</f>
        <v/>
      </c>
      <c r="N35" s="73" t="str">
        <f t="array" ref="N35">IFERROR(INDEX('PREMADE FRAME'!$B$1:$E$43,SMALL(IF('PREMADE FRAME'!$B$1:$B$43 = "METALSDEPOT",ROW('PREMADE FRAME'!$B$1:$B$43)),ROW(34:34)),4),"")</f>
        <v/>
      </c>
      <c r="O35" s="86" t="str">
        <f t="array" ref="O35">IFERROR(INDEX('PREMADE FRAME'!$B$1:$E$43,SMALL(IF('PREMADE FRAME'!$B$1:$B$43 = "MOUSER",ROW('PREMADE FRAME'!$B$1:$B$43)),ROW(34:34)),2),"")</f>
        <v/>
      </c>
      <c r="P35" s="87" t="str">
        <f t="array" ref="P35">IFERROR(INDEX('PREMADE FRAME'!$B$1:$E$43,SMALL(IF('PREMADE FRAME'!$B$1:$B$43 = "MOUSER",ROW('PREMADE FRAME'!$B$1:$B$43)),ROW(34:34)),4),"")</f>
        <v/>
      </c>
      <c r="Q35" s="44" t="str">
        <f t="array" ref="Q35">IFERROR(INDEX('PREMADE FRAME'!$B$1:$E$43,SMALL(IF('PREMADE FRAME'!$B$1:$B$43 = "BMI KARTS",ROW('PREMADE FRAME'!$B$1:$B$43)),ROW(34:34)),2),"")</f>
        <v/>
      </c>
      <c r="R35" s="45" t="str">
        <f t="array" ref="R35">IFERROR(INDEX('PREMADE FRAME'!$B$1:$E$43,SMALL(IF('PREMADE FRAME'!$B$1:$B$43 = "BMI KARTS",ROW('PREMADE FRAME'!$B$1:$B$43)),ROW(34:34)),4),"")</f>
        <v/>
      </c>
      <c r="S35" s="46" t="str">
        <f t="array" ref="S35">IFERROR(INDEX('PREMADE FRAME'!$B$1:$E$43,SMALL(IF('PREMADE FRAME'!$B$1:$B$43 = "HOME DEPOT",ROW('PREMADE FRAME'!$B$1:$B$43)),ROW(34:34)),2),"")</f>
        <v/>
      </c>
      <c r="T35" s="47" t="str">
        <f t="array" ref="T35">IFERROR(INDEX('PREMADE FRAME'!$B$1:$E$43,SMALL(IF('PREMADE FRAME'!$B$1:$B$43 = "HOME DEPOT",ROW('PREMADE FRAME'!$B$1:$B$43)),ROW(34:34)),4),"")</f>
        <v/>
      </c>
    </row>
    <row r="36" spans="1:20" x14ac:dyDescent="0.55000000000000004">
      <c r="A36" s="44" t="str">
        <f t="array" ref="A36">IFERROR(INDEX('PREMADE FRAME'!$B$1:$E$43,SMALL(IF('PREMADE FRAME'!$B$1:$B$43 = "VEXPRO",ROW('PREMADE FRAME'!$B$1:$B$43)),ROW(35:35)),2),"")</f>
        <v/>
      </c>
      <c r="B36" s="45" t="str">
        <f t="array" ref="B36">IFERROR(INDEX('PREMADE FRAME'!$B$1:$E$43,SMALL(IF('PREMADE FRAME'!$B$1:$B$43 = "VEXPRO",ROW('PREMADE FRAME'!$B$1:$B$43)),ROW(35:35)),4),"")</f>
        <v/>
      </c>
      <c r="C36" s="46" t="str">
        <f t="array" ref="C36">IFERROR(INDEX('PREMADE FRAME'!$B$1:$E$43,SMALL(IF('PREMADE FRAME'!$B$1:$B$43 = "ANDYMARK",ROW('PREMADE FRAME'!$B$1:$B$43)),ROW(35:35)),2),"")</f>
        <v/>
      </c>
      <c r="D36" s="47" t="str">
        <f t="array" ref="D36">IFERROR(INDEX('PREMADE FRAME'!$B$1:$E$43,SMALL(IF('PREMADE FRAME'!$B$1:$B$43 = "ANDYMARK",ROW('PREMADE FRAME'!$B$1:$B$43)),ROW(35:35)),4),"")</f>
        <v/>
      </c>
      <c r="E36" s="48" t="str">
        <f t="array" ref="E36">IFERROR(INDEX('PREMADE FRAME'!$B$1:$E$43,SMALL(IF('PREMADE FRAME'!$B$1:$B$43 = "GOKARTSUSA",ROW('PREMADE FRAME'!$B$1:$B$43)),ROW(35:35)),2),"")</f>
        <v/>
      </c>
      <c r="F36" s="49" t="str">
        <f t="array" ref="F36">IFERROR(INDEX('PREMADE FRAME'!$B$1:$E$43,SMALL(IF('PREMADE FRAME'!$B$1:$B$43 = "GOKARTSUSA",ROW('PREMADE FRAME'!$B$1:$B$43)),ROW(35:35)),4),"")</f>
        <v/>
      </c>
      <c r="G36" s="50" t="str">
        <f t="array" ref="G36">IFERROR(INDEX('PREMADE FRAME'!$B$1:$E$43,SMALL(IF('PREMADE FRAME'!$B$1:$B$43 = "AUTOZONE",ROW('PREMADE FRAME'!$B$1:$B$43)),ROW(35:35)),2),"")</f>
        <v/>
      </c>
      <c r="H36" s="51" t="str">
        <f t="array" ref="H36">IFERROR(INDEX('PREMADE FRAME'!$B$1:$E$43,SMALL(IF('PREMADE FRAME'!$B$1:$B$43 = "AUTOZONE",ROW('PREMADE FRAME'!$B$1:$B$43)),ROW(35:35)),4),"")</f>
        <v/>
      </c>
      <c r="I36" s="52" t="str">
        <f t="array" ref="I36">IFERROR(INDEX('PREMADE FRAME'!$B$1:$E$43,SMALL(IF('PREMADE FRAME'!$B$1:$B$43 = "EBAY.COM",ROW('PREMADE FRAME'!$B$1:$B$43)),ROW(35:35)),2),"")</f>
        <v/>
      </c>
      <c r="J36" s="53" t="str">
        <f t="array" ref="J36">IFERROR(INDEX('PREMADE FRAME'!$B$1:$E$43,SMALL(IF('PREMADE FRAME'!$B$1:$B$43 = "EBAY.COM",ROW('PREMADE FRAME'!$B$1:$B$43)),ROW(35:35)),4),"")</f>
        <v/>
      </c>
      <c r="K36" s="54" t="str">
        <f t="array" ref="K36">IFERROR(INDEX('PREMADE FRAME'!$B$1:$E$43,SMALL(IF('PREMADE FRAME'!$B$1:$B$43 = "AMAZON.COM",ROW('PREMADE FRAME'!$B$1:$B$43)),ROW(35:35)),2),"")</f>
        <v/>
      </c>
      <c r="L36" s="55" t="str">
        <f t="array" ref="L36">IFERROR(INDEX('PREMADE FRAME'!$B$1:$E$43,SMALL(IF('PREMADE FRAME'!$B$1:$B$43 = "AMAZON.COM",ROW('PREMADE FRAME'!$B$1:$B$43)),ROW(35:35)),4),"")</f>
        <v/>
      </c>
      <c r="M36" s="72" t="str">
        <f t="array" ref="M36">IFERROR(INDEX('PREMADE FRAME'!$B$1:$E$43,SMALL(IF('PREMADE FRAME'!$B$1:$B$43 = "METALSDEPOT",ROW('PREMADE FRAME'!$B$1:$B$43)),ROW(35:35)),2),"")</f>
        <v/>
      </c>
      <c r="N36" s="73" t="str">
        <f t="array" ref="N36">IFERROR(INDEX('PREMADE FRAME'!$B$1:$E$43,SMALL(IF('PREMADE FRAME'!$B$1:$B$43 = "METALSDEPOT",ROW('PREMADE FRAME'!$B$1:$B$43)),ROW(35:35)),4),"")</f>
        <v/>
      </c>
      <c r="O36" s="86" t="str">
        <f t="array" ref="O36">IFERROR(INDEX('PREMADE FRAME'!$B$1:$E$43,SMALL(IF('PREMADE FRAME'!$B$1:$B$43 = "MOUSER",ROW('PREMADE FRAME'!$B$1:$B$43)),ROW(35:35)),2),"")</f>
        <v/>
      </c>
      <c r="P36" s="87" t="str">
        <f t="array" ref="P36">IFERROR(INDEX('PREMADE FRAME'!$B$1:$E$43,SMALL(IF('PREMADE FRAME'!$B$1:$B$43 = "MOUSER",ROW('PREMADE FRAME'!$B$1:$B$43)),ROW(35:35)),4),"")</f>
        <v/>
      </c>
      <c r="Q36" s="44" t="str">
        <f t="array" ref="Q36">IFERROR(INDEX('PREMADE FRAME'!$B$1:$E$43,SMALL(IF('PREMADE FRAME'!$B$1:$B$43 = "BMI KARTS",ROW('PREMADE FRAME'!$B$1:$B$43)),ROW(35:35)),2),"")</f>
        <v/>
      </c>
      <c r="R36" s="45" t="str">
        <f t="array" ref="R36">IFERROR(INDEX('PREMADE FRAME'!$B$1:$E$43,SMALL(IF('PREMADE FRAME'!$B$1:$B$43 = "BMI KARTS",ROW('PREMADE FRAME'!$B$1:$B$43)),ROW(35:35)),4),"")</f>
        <v/>
      </c>
      <c r="S36" s="46" t="str">
        <f t="array" ref="S36">IFERROR(INDEX('PREMADE FRAME'!$B$1:$E$43,SMALL(IF('PREMADE FRAME'!$B$1:$B$43 = "HOME DEPOT",ROW('PREMADE FRAME'!$B$1:$B$43)),ROW(35:35)),2),"")</f>
        <v/>
      </c>
      <c r="T36" s="47" t="str">
        <f t="array" ref="T36">IFERROR(INDEX('PREMADE FRAME'!$B$1:$E$43,SMALL(IF('PREMADE FRAME'!$B$1:$B$43 = "HOME DEPOT",ROW('PREMADE FRAME'!$B$1:$B$43)),ROW(35:35)),4),"")</f>
        <v/>
      </c>
    </row>
    <row r="37" spans="1:20" x14ac:dyDescent="0.55000000000000004">
      <c r="A37" s="44" t="str">
        <f t="array" ref="A37">IFERROR(INDEX('PREMADE FRAME'!$B$1:$E$43,SMALL(IF('PREMADE FRAME'!$B$1:$B$43 = "VEXPRO",ROW('PREMADE FRAME'!$B$1:$B$43)),ROW(36:36)),2),"")</f>
        <v/>
      </c>
      <c r="B37" s="45" t="str">
        <f t="array" ref="B37">IFERROR(INDEX('PREMADE FRAME'!$B$1:$E$43,SMALL(IF('PREMADE FRAME'!$B$1:$B$43 = "VEXPRO",ROW('PREMADE FRAME'!$B$1:$B$43)),ROW(36:36)),4),"")</f>
        <v/>
      </c>
      <c r="C37" s="46" t="str">
        <f t="array" ref="C37">IFERROR(INDEX('PREMADE FRAME'!$B$1:$E$43,SMALL(IF('PREMADE FRAME'!$B$1:$B$43 = "ANDYMARK",ROW('PREMADE FRAME'!$B$1:$B$43)),ROW(36:36)),2),"")</f>
        <v/>
      </c>
      <c r="D37" s="47" t="str">
        <f t="array" ref="D37">IFERROR(INDEX('PREMADE FRAME'!$B$1:$E$43,SMALL(IF('PREMADE FRAME'!$B$1:$B$43 = "ANDYMARK",ROW('PREMADE FRAME'!$B$1:$B$43)),ROW(36:36)),4),"")</f>
        <v/>
      </c>
      <c r="E37" s="48" t="str">
        <f t="array" ref="E37">IFERROR(INDEX('PREMADE FRAME'!$B$1:$E$43,SMALL(IF('PREMADE FRAME'!$B$1:$B$43 = "GOKARTSUSA",ROW('PREMADE FRAME'!$B$1:$B$43)),ROW(36:36)),2),"")</f>
        <v/>
      </c>
      <c r="F37" s="49" t="str">
        <f t="array" ref="F37">IFERROR(INDEX('PREMADE FRAME'!$B$1:$E$43,SMALL(IF('PREMADE FRAME'!$B$1:$B$43 = "GOKARTSUSA",ROW('PREMADE FRAME'!$B$1:$B$43)),ROW(36:36)),4),"")</f>
        <v/>
      </c>
      <c r="G37" s="50" t="str">
        <f t="array" ref="G37">IFERROR(INDEX('PREMADE FRAME'!$B$1:$E$43,SMALL(IF('PREMADE FRAME'!$B$1:$B$43 = "AUTOZONE",ROW('PREMADE FRAME'!$B$1:$B$43)),ROW(36:36)),2),"")</f>
        <v/>
      </c>
      <c r="H37" s="51" t="str">
        <f t="array" ref="H37">IFERROR(INDEX('PREMADE FRAME'!$B$1:$E$43,SMALL(IF('PREMADE FRAME'!$B$1:$B$43 = "AUTOZONE",ROW('PREMADE FRAME'!$B$1:$B$43)),ROW(36:36)),4),"")</f>
        <v/>
      </c>
      <c r="I37" s="52" t="str">
        <f t="array" ref="I37">IFERROR(INDEX('PREMADE FRAME'!$B$1:$E$43,SMALL(IF('PREMADE FRAME'!$B$1:$B$43 = "EBAY.COM",ROW('PREMADE FRAME'!$B$1:$B$43)),ROW(36:36)),2),"")</f>
        <v/>
      </c>
      <c r="J37" s="53" t="str">
        <f t="array" ref="J37">IFERROR(INDEX('PREMADE FRAME'!$B$1:$E$43,SMALL(IF('PREMADE FRAME'!$B$1:$B$43 = "EBAY.COM",ROW('PREMADE FRAME'!$B$1:$B$43)),ROW(36:36)),4),"")</f>
        <v/>
      </c>
      <c r="K37" s="54" t="str">
        <f t="array" ref="K37">IFERROR(INDEX('PREMADE FRAME'!$B$1:$E$43,SMALL(IF('PREMADE FRAME'!$B$1:$B$43 = "AMAZON.COM",ROW('PREMADE FRAME'!$B$1:$B$43)),ROW(36:36)),2),"")</f>
        <v/>
      </c>
      <c r="L37" s="55" t="str">
        <f t="array" ref="L37">IFERROR(INDEX('PREMADE FRAME'!$B$1:$E$43,SMALL(IF('PREMADE FRAME'!$B$1:$B$43 = "AMAZON.COM",ROW('PREMADE FRAME'!$B$1:$B$43)),ROW(36:36)),4),"")</f>
        <v/>
      </c>
      <c r="M37" s="72" t="str">
        <f t="array" ref="M37">IFERROR(INDEX('PREMADE FRAME'!$B$1:$E$43,SMALL(IF('PREMADE FRAME'!$B$1:$B$43 = "METALSDEPOT",ROW('PREMADE FRAME'!$B$1:$B$43)),ROW(36:36)),2),"")</f>
        <v/>
      </c>
      <c r="N37" s="73" t="str">
        <f t="array" ref="N37">IFERROR(INDEX('PREMADE FRAME'!$B$1:$E$43,SMALL(IF('PREMADE FRAME'!$B$1:$B$43 = "METALSDEPOT",ROW('PREMADE FRAME'!$B$1:$B$43)),ROW(36:36)),4),"")</f>
        <v/>
      </c>
      <c r="O37" s="86" t="str">
        <f t="array" ref="O37">IFERROR(INDEX('PREMADE FRAME'!$B$1:$E$43,SMALL(IF('PREMADE FRAME'!$B$1:$B$43 = "MOUSER",ROW('PREMADE FRAME'!$B$1:$B$43)),ROW(36:36)),2),"")</f>
        <v/>
      </c>
      <c r="P37" s="87" t="str">
        <f t="array" ref="P37">IFERROR(INDEX('PREMADE FRAME'!$B$1:$E$43,SMALL(IF('PREMADE FRAME'!$B$1:$B$43 = "MOUSER",ROW('PREMADE FRAME'!$B$1:$B$43)),ROW(36:36)),4),"")</f>
        <v/>
      </c>
      <c r="Q37" s="44" t="str">
        <f t="array" ref="Q37">IFERROR(INDEX('PREMADE FRAME'!$B$1:$E$43,SMALL(IF('PREMADE FRAME'!$B$1:$B$43 = "BMI KARTS",ROW('PREMADE FRAME'!$B$1:$B$43)),ROW(36:36)),2),"")</f>
        <v/>
      </c>
      <c r="R37" s="45" t="str">
        <f t="array" ref="R37">IFERROR(INDEX('PREMADE FRAME'!$B$1:$E$43,SMALL(IF('PREMADE FRAME'!$B$1:$B$43 = "BMI KARTS",ROW('PREMADE FRAME'!$B$1:$B$43)),ROW(36:36)),4),"")</f>
        <v/>
      </c>
      <c r="S37" s="46" t="str">
        <f t="array" ref="S37">IFERROR(INDEX('PREMADE FRAME'!$B$1:$E$43,SMALL(IF('PREMADE FRAME'!$B$1:$B$43 = "HOME DEPOT",ROW('PREMADE FRAME'!$B$1:$B$43)),ROW(36:36)),2),"")</f>
        <v/>
      </c>
      <c r="T37" s="47" t="str">
        <f t="array" ref="T37">IFERROR(INDEX('PREMADE FRAME'!$B$1:$E$43,SMALL(IF('PREMADE FRAME'!$B$1:$B$43 = "HOME DEPOT",ROW('PREMADE FRAME'!$B$1:$B$43)),ROW(36:36)),4),"")</f>
        <v/>
      </c>
    </row>
    <row r="38" spans="1:20" x14ac:dyDescent="0.55000000000000004">
      <c r="A38" s="44" t="str">
        <f t="array" ref="A38">IFERROR(INDEX('PREMADE FRAME'!$B$1:$E$43,SMALL(IF('PREMADE FRAME'!$B$1:$B$43 = "VEXPRO",ROW('PREMADE FRAME'!$B$1:$B$43)),ROW(37:37)),2),"")</f>
        <v/>
      </c>
      <c r="B38" s="45" t="str">
        <f t="array" ref="B38">IFERROR(INDEX('PREMADE FRAME'!$B$1:$E$43,SMALL(IF('PREMADE FRAME'!$B$1:$B$43 = "VEXPRO",ROW('PREMADE FRAME'!$B$1:$B$43)),ROW(37:37)),4),"")</f>
        <v/>
      </c>
      <c r="C38" s="46" t="str">
        <f t="array" ref="C38">IFERROR(INDEX('PREMADE FRAME'!$B$1:$E$43,SMALL(IF('PREMADE FRAME'!$B$1:$B$43 = "ANDYMARK",ROW('PREMADE FRAME'!$B$1:$B$43)),ROW(37:37)),2),"")</f>
        <v/>
      </c>
      <c r="D38" s="47" t="str">
        <f t="array" ref="D38">IFERROR(INDEX('PREMADE FRAME'!$B$1:$E$43,SMALL(IF('PREMADE FRAME'!$B$1:$B$43 = "ANDYMARK",ROW('PREMADE FRAME'!$B$1:$B$43)),ROW(37:37)),4),"")</f>
        <v/>
      </c>
      <c r="E38" s="48" t="str">
        <f t="array" ref="E38">IFERROR(INDEX('PREMADE FRAME'!$B$1:$E$43,SMALL(IF('PREMADE FRAME'!$B$1:$B$43 = "GOKARTSUSA",ROW('PREMADE FRAME'!$B$1:$B$43)),ROW(37:37)),2),"")</f>
        <v/>
      </c>
      <c r="F38" s="49" t="str">
        <f t="array" ref="F38">IFERROR(INDEX('PREMADE FRAME'!$B$1:$E$43,SMALL(IF('PREMADE FRAME'!$B$1:$B$43 = "GOKARTSUSA",ROW('PREMADE FRAME'!$B$1:$B$43)),ROW(37:37)),4),"")</f>
        <v/>
      </c>
      <c r="G38" s="50" t="str">
        <f t="array" ref="G38">IFERROR(INDEX('PREMADE FRAME'!$B$1:$E$43,SMALL(IF('PREMADE FRAME'!$B$1:$B$43 = "AUTOZONE",ROW('PREMADE FRAME'!$B$1:$B$43)),ROW(37:37)),2),"")</f>
        <v/>
      </c>
      <c r="H38" s="51" t="str">
        <f t="array" ref="H38">IFERROR(INDEX('PREMADE FRAME'!$B$1:$E$43,SMALL(IF('PREMADE FRAME'!$B$1:$B$43 = "AUTOZONE",ROW('PREMADE FRAME'!$B$1:$B$43)),ROW(37:37)),4),"")</f>
        <v/>
      </c>
      <c r="I38" s="52" t="str">
        <f t="array" ref="I38">IFERROR(INDEX('PREMADE FRAME'!$B$1:$E$43,SMALL(IF('PREMADE FRAME'!$B$1:$B$43 = "EBAY.COM",ROW('PREMADE FRAME'!$B$1:$B$43)),ROW(37:37)),2),"")</f>
        <v/>
      </c>
      <c r="J38" s="53" t="str">
        <f t="array" ref="J38">IFERROR(INDEX('PREMADE FRAME'!$B$1:$E$43,SMALL(IF('PREMADE FRAME'!$B$1:$B$43 = "EBAY.COM",ROW('PREMADE FRAME'!$B$1:$B$43)),ROW(37:37)),4),"")</f>
        <v/>
      </c>
      <c r="K38" s="54" t="str">
        <f t="array" ref="K38">IFERROR(INDEX('PREMADE FRAME'!$B$1:$E$43,SMALL(IF('PREMADE FRAME'!$B$1:$B$43 = "AMAZON.COM",ROW('PREMADE FRAME'!$B$1:$B$43)),ROW(37:37)),2),"")</f>
        <v/>
      </c>
      <c r="L38" s="55" t="str">
        <f t="array" ref="L38">IFERROR(INDEX('PREMADE FRAME'!$B$1:$E$43,SMALL(IF('PREMADE FRAME'!$B$1:$B$43 = "AMAZON.COM",ROW('PREMADE FRAME'!$B$1:$B$43)),ROW(37:37)),4),"")</f>
        <v/>
      </c>
      <c r="M38" s="72" t="str">
        <f t="array" ref="M38">IFERROR(INDEX('PREMADE FRAME'!$B$1:$E$43,SMALL(IF('PREMADE FRAME'!$B$1:$B$43 = "METALSDEPOT",ROW('PREMADE FRAME'!$B$1:$B$43)),ROW(37:37)),2),"")</f>
        <v/>
      </c>
      <c r="N38" s="73" t="str">
        <f t="array" ref="N38">IFERROR(INDEX('PREMADE FRAME'!$B$1:$E$43,SMALL(IF('PREMADE FRAME'!$B$1:$B$43 = "METALSDEPOT",ROW('PREMADE FRAME'!$B$1:$B$43)),ROW(37:37)),4),"")</f>
        <v/>
      </c>
      <c r="O38" s="86" t="str">
        <f t="array" ref="O38">IFERROR(INDEX('PREMADE FRAME'!$B$1:$E$43,SMALL(IF('PREMADE FRAME'!$B$1:$B$43 = "MOUSER",ROW('PREMADE FRAME'!$B$1:$B$43)),ROW(37:37)),2),"")</f>
        <v/>
      </c>
      <c r="P38" s="87" t="str">
        <f t="array" ref="P38">IFERROR(INDEX('PREMADE FRAME'!$B$1:$E$43,SMALL(IF('PREMADE FRAME'!$B$1:$B$43 = "MOUSER",ROW('PREMADE FRAME'!$B$1:$B$43)),ROW(37:37)),4),"")</f>
        <v/>
      </c>
      <c r="Q38" s="44" t="str">
        <f t="array" ref="Q38">IFERROR(INDEX('PREMADE FRAME'!$B$1:$E$43,SMALL(IF('PREMADE FRAME'!$B$1:$B$43 = "BMI KARTS",ROW('PREMADE FRAME'!$B$1:$B$43)),ROW(37:37)),2),"")</f>
        <v/>
      </c>
      <c r="R38" s="45" t="str">
        <f t="array" ref="R38">IFERROR(INDEX('PREMADE FRAME'!$B$1:$E$43,SMALL(IF('PREMADE FRAME'!$B$1:$B$43 = "BMI KARTS",ROW('PREMADE FRAME'!$B$1:$B$43)),ROW(37:37)),4),"")</f>
        <v/>
      </c>
      <c r="S38" s="46" t="str">
        <f t="array" ref="S38">IFERROR(INDEX('PREMADE FRAME'!$B$1:$E$43,SMALL(IF('PREMADE FRAME'!$B$1:$B$43 = "HOME DEPOT",ROW('PREMADE FRAME'!$B$1:$B$43)),ROW(37:37)),2),"")</f>
        <v/>
      </c>
      <c r="T38" s="47" t="str">
        <f t="array" ref="T38">IFERROR(INDEX('PREMADE FRAME'!$B$1:$E$43,SMALL(IF('PREMADE FRAME'!$B$1:$B$43 = "HOME DEPOT",ROW('PREMADE FRAME'!$B$1:$B$43)),ROW(37:37)),4),"")</f>
        <v/>
      </c>
    </row>
    <row r="39" spans="1:20" x14ac:dyDescent="0.55000000000000004">
      <c r="A39" s="44" t="str">
        <f t="array" ref="A39">IFERROR(INDEX('PREMADE FRAME'!$B$1:$E$43,SMALL(IF('PREMADE FRAME'!$B$1:$B$43 = "VEXPRO",ROW('PREMADE FRAME'!$B$1:$B$43)),ROW(38:38)),2),"")</f>
        <v/>
      </c>
      <c r="B39" s="45" t="str">
        <f t="array" ref="B39">IFERROR(INDEX('PREMADE FRAME'!$B$1:$E$43,SMALL(IF('PREMADE FRAME'!$B$1:$B$43 = "VEXPRO",ROW('PREMADE FRAME'!$B$1:$B$43)),ROW(38:38)),4),"")</f>
        <v/>
      </c>
      <c r="C39" s="46" t="str">
        <f t="array" ref="C39">IFERROR(INDEX('PREMADE FRAME'!$B$1:$E$43,SMALL(IF('PREMADE FRAME'!$B$1:$B$43 = "ANDYMARK",ROW('PREMADE FRAME'!$B$1:$B$43)),ROW(38:38)),2),"")</f>
        <v/>
      </c>
      <c r="D39" s="47" t="str">
        <f t="array" ref="D39">IFERROR(INDEX('PREMADE FRAME'!$B$1:$E$43,SMALL(IF('PREMADE FRAME'!$B$1:$B$43 = "ANDYMARK",ROW('PREMADE FRAME'!$B$1:$B$43)),ROW(38:38)),4),"")</f>
        <v/>
      </c>
      <c r="E39" s="48" t="str">
        <f t="array" ref="E39">IFERROR(INDEX('PREMADE FRAME'!$B$1:$E$43,SMALL(IF('PREMADE FRAME'!$B$1:$B$43 = "GOKARTSUSA",ROW('PREMADE FRAME'!$B$1:$B$43)),ROW(38:38)),2),"")</f>
        <v/>
      </c>
      <c r="F39" s="49" t="str">
        <f t="array" ref="F39">IFERROR(INDEX('PREMADE FRAME'!$B$1:$E$43,SMALL(IF('PREMADE FRAME'!$B$1:$B$43 = "GOKARTSUSA",ROW('PREMADE FRAME'!$B$1:$B$43)),ROW(38:38)),4),"")</f>
        <v/>
      </c>
      <c r="G39" s="50" t="str">
        <f t="array" ref="G39">IFERROR(INDEX('PREMADE FRAME'!$B$1:$E$43,SMALL(IF('PREMADE FRAME'!$B$1:$B$43 = "AUTOZONE",ROW('PREMADE FRAME'!$B$1:$B$43)),ROW(38:38)),2),"")</f>
        <v/>
      </c>
      <c r="H39" s="51" t="str">
        <f t="array" ref="H39">IFERROR(INDEX('PREMADE FRAME'!$B$1:$E$43,SMALL(IF('PREMADE FRAME'!$B$1:$B$43 = "AUTOZONE",ROW('PREMADE FRAME'!$B$1:$B$43)),ROW(38:38)),4),"")</f>
        <v/>
      </c>
      <c r="I39" s="52" t="str">
        <f t="array" ref="I39">IFERROR(INDEX('PREMADE FRAME'!$B$1:$E$43,SMALL(IF('PREMADE FRAME'!$B$1:$B$43 = "EBAY.COM",ROW('PREMADE FRAME'!$B$1:$B$43)),ROW(38:38)),2),"")</f>
        <v/>
      </c>
      <c r="J39" s="53" t="str">
        <f t="array" ref="J39">IFERROR(INDEX('PREMADE FRAME'!$B$1:$E$43,SMALL(IF('PREMADE FRAME'!$B$1:$B$43 = "EBAY.COM",ROW('PREMADE FRAME'!$B$1:$B$43)),ROW(38:38)),4),"")</f>
        <v/>
      </c>
      <c r="K39" s="54" t="str">
        <f t="array" ref="K39">IFERROR(INDEX('PREMADE FRAME'!$B$1:$E$43,SMALL(IF('PREMADE FRAME'!$B$1:$B$43 = "AMAZON.COM",ROW('PREMADE FRAME'!$B$1:$B$43)),ROW(38:38)),2),"")</f>
        <v/>
      </c>
      <c r="L39" s="55" t="str">
        <f t="array" ref="L39">IFERROR(INDEX('PREMADE FRAME'!$B$1:$E$43,SMALL(IF('PREMADE FRAME'!$B$1:$B$43 = "AMAZON.COM",ROW('PREMADE FRAME'!$B$1:$B$43)),ROW(38:38)),4),"")</f>
        <v/>
      </c>
      <c r="M39" s="72" t="str">
        <f t="array" ref="M39">IFERROR(INDEX('PREMADE FRAME'!$B$1:$E$43,SMALL(IF('PREMADE FRAME'!$B$1:$B$43 = "METALSDEPOT",ROW('PREMADE FRAME'!$B$1:$B$43)),ROW(38:38)),2),"")</f>
        <v/>
      </c>
      <c r="N39" s="73" t="str">
        <f t="array" ref="N39">IFERROR(INDEX('PREMADE FRAME'!$B$1:$E$43,SMALL(IF('PREMADE FRAME'!$B$1:$B$43 = "METALSDEPOT",ROW('PREMADE FRAME'!$B$1:$B$43)),ROW(38:38)),4),"")</f>
        <v/>
      </c>
      <c r="O39" s="86" t="str">
        <f t="array" ref="O39">IFERROR(INDEX('PREMADE FRAME'!$B$1:$E$43,SMALL(IF('PREMADE FRAME'!$B$1:$B$43 = "MOUSER",ROW('PREMADE FRAME'!$B$1:$B$43)),ROW(38:38)),2),"")</f>
        <v/>
      </c>
      <c r="P39" s="87" t="str">
        <f t="array" ref="P39">IFERROR(INDEX('PREMADE FRAME'!$B$1:$E$43,SMALL(IF('PREMADE FRAME'!$B$1:$B$43 = "MOUSER",ROW('PREMADE FRAME'!$B$1:$B$43)),ROW(38:38)),4),"")</f>
        <v/>
      </c>
      <c r="Q39" s="44" t="str">
        <f t="array" ref="Q39">IFERROR(INDEX('PREMADE FRAME'!$B$1:$E$43,SMALL(IF('PREMADE FRAME'!$B$1:$B$43 = "BMI KARTS",ROW('PREMADE FRAME'!$B$1:$B$43)),ROW(38:38)),2),"")</f>
        <v/>
      </c>
      <c r="R39" s="45" t="str">
        <f t="array" ref="R39">IFERROR(INDEX('PREMADE FRAME'!$B$1:$E$43,SMALL(IF('PREMADE FRAME'!$B$1:$B$43 = "BMI KARTS",ROW('PREMADE FRAME'!$B$1:$B$43)),ROW(38:38)),4),"")</f>
        <v/>
      </c>
      <c r="S39" s="46" t="str">
        <f t="array" ref="S39">IFERROR(INDEX('PREMADE FRAME'!$B$1:$E$43,SMALL(IF('PREMADE FRAME'!$B$1:$B$43 = "HOME DEPOT",ROW('PREMADE FRAME'!$B$1:$B$43)),ROW(38:38)),2),"")</f>
        <v/>
      </c>
      <c r="T39" s="47" t="str">
        <f t="array" ref="T39">IFERROR(INDEX('PREMADE FRAME'!$B$1:$E$43,SMALL(IF('PREMADE FRAME'!$B$1:$B$43 = "HOME DEPOT",ROW('PREMADE FRAME'!$B$1:$B$43)),ROW(38:38)),4),"")</f>
        <v/>
      </c>
    </row>
    <row r="40" spans="1:20" x14ac:dyDescent="0.55000000000000004">
      <c r="A40" s="44" t="str">
        <f t="array" ref="A40">IFERROR(INDEX('PREMADE FRAME'!$B$1:$E$43,SMALL(IF('PREMADE FRAME'!$B$1:$B$43 = "VEXPRO",ROW('PREMADE FRAME'!$B$1:$B$43)),ROW(39:39)),2),"")</f>
        <v/>
      </c>
      <c r="B40" s="45" t="str">
        <f t="array" ref="B40">IFERROR(INDEX('PREMADE FRAME'!$B$1:$E$43,SMALL(IF('PREMADE FRAME'!$B$1:$B$43 = "VEXPRO",ROW('PREMADE FRAME'!$B$1:$B$43)),ROW(39:39)),4),"")</f>
        <v/>
      </c>
      <c r="C40" s="46" t="str">
        <f t="array" ref="C40">IFERROR(INDEX('PREMADE FRAME'!$B$1:$E$43,SMALL(IF('PREMADE FRAME'!$B$1:$B$43 = "ANDYMARK",ROW('PREMADE FRAME'!$B$1:$B$43)),ROW(39:39)),2),"")</f>
        <v/>
      </c>
      <c r="D40" s="47" t="str">
        <f t="array" ref="D40">IFERROR(INDEX('PREMADE FRAME'!$B$1:$E$43,SMALL(IF('PREMADE FRAME'!$B$1:$B$43 = "ANDYMARK",ROW('PREMADE FRAME'!$B$1:$B$43)),ROW(39:39)),4),"")</f>
        <v/>
      </c>
      <c r="E40" s="48" t="str">
        <f t="array" ref="E40">IFERROR(INDEX('PREMADE FRAME'!$B$1:$E$43,SMALL(IF('PREMADE FRAME'!$B$1:$B$43 = "GOKARTSUSA",ROW('PREMADE FRAME'!$B$1:$B$43)),ROW(39:39)),2),"")</f>
        <v/>
      </c>
      <c r="F40" s="49" t="str">
        <f t="array" ref="F40">IFERROR(INDEX('PREMADE FRAME'!$B$1:$E$43,SMALL(IF('PREMADE FRAME'!$B$1:$B$43 = "GOKARTSUSA",ROW('PREMADE FRAME'!$B$1:$B$43)),ROW(39:39)),4),"")</f>
        <v/>
      </c>
      <c r="G40" s="50" t="str">
        <f t="array" ref="G40">IFERROR(INDEX('PREMADE FRAME'!$B$1:$E$43,SMALL(IF('PREMADE FRAME'!$B$1:$B$43 = "AUTOZONE",ROW('PREMADE FRAME'!$B$1:$B$43)),ROW(39:39)),2),"")</f>
        <v/>
      </c>
      <c r="H40" s="51" t="str">
        <f t="array" ref="H40">IFERROR(INDEX('PREMADE FRAME'!$B$1:$E$43,SMALL(IF('PREMADE FRAME'!$B$1:$B$43 = "AUTOZONE",ROW('PREMADE FRAME'!$B$1:$B$43)),ROW(39:39)),4),"")</f>
        <v/>
      </c>
      <c r="I40" s="52" t="str">
        <f t="array" ref="I40">IFERROR(INDEX('PREMADE FRAME'!$B$1:$E$43,SMALL(IF('PREMADE FRAME'!$B$1:$B$43 = "EBAY.COM",ROW('PREMADE FRAME'!$B$1:$B$43)),ROW(39:39)),2),"")</f>
        <v/>
      </c>
      <c r="J40" s="53" t="str">
        <f t="array" ref="J40">IFERROR(INDEX('PREMADE FRAME'!$B$1:$E$43,SMALL(IF('PREMADE FRAME'!$B$1:$B$43 = "EBAY.COM",ROW('PREMADE FRAME'!$B$1:$B$43)),ROW(39:39)),4),"")</f>
        <v/>
      </c>
      <c r="K40" s="54" t="str">
        <f t="array" ref="K40">IFERROR(INDEX('PREMADE FRAME'!$B$1:$E$43,SMALL(IF('PREMADE FRAME'!$B$1:$B$43 = "AMAZON.COM",ROW('PREMADE FRAME'!$B$1:$B$43)),ROW(39:39)),2),"")</f>
        <v/>
      </c>
      <c r="L40" s="55" t="str">
        <f t="array" ref="L40">IFERROR(INDEX('PREMADE FRAME'!$B$1:$E$43,SMALL(IF('PREMADE FRAME'!$B$1:$B$43 = "AMAZON.COM",ROW('PREMADE FRAME'!$B$1:$B$43)),ROW(39:39)),4),"")</f>
        <v/>
      </c>
      <c r="M40" s="72" t="str">
        <f t="array" ref="M40">IFERROR(INDEX('PREMADE FRAME'!$B$1:$E$43,SMALL(IF('PREMADE FRAME'!$B$1:$B$43 = "METALSDEPOT",ROW('PREMADE FRAME'!$B$1:$B$43)),ROW(39:39)),2),"")</f>
        <v/>
      </c>
      <c r="N40" s="73" t="str">
        <f t="array" ref="N40">IFERROR(INDEX('PREMADE FRAME'!$B$1:$E$43,SMALL(IF('PREMADE FRAME'!$B$1:$B$43 = "METALSDEPOT",ROW('PREMADE FRAME'!$B$1:$B$43)),ROW(39:39)),4),"")</f>
        <v/>
      </c>
      <c r="O40" s="86" t="str">
        <f t="array" ref="O40">IFERROR(INDEX('PREMADE FRAME'!$B$1:$E$43,SMALL(IF('PREMADE FRAME'!$B$1:$B$43 = "MOUSER",ROW('PREMADE FRAME'!$B$1:$B$43)),ROW(39:39)),2),"")</f>
        <v/>
      </c>
      <c r="P40" s="87" t="str">
        <f t="array" ref="P40">IFERROR(INDEX('PREMADE FRAME'!$B$1:$E$43,SMALL(IF('PREMADE FRAME'!$B$1:$B$43 = "MOUSER",ROW('PREMADE FRAME'!$B$1:$B$43)),ROW(39:39)),4),"")</f>
        <v/>
      </c>
      <c r="Q40" s="44" t="str">
        <f t="array" ref="Q40">IFERROR(INDEX('PREMADE FRAME'!$B$1:$E$43,SMALL(IF('PREMADE FRAME'!$B$1:$B$43 = "BMI KARTS",ROW('PREMADE FRAME'!$B$1:$B$43)),ROW(39:39)),2),"")</f>
        <v/>
      </c>
      <c r="R40" s="45" t="str">
        <f t="array" ref="R40">IFERROR(INDEX('PREMADE FRAME'!$B$1:$E$43,SMALL(IF('PREMADE FRAME'!$B$1:$B$43 = "BMI KARTS",ROW('PREMADE FRAME'!$B$1:$B$43)),ROW(39:39)),4),"")</f>
        <v/>
      </c>
      <c r="S40" s="46" t="str">
        <f t="array" ref="S40">IFERROR(INDEX('PREMADE FRAME'!$B$1:$E$43,SMALL(IF('PREMADE FRAME'!$B$1:$B$43 = "HOME DEPOT",ROW('PREMADE FRAME'!$B$1:$B$43)),ROW(39:39)),2),"")</f>
        <v/>
      </c>
      <c r="T40" s="47" t="str">
        <f t="array" ref="T40">IFERROR(INDEX('PREMADE FRAME'!$B$1:$E$43,SMALL(IF('PREMADE FRAME'!$B$1:$B$43 = "HOME DEPOT",ROW('PREMADE FRAME'!$B$1:$B$43)),ROW(39:39)),4),"")</f>
        <v/>
      </c>
    </row>
    <row r="41" spans="1:20" x14ac:dyDescent="0.55000000000000004">
      <c r="A41" s="44" t="str">
        <f t="array" ref="A41">IFERROR(INDEX('PREMADE FRAME'!$B$1:$E$43,SMALL(IF('PREMADE FRAME'!$B$1:$B$43 = "VEXPRO",ROW('PREMADE FRAME'!$B$1:$B$43)),ROW(40:40)),2),"")</f>
        <v/>
      </c>
      <c r="B41" s="45" t="str">
        <f t="array" ref="B41">IFERROR(INDEX('PREMADE FRAME'!$B$1:$E$43,SMALL(IF('PREMADE FRAME'!$B$1:$B$43 = "VEXPRO",ROW('PREMADE FRAME'!$B$1:$B$43)),ROW(40:40)),4),"")</f>
        <v/>
      </c>
      <c r="C41" s="46" t="str">
        <f t="array" ref="C41">IFERROR(INDEX('PREMADE FRAME'!$B$1:$E$43,SMALL(IF('PREMADE FRAME'!$B$1:$B$43 = "ANDYMARK",ROW('PREMADE FRAME'!$B$1:$B$43)),ROW(40:40)),2),"")</f>
        <v/>
      </c>
      <c r="D41" s="47" t="str">
        <f t="array" ref="D41">IFERROR(INDEX('PREMADE FRAME'!$B$1:$E$43,SMALL(IF('PREMADE FRAME'!$B$1:$B$43 = "ANDYMARK",ROW('PREMADE FRAME'!$B$1:$B$43)),ROW(40:40)),4),"")</f>
        <v/>
      </c>
      <c r="E41" s="48" t="str">
        <f t="array" ref="E41">IFERROR(INDEX('PREMADE FRAME'!$B$1:$E$43,SMALL(IF('PREMADE FRAME'!$B$1:$B$43 = "GOKARTSUSA",ROW('PREMADE FRAME'!$B$1:$B$43)),ROW(40:40)),2),"")</f>
        <v/>
      </c>
      <c r="F41" s="49" t="str">
        <f t="array" ref="F41">IFERROR(INDEX('PREMADE FRAME'!$B$1:$E$43,SMALL(IF('PREMADE FRAME'!$B$1:$B$43 = "GOKARTSUSA",ROW('PREMADE FRAME'!$B$1:$B$43)),ROW(40:40)),4),"")</f>
        <v/>
      </c>
      <c r="G41" s="50" t="str">
        <f t="array" ref="G41">IFERROR(INDEX('PREMADE FRAME'!$B$1:$E$43,SMALL(IF('PREMADE FRAME'!$B$1:$B$43 = "AUTOZONE",ROW('PREMADE FRAME'!$B$1:$B$43)),ROW(40:40)),2),"")</f>
        <v/>
      </c>
      <c r="H41" s="51" t="str">
        <f t="array" ref="H41">IFERROR(INDEX('PREMADE FRAME'!$B$1:$E$43,SMALL(IF('PREMADE FRAME'!$B$1:$B$43 = "AUTOZONE",ROW('PREMADE FRAME'!$B$1:$B$43)),ROW(40:40)),4),"")</f>
        <v/>
      </c>
      <c r="I41" s="52" t="str">
        <f t="array" ref="I41">IFERROR(INDEX('PREMADE FRAME'!$B$1:$E$43,SMALL(IF('PREMADE FRAME'!$B$1:$B$43 = "EBAY.COM",ROW('PREMADE FRAME'!$B$1:$B$43)),ROW(40:40)),2),"")</f>
        <v/>
      </c>
      <c r="J41" s="53" t="str">
        <f t="array" ref="J41">IFERROR(INDEX('PREMADE FRAME'!$B$1:$E$43,SMALL(IF('PREMADE FRAME'!$B$1:$B$43 = "EBAY.COM",ROW('PREMADE FRAME'!$B$1:$B$43)),ROW(40:40)),4),"")</f>
        <v/>
      </c>
      <c r="K41" s="54" t="str">
        <f t="array" ref="K41">IFERROR(INDEX('PREMADE FRAME'!$B$1:$E$43,SMALL(IF('PREMADE FRAME'!$B$1:$B$43 = "AMAZON.COM",ROW('PREMADE FRAME'!$B$1:$B$43)),ROW(40:40)),2),"")</f>
        <v/>
      </c>
      <c r="L41" s="55" t="str">
        <f t="array" ref="L41">IFERROR(INDEX('PREMADE FRAME'!$B$1:$E$43,SMALL(IF('PREMADE FRAME'!$B$1:$B$43 = "AMAZON.COM",ROW('PREMADE FRAME'!$B$1:$B$43)),ROW(40:40)),4),"")</f>
        <v/>
      </c>
      <c r="M41" s="72" t="str">
        <f t="array" ref="M41">IFERROR(INDEX('PREMADE FRAME'!$B$1:$E$43,SMALL(IF('PREMADE FRAME'!$B$1:$B$43 = "METALSDEPOT",ROW('PREMADE FRAME'!$B$1:$B$43)),ROW(40:40)),2),"")</f>
        <v/>
      </c>
      <c r="N41" s="73" t="str">
        <f t="array" ref="N41">IFERROR(INDEX('PREMADE FRAME'!$B$1:$E$43,SMALL(IF('PREMADE FRAME'!$B$1:$B$43 = "METALSDEPOT",ROW('PREMADE FRAME'!$B$1:$B$43)),ROW(40:40)),4),"")</f>
        <v/>
      </c>
      <c r="O41" s="86" t="str">
        <f t="array" ref="O41">IFERROR(INDEX('PREMADE FRAME'!$B$1:$E$43,SMALL(IF('PREMADE FRAME'!$B$1:$B$43 = "MOUSER",ROW('PREMADE FRAME'!$B$1:$B$43)),ROW(40:40)),2),"")</f>
        <v/>
      </c>
      <c r="P41" s="87" t="str">
        <f t="array" ref="P41">IFERROR(INDEX('PREMADE FRAME'!$B$1:$E$43,SMALL(IF('PREMADE FRAME'!$B$1:$B$43 = "MOUSER",ROW('PREMADE FRAME'!$B$1:$B$43)),ROW(40:40)),4),"")</f>
        <v/>
      </c>
      <c r="Q41" s="44" t="str">
        <f t="array" ref="Q41">IFERROR(INDEX('PREMADE FRAME'!$B$1:$E$43,SMALL(IF('PREMADE FRAME'!$B$1:$B$43 = "BMI KARTS",ROW('PREMADE FRAME'!$B$1:$B$43)),ROW(40:40)),2),"")</f>
        <v/>
      </c>
      <c r="R41" s="45" t="str">
        <f t="array" ref="R41">IFERROR(INDEX('PREMADE FRAME'!$B$1:$E$43,SMALL(IF('PREMADE FRAME'!$B$1:$B$43 = "BMI KARTS",ROW('PREMADE FRAME'!$B$1:$B$43)),ROW(40:40)),4),"")</f>
        <v/>
      </c>
      <c r="S41" s="46" t="str">
        <f t="array" ref="S41">IFERROR(INDEX('PREMADE FRAME'!$B$1:$E$43,SMALL(IF('PREMADE FRAME'!$B$1:$B$43 = "HOME DEPOT",ROW('PREMADE FRAME'!$B$1:$B$43)),ROW(40:40)),2),"")</f>
        <v/>
      </c>
      <c r="T41" s="47" t="str">
        <f t="array" ref="T41">IFERROR(INDEX('PREMADE FRAME'!$B$1:$E$43,SMALL(IF('PREMADE FRAME'!$B$1:$B$43 = "HOME DEPOT",ROW('PREMADE FRAME'!$B$1:$B$43)),ROW(40:40)),4),"")</f>
        <v/>
      </c>
    </row>
    <row r="42" spans="1:20" x14ac:dyDescent="0.55000000000000004">
      <c r="A42" s="44" t="str">
        <f t="array" ref="A42">IFERROR(INDEX('PREMADE FRAME'!$B$1:$E$43,SMALL(IF('PREMADE FRAME'!$B$1:$B$43 = "VEXPRO",ROW('PREMADE FRAME'!$B$1:$B$43)),ROW(41:41)),2),"")</f>
        <v/>
      </c>
      <c r="B42" s="45" t="str">
        <f t="array" ref="B42">IFERROR(INDEX('PREMADE FRAME'!$B$1:$E$43,SMALL(IF('PREMADE FRAME'!$B$1:$B$43 = "VEXPRO",ROW('PREMADE FRAME'!$B$1:$B$43)),ROW(41:41)),4),"")</f>
        <v/>
      </c>
      <c r="C42" s="46" t="str">
        <f t="array" ref="C42">IFERROR(INDEX('PREMADE FRAME'!$B$1:$E$43,SMALL(IF('PREMADE FRAME'!$B$1:$B$43 = "ANDYMARK",ROW('PREMADE FRAME'!$B$1:$B$43)),ROW(41:41)),2),"")</f>
        <v/>
      </c>
      <c r="D42" s="47" t="str">
        <f t="array" ref="D42">IFERROR(INDEX('PREMADE FRAME'!$B$1:$E$43,SMALL(IF('PREMADE FRAME'!$B$1:$B$43 = "ANDYMARK",ROW('PREMADE FRAME'!$B$1:$B$43)),ROW(41:41)),4),"")</f>
        <v/>
      </c>
      <c r="E42" s="48" t="str">
        <f t="array" ref="E42">IFERROR(INDEX('PREMADE FRAME'!$B$1:$E$43,SMALL(IF('PREMADE FRAME'!$B$1:$B$43 = "GOKARTSUSA",ROW('PREMADE FRAME'!$B$1:$B$43)),ROW(41:41)),2),"")</f>
        <v/>
      </c>
      <c r="F42" s="49" t="str">
        <f t="array" ref="F42">IFERROR(INDEX('PREMADE FRAME'!$B$1:$E$43,SMALL(IF('PREMADE FRAME'!$B$1:$B$43 = "GOKARTSUSA",ROW('PREMADE FRAME'!$B$1:$B$43)),ROW(41:41)),4),"")</f>
        <v/>
      </c>
      <c r="G42" s="50" t="str">
        <f t="array" ref="G42">IFERROR(INDEX('PREMADE FRAME'!$B$1:$E$43,SMALL(IF('PREMADE FRAME'!$B$1:$B$43 = "AUTOZONE",ROW('PREMADE FRAME'!$B$1:$B$43)),ROW(41:41)),2),"")</f>
        <v/>
      </c>
      <c r="H42" s="51" t="str">
        <f t="array" ref="H42">IFERROR(INDEX('PREMADE FRAME'!$B$1:$E$43,SMALL(IF('PREMADE FRAME'!$B$1:$B$43 = "AUTOZONE",ROW('PREMADE FRAME'!$B$1:$B$43)),ROW(41:41)),4),"")</f>
        <v/>
      </c>
      <c r="I42" s="52" t="str">
        <f t="array" ref="I42">IFERROR(INDEX('PREMADE FRAME'!$B$1:$E$43,SMALL(IF('PREMADE FRAME'!$B$1:$B$43 = "EBAY.COM",ROW('PREMADE FRAME'!$B$1:$B$43)),ROW(41:41)),2),"")</f>
        <v/>
      </c>
      <c r="J42" s="53" t="str">
        <f t="array" ref="J42">IFERROR(INDEX('PREMADE FRAME'!$B$1:$E$43,SMALL(IF('PREMADE FRAME'!$B$1:$B$43 = "EBAY.COM",ROW('PREMADE FRAME'!$B$1:$B$43)),ROW(41:41)),4),"")</f>
        <v/>
      </c>
      <c r="K42" s="54" t="str">
        <f t="array" ref="K42">IFERROR(INDEX('PREMADE FRAME'!$B$1:$E$43,SMALL(IF('PREMADE FRAME'!$B$1:$B$43 = "AMAZON.COM",ROW('PREMADE FRAME'!$B$1:$B$43)),ROW(41:41)),2),"")</f>
        <v/>
      </c>
      <c r="L42" s="55" t="str">
        <f t="array" ref="L42">IFERROR(INDEX('PREMADE FRAME'!$B$1:$E$43,SMALL(IF('PREMADE FRAME'!$B$1:$B$43 = "AMAZON.COM",ROW('PREMADE FRAME'!$B$1:$B$43)),ROW(41:41)),4),"")</f>
        <v/>
      </c>
      <c r="M42" s="72" t="str">
        <f t="array" ref="M42">IFERROR(INDEX('PREMADE FRAME'!$B$1:$E$43,SMALL(IF('PREMADE FRAME'!$B$1:$B$43 = "METALSDEPOT",ROW('PREMADE FRAME'!$B$1:$B$43)),ROW(41:41)),2),"")</f>
        <v/>
      </c>
      <c r="N42" s="73" t="str">
        <f t="array" ref="N42">IFERROR(INDEX('PREMADE FRAME'!$B$1:$E$43,SMALL(IF('PREMADE FRAME'!$B$1:$B$43 = "METALSDEPOT",ROW('PREMADE FRAME'!$B$1:$B$43)),ROW(41:41)),4),"")</f>
        <v/>
      </c>
      <c r="O42" s="86" t="str">
        <f t="array" ref="O42">IFERROR(INDEX('PREMADE FRAME'!$B$1:$E$43,SMALL(IF('PREMADE FRAME'!$B$1:$B$43 = "MOUSER",ROW('PREMADE FRAME'!$B$1:$B$43)),ROW(41:41)),2),"")</f>
        <v/>
      </c>
      <c r="P42" s="87" t="str">
        <f t="array" ref="P42">IFERROR(INDEX('PREMADE FRAME'!$B$1:$E$43,SMALL(IF('PREMADE FRAME'!$B$1:$B$43 = "MOUSER",ROW('PREMADE FRAME'!$B$1:$B$43)),ROW(41:41)),4),"")</f>
        <v/>
      </c>
      <c r="Q42" s="44" t="str">
        <f t="array" ref="Q42">IFERROR(INDEX('PREMADE FRAME'!$B$1:$E$43,SMALL(IF('PREMADE FRAME'!$B$1:$B$43 = "BMI KARTS",ROW('PREMADE FRAME'!$B$1:$B$43)),ROW(41:41)),2),"")</f>
        <v/>
      </c>
      <c r="R42" s="45" t="str">
        <f t="array" ref="R42">IFERROR(INDEX('PREMADE FRAME'!$B$1:$E$43,SMALL(IF('PREMADE FRAME'!$B$1:$B$43 = "BMI KARTS",ROW('PREMADE FRAME'!$B$1:$B$43)),ROW(41:41)),4),"")</f>
        <v/>
      </c>
      <c r="S42" s="46" t="str">
        <f t="array" ref="S42">IFERROR(INDEX('PREMADE FRAME'!$B$1:$E$43,SMALL(IF('PREMADE FRAME'!$B$1:$B$43 = "HOME DEPOT",ROW('PREMADE FRAME'!$B$1:$B$43)),ROW(41:41)),2),"")</f>
        <v/>
      </c>
      <c r="T42" s="47" t="str">
        <f t="array" ref="T42">IFERROR(INDEX('PREMADE FRAME'!$B$1:$E$43,SMALL(IF('PREMADE FRAME'!$B$1:$B$43 = "HOME DEPOT",ROW('PREMADE FRAME'!$B$1:$B$43)),ROW(41:41)),4),"")</f>
        <v/>
      </c>
    </row>
    <row r="43" spans="1:20" x14ac:dyDescent="0.55000000000000004">
      <c r="A43" s="44" t="str">
        <f t="array" ref="A43">IFERROR(INDEX('PREMADE FRAME'!$B$1:$E$43,SMALL(IF('PREMADE FRAME'!$B$1:$B$43 = "VEXPRO",ROW('PREMADE FRAME'!$B$1:$B$43)),ROW(42:42)),2),"")</f>
        <v/>
      </c>
      <c r="B43" s="45" t="str">
        <f t="array" ref="B43">IFERROR(INDEX('PREMADE FRAME'!$B$1:$E$43,SMALL(IF('PREMADE FRAME'!$B$1:$B$43 = "VEXPRO",ROW('PREMADE FRAME'!$B$1:$B$43)),ROW(42:42)),4),"")</f>
        <v/>
      </c>
      <c r="C43" s="46" t="str">
        <f t="array" ref="C43">IFERROR(INDEX('PREMADE FRAME'!$B$1:$E$43,SMALL(IF('PREMADE FRAME'!$B$1:$B$43 = "ANDYMARK",ROW('PREMADE FRAME'!$B$1:$B$43)),ROW(42:42)),2),"")</f>
        <v/>
      </c>
      <c r="D43" s="47" t="str">
        <f t="array" ref="D43">IFERROR(INDEX('PREMADE FRAME'!$B$1:$E$43,SMALL(IF('PREMADE FRAME'!$B$1:$B$43 = "ANDYMARK",ROW('PREMADE FRAME'!$B$1:$B$43)),ROW(42:42)),4),"")</f>
        <v/>
      </c>
      <c r="E43" s="48" t="str">
        <f t="array" ref="E43">IFERROR(INDEX('PREMADE FRAME'!$B$1:$E$43,SMALL(IF('PREMADE FRAME'!$B$1:$B$43 = "GOKARTSUSA",ROW('PREMADE FRAME'!$B$1:$B$43)),ROW(42:42)),2),"")</f>
        <v/>
      </c>
      <c r="F43" s="49" t="str">
        <f t="array" ref="F43">IFERROR(INDEX('PREMADE FRAME'!$B$1:$E$43,SMALL(IF('PREMADE FRAME'!$B$1:$B$43 = "GOKARTSUSA",ROW('PREMADE FRAME'!$B$1:$B$43)),ROW(42:42)),4),"")</f>
        <v/>
      </c>
      <c r="G43" s="50" t="str">
        <f t="array" ref="G43">IFERROR(INDEX('PREMADE FRAME'!$B$1:$E$43,SMALL(IF('PREMADE FRAME'!$B$1:$B$43 = "AUTOZONE",ROW('PREMADE FRAME'!$B$1:$B$43)),ROW(42:42)),2),"")</f>
        <v/>
      </c>
      <c r="H43" s="51" t="str">
        <f t="array" ref="H43">IFERROR(INDEX('PREMADE FRAME'!$B$1:$E$43,SMALL(IF('PREMADE FRAME'!$B$1:$B$43 = "AUTOZONE",ROW('PREMADE FRAME'!$B$1:$B$43)),ROW(42:42)),4),"")</f>
        <v/>
      </c>
      <c r="I43" s="52" t="str">
        <f t="array" ref="I43">IFERROR(INDEX('PREMADE FRAME'!$B$1:$E$43,SMALL(IF('PREMADE FRAME'!$B$1:$B$43 = "EBAY.COM",ROW('PREMADE FRAME'!$B$1:$B$43)),ROW(42:42)),2),"")</f>
        <v/>
      </c>
      <c r="J43" s="53" t="str">
        <f t="array" ref="J43">IFERROR(INDEX('PREMADE FRAME'!$B$1:$E$43,SMALL(IF('PREMADE FRAME'!$B$1:$B$43 = "EBAY.COM",ROW('PREMADE FRAME'!$B$1:$B$43)),ROW(42:42)),4),"")</f>
        <v/>
      </c>
      <c r="K43" s="54" t="str">
        <f t="array" ref="K43">IFERROR(INDEX('PREMADE FRAME'!$B$1:$E$43,SMALL(IF('PREMADE FRAME'!$B$1:$B$43 = "AMAZON.COM",ROW('PREMADE FRAME'!$B$1:$B$43)),ROW(42:42)),2),"")</f>
        <v/>
      </c>
      <c r="L43" s="55" t="str">
        <f t="array" ref="L43">IFERROR(INDEX('PREMADE FRAME'!$B$1:$E$43,SMALL(IF('PREMADE FRAME'!$B$1:$B$43 = "AMAZON.COM",ROW('PREMADE FRAME'!$B$1:$B$43)),ROW(42:42)),4),"")</f>
        <v/>
      </c>
      <c r="M43" s="72" t="str">
        <f t="array" ref="M43">IFERROR(INDEX('PREMADE FRAME'!$B$1:$E$43,SMALL(IF('PREMADE FRAME'!$B$1:$B$43 = "METALSDEPOT",ROW('PREMADE FRAME'!$B$1:$B$43)),ROW(42:42)),2),"")</f>
        <v/>
      </c>
      <c r="N43" s="73" t="str">
        <f t="array" ref="N43">IFERROR(INDEX('PREMADE FRAME'!$B$1:$E$43,SMALL(IF('PREMADE FRAME'!$B$1:$B$43 = "METALSDEPOT",ROW('PREMADE FRAME'!$B$1:$B$43)),ROW(42:42)),4),"")</f>
        <v/>
      </c>
      <c r="O43" s="86" t="str">
        <f t="array" ref="O43">IFERROR(INDEX('PREMADE FRAME'!$B$1:$E$43,SMALL(IF('PREMADE FRAME'!$B$1:$B$43 = "MOUSER",ROW('PREMADE FRAME'!$B$1:$B$43)),ROW(42:42)),2),"")</f>
        <v/>
      </c>
      <c r="P43" s="87" t="str">
        <f t="array" ref="P43">IFERROR(INDEX('PREMADE FRAME'!$B$1:$E$43,SMALL(IF('PREMADE FRAME'!$B$1:$B$43 = "MOUSER",ROW('PREMADE FRAME'!$B$1:$B$43)),ROW(42:42)),4),"")</f>
        <v/>
      </c>
      <c r="Q43" s="44" t="str">
        <f t="array" ref="Q43">IFERROR(INDEX('PREMADE FRAME'!$B$1:$E$43,SMALL(IF('PREMADE FRAME'!$B$1:$B$43 = "BMI KARTS",ROW('PREMADE FRAME'!$B$1:$B$43)),ROW(42:42)),2),"")</f>
        <v/>
      </c>
      <c r="R43" s="45" t="str">
        <f t="array" ref="R43">IFERROR(INDEX('PREMADE FRAME'!$B$1:$E$43,SMALL(IF('PREMADE FRAME'!$B$1:$B$43 = "BMI KARTS",ROW('PREMADE FRAME'!$B$1:$B$43)),ROW(42:42)),4),"")</f>
        <v/>
      </c>
      <c r="S43" s="46" t="str">
        <f t="array" ref="S43">IFERROR(INDEX('PREMADE FRAME'!$B$1:$E$43,SMALL(IF('PREMADE FRAME'!$B$1:$B$43 = "HOME DEPOT",ROW('PREMADE FRAME'!$B$1:$B$43)),ROW(42:42)),2),"")</f>
        <v/>
      </c>
      <c r="T43" s="47" t="str">
        <f t="array" ref="T43">IFERROR(INDEX('PREMADE FRAME'!$B$1:$E$43,SMALL(IF('PREMADE FRAME'!$B$1:$B$43 = "HOME DEPOT",ROW('PREMADE FRAME'!$B$1:$B$43)),ROW(42:42)),4),"")</f>
        <v/>
      </c>
    </row>
    <row r="44" spans="1:20" x14ac:dyDescent="0.55000000000000004">
      <c r="A44" s="44" t="str">
        <f t="array" ref="A44">IFERROR(INDEX('PREMADE FRAME'!$B$1:$E$43,SMALL(IF('PREMADE FRAME'!$B$1:$B$43 = "VEXPRO",ROW('PREMADE FRAME'!$B$1:$B$43)),ROW(43:43)),2),"")</f>
        <v/>
      </c>
      <c r="B44" s="45" t="str">
        <f t="array" ref="B44">IFERROR(INDEX('PREMADE FRAME'!$B$1:$E$43,SMALL(IF('PREMADE FRAME'!$B$1:$B$43 = "VEXPRO",ROW('PREMADE FRAME'!$B$1:$B$43)),ROW(43:43)),4),"")</f>
        <v/>
      </c>
      <c r="C44" s="46" t="str">
        <f t="array" ref="C44">IFERROR(INDEX('PREMADE FRAME'!$B$1:$E$43,SMALL(IF('PREMADE FRAME'!$B$1:$B$43 = "ANDYMARK",ROW('PREMADE FRAME'!$B$1:$B$43)),ROW(43:43)),2),"")</f>
        <v/>
      </c>
      <c r="D44" s="47" t="str">
        <f t="array" ref="D44">IFERROR(INDEX('PREMADE FRAME'!$B$1:$E$43,SMALL(IF('PREMADE FRAME'!$B$1:$B$43 = "ANDYMARK",ROW('PREMADE FRAME'!$B$1:$B$43)),ROW(43:43)),4),"")</f>
        <v/>
      </c>
      <c r="E44" s="48" t="str">
        <f t="array" ref="E44">IFERROR(INDEX('PREMADE FRAME'!$B$1:$E$43,SMALL(IF('PREMADE FRAME'!$B$1:$B$43 = "GOKARTSUSA",ROW('PREMADE FRAME'!$B$1:$B$43)),ROW(43:43)),2),"")</f>
        <v/>
      </c>
      <c r="F44" s="49" t="str">
        <f t="array" ref="F44">IFERROR(INDEX('PREMADE FRAME'!$B$1:$E$43,SMALL(IF('PREMADE FRAME'!$B$1:$B$43 = "GOKARTSUSA",ROW('PREMADE FRAME'!$B$1:$B$43)),ROW(43:43)),4),"")</f>
        <v/>
      </c>
      <c r="G44" s="50" t="str">
        <f t="array" ref="G44">IFERROR(INDEX('PREMADE FRAME'!$B$1:$E$43,SMALL(IF('PREMADE FRAME'!$B$1:$B$43 = "AUTOZONE",ROW('PREMADE FRAME'!$B$1:$B$43)),ROW(43:43)),2),"")</f>
        <v/>
      </c>
      <c r="H44" s="51" t="str">
        <f t="array" ref="H44">IFERROR(INDEX('PREMADE FRAME'!$B$1:$E$43,SMALL(IF('PREMADE FRAME'!$B$1:$B$43 = "AUTOZONE",ROW('PREMADE FRAME'!$B$1:$B$43)),ROW(43:43)),4),"")</f>
        <v/>
      </c>
      <c r="I44" s="52" t="str">
        <f t="array" ref="I44">IFERROR(INDEX('PREMADE FRAME'!$B$1:$E$43,SMALL(IF('PREMADE FRAME'!$B$1:$B$43 = "EBAY.COM",ROW('PREMADE FRAME'!$B$1:$B$43)),ROW(43:43)),2),"")</f>
        <v/>
      </c>
      <c r="J44" s="53" t="str">
        <f t="array" ref="J44">IFERROR(INDEX('PREMADE FRAME'!$B$1:$E$43,SMALL(IF('PREMADE FRAME'!$B$1:$B$43 = "EBAY.COM",ROW('PREMADE FRAME'!$B$1:$B$43)),ROW(43:43)),4),"")</f>
        <v/>
      </c>
      <c r="K44" s="54" t="str">
        <f t="array" ref="K44">IFERROR(INDEX('PREMADE FRAME'!$B$1:$E$43,SMALL(IF('PREMADE FRAME'!$B$1:$B$43 = "AMAZON.COM",ROW('PREMADE FRAME'!$B$1:$B$43)),ROW(43:43)),2),"")</f>
        <v/>
      </c>
      <c r="L44" s="55" t="str">
        <f t="array" ref="L44">IFERROR(INDEX('PREMADE FRAME'!$B$1:$E$43,SMALL(IF('PREMADE FRAME'!$B$1:$B$43 = "AMAZON.COM",ROW('PREMADE FRAME'!$B$1:$B$43)),ROW(43:43)),4),"")</f>
        <v/>
      </c>
      <c r="M44" s="72" t="str">
        <f t="array" ref="M44">IFERROR(INDEX('PREMADE FRAME'!$B$1:$E$43,SMALL(IF('PREMADE FRAME'!$B$1:$B$43 = "METALSDEPOT",ROW('PREMADE FRAME'!$B$1:$B$43)),ROW(43:43)),2),"")</f>
        <v/>
      </c>
      <c r="N44" s="73" t="str">
        <f t="array" ref="N44">IFERROR(INDEX('PREMADE FRAME'!$B$1:$E$43,SMALL(IF('PREMADE FRAME'!$B$1:$B$43 = "METALSDEPOT",ROW('PREMADE FRAME'!$B$1:$B$43)),ROW(43:43)),4),"")</f>
        <v/>
      </c>
      <c r="O44" s="86" t="str">
        <f t="array" ref="O44">IFERROR(INDEX('PREMADE FRAME'!$B$1:$E$43,SMALL(IF('PREMADE FRAME'!$B$1:$B$43 = "MOUSER",ROW('PREMADE FRAME'!$B$1:$B$43)),ROW(43:43)),2),"")</f>
        <v/>
      </c>
      <c r="P44" s="87" t="str">
        <f t="array" ref="P44">IFERROR(INDEX('PREMADE FRAME'!$B$1:$E$43,SMALL(IF('PREMADE FRAME'!$B$1:$B$43 = "MOUSER",ROW('PREMADE FRAME'!$B$1:$B$43)),ROW(43:43)),4),"")</f>
        <v/>
      </c>
      <c r="Q44" s="44" t="str">
        <f t="array" ref="Q44">IFERROR(INDEX('PREMADE FRAME'!$B$1:$E$43,SMALL(IF('PREMADE FRAME'!$B$1:$B$43 = "BMI KARTS",ROW('PREMADE FRAME'!$B$1:$B$43)),ROW(43:43)),2),"")</f>
        <v/>
      </c>
      <c r="R44" s="45" t="str">
        <f t="array" ref="R44">IFERROR(INDEX('PREMADE FRAME'!$B$1:$E$43,SMALL(IF('PREMADE FRAME'!$B$1:$B$43 = "BMI KARTS",ROW('PREMADE FRAME'!$B$1:$B$43)),ROW(43:43)),4),"")</f>
        <v/>
      </c>
      <c r="S44" s="46" t="str">
        <f t="array" ref="S44">IFERROR(INDEX('PREMADE FRAME'!$B$1:$E$43,SMALL(IF('PREMADE FRAME'!$B$1:$B$43 = "HOME DEPOT",ROW('PREMADE FRAME'!$B$1:$B$43)),ROW(43:43)),2),"")</f>
        <v/>
      </c>
      <c r="T44" s="47" t="str">
        <f t="array" ref="T44">IFERROR(INDEX('PREMADE FRAME'!$B$1:$E$43,SMALL(IF('PREMADE FRAME'!$B$1:$B$43 = "HOME DEPOT",ROW('PREMADE FRAME'!$B$1:$B$43)),ROW(43:43)),4),"")</f>
        <v/>
      </c>
    </row>
    <row r="45" spans="1:20" x14ac:dyDescent="0.55000000000000004">
      <c r="A45" s="44" t="str">
        <f t="array" ref="A45">IFERROR(INDEX('PREMADE FRAME'!$B$1:$E$43,SMALL(IF('PREMADE FRAME'!$B$1:$B$43 = "VEXPRO",ROW('PREMADE FRAME'!$B$1:$B$43)),ROW(44:44)),2),"")</f>
        <v/>
      </c>
      <c r="B45" s="45" t="str">
        <f t="array" ref="B45">IFERROR(INDEX('PREMADE FRAME'!$B$1:$E$43,SMALL(IF('PREMADE FRAME'!$B$1:$B$43 = "VEXPRO",ROW('PREMADE FRAME'!$B$1:$B$43)),ROW(44:44)),4),"")</f>
        <v/>
      </c>
      <c r="C45" s="46" t="str">
        <f t="array" ref="C45">IFERROR(INDEX('PREMADE FRAME'!$B$1:$E$43,SMALL(IF('PREMADE FRAME'!$B$1:$B$43 = "ANDYMARK",ROW('PREMADE FRAME'!$B$1:$B$43)),ROW(44:44)),2),"")</f>
        <v/>
      </c>
      <c r="D45" s="47" t="str">
        <f t="array" ref="D45">IFERROR(INDEX('PREMADE FRAME'!$B$1:$E$43,SMALL(IF('PREMADE FRAME'!$B$1:$B$43 = "ANDYMARK",ROW('PREMADE FRAME'!$B$1:$B$43)),ROW(44:44)),4),"")</f>
        <v/>
      </c>
      <c r="E45" s="48" t="str">
        <f t="array" ref="E45">IFERROR(INDEX('PREMADE FRAME'!$B$1:$E$43,SMALL(IF('PREMADE FRAME'!$B$1:$B$43 = "GOKARTSUSA",ROW('PREMADE FRAME'!$B$1:$B$43)),ROW(44:44)),2),"")</f>
        <v/>
      </c>
      <c r="F45" s="49" t="str">
        <f t="array" ref="F45">IFERROR(INDEX('PREMADE FRAME'!$B$1:$E$43,SMALL(IF('PREMADE FRAME'!$B$1:$B$43 = "GOKARTSUSA",ROW('PREMADE FRAME'!$B$1:$B$43)),ROW(44:44)),4),"")</f>
        <v/>
      </c>
      <c r="G45" s="50" t="str">
        <f t="array" ref="G45">IFERROR(INDEX('PREMADE FRAME'!$B$1:$E$43,SMALL(IF('PREMADE FRAME'!$B$1:$B$43 = "AUTOZONE",ROW('PREMADE FRAME'!$B$1:$B$43)),ROW(44:44)),2),"")</f>
        <v/>
      </c>
      <c r="H45" s="51" t="str">
        <f t="array" ref="H45">IFERROR(INDEX('PREMADE FRAME'!$B$1:$E$43,SMALL(IF('PREMADE FRAME'!$B$1:$B$43 = "AUTOZONE",ROW('PREMADE FRAME'!$B$1:$B$43)),ROW(44:44)),4),"")</f>
        <v/>
      </c>
      <c r="I45" s="52" t="str">
        <f t="array" ref="I45">IFERROR(INDEX('PREMADE FRAME'!$B$1:$E$43,SMALL(IF('PREMADE FRAME'!$B$1:$B$43 = "EBAY.COM",ROW('PREMADE FRAME'!$B$1:$B$43)),ROW(44:44)),2),"")</f>
        <v/>
      </c>
      <c r="J45" s="53" t="str">
        <f t="array" ref="J45">IFERROR(INDEX('PREMADE FRAME'!$B$1:$E$43,SMALL(IF('PREMADE FRAME'!$B$1:$B$43 = "EBAY.COM",ROW('PREMADE FRAME'!$B$1:$B$43)),ROW(44:44)),4),"")</f>
        <v/>
      </c>
      <c r="K45" s="54" t="str">
        <f t="array" ref="K45">IFERROR(INDEX('PREMADE FRAME'!$B$1:$E$43,SMALL(IF('PREMADE FRAME'!$B$1:$B$43 = "AMAZON.COM",ROW('PREMADE FRAME'!$B$1:$B$43)),ROW(44:44)),2),"")</f>
        <v/>
      </c>
      <c r="L45" s="55" t="str">
        <f t="array" ref="L45">IFERROR(INDEX('PREMADE FRAME'!$B$1:$E$43,SMALL(IF('PREMADE FRAME'!$B$1:$B$43 = "AMAZON.COM",ROW('PREMADE FRAME'!$B$1:$B$43)),ROW(44:44)),4),"")</f>
        <v/>
      </c>
      <c r="M45" s="72" t="str">
        <f t="array" ref="M45">IFERROR(INDEX('PREMADE FRAME'!$B$1:$E$43,SMALL(IF('PREMADE FRAME'!$B$1:$B$43 = "METALSDEPOT",ROW('PREMADE FRAME'!$B$1:$B$43)),ROW(44:44)),2),"")</f>
        <v/>
      </c>
      <c r="N45" s="73" t="str">
        <f t="array" ref="N45">IFERROR(INDEX('PREMADE FRAME'!$B$1:$E$43,SMALL(IF('PREMADE FRAME'!$B$1:$B$43 = "METALSDEPOT",ROW('PREMADE FRAME'!$B$1:$B$43)),ROW(44:44)),4),"")</f>
        <v/>
      </c>
      <c r="O45" s="86" t="str">
        <f t="array" ref="O45">IFERROR(INDEX('PREMADE FRAME'!$B$1:$E$43,SMALL(IF('PREMADE FRAME'!$B$1:$B$43 = "MOUSER",ROW('PREMADE FRAME'!$B$1:$B$43)),ROW(44:44)),2),"")</f>
        <v/>
      </c>
      <c r="P45" s="87" t="str">
        <f t="array" ref="P45">IFERROR(INDEX('PREMADE FRAME'!$B$1:$E$43,SMALL(IF('PREMADE FRAME'!$B$1:$B$43 = "MOUSER",ROW('PREMADE FRAME'!$B$1:$B$43)),ROW(44:44)),4),"")</f>
        <v/>
      </c>
      <c r="Q45" s="44" t="str">
        <f t="array" ref="Q45">IFERROR(INDEX('PREMADE FRAME'!$B$1:$E$43,SMALL(IF('PREMADE FRAME'!$B$1:$B$43 = "BMI KARTS",ROW('PREMADE FRAME'!$B$1:$B$43)),ROW(44:44)),2),"")</f>
        <v/>
      </c>
      <c r="R45" s="45" t="str">
        <f t="array" ref="R45">IFERROR(INDEX('PREMADE FRAME'!$B$1:$E$43,SMALL(IF('PREMADE FRAME'!$B$1:$B$43 = "BMI KARTS",ROW('PREMADE FRAME'!$B$1:$B$43)),ROW(44:44)),4),"")</f>
        <v/>
      </c>
      <c r="S45" s="46" t="str">
        <f t="array" ref="S45">IFERROR(INDEX('PREMADE FRAME'!$B$1:$E$43,SMALL(IF('PREMADE FRAME'!$B$1:$B$43 = "HOME DEPOT",ROW('PREMADE FRAME'!$B$1:$B$43)),ROW(44:44)),2),"")</f>
        <v/>
      </c>
      <c r="T45" s="47" t="str">
        <f t="array" ref="T45">IFERROR(INDEX('PREMADE FRAME'!$B$1:$E$43,SMALL(IF('PREMADE FRAME'!$B$1:$B$43 = "HOME DEPOT",ROW('PREMADE FRAME'!$B$1:$B$43)),ROW(44:44)),4),"")</f>
        <v/>
      </c>
    </row>
    <row r="46" spans="1:20" x14ac:dyDescent="0.55000000000000004">
      <c r="A46" s="44" t="str">
        <f t="array" ref="A46">IFERROR(INDEX('PREMADE FRAME'!$B$1:$E$43,SMALL(IF('PREMADE FRAME'!$B$1:$B$43 = "VEXPRO",ROW('PREMADE FRAME'!$B$1:$B$43)),ROW(45:45)),2),"")</f>
        <v/>
      </c>
      <c r="B46" s="45" t="str">
        <f t="array" ref="B46">IFERROR(INDEX('PREMADE FRAME'!$B$1:$E$43,SMALL(IF('PREMADE FRAME'!$B$1:$B$43 = "VEXPRO",ROW('PREMADE FRAME'!$B$1:$B$43)),ROW(45:45)),4),"")</f>
        <v/>
      </c>
      <c r="C46" s="46" t="str">
        <f t="array" ref="C46">IFERROR(INDEX('PREMADE FRAME'!$B$1:$E$43,SMALL(IF('PREMADE FRAME'!$B$1:$B$43 = "ANDYMARK",ROW('PREMADE FRAME'!$B$1:$B$43)),ROW(45:45)),2),"")</f>
        <v/>
      </c>
      <c r="D46" s="47" t="str">
        <f t="array" ref="D46">IFERROR(INDEX('PREMADE FRAME'!$B$1:$E$43,SMALL(IF('PREMADE FRAME'!$B$1:$B$43 = "ANDYMARK",ROW('PREMADE FRAME'!$B$1:$B$43)),ROW(45:45)),4),"")</f>
        <v/>
      </c>
      <c r="E46" s="48" t="str">
        <f t="array" ref="E46">IFERROR(INDEX('PREMADE FRAME'!$B$1:$E$43,SMALL(IF('PREMADE FRAME'!$B$1:$B$43 = "GOKARTSUSA",ROW('PREMADE FRAME'!$B$1:$B$43)),ROW(45:45)),2),"")</f>
        <v/>
      </c>
      <c r="F46" s="49" t="str">
        <f t="array" ref="F46">IFERROR(INDEX('PREMADE FRAME'!$B$1:$E$43,SMALL(IF('PREMADE FRAME'!$B$1:$B$43 = "GOKARTSUSA",ROW('PREMADE FRAME'!$B$1:$B$43)),ROW(45:45)),4),"")</f>
        <v/>
      </c>
      <c r="G46" s="50" t="str">
        <f t="array" ref="G46">IFERROR(INDEX('PREMADE FRAME'!$B$1:$E$43,SMALL(IF('PREMADE FRAME'!$B$1:$B$43 = "AUTOZONE",ROW('PREMADE FRAME'!$B$1:$B$43)),ROW(45:45)),2),"")</f>
        <v/>
      </c>
      <c r="H46" s="51" t="str">
        <f t="array" ref="H46">IFERROR(INDEX('PREMADE FRAME'!$B$1:$E$43,SMALL(IF('PREMADE FRAME'!$B$1:$B$43 = "AUTOZONE",ROW('PREMADE FRAME'!$B$1:$B$43)),ROW(45:45)),4),"")</f>
        <v/>
      </c>
      <c r="I46" s="52" t="str">
        <f t="array" ref="I46">IFERROR(INDEX('PREMADE FRAME'!$B$1:$E$43,SMALL(IF('PREMADE FRAME'!$B$1:$B$43 = "EBAY.COM",ROW('PREMADE FRAME'!$B$1:$B$43)),ROW(45:45)),2),"")</f>
        <v/>
      </c>
      <c r="J46" s="53" t="str">
        <f t="array" ref="J46">IFERROR(INDEX('PREMADE FRAME'!$B$1:$E$43,SMALL(IF('PREMADE FRAME'!$B$1:$B$43 = "EBAY.COM",ROW('PREMADE FRAME'!$B$1:$B$43)),ROW(45:45)),4),"")</f>
        <v/>
      </c>
      <c r="K46" s="54" t="str">
        <f t="array" ref="K46">IFERROR(INDEX('PREMADE FRAME'!$B$1:$E$43,SMALL(IF('PREMADE FRAME'!$B$1:$B$43 = "AMAZON.COM",ROW('PREMADE FRAME'!$B$1:$B$43)),ROW(45:45)),2),"")</f>
        <v/>
      </c>
      <c r="L46" s="55" t="str">
        <f t="array" ref="L46">IFERROR(INDEX('PREMADE FRAME'!$B$1:$E$43,SMALL(IF('PREMADE FRAME'!$B$1:$B$43 = "AMAZON.COM",ROW('PREMADE FRAME'!$B$1:$B$43)),ROW(45:45)),4),"")</f>
        <v/>
      </c>
      <c r="M46" s="72" t="str">
        <f t="array" ref="M46">IFERROR(INDEX('PREMADE FRAME'!$B$1:$E$43,SMALL(IF('PREMADE FRAME'!$B$1:$B$43 = "METALSDEPOT",ROW('PREMADE FRAME'!$B$1:$B$43)),ROW(45:45)),2),"")</f>
        <v/>
      </c>
      <c r="N46" s="73" t="str">
        <f t="array" ref="N46">IFERROR(INDEX('PREMADE FRAME'!$B$1:$E$43,SMALL(IF('PREMADE FRAME'!$B$1:$B$43 = "METALSDEPOT",ROW('PREMADE FRAME'!$B$1:$B$43)),ROW(45:45)),4),"")</f>
        <v/>
      </c>
      <c r="O46" s="86" t="str">
        <f t="array" ref="O46">IFERROR(INDEX('PREMADE FRAME'!$B$1:$E$43,SMALL(IF('PREMADE FRAME'!$B$1:$B$43 = "MOUSER",ROW('PREMADE FRAME'!$B$1:$B$43)),ROW(45:45)),2),"")</f>
        <v/>
      </c>
      <c r="P46" s="87" t="str">
        <f t="array" ref="P46">IFERROR(INDEX('PREMADE FRAME'!$B$1:$E$43,SMALL(IF('PREMADE FRAME'!$B$1:$B$43 = "MOUSER",ROW('PREMADE FRAME'!$B$1:$B$43)),ROW(45:45)),4),"")</f>
        <v/>
      </c>
      <c r="Q46" s="44" t="str">
        <f t="array" ref="Q46">IFERROR(INDEX('PREMADE FRAME'!$B$1:$E$43,SMALL(IF('PREMADE FRAME'!$B$1:$B$43 = "BMI KARTS",ROW('PREMADE FRAME'!$B$1:$B$43)),ROW(45:45)),2),"")</f>
        <v/>
      </c>
      <c r="R46" s="45" t="str">
        <f t="array" ref="R46">IFERROR(INDEX('PREMADE FRAME'!$B$1:$E$43,SMALL(IF('PREMADE FRAME'!$B$1:$B$43 = "BMI KARTS",ROW('PREMADE FRAME'!$B$1:$B$43)),ROW(45:45)),4),"")</f>
        <v/>
      </c>
      <c r="S46" s="46" t="str">
        <f t="array" ref="S46">IFERROR(INDEX('PREMADE FRAME'!$B$1:$E$43,SMALL(IF('PREMADE FRAME'!$B$1:$B$43 = "HOME DEPOT",ROW('PREMADE FRAME'!$B$1:$B$43)),ROW(45:45)),2),"")</f>
        <v/>
      </c>
      <c r="T46" s="47" t="str">
        <f t="array" ref="T46">IFERROR(INDEX('PREMADE FRAME'!$B$1:$E$43,SMALL(IF('PREMADE FRAME'!$B$1:$B$43 = "HOME DEPOT",ROW('PREMADE FRAME'!$B$1:$B$43)),ROW(45:45)),4),"")</f>
        <v/>
      </c>
    </row>
    <row r="47" spans="1:20" x14ac:dyDescent="0.55000000000000004">
      <c r="A47" s="44" t="str">
        <f t="array" ref="A47">IFERROR(INDEX('PREMADE FRAME'!$B$1:$E$43,SMALL(IF('PREMADE FRAME'!$B$1:$B$43 = "VEXPRO",ROW('PREMADE FRAME'!$B$1:$B$43)),ROW(46:46)),2),"")</f>
        <v/>
      </c>
      <c r="B47" s="45" t="str">
        <f t="array" ref="B47">IFERROR(INDEX('PREMADE FRAME'!$B$1:$E$43,SMALL(IF('PREMADE FRAME'!$B$1:$B$43 = "VEXPRO",ROW('PREMADE FRAME'!$B$1:$B$43)),ROW(46:46)),4),"")</f>
        <v/>
      </c>
      <c r="C47" s="46" t="str">
        <f t="array" ref="C47">IFERROR(INDEX('PREMADE FRAME'!$B$1:$E$43,SMALL(IF('PREMADE FRAME'!$B$1:$B$43 = "ANDYMARK",ROW('PREMADE FRAME'!$B$1:$B$43)),ROW(46:46)),2),"")</f>
        <v/>
      </c>
      <c r="D47" s="47" t="str">
        <f t="array" ref="D47">IFERROR(INDEX('PREMADE FRAME'!$B$1:$E$43,SMALL(IF('PREMADE FRAME'!$B$1:$B$43 = "ANDYMARK",ROW('PREMADE FRAME'!$B$1:$B$43)),ROW(46:46)),4),"")</f>
        <v/>
      </c>
      <c r="E47" s="48" t="str">
        <f t="array" ref="E47">IFERROR(INDEX('PREMADE FRAME'!$B$1:$E$43,SMALL(IF('PREMADE FRAME'!$B$1:$B$43 = "GOKARTSUSA",ROW('PREMADE FRAME'!$B$1:$B$43)),ROW(46:46)),2),"")</f>
        <v/>
      </c>
      <c r="F47" s="49" t="str">
        <f t="array" ref="F47">IFERROR(INDEX('PREMADE FRAME'!$B$1:$E$43,SMALL(IF('PREMADE FRAME'!$B$1:$B$43 = "GOKARTSUSA",ROW('PREMADE FRAME'!$B$1:$B$43)),ROW(46:46)),4),"")</f>
        <v/>
      </c>
      <c r="G47" s="50" t="str">
        <f t="array" ref="G47">IFERROR(INDEX('PREMADE FRAME'!$B$1:$E$43,SMALL(IF('PREMADE FRAME'!$B$1:$B$43 = "AUTOZONE",ROW('PREMADE FRAME'!$B$1:$B$43)),ROW(46:46)),2),"")</f>
        <v/>
      </c>
      <c r="H47" s="51" t="str">
        <f t="array" ref="H47">IFERROR(INDEX('PREMADE FRAME'!$B$1:$E$43,SMALL(IF('PREMADE FRAME'!$B$1:$B$43 = "AUTOZONE",ROW('PREMADE FRAME'!$B$1:$B$43)),ROW(46:46)),4),"")</f>
        <v/>
      </c>
      <c r="I47" s="52" t="str">
        <f t="array" ref="I47">IFERROR(INDEX('PREMADE FRAME'!$B$1:$E$43,SMALL(IF('PREMADE FRAME'!$B$1:$B$43 = "EBAY.COM",ROW('PREMADE FRAME'!$B$1:$B$43)),ROW(46:46)),2),"")</f>
        <v/>
      </c>
      <c r="J47" s="53" t="str">
        <f t="array" ref="J47">IFERROR(INDEX('PREMADE FRAME'!$B$1:$E$43,SMALL(IF('PREMADE FRAME'!$B$1:$B$43 = "EBAY.COM",ROW('PREMADE FRAME'!$B$1:$B$43)),ROW(46:46)),4),"")</f>
        <v/>
      </c>
      <c r="K47" s="54" t="str">
        <f t="array" ref="K47">IFERROR(INDEX('PREMADE FRAME'!$B$1:$E$43,SMALL(IF('PREMADE FRAME'!$B$1:$B$43 = "AMAZON.COM",ROW('PREMADE FRAME'!$B$1:$B$43)),ROW(46:46)),2),"")</f>
        <v/>
      </c>
      <c r="L47" s="55" t="str">
        <f t="array" ref="L47">IFERROR(INDEX('PREMADE FRAME'!$B$1:$E$43,SMALL(IF('PREMADE FRAME'!$B$1:$B$43 = "AMAZON.COM",ROW('PREMADE FRAME'!$B$1:$B$43)),ROW(46:46)),4),"")</f>
        <v/>
      </c>
      <c r="M47" s="72" t="str">
        <f t="array" ref="M47">IFERROR(INDEX('PREMADE FRAME'!$B$1:$E$43,SMALL(IF('PREMADE FRAME'!$B$1:$B$43 = "METALSDEPOT",ROW('PREMADE FRAME'!$B$1:$B$43)),ROW(46:46)),2),"")</f>
        <v/>
      </c>
      <c r="N47" s="73" t="str">
        <f t="array" ref="N47">IFERROR(INDEX('PREMADE FRAME'!$B$1:$E$43,SMALL(IF('PREMADE FRAME'!$B$1:$B$43 = "METALSDEPOT",ROW('PREMADE FRAME'!$B$1:$B$43)),ROW(46:46)),4),"")</f>
        <v/>
      </c>
      <c r="O47" s="86" t="str">
        <f t="array" ref="O47">IFERROR(INDEX('PREMADE FRAME'!$B$1:$E$43,SMALL(IF('PREMADE FRAME'!$B$1:$B$43 = "MOUSER",ROW('PREMADE FRAME'!$B$1:$B$43)),ROW(46:46)),2),"")</f>
        <v/>
      </c>
      <c r="P47" s="87" t="str">
        <f t="array" ref="P47">IFERROR(INDEX('PREMADE FRAME'!$B$1:$E$43,SMALL(IF('PREMADE FRAME'!$B$1:$B$43 = "MOUSER",ROW('PREMADE FRAME'!$B$1:$B$43)),ROW(46:46)),4),"")</f>
        <v/>
      </c>
      <c r="Q47" s="44" t="str">
        <f t="array" ref="Q47">IFERROR(INDEX('PREMADE FRAME'!$B$1:$E$43,SMALL(IF('PREMADE FRAME'!$B$1:$B$43 = "BMI KARTS",ROW('PREMADE FRAME'!$B$1:$B$43)),ROW(46:46)),2),"")</f>
        <v/>
      </c>
      <c r="R47" s="45" t="str">
        <f t="array" ref="R47">IFERROR(INDEX('PREMADE FRAME'!$B$1:$E$43,SMALL(IF('PREMADE FRAME'!$B$1:$B$43 = "BMI KARTS",ROW('PREMADE FRAME'!$B$1:$B$43)),ROW(46:46)),4),"")</f>
        <v/>
      </c>
      <c r="S47" s="46" t="str">
        <f t="array" ref="S47">IFERROR(INDEX('PREMADE FRAME'!$B$1:$E$43,SMALL(IF('PREMADE FRAME'!$B$1:$B$43 = "HOME DEPOT",ROW('PREMADE FRAME'!$B$1:$B$43)),ROW(46:46)),2),"")</f>
        <v/>
      </c>
      <c r="T47" s="47" t="str">
        <f t="array" ref="T47">IFERROR(INDEX('PREMADE FRAME'!$B$1:$E$43,SMALL(IF('PREMADE FRAME'!$B$1:$B$43 = "HOME DEPOT",ROW('PREMADE FRAME'!$B$1:$B$43)),ROW(46:46)),4),"")</f>
        <v/>
      </c>
    </row>
    <row r="48" spans="1:20" x14ac:dyDescent="0.55000000000000004">
      <c r="A48" s="44" t="str">
        <f t="array" ref="A48">IFERROR(INDEX('PREMADE FRAME'!$B$1:$E$43,SMALL(IF('PREMADE FRAME'!$B$1:$B$43 = "VEXPRO",ROW('PREMADE FRAME'!$B$1:$B$43)),ROW(47:47)),2),"")</f>
        <v/>
      </c>
      <c r="B48" s="45" t="str">
        <f t="array" ref="B48">IFERROR(INDEX('PREMADE FRAME'!$B$1:$E$43,SMALL(IF('PREMADE FRAME'!$B$1:$B$43 = "VEXPRO",ROW('PREMADE FRAME'!$B$1:$B$43)),ROW(47:47)),4),"")</f>
        <v/>
      </c>
      <c r="C48" s="46" t="str">
        <f t="array" ref="C48">IFERROR(INDEX('PREMADE FRAME'!$B$1:$E$43,SMALL(IF('PREMADE FRAME'!$B$1:$B$43 = "ANDYMARK",ROW('PREMADE FRAME'!$B$1:$B$43)),ROW(47:47)),2),"")</f>
        <v/>
      </c>
      <c r="D48" s="47" t="str">
        <f t="array" ref="D48">IFERROR(INDEX('PREMADE FRAME'!$B$1:$E$43,SMALL(IF('PREMADE FRAME'!$B$1:$B$43 = "ANDYMARK",ROW('PREMADE FRAME'!$B$1:$B$43)),ROW(47:47)),4),"")</f>
        <v/>
      </c>
      <c r="E48" s="48" t="str">
        <f t="array" ref="E48">IFERROR(INDEX('PREMADE FRAME'!$B$1:$E$43,SMALL(IF('PREMADE FRAME'!$B$1:$B$43 = "GOKARTSUSA",ROW('PREMADE FRAME'!$B$1:$B$43)),ROW(47:47)),2),"")</f>
        <v/>
      </c>
      <c r="F48" s="49" t="str">
        <f t="array" ref="F48">IFERROR(INDEX('PREMADE FRAME'!$B$1:$E$43,SMALL(IF('PREMADE FRAME'!$B$1:$B$43 = "GOKARTSUSA",ROW('PREMADE FRAME'!$B$1:$B$43)),ROW(47:47)),4),"")</f>
        <v/>
      </c>
      <c r="G48" s="50" t="str">
        <f t="array" ref="G48">IFERROR(INDEX('PREMADE FRAME'!$B$1:$E$43,SMALL(IF('PREMADE FRAME'!$B$1:$B$43 = "AUTOZONE",ROW('PREMADE FRAME'!$B$1:$B$43)),ROW(47:47)),2),"")</f>
        <v/>
      </c>
      <c r="H48" s="51" t="str">
        <f t="array" ref="H48">IFERROR(INDEX('PREMADE FRAME'!$B$1:$E$43,SMALL(IF('PREMADE FRAME'!$B$1:$B$43 = "AUTOZONE",ROW('PREMADE FRAME'!$B$1:$B$43)),ROW(47:47)),4),"")</f>
        <v/>
      </c>
      <c r="I48" s="52" t="str">
        <f t="array" ref="I48">IFERROR(INDEX('PREMADE FRAME'!$B$1:$E$43,SMALL(IF('PREMADE FRAME'!$B$1:$B$43 = "EBAY.COM",ROW('PREMADE FRAME'!$B$1:$B$43)),ROW(47:47)),2),"")</f>
        <v/>
      </c>
      <c r="J48" s="53" t="str">
        <f t="array" ref="J48">IFERROR(INDEX('PREMADE FRAME'!$B$1:$E$43,SMALL(IF('PREMADE FRAME'!$B$1:$B$43 = "EBAY.COM",ROW('PREMADE FRAME'!$B$1:$B$43)),ROW(47:47)),4),"")</f>
        <v/>
      </c>
      <c r="K48" s="54" t="str">
        <f t="array" ref="K48">IFERROR(INDEX('PREMADE FRAME'!$B$1:$E$43,SMALL(IF('PREMADE FRAME'!$B$1:$B$43 = "AMAZON.COM",ROW('PREMADE FRAME'!$B$1:$B$43)),ROW(47:47)),2),"")</f>
        <v/>
      </c>
      <c r="L48" s="55" t="str">
        <f t="array" ref="L48">IFERROR(INDEX('PREMADE FRAME'!$B$1:$E$43,SMALL(IF('PREMADE FRAME'!$B$1:$B$43 = "AMAZON.COM",ROW('PREMADE FRAME'!$B$1:$B$43)),ROW(47:47)),4),"")</f>
        <v/>
      </c>
      <c r="M48" s="72" t="str">
        <f t="array" ref="M48">IFERROR(INDEX('PREMADE FRAME'!$B$1:$E$43,SMALL(IF('PREMADE FRAME'!$B$1:$B$43 = "METALSDEPOT",ROW('PREMADE FRAME'!$B$1:$B$43)),ROW(47:47)),2),"")</f>
        <v/>
      </c>
      <c r="N48" s="73" t="str">
        <f t="array" ref="N48">IFERROR(INDEX('PREMADE FRAME'!$B$1:$E$43,SMALL(IF('PREMADE FRAME'!$B$1:$B$43 = "METALSDEPOT",ROW('PREMADE FRAME'!$B$1:$B$43)),ROW(47:47)),4),"")</f>
        <v/>
      </c>
      <c r="O48" s="86" t="str">
        <f t="array" ref="O48">IFERROR(INDEX('PREMADE FRAME'!$B$1:$E$43,SMALL(IF('PREMADE FRAME'!$B$1:$B$43 = "MOUSER",ROW('PREMADE FRAME'!$B$1:$B$43)),ROW(47:47)),2),"")</f>
        <v/>
      </c>
      <c r="P48" s="87" t="str">
        <f t="array" ref="P48">IFERROR(INDEX('PREMADE FRAME'!$B$1:$E$43,SMALL(IF('PREMADE FRAME'!$B$1:$B$43 = "MOUSER",ROW('PREMADE FRAME'!$B$1:$B$43)),ROW(47:47)),4),"")</f>
        <v/>
      </c>
      <c r="Q48" s="44" t="str">
        <f t="array" ref="Q48">IFERROR(INDEX('PREMADE FRAME'!$B$1:$E$43,SMALL(IF('PREMADE FRAME'!$B$1:$B$43 = "BMI KARTS",ROW('PREMADE FRAME'!$B$1:$B$43)),ROW(47:47)),2),"")</f>
        <v/>
      </c>
      <c r="R48" s="45" t="str">
        <f t="array" ref="R48">IFERROR(INDEX('PREMADE FRAME'!$B$1:$E$43,SMALL(IF('PREMADE FRAME'!$B$1:$B$43 = "BMI KARTS",ROW('PREMADE FRAME'!$B$1:$B$43)),ROW(47:47)),4),"")</f>
        <v/>
      </c>
      <c r="S48" s="46" t="str">
        <f t="array" ref="S48">IFERROR(INDEX('PREMADE FRAME'!$B$1:$E$43,SMALL(IF('PREMADE FRAME'!$B$1:$B$43 = "HOME DEPOT",ROW('PREMADE FRAME'!$B$1:$B$43)),ROW(47:47)),2),"")</f>
        <v/>
      </c>
      <c r="T48" s="47" t="str">
        <f t="array" ref="T48">IFERROR(INDEX('PREMADE FRAME'!$B$1:$E$43,SMALL(IF('PREMADE FRAME'!$B$1:$B$43 = "HOME DEPOT",ROW('PREMADE FRAME'!$B$1:$B$43)),ROW(47:47)),4),"")</f>
        <v/>
      </c>
    </row>
    <row r="49" spans="1:20" x14ac:dyDescent="0.55000000000000004">
      <c r="A49" s="44" t="str">
        <f t="array" ref="A49">IFERROR(INDEX('PREMADE FRAME'!$B$1:$E$43,SMALL(IF('PREMADE FRAME'!$B$1:$B$43 = "VEXPRO",ROW('PREMADE FRAME'!$B$1:$B$43)),ROW(48:48)),2),"")</f>
        <v/>
      </c>
      <c r="B49" s="45" t="str">
        <f t="array" ref="B49">IFERROR(INDEX('PREMADE FRAME'!$B$1:$E$43,SMALL(IF('PREMADE FRAME'!$B$1:$B$43 = "VEXPRO",ROW('PREMADE FRAME'!$B$1:$B$43)),ROW(48:48)),4),"")</f>
        <v/>
      </c>
      <c r="C49" s="46" t="str">
        <f t="array" ref="C49">IFERROR(INDEX('PREMADE FRAME'!$B$1:$E$43,SMALL(IF('PREMADE FRAME'!$B$1:$B$43 = "ANDYMARK",ROW('PREMADE FRAME'!$B$1:$B$43)),ROW(48:48)),2),"")</f>
        <v/>
      </c>
      <c r="D49" s="47" t="str">
        <f t="array" ref="D49">IFERROR(INDEX('PREMADE FRAME'!$B$1:$E$43,SMALL(IF('PREMADE FRAME'!$B$1:$B$43 = "ANDYMARK",ROW('PREMADE FRAME'!$B$1:$B$43)),ROW(48:48)),4),"")</f>
        <v/>
      </c>
      <c r="E49" s="48" t="str">
        <f t="array" ref="E49">IFERROR(INDEX('PREMADE FRAME'!$B$1:$E$43,SMALL(IF('PREMADE FRAME'!$B$1:$B$43 = "GOKARTSUSA",ROW('PREMADE FRAME'!$B$1:$B$43)),ROW(48:48)),2),"")</f>
        <v/>
      </c>
      <c r="F49" s="49" t="str">
        <f t="array" ref="F49">IFERROR(INDEX('PREMADE FRAME'!$B$1:$E$43,SMALL(IF('PREMADE FRAME'!$B$1:$B$43 = "GOKARTSUSA",ROW('PREMADE FRAME'!$B$1:$B$43)),ROW(48:48)),4),"")</f>
        <v/>
      </c>
      <c r="G49" s="50" t="str">
        <f t="array" ref="G49">IFERROR(INDEX('PREMADE FRAME'!$B$1:$E$43,SMALL(IF('PREMADE FRAME'!$B$1:$B$43 = "AUTOZONE",ROW('PREMADE FRAME'!$B$1:$B$43)),ROW(48:48)),2),"")</f>
        <v/>
      </c>
      <c r="H49" s="51" t="str">
        <f t="array" ref="H49">IFERROR(INDEX('PREMADE FRAME'!$B$1:$E$43,SMALL(IF('PREMADE FRAME'!$B$1:$B$43 = "AUTOZONE",ROW('PREMADE FRAME'!$B$1:$B$43)),ROW(48:48)),4),"")</f>
        <v/>
      </c>
      <c r="I49" s="52" t="str">
        <f t="array" ref="I49">IFERROR(INDEX('PREMADE FRAME'!$B$1:$E$43,SMALL(IF('PREMADE FRAME'!$B$1:$B$43 = "EBAY.COM",ROW('PREMADE FRAME'!$B$1:$B$43)),ROW(48:48)),2),"")</f>
        <v/>
      </c>
      <c r="J49" s="53" t="str">
        <f t="array" ref="J49">IFERROR(INDEX('PREMADE FRAME'!$B$1:$E$43,SMALL(IF('PREMADE FRAME'!$B$1:$B$43 = "EBAY.COM",ROW('PREMADE FRAME'!$B$1:$B$43)),ROW(48:48)),4),"")</f>
        <v/>
      </c>
      <c r="K49" s="54" t="str">
        <f t="array" ref="K49">IFERROR(INDEX('PREMADE FRAME'!$B$1:$E$43,SMALL(IF('PREMADE FRAME'!$B$1:$B$43 = "AMAZON.COM",ROW('PREMADE FRAME'!$B$1:$B$43)),ROW(48:48)),2),"")</f>
        <v/>
      </c>
      <c r="L49" s="55" t="str">
        <f t="array" ref="L49">IFERROR(INDEX('PREMADE FRAME'!$B$1:$E$43,SMALL(IF('PREMADE FRAME'!$B$1:$B$43 = "AMAZON.COM",ROW('PREMADE FRAME'!$B$1:$B$43)),ROW(48:48)),4),"")</f>
        <v/>
      </c>
      <c r="M49" s="72" t="str">
        <f t="array" ref="M49">IFERROR(INDEX('PREMADE FRAME'!$B$1:$E$43,SMALL(IF('PREMADE FRAME'!$B$1:$B$43 = "METALSDEPOT",ROW('PREMADE FRAME'!$B$1:$B$43)),ROW(48:48)),2),"")</f>
        <v/>
      </c>
      <c r="N49" s="73" t="str">
        <f t="array" ref="N49">IFERROR(INDEX('PREMADE FRAME'!$B$1:$E$43,SMALL(IF('PREMADE FRAME'!$B$1:$B$43 = "METALSDEPOT",ROW('PREMADE FRAME'!$B$1:$B$43)),ROW(48:48)),4),"")</f>
        <v/>
      </c>
      <c r="O49" s="86" t="str">
        <f t="array" ref="O49">IFERROR(INDEX('PREMADE FRAME'!$B$1:$E$43,SMALL(IF('PREMADE FRAME'!$B$1:$B$43 = "MOUSER",ROW('PREMADE FRAME'!$B$1:$B$43)),ROW(48:48)),2),"")</f>
        <v/>
      </c>
      <c r="P49" s="87" t="str">
        <f t="array" ref="P49">IFERROR(INDEX('PREMADE FRAME'!$B$1:$E$43,SMALL(IF('PREMADE FRAME'!$B$1:$B$43 = "MOUSER",ROW('PREMADE FRAME'!$B$1:$B$43)),ROW(48:48)),4),"")</f>
        <v/>
      </c>
      <c r="Q49" s="44" t="str">
        <f t="array" ref="Q49">IFERROR(INDEX('PREMADE FRAME'!$B$1:$E$43,SMALL(IF('PREMADE FRAME'!$B$1:$B$43 = "BMI KARTS",ROW('PREMADE FRAME'!$B$1:$B$43)),ROW(48:48)),2),"")</f>
        <v/>
      </c>
      <c r="R49" s="45" t="str">
        <f t="array" ref="R49">IFERROR(INDEX('PREMADE FRAME'!$B$1:$E$43,SMALL(IF('PREMADE FRAME'!$B$1:$B$43 = "BMI KARTS",ROW('PREMADE FRAME'!$B$1:$B$43)),ROW(48:48)),4),"")</f>
        <v/>
      </c>
      <c r="S49" s="46" t="str">
        <f t="array" ref="S49">IFERROR(INDEX('PREMADE FRAME'!$B$1:$E$43,SMALL(IF('PREMADE FRAME'!$B$1:$B$43 = "HOME DEPOT",ROW('PREMADE FRAME'!$B$1:$B$43)),ROW(48:48)),2),"")</f>
        <v/>
      </c>
      <c r="T49" s="47" t="str">
        <f t="array" ref="T49">IFERROR(INDEX('PREMADE FRAME'!$B$1:$E$43,SMALL(IF('PREMADE FRAME'!$B$1:$B$43 = "HOME DEPOT",ROW('PREMADE FRAME'!$B$1:$B$43)),ROW(48:48)),4),"")</f>
        <v/>
      </c>
    </row>
    <row r="50" spans="1:20" ht="14.7" thickBot="1" x14ac:dyDescent="0.6">
      <c r="A50" s="56" t="str">
        <f t="array" ref="A50">IFERROR(INDEX('PREMADE FRAME'!$B$1:$E$43,SMALL(IF('PREMADE FRAME'!$B$1:$B$43 = "VEXPRO",ROW('PREMADE FRAME'!$B$1:$B$43)),ROW(49:49)),2),"")</f>
        <v/>
      </c>
      <c r="B50" s="57" t="str">
        <f t="array" ref="B50">IFERROR(INDEX('PREMADE FRAME'!$B$1:$E$43,SMALL(IF('PREMADE FRAME'!$B$1:$B$43 = "VEXPRO",ROW('PREMADE FRAME'!$B$1:$B$43)),ROW(49:49)),4),"")</f>
        <v/>
      </c>
      <c r="C50" s="58" t="str">
        <f t="array" ref="C50">IFERROR(INDEX('PREMADE FRAME'!$B$1:$E$43,SMALL(IF('PREMADE FRAME'!$B$1:$B$43 = "ANDYMARK",ROW('PREMADE FRAME'!$B$1:$B$43)),ROW(49:49)),2),"")</f>
        <v/>
      </c>
      <c r="D50" s="59" t="str">
        <f t="array" ref="D50">IFERROR(INDEX('PREMADE FRAME'!$B$1:$E$43,SMALL(IF('PREMADE FRAME'!$B$1:$B$43 = "ANDYMARK",ROW('PREMADE FRAME'!$B$1:$B$43)),ROW(49:49)),4),"")</f>
        <v/>
      </c>
      <c r="E50" s="60" t="str">
        <f t="array" ref="E50">IFERROR(INDEX('PREMADE FRAME'!$B$1:$E$43,SMALL(IF('PREMADE FRAME'!$B$1:$B$43 = "GOKARTSUSA",ROW('PREMADE FRAME'!$B$1:$B$43)),ROW(49:49)),2),"")</f>
        <v/>
      </c>
      <c r="F50" s="61" t="str">
        <f t="array" ref="F50">IFERROR(INDEX('PREMADE FRAME'!$B$1:$E$43,SMALL(IF('PREMADE FRAME'!$B$1:$B$43 = "GOKARTSUSA",ROW('PREMADE FRAME'!$B$1:$B$43)),ROW(49:49)),4),"")</f>
        <v/>
      </c>
      <c r="G50" s="62" t="str">
        <f t="array" ref="G50">IFERROR(INDEX('PREMADE FRAME'!$B$1:$E$43,SMALL(IF('PREMADE FRAME'!$B$1:$B$43 = "AUTOZONE",ROW('PREMADE FRAME'!$B$1:$B$43)),ROW(49:49)),2),"")</f>
        <v/>
      </c>
      <c r="H50" s="63" t="str">
        <f t="array" ref="H50">IFERROR(INDEX('PREMADE FRAME'!$B$1:$E$43,SMALL(IF('PREMADE FRAME'!$B$1:$B$43 = "AUTOZONE",ROW('PREMADE FRAME'!$B$1:$B$43)),ROW(49:49)),4),"")</f>
        <v/>
      </c>
      <c r="I50" s="64" t="str">
        <f t="array" ref="I50">IFERROR(INDEX('PREMADE FRAME'!$B$1:$E$43,SMALL(IF('PREMADE FRAME'!$B$1:$B$43 = "EBAY.COM",ROW('PREMADE FRAME'!$B$1:$B$43)),ROW(49:49)),2),"")</f>
        <v/>
      </c>
      <c r="J50" s="65" t="str">
        <f t="array" ref="J50">IFERROR(INDEX('PREMADE FRAME'!$B$1:$E$43,SMALL(IF('PREMADE FRAME'!$B$1:$B$43 = "EBAY.COM",ROW('PREMADE FRAME'!$B$1:$B$43)),ROW(49:49)),4),"")</f>
        <v/>
      </c>
      <c r="K50" s="66" t="str">
        <f t="array" ref="K50">IFERROR(INDEX('PREMADE FRAME'!$B$1:$E$43,SMALL(IF('PREMADE FRAME'!$B$1:$B$43 = "AMAZON.COM",ROW('PREMADE FRAME'!$B$1:$B$43)),ROW(49:49)),2),"")</f>
        <v/>
      </c>
      <c r="L50" s="67" t="str">
        <f t="array" ref="L50">IFERROR(INDEX('PREMADE FRAME'!$B$1:$E$43,SMALL(IF('PREMADE FRAME'!$B$1:$B$43 = "AMAZON.COM",ROW('PREMADE FRAME'!$B$1:$B$43)),ROW(49:49)),4),"")</f>
        <v/>
      </c>
      <c r="M50" s="74" t="str">
        <f t="array" ref="M50">IFERROR(INDEX('PREMADE FRAME'!$B$1:$E$43,SMALL(IF('PREMADE FRAME'!$B$1:$B$43 = "METALSDEPOT",ROW('PREMADE FRAME'!$B$1:$B$43)),ROW(49:49)),2),"")</f>
        <v/>
      </c>
      <c r="N50" s="75" t="str">
        <f t="array" ref="N50">IFERROR(INDEX('PREMADE FRAME'!$B$1:$E$43,SMALL(IF('PREMADE FRAME'!$B$1:$B$43 = "METALSDEPOT",ROW('PREMADE FRAME'!$B$1:$B$43)),ROW(49:49)),4),"")</f>
        <v/>
      </c>
      <c r="O50" s="88" t="str">
        <f t="array" ref="O50">IFERROR(INDEX('PREMADE FRAME'!$B$1:$E$43,SMALL(IF('PREMADE FRAME'!$B$1:$B$43 = "MOUSER",ROW('PREMADE FRAME'!$B$1:$B$43)),ROW(49:49)),2),"")</f>
        <v/>
      </c>
      <c r="P50" s="89" t="str">
        <f t="array" ref="P50">IFERROR(INDEX('PREMADE FRAME'!$B$1:$E$43,SMALL(IF('PREMADE FRAME'!$B$1:$B$43 = "MOUSER",ROW('PREMADE FRAME'!$B$1:$B$43)),ROW(49:49)),4),"")</f>
        <v/>
      </c>
      <c r="Q50" s="56" t="str">
        <f t="array" ref="Q50">IFERROR(INDEX('PREMADE FRAME'!$B$1:$E$43,SMALL(IF('PREMADE FRAME'!$B$1:$B$43 = "BMI KARTS",ROW('PREMADE FRAME'!$B$1:$B$43)),ROW(49:49)),2),"")</f>
        <v/>
      </c>
      <c r="R50" s="57" t="str">
        <f t="array" ref="R50">IFERROR(INDEX('PREMADE FRAME'!$B$1:$E$43,SMALL(IF('PREMADE FRAME'!$B$1:$B$43 = "BMI KARTS",ROW('PREMADE FRAME'!$B$1:$B$43)),ROW(49:49)),4),"")</f>
        <v/>
      </c>
      <c r="S50" s="58" t="str">
        <f t="array" ref="S50">IFERROR(INDEX('PREMADE FRAME'!$B$1:$E$43,SMALL(IF('PREMADE FRAME'!$B$1:$B$43 = "HOME DEPOT",ROW('PREMADE FRAME'!$B$1:$B$43)),ROW(49:49)),2),"")</f>
        <v/>
      </c>
      <c r="T50" s="59" t="str">
        <f t="array" ref="T50">IFERROR(INDEX('PREMADE FRAME'!$B$1:$E$43,SMALL(IF('PREMADE FRAME'!$B$1:$B$43 = "HOME DEPOT",ROW('PREMADE FRAME'!$B$1:$B$43)),ROW(49:49)),4),"")</f>
        <v/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BOM</vt:lpstr>
      <vt:lpstr>ORDERING</vt:lpstr>
      <vt:lpstr>PREMADE FRAME</vt:lpstr>
      <vt:lpstr>PREMADE FRAME ORDERING</vt:lpstr>
      <vt:lpstr>BOM!Criteria</vt:lpstr>
      <vt:lpstr>'PREMADE FRAME'!Criteria</vt:lpstr>
      <vt:lpstr>BOM!Extract</vt:lpstr>
      <vt:lpstr>'PREMADE FRAME'!Extract</vt:lpstr>
    </vt:vector>
  </TitlesOfParts>
  <Company>Pilz Automation Safety,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chanson</dc:creator>
  <cp:lastModifiedBy>Cameron Hanson</cp:lastModifiedBy>
  <dcterms:created xsi:type="dcterms:W3CDTF">2017-06-19T17:10:35Z</dcterms:created>
  <dcterms:modified xsi:type="dcterms:W3CDTF">2017-07-05T23:10:17Z</dcterms:modified>
</cp:coreProperties>
</file>